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d\Documents\"/>
    </mc:Choice>
  </mc:AlternateContent>
  <xr:revisionPtr revIDLastSave="0" documentId="13_ncr:1_{D2F31667-6D95-4432-B22D-10BF8F354884}" xr6:coauthVersionLast="46" xr6:coauthVersionMax="46" xr10:uidLastSave="{00000000-0000-0000-0000-000000000000}"/>
  <bookViews>
    <workbookView xWindow="1425" yWindow="1425" windowWidth="21600" windowHeight="11385" tabRatio="555" xr2:uid="{00000000-000D-0000-FFFF-FFFF00000000}"/>
  </bookViews>
  <sheets>
    <sheet name="SimpleModel" sheetId="1" r:id="rId1"/>
    <sheet name="B117 Transmission Advantage" sheetId="4" r:id="rId2"/>
    <sheet name="Cases" sheetId="6" r:id="rId3"/>
    <sheet name="IrelandSamples" sheetId="5" r:id="rId4"/>
    <sheet name="B117 Share" sheetId="2" r:id="rId5"/>
    <sheet name="Observerd R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" i="5" l="1"/>
  <c r="H9" i="5"/>
  <c r="H11" i="5"/>
  <c r="G12" i="5"/>
  <c r="G11" i="5"/>
  <c r="G10" i="5"/>
  <c r="G9" i="5"/>
  <c r="G8" i="5"/>
  <c r="G7" i="5"/>
  <c r="F3" i="5"/>
  <c r="F7" i="5" s="1"/>
  <c r="S4" i="1"/>
  <c r="S5" i="1" s="1"/>
  <c r="A7" i="5"/>
  <c r="A8" i="5" s="1"/>
  <c r="A9" i="5" s="1"/>
  <c r="A10" i="5" s="1"/>
  <c r="A11" i="5" s="1"/>
  <c r="A12" i="5" s="1"/>
  <c r="E12" i="5"/>
  <c r="H12" i="5" s="1"/>
  <c r="E11" i="5"/>
  <c r="E10" i="5"/>
  <c r="H10" i="5" s="1"/>
  <c r="E9" i="5"/>
  <c r="E8" i="5"/>
  <c r="H8" i="5" s="1"/>
  <c r="E7" i="5"/>
  <c r="E6" i="5"/>
  <c r="AF11" i="1"/>
  <c r="AG11" i="1" s="1"/>
  <c r="AD11" i="1"/>
  <c r="AC11" i="1" s="1"/>
  <c r="X11" i="1"/>
  <c r="X12" i="1" s="1"/>
  <c r="V11" i="1"/>
  <c r="U11" i="1" s="1"/>
  <c r="P11" i="1"/>
  <c r="G11" i="1" s="1"/>
  <c r="N11" i="1"/>
  <c r="R11" i="1" s="1"/>
  <c r="F11" i="1"/>
  <c r="E6" i="1"/>
  <c r="B6" i="1"/>
  <c r="B5" i="1"/>
  <c r="F6" i="5" l="1"/>
  <c r="F12" i="5"/>
  <c r="F8" i="5"/>
  <c r="F9" i="5"/>
  <c r="F10" i="5"/>
  <c r="F11" i="5"/>
  <c r="N12" i="1"/>
  <c r="G12" i="1"/>
  <c r="H11" i="1"/>
  <c r="E7" i="1"/>
  <c r="Y12" i="1"/>
  <c r="U12" i="1"/>
  <c r="AC12" i="1"/>
  <c r="AH11" i="1"/>
  <c r="AD12" i="1"/>
  <c r="V12" i="1"/>
  <c r="M11" i="1"/>
  <c r="Y11" i="1"/>
  <c r="AF12" i="1"/>
  <c r="Z11" i="1"/>
  <c r="P12" i="1"/>
  <c r="E11" i="1"/>
  <c r="I11" i="1" s="1"/>
  <c r="E8" i="1" s="1"/>
  <c r="Q11" i="1"/>
  <c r="AE12" i="1" l="1"/>
  <c r="AH12" i="1" s="1"/>
  <c r="AI12" i="1" s="1"/>
  <c r="H12" i="1"/>
  <c r="E12" i="1"/>
  <c r="Q12" i="1"/>
  <c r="AG12" i="1"/>
  <c r="D11" i="1"/>
  <c r="M12" i="1"/>
  <c r="W12" i="1"/>
  <c r="X13" i="1" s="1"/>
  <c r="U13" i="1" s="1"/>
  <c r="AF13" i="1" l="1"/>
  <c r="AC13" i="1" s="1"/>
  <c r="Y13" i="1"/>
  <c r="Z12" i="1"/>
  <c r="AA12" i="1" s="1"/>
  <c r="V13" i="1"/>
  <c r="D12" i="1"/>
  <c r="O12" i="1"/>
  <c r="AD13" i="1" l="1"/>
  <c r="AE13" i="1" s="1"/>
  <c r="AF14" i="1" s="1"/>
  <c r="AD14" i="1" s="1"/>
  <c r="AG13" i="1"/>
  <c r="W13" i="1"/>
  <c r="X14" i="1" s="1"/>
  <c r="V14" i="1" s="1"/>
  <c r="F12" i="1"/>
  <c r="R12" i="1"/>
  <c r="S12" i="1" s="1"/>
  <c r="P13" i="1"/>
  <c r="AH13" i="1" l="1"/>
  <c r="AI13" i="1" s="1"/>
  <c r="Q13" i="1"/>
  <c r="N13" i="1"/>
  <c r="M13" i="1"/>
  <c r="Y14" i="1"/>
  <c r="U14" i="1"/>
  <c r="K12" i="1"/>
  <c r="G13" i="1"/>
  <c r="I12" i="1"/>
  <c r="J12" i="1" s="1"/>
  <c r="AG14" i="1"/>
  <c r="AC14" i="1"/>
  <c r="Z13" i="1"/>
  <c r="AA13" i="1" s="1"/>
  <c r="D13" i="1" l="1"/>
  <c r="H13" i="1"/>
  <c r="W14" i="1"/>
  <c r="E13" i="1"/>
  <c r="O13" i="1"/>
  <c r="AE14" i="1"/>
  <c r="F13" i="1" l="1"/>
  <c r="I13" i="1" s="1"/>
  <c r="J13" i="1" s="1"/>
  <c r="P14" i="1"/>
  <c r="R13" i="1"/>
  <c r="S13" i="1" s="1"/>
  <c r="Z14" i="1"/>
  <c r="AA14" i="1" s="1"/>
  <c r="X15" i="1"/>
  <c r="AH14" i="1"/>
  <c r="AI14" i="1" s="1"/>
  <c r="AF15" i="1"/>
  <c r="K13" i="1" l="1"/>
  <c r="G14" i="1"/>
  <c r="AG15" i="1"/>
  <c r="AD15" i="1"/>
  <c r="AC15" i="1"/>
  <c r="Y15" i="1"/>
  <c r="V15" i="1"/>
  <c r="U15" i="1"/>
  <c r="Q14" i="1"/>
  <c r="N14" i="1"/>
  <c r="M14" i="1"/>
  <c r="O14" i="1" l="1"/>
  <c r="R14" i="1" s="1"/>
  <c r="S14" i="1" s="1"/>
  <c r="E14" i="1"/>
  <c r="D14" i="1"/>
  <c r="AE15" i="1"/>
  <c r="AF16" i="1" s="1"/>
  <c r="AD16" i="1" s="1"/>
  <c r="H14" i="1"/>
  <c r="W15" i="1"/>
  <c r="X16" i="1" s="1"/>
  <c r="U16" i="1" s="1"/>
  <c r="Z15" i="1" l="1"/>
  <c r="AA15" i="1" s="1"/>
  <c r="V16" i="1"/>
  <c r="F14" i="1"/>
  <c r="P15" i="1"/>
  <c r="Y16" i="1"/>
  <c r="AG16" i="1"/>
  <c r="AH15" i="1"/>
  <c r="AI15" i="1" s="1"/>
  <c r="AC16" i="1"/>
  <c r="W16" i="1" l="1"/>
  <c r="X17" i="1" s="1"/>
  <c r="V17" i="1" s="1"/>
  <c r="K14" i="1"/>
  <c r="G15" i="1"/>
  <c r="I14" i="1"/>
  <c r="J14" i="1" s="1"/>
  <c r="AE16" i="1"/>
  <c r="Q15" i="1"/>
  <c r="M15" i="1"/>
  <c r="N15" i="1"/>
  <c r="AH16" i="1" l="1"/>
  <c r="AI16" i="1" s="1"/>
  <c r="AF17" i="1"/>
  <c r="H15" i="1"/>
  <c r="O15" i="1"/>
  <c r="E15" i="1"/>
  <c r="D15" i="1"/>
  <c r="Z16" i="1"/>
  <c r="AA16" i="1" s="1"/>
  <c r="Y17" i="1"/>
  <c r="U17" i="1"/>
  <c r="F15" i="1" l="1"/>
  <c r="I15" i="1" s="1"/>
  <c r="J15" i="1" s="1"/>
  <c r="P16" i="1"/>
  <c r="AG17" i="1"/>
  <c r="AD17" i="1"/>
  <c r="AC17" i="1"/>
  <c r="W17" i="1"/>
  <c r="R15" i="1"/>
  <c r="S15" i="1" s="1"/>
  <c r="Z17" i="1" l="1"/>
  <c r="AA17" i="1" s="1"/>
  <c r="X18" i="1"/>
  <c r="AE17" i="1"/>
  <c r="AF18" i="1" s="1"/>
  <c r="Q16" i="1"/>
  <c r="M16" i="1"/>
  <c r="N16" i="1"/>
  <c r="K15" i="1"/>
  <c r="G16" i="1"/>
  <c r="O16" i="1" l="1"/>
  <c r="E16" i="1"/>
  <c r="AG18" i="1"/>
  <c r="AC18" i="1"/>
  <c r="H16" i="1"/>
  <c r="AH17" i="1"/>
  <c r="AI17" i="1" s="1"/>
  <c r="AD18" i="1"/>
  <c r="Y18" i="1"/>
  <c r="V18" i="1"/>
  <c r="U18" i="1"/>
  <c r="D16" i="1"/>
  <c r="W18" i="1" l="1"/>
  <c r="X19" i="1" s="1"/>
  <c r="U19" i="1" s="1"/>
  <c r="F16" i="1"/>
  <c r="P17" i="1"/>
  <c r="R16" i="1"/>
  <c r="S16" i="1" s="1"/>
  <c r="AE18" i="1"/>
  <c r="AF19" i="1" s="1"/>
  <c r="AD19" i="1" s="1"/>
  <c r="Q17" i="1" l="1"/>
  <c r="N17" i="1"/>
  <c r="M17" i="1"/>
  <c r="K16" i="1"/>
  <c r="G17" i="1"/>
  <c r="I16" i="1"/>
  <c r="J16" i="1" s="1"/>
  <c r="Y19" i="1"/>
  <c r="AH18" i="1"/>
  <c r="AI18" i="1" s="1"/>
  <c r="Z18" i="1"/>
  <c r="AA18" i="1" s="1"/>
  <c r="V19" i="1"/>
  <c r="AG19" i="1"/>
  <c r="AC19" i="1"/>
  <c r="W19" i="1" l="1"/>
  <c r="X20" i="1" s="1"/>
  <c r="D17" i="1"/>
  <c r="O17" i="1"/>
  <c r="E17" i="1"/>
  <c r="AE19" i="1"/>
  <c r="H17" i="1"/>
  <c r="F17" i="1" l="1"/>
  <c r="P18" i="1"/>
  <c r="AH19" i="1"/>
  <c r="AI19" i="1" s="1"/>
  <c r="AF20" i="1"/>
  <c r="Z19" i="1"/>
  <c r="AA19" i="1" s="1"/>
  <c r="Y20" i="1"/>
  <c r="U20" i="1"/>
  <c r="R17" i="1"/>
  <c r="S17" i="1" s="1"/>
  <c r="V20" i="1"/>
  <c r="K17" i="1" l="1"/>
  <c r="G18" i="1"/>
  <c r="AG20" i="1"/>
  <c r="AD20" i="1"/>
  <c r="AC20" i="1"/>
  <c r="W20" i="1"/>
  <c r="X21" i="1" s="1"/>
  <c r="U21" i="1" s="1"/>
  <c r="I17" i="1"/>
  <c r="J17" i="1" s="1"/>
  <c r="Q18" i="1"/>
  <c r="M18" i="1"/>
  <c r="N18" i="1"/>
  <c r="Z20" i="1" l="1"/>
  <c r="AA20" i="1" s="1"/>
  <c r="V21" i="1"/>
  <c r="W21" i="1" s="1"/>
  <c r="AE20" i="1"/>
  <c r="AF21" i="1" s="1"/>
  <c r="AD21" i="1" s="1"/>
  <c r="D18" i="1"/>
  <c r="O18" i="1"/>
  <c r="E18" i="1"/>
  <c r="Y21" i="1"/>
  <c r="H18" i="1"/>
  <c r="Z21" i="1" l="1"/>
  <c r="AA21" i="1" s="1"/>
  <c r="X22" i="1"/>
  <c r="U22" i="1" s="1"/>
  <c r="F18" i="1"/>
  <c r="P19" i="1"/>
  <c r="AG21" i="1"/>
  <c r="R18" i="1"/>
  <c r="S18" i="1" s="1"/>
  <c r="AH20" i="1"/>
  <c r="AI20" i="1" s="1"/>
  <c r="AC21" i="1"/>
  <c r="AE21" i="1" s="1"/>
  <c r="V22" i="1" l="1"/>
  <c r="W22" i="1" s="1"/>
  <c r="X23" i="1" s="1"/>
  <c r="Y22" i="1"/>
  <c r="AH21" i="1"/>
  <c r="AI21" i="1" s="1"/>
  <c r="AF22" i="1"/>
  <c r="AC22" i="1" s="1"/>
  <c r="Q19" i="1"/>
  <c r="M19" i="1"/>
  <c r="N19" i="1"/>
  <c r="K18" i="1"/>
  <c r="G19" i="1"/>
  <c r="I18" i="1"/>
  <c r="J18" i="1" s="1"/>
  <c r="D19" i="1" l="1"/>
  <c r="Y23" i="1"/>
  <c r="U23" i="1"/>
  <c r="Z22" i="1"/>
  <c r="AA22" i="1" s="1"/>
  <c r="H19" i="1"/>
  <c r="AG22" i="1"/>
  <c r="AD22" i="1"/>
  <c r="O19" i="1"/>
  <c r="R19" i="1" s="1"/>
  <c r="S19" i="1" s="1"/>
  <c r="E19" i="1"/>
  <c r="V23" i="1"/>
  <c r="W23" i="1" l="1"/>
  <c r="X24" i="1" s="1"/>
  <c r="U24" i="1" s="1"/>
  <c r="F19" i="1"/>
  <c r="P20" i="1"/>
  <c r="AE22" i="1"/>
  <c r="AF23" i="1" s="1"/>
  <c r="V24" i="1" l="1"/>
  <c r="W24" i="1" s="1"/>
  <c r="Z23" i="1"/>
  <c r="AA23" i="1" s="1"/>
  <c r="AH22" i="1"/>
  <c r="AI22" i="1" s="1"/>
  <c r="AG23" i="1"/>
  <c r="AC23" i="1"/>
  <c r="AD23" i="1"/>
  <c r="K19" i="1"/>
  <c r="G20" i="1"/>
  <c r="I19" i="1"/>
  <c r="J19" i="1" s="1"/>
  <c r="Q20" i="1"/>
  <c r="M20" i="1"/>
  <c r="N20" i="1"/>
  <c r="Y24" i="1"/>
  <c r="Z24" i="1" l="1"/>
  <c r="AA24" i="1" s="1"/>
  <c r="X25" i="1"/>
  <c r="Y25" i="1" s="1"/>
  <c r="AE23" i="1"/>
  <c r="AF24" i="1" s="1"/>
  <c r="D20" i="1"/>
  <c r="O20" i="1"/>
  <c r="E20" i="1"/>
  <c r="H20" i="1"/>
  <c r="V25" i="1" l="1"/>
  <c r="U25" i="1"/>
  <c r="F20" i="1"/>
  <c r="I20" i="1" s="1"/>
  <c r="J20" i="1" s="1"/>
  <c r="P21" i="1"/>
  <c r="AG24" i="1"/>
  <c r="R20" i="1"/>
  <c r="S20" i="1" s="1"/>
  <c r="AH23" i="1"/>
  <c r="AI23" i="1" s="1"/>
  <c r="AC24" i="1"/>
  <c r="AD24" i="1"/>
  <c r="W25" i="1" l="1"/>
  <c r="X26" i="1" s="1"/>
  <c r="U26" i="1" s="1"/>
  <c r="Q21" i="1"/>
  <c r="N21" i="1"/>
  <c r="M21" i="1"/>
  <c r="Y26" i="1"/>
  <c r="AE24" i="1"/>
  <c r="AF25" i="1" s="1"/>
  <c r="Z25" i="1"/>
  <c r="AA25" i="1" s="1"/>
  <c r="V26" i="1"/>
  <c r="K20" i="1"/>
  <c r="G21" i="1"/>
  <c r="AG25" i="1" l="1"/>
  <c r="H21" i="1"/>
  <c r="W26" i="1"/>
  <c r="X27" i="1" s="1"/>
  <c r="V27" i="1" s="1"/>
  <c r="E21" i="1"/>
  <c r="O21" i="1"/>
  <c r="R21" i="1" s="1"/>
  <c r="S21" i="1" s="1"/>
  <c r="AC25" i="1"/>
  <c r="D21" i="1"/>
  <c r="AH24" i="1"/>
  <c r="AI24" i="1" s="1"/>
  <c r="AD25" i="1"/>
  <c r="Z26" i="1" l="1"/>
  <c r="AA26" i="1" s="1"/>
  <c r="AE25" i="1"/>
  <c r="AF26" i="1" s="1"/>
  <c r="Y27" i="1"/>
  <c r="U27" i="1"/>
  <c r="F21" i="1"/>
  <c r="P22" i="1"/>
  <c r="AG26" i="1" l="1"/>
  <c r="W27" i="1"/>
  <c r="AD26" i="1"/>
  <c r="Q22" i="1"/>
  <c r="M22" i="1"/>
  <c r="N22" i="1"/>
  <c r="AH25" i="1"/>
  <c r="AI25" i="1" s="1"/>
  <c r="K21" i="1"/>
  <c r="G22" i="1"/>
  <c r="I21" i="1"/>
  <c r="J21" i="1" s="1"/>
  <c r="AC26" i="1"/>
  <c r="D22" i="1" l="1"/>
  <c r="O22" i="1"/>
  <c r="R22" i="1" s="1"/>
  <c r="S22" i="1" s="1"/>
  <c r="E22" i="1"/>
  <c r="H22" i="1"/>
  <c r="AE26" i="1"/>
  <c r="AF27" i="1" s="1"/>
  <c r="AD27" i="1" s="1"/>
  <c r="Z27" i="1"/>
  <c r="AA27" i="1" s="1"/>
  <c r="X28" i="1"/>
  <c r="AC27" i="1" l="1"/>
  <c r="AE27" i="1" s="1"/>
  <c r="F22" i="1"/>
  <c r="I22" i="1" s="1"/>
  <c r="J22" i="1" s="1"/>
  <c r="P23" i="1"/>
  <c r="Y28" i="1"/>
  <c r="V28" i="1"/>
  <c r="U28" i="1"/>
  <c r="AG27" i="1"/>
  <c r="AH26" i="1"/>
  <c r="AI26" i="1" s="1"/>
  <c r="AF28" i="1" l="1"/>
  <c r="AD28" i="1" s="1"/>
  <c r="AH27" i="1"/>
  <c r="AI27" i="1" s="1"/>
  <c r="Q23" i="1"/>
  <c r="M23" i="1"/>
  <c r="N23" i="1"/>
  <c r="K22" i="1"/>
  <c r="G23" i="1"/>
  <c r="W28" i="1"/>
  <c r="X29" i="1" s="1"/>
  <c r="AC28" i="1" l="1"/>
  <c r="AE28" i="1" s="1"/>
  <c r="AG28" i="1"/>
  <c r="Y29" i="1"/>
  <c r="Z28" i="1"/>
  <c r="AA28" i="1" s="1"/>
  <c r="D23" i="1"/>
  <c r="O23" i="1"/>
  <c r="R23" i="1" s="1"/>
  <c r="S23" i="1" s="1"/>
  <c r="E23" i="1"/>
  <c r="H23" i="1"/>
  <c r="V29" i="1"/>
  <c r="U29" i="1"/>
  <c r="W29" i="1" l="1"/>
  <c r="X30" i="1" s="1"/>
  <c r="V30" i="1" s="1"/>
  <c r="AH28" i="1"/>
  <c r="AI28" i="1" s="1"/>
  <c r="AF29" i="1"/>
  <c r="F23" i="1"/>
  <c r="P24" i="1"/>
  <c r="K23" i="1" l="1"/>
  <c r="G24" i="1"/>
  <c r="AG29" i="1"/>
  <c r="AD29" i="1"/>
  <c r="AC29" i="1"/>
  <c r="I23" i="1"/>
  <c r="J23" i="1" s="1"/>
  <c r="U30" i="1"/>
  <c r="Y30" i="1"/>
  <c r="Q24" i="1"/>
  <c r="N24" i="1"/>
  <c r="M24" i="1"/>
  <c r="Z29" i="1"/>
  <c r="AA29" i="1" s="1"/>
  <c r="AE29" i="1" l="1"/>
  <c r="AF30" i="1" s="1"/>
  <c r="AD30" i="1" s="1"/>
  <c r="H24" i="1"/>
  <c r="E24" i="1"/>
  <c r="O24" i="1"/>
  <c r="R24" i="1" s="1"/>
  <c r="S24" i="1" s="1"/>
  <c r="D24" i="1"/>
  <c r="W30" i="1"/>
  <c r="AC30" i="1" l="1"/>
  <c r="AG30" i="1"/>
  <c r="Z30" i="1"/>
  <c r="AA30" i="1" s="1"/>
  <c r="X31" i="1"/>
  <c r="F24" i="1"/>
  <c r="I24" i="1" s="1"/>
  <c r="J24" i="1" s="1"/>
  <c r="P25" i="1"/>
  <c r="AH29" i="1"/>
  <c r="AI29" i="1" s="1"/>
  <c r="K24" i="1" l="1"/>
  <c r="G25" i="1"/>
  <c r="AE30" i="1"/>
  <c r="Q25" i="1"/>
  <c r="N25" i="1"/>
  <c r="M25" i="1"/>
  <c r="Y31" i="1"/>
  <c r="V31" i="1"/>
  <c r="U31" i="1"/>
  <c r="D25" i="1" l="1"/>
  <c r="H25" i="1"/>
  <c r="W31" i="1"/>
  <c r="X32" i="1" s="1"/>
  <c r="O25" i="1"/>
  <c r="R25" i="1" s="1"/>
  <c r="S25" i="1" s="1"/>
  <c r="E25" i="1"/>
  <c r="AH30" i="1"/>
  <c r="AI30" i="1" s="1"/>
  <c r="AF31" i="1"/>
  <c r="Y32" i="1" l="1"/>
  <c r="Z31" i="1"/>
  <c r="AA31" i="1" s="1"/>
  <c r="V32" i="1"/>
  <c r="AG31" i="1"/>
  <c r="AD31" i="1"/>
  <c r="AC31" i="1"/>
  <c r="U32" i="1"/>
  <c r="F25" i="1"/>
  <c r="P26" i="1"/>
  <c r="Q26" i="1" l="1"/>
  <c r="M26" i="1"/>
  <c r="N26" i="1"/>
  <c r="K25" i="1"/>
  <c r="G26" i="1"/>
  <c r="AE31" i="1"/>
  <c r="AF32" i="1" s="1"/>
  <c r="AC32" i="1" s="1"/>
  <c r="W32" i="1"/>
  <c r="X33" i="1" s="1"/>
  <c r="I25" i="1"/>
  <c r="J25" i="1" s="1"/>
  <c r="AD32" i="1" l="1"/>
  <c r="AE32" i="1" s="1"/>
  <c r="AF33" i="1" s="1"/>
  <c r="AH31" i="1"/>
  <c r="AI31" i="1" s="1"/>
  <c r="O26" i="1"/>
  <c r="E26" i="1"/>
  <c r="Y33" i="1"/>
  <c r="Z32" i="1"/>
  <c r="AA32" i="1" s="1"/>
  <c r="H26" i="1"/>
  <c r="U33" i="1"/>
  <c r="V33" i="1"/>
  <c r="D26" i="1"/>
  <c r="AG32" i="1"/>
  <c r="AH32" i="1" l="1"/>
  <c r="AI32" i="1" s="1"/>
  <c r="AG33" i="1"/>
  <c r="AC33" i="1"/>
  <c r="AD33" i="1"/>
  <c r="F26" i="1"/>
  <c r="P27" i="1"/>
  <c r="W33" i="1"/>
  <c r="X34" i="1" s="1"/>
  <c r="U34" i="1" s="1"/>
  <c r="R26" i="1"/>
  <c r="S26" i="1" s="1"/>
  <c r="V34" i="1" l="1"/>
  <c r="K26" i="1"/>
  <c r="G27" i="1"/>
  <c r="I26" i="1"/>
  <c r="J26" i="1" s="1"/>
  <c r="AE33" i="1"/>
  <c r="AF34" i="1" s="1"/>
  <c r="Q27" i="1"/>
  <c r="N27" i="1"/>
  <c r="M27" i="1"/>
  <c r="Y34" i="1"/>
  <c r="Z33" i="1"/>
  <c r="AA33" i="1" s="1"/>
  <c r="W34" i="1" l="1"/>
  <c r="X35" i="1" s="1"/>
  <c r="Y35" i="1" s="1"/>
  <c r="AH33" i="1"/>
  <c r="AI33" i="1" s="1"/>
  <c r="AG34" i="1"/>
  <c r="AD34" i="1"/>
  <c r="E27" i="1"/>
  <c r="O27" i="1"/>
  <c r="R27" i="1" s="1"/>
  <c r="S27" i="1" s="1"/>
  <c r="AC34" i="1"/>
  <c r="D27" i="1"/>
  <c r="H27" i="1"/>
  <c r="V35" i="1" l="1"/>
  <c r="U35" i="1"/>
  <c r="Z34" i="1"/>
  <c r="AA34" i="1" s="1"/>
  <c r="AE34" i="1"/>
  <c r="AF35" i="1" s="1"/>
  <c r="AD35" i="1" s="1"/>
  <c r="F27" i="1"/>
  <c r="I27" i="1" s="1"/>
  <c r="J27" i="1" s="1"/>
  <c r="P28" i="1"/>
  <c r="AH34" i="1" l="1"/>
  <c r="AI34" i="1" s="1"/>
  <c r="W35" i="1"/>
  <c r="X36" i="1" s="1"/>
  <c r="Y36" i="1" s="1"/>
  <c r="AG35" i="1"/>
  <c r="Q28" i="1"/>
  <c r="N28" i="1"/>
  <c r="M28" i="1"/>
  <c r="K27" i="1"/>
  <c r="G28" i="1"/>
  <c r="AC35" i="1"/>
  <c r="AE35" i="1" s="1"/>
  <c r="Z35" i="1" l="1"/>
  <c r="AA35" i="1" s="1"/>
  <c r="U36" i="1"/>
  <c r="V36" i="1"/>
  <c r="AF36" i="1"/>
  <c r="AC36" i="1" s="1"/>
  <c r="AH35" i="1"/>
  <c r="AI35" i="1" s="1"/>
  <c r="E28" i="1"/>
  <c r="O28" i="1"/>
  <c r="R28" i="1" s="1"/>
  <c r="S28" i="1" s="1"/>
  <c r="H28" i="1"/>
  <c r="D28" i="1"/>
  <c r="W36" i="1" l="1"/>
  <c r="X37" i="1" s="1"/>
  <c r="Y37" i="1" s="1"/>
  <c r="F28" i="1"/>
  <c r="P29" i="1"/>
  <c r="AG36" i="1"/>
  <c r="AD36" i="1"/>
  <c r="V37" i="1" l="1"/>
  <c r="Z36" i="1"/>
  <c r="AA36" i="1" s="1"/>
  <c r="U37" i="1"/>
  <c r="Q29" i="1"/>
  <c r="M29" i="1"/>
  <c r="N29" i="1"/>
  <c r="K28" i="1"/>
  <c r="G29" i="1"/>
  <c r="AE36" i="1"/>
  <c r="AF37" i="1" s="1"/>
  <c r="I28" i="1"/>
  <c r="J28" i="1" s="1"/>
  <c r="W37" i="1" l="1"/>
  <c r="X38" i="1" s="1"/>
  <c r="V38" i="1" s="1"/>
  <c r="O29" i="1"/>
  <c r="R29" i="1" s="1"/>
  <c r="S29" i="1" s="1"/>
  <c r="E29" i="1"/>
  <c r="AG37" i="1"/>
  <c r="AC37" i="1"/>
  <c r="AH36" i="1"/>
  <c r="AI36" i="1" s="1"/>
  <c r="AD37" i="1"/>
  <c r="D29" i="1"/>
  <c r="H29" i="1"/>
  <c r="Y38" i="1" l="1"/>
  <c r="U38" i="1"/>
  <c r="Z37" i="1"/>
  <c r="AA37" i="1" s="1"/>
  <c r="AE37" i="1"/>
  <c r="AF38" i="1" s="1"/>
  <c r="AD38" i="1" s="1"/>
  <c r="F29" i="1"/>
  <c r="P30" i="1"/>
  <c r="W38" i="1"/>
  <c r="AC38" i="1" l="1"/>
  <c r="AE38" i="1" s="1"/>
  <c r="Q30" i="1"/>
  <c r="N30" i="1"/>
  <c r="M30" i="1"/>
  <c r="K29" i="1"/>
  <c r="G30" i="1"/>
  <c r="I29" i="1"/>
  <c r="J29" i="1" s="1"/>
  <c r="AG38" i="1"/>
  <c r="Z38" i="1"/>
  <c r="AA38" i="1" s="1"/>
  <c r="X39" i="1"/>
  <c r="AH37" i="1"/>
  <c r="AI37" i="1" s="1"/>
  <c r="AH38" i="1" l="1"/>
  <c r="AI38" i="1" s="1"/>
  <c r="AF39" i="1"/>
  <c r="AG39" i="1" s="1"/>
  <c r="Y39" i="1"/>
  <c r="V39" i="1"/>
  <c r="U39" i="1"/>
  <c r="O30" i="1"/>
  <c r="E30" i="1"/>
  <c r="R30" i="1"/>
  <c r="S30" i="1" s="1"/>
  <c r="D30" i="1"/>
  <c r="H30" i="1"/>
  <c r="AC39" i="1" l="1"/>
  <c r="AD39" i="1"/>
  <c r="AE39" i="1" s="1"/>
  <c r="AF40" i="1" s="1"/>
  <c r="AC40" i="1" s="1"/>
  <c r="F30" i="1"/>
  <c r="I30" i="1" s="1"/>
  <c r="J30" i="1" s="1"/>
  <c r="P31" i="1"/>
  <c r="W39" i="1"/>
  <c r="X40" i="1" s="1"/>
  <c r="V40" i="1" s="1"/>
  <c r="AH39" i="1" l="1"/>
  <c r="AI39" i="1" s="1"/>
  <c r="K30" i="1"/>
  <c r="G31" i="1"/>
  <c r="Y40" i="1"/>
  <c r="Q31" i="1"/>
  <c r="M31" i="1"/>
  <c r="N31" i="1"/>
  <c r="AG40" i="1"/>
  <c r="AD40" i="1"/>
  <c r="Z39" i="1"/>
  <c r="AA39" i="1" s="1"/>
  <c r="U40" i="1"/>
  <c r="W40" i="1" s="1"/>
  <c r="Z40" i="1" l="1"/>
  <c r="AA40" i="1" s="1"/>
  <c r="X41" i="1"/>
  <c r="U41" i="1" s="1"/>
  <c r="AE40" i="1"/>
  <c r="AF41" i="1" s="1"/>
  <c r="AD41" i="1" s="1"/>
  <c r="H31" i="1"/>
  <c r="E31" i="1"/>
  <c r="O31" i="1"/>
  <c r="R31" i="1" s="1"/>
  <c r="S31" i="1" s="1"/>
  <c r="D31" i="1"/>
  <c r="AH40" i="1" l="1"/>
  <c r="AI40" i="1" s="1"/>
  <c r="AG41" i="1"/>
  <c r="AC41" i="1"/>
  <c r="F31" i="1"/>
  <c r="P32" i="1"/>
  <c r="Y41" i="1"/>
  <c r="V41" i="1"/>
  <c r="Q32" i="1" l="1"/>
  <c r="N32" i="1"/>
  <c r="M32" i="1"/>
  <c r="W41" i="1"/>
  <c r="X42" i="1" s="1"/>
  <c r="K31" i="1"/>
  <c r="G32" i="1"/>
  <c r="I31" i="1"/>
  <c r="J31" i="1" s="1"/>
  <c r="AE41" i="1"/>
  <c r="D32" i="1" l="1"/>
  <c r="Y42" i="1"/>
  <c r="U42" i="1"/>
  <c r="E32" i="1"/>
  <c r="O32" i="1"/>
  <c r="H32" i="1"/>
  <c r="Z41" i="1"/>
  <c r="AA41" i="1" s="1"/>
  <c r="V42" i="1"/>
  <c r="AH41" i="1"/>
  <c r="AI41" i="1" s="1"/>
  <c r="AF42" i="1"/>
  <c r="F32" i="1" l="1"/>
  <c r="I32" i="1" s="1"/>
  <c r="J32" i="1" s="1"/>
  <c r="P33" i="1"/>
  <c r="R32" i="1"/>
  <c r="S32" i="1" s="1"/>
  <c r="W42" i="1"/>
  <c r="X43" i="1" s="1"/>
  <c r="V43" i="1" s="1"/>
  <c r="AG42" i="1"/>
  <c r="AD42" i="1"/>
  <c r="AC42" i="1"/>
  <c r="U43" i="1" l="1"/>
  <c r="Y43" i="1"/>
  <c r="Z42" i="1"/>
  <c r="AA42" i="1" s="1"/>
  <c r="AE42" i="1"/>
  <c r="AF43" i="1" s="1"/>
  <c r="AC43" i="1" s="1"/>
  <c r="Q33" i="1"/>
  <c r="N33" i="1"/>
  <c r="M33" i="1"/>
  <c r="K32" i="1"/>
  <c r="G33" i="1"/>
  <c r="D33" i="1" l="1"/>
  <c r="O33" i="1"/>
  <c r="E33" i="1"/>
  <c r="R33" i="1"/>
  <c r="S33" i="1" s="1"/>
  <c r="AG43" i="1"/>
  <c r="AH42" i="1"/>
  <c r="AI42" i="1" s="1"/>
  <c r="H33" i="1"/>
  <c r="AD43" i="1"/>
  <c r="W43" i="1"/>
  <c r="Z43" i="1" l="1"/>
  <c r="AA43" i="1" s="1"/>
  <c r="X44" i="1"/>
  <c r="AE43" i="1"/>
  <c r="AF44" i="1" s="1"/>
  <c r="AD44" i="1" s="1"/>
  <c r="F33" i="1"/>
  <c r="P34" i="1"/>
  <c r="AH43" i="1" l="1"/>
  <c r="AI43" i="1" s="1"/>
  <c r="Q34" i="1"/>
  <c r="M34" i="1"/>
  <c r="N34" i="1"/>
  <c r="K33" i="1"/>
  <c r="G34" i="1"/>
  <c r="AG44" i="1"/>
  <c r="AC44" i="1"/>
  <c r="AE44" i="1" s="1"/>
  <c r="I33" i="1"/>
  <c r="J33" i="1" s="1"/>
  <c r="Y44" i="1"/>
  <c r="V44" i="1"/>
  <c r="U44" i="1"/>
  <c r="AH44" i="1" l="1"/>
  <c r="AI44" i="1" s="1"/>
  <c r="AF45" i="1"/>
  <c r="AD45" i="1" s="1"/>
  <c r="W44" i="1"/>
  <c r="X45" i="1" s="1"/>
  <c r="V45" i="1" s="1"/>
  <c r="D34" i="1"/>
  <c r="O34" i="1"/>
  <c r="E34" i="1"/>
  <c r="AG45" i="1"/>
  <c r="H34" i="1"/>
  <c r="AC45" i="1" l="1"/>
  <c r="AE45" i="1" s="1"/>
  <c r="AH45" i="1" s="1"/>
  <c r="AI45" i="1" s="1"/>
  <c r="Y45" i="1"/>
  <c r="F34" i="1"/>
  <c r="I34" i="1" s="1"/>
  <c r="J34" i="1" s="1"/>
  <c r="P35" i="1"/>
  <c r="Z44" i="1"/>
  <c r="AA44" i="1" s="1"/>
  <c r="U45" i="1"/>
  <c r="R34" i="1"/>
  <c r="S34" i="1" s="1"/>
  <c r="AF46" i="1" l="1"/>
  <c r="AC46" i="1" s="1"/>
  <c r="W45" i="1"/>
  <c r="K34" i="1"/>
  <c r="G35" i="1"/>
  <c r="Q35" i="1"/>
  <c r="N35" i="1"/>
  <c r="M35" i="1"/>
  <c r="AD46" i="1" l="1"/>
  <c r="AG46" i="1"/>
  <c r="D35" i="1"/>
  <c r="H35" i="1"/>
  <c r="E35" i="1"/>
  <c r="O35" i="1"/>
  <c r="Z45" i="1"/>
  <c r="AA45" i="1" s="1"/>
  <c r="X46" i="1"/>
  <c r="AE46" i="1" l="1"/>
  <c r="AF47" i="1" s="1"/>
  <c r="AD47" i="1" s="1"/>
  <c r="Y46" i="1"/>
  <c r="V46" i="1"/>
  <c r="U46" i="1"/>
  <c r="F35" i="1"/>
  <c r="P36" i="1"/>
  <c r="R35" i="1"/>
  <c r="S35" i="1" s="1"/>
  <c r="AG47" i="1"/>
  <c r="AC47" i="1" l="1"/>
  <c r="AE47" i="1" s="1"/>
  <c r="AH46" i="1"/>
  <c r="AI46" i="1" s="1"/>
  <c r="Q36" i="1"/>
  <c r="N36" i="1"/>
  <c r="M36" i="1"/>
  <c r="K35" i="1"/>
  <c r="G36" i="1"/>
  <c r="W46" i="1"/>
  <c r="X47" i="1" s="1"/>
  <c r="U47" i="1" s="1"/>
  <c r="I35" i="1"/>
  <c r="J35" i="1" s="1"/>
  <c r="AH47" i="1" l="1"/>
  <c r="AI47" i="1" s="1"/>
  <c r="AF48" i="1"/>
  <c r="AC48" i="1" s="1"/>
  <c r="Z46" i="1"/>
  <c r="AA46" i="1" s="1"/>
  <c r="H36" i="1"/>
  <c r="O36" i="1"/>
  <c r="E36" i="1"/>
  <c r="Y47" i="1"/>
  <c r="D36" i="1"/>
  <c r="V47" i="1"/>
  <c r="AD48" i="1" l="1"/>
  <c r="AE48" i="1" s="1"/>
  <c r="AF49" i="1" s="1"/>
  <c r="AG48" i="1"/>
  <c r="F36" i="1"/>
  <c r="P37" i="1"/>
  <c r="W47" i="1"/>
  <c r="X48" i="1" s="1"/>
  <c r="V48" i="1" s="1"/>
  <c r="R36" i="1"/>
  <c r="S36" i="1" s="1"/>
  <c r="Z47" i="1" l="1"/>
  <c r="AA47" i="1" s="1"/>
  <c r="Q37" i="1"/>
  <c r="M37" i="1"/>
  <c r="N37" i="1"/>
  <c r="AG49" i="1"/>
  <c r="AC49" i="1"/>
  <c r="AH48" i="1"/>
  <c r="AI48" i="1" s="1"/>
  <c r="K36" i="1"/>
  <c r="G37" i="1"/>
  <c r="I36" i="1"/>
  <c r="J36" i="1" s="1"/>
  <c r="Y48" i="1"/>
  <c r="U48" i="1"/>
  <c r="W48" i="1" s="1"/>
  <c r="Z48" i="1" s="1"/>
  <c r="AA48" i="1" s="1"/>
  <c r="AD49" i="1"/>
  <c r="D37" i="1" l="1"/>
  <c r="AE49" i="1"/>
  <c r="AF50" i="1" s="1"/>
  <c r="X49" i="1"/>
  <c r="H37" i="1"/>
  <c r="O37" i="1"/>
  <c r="R37" i="1" s="1"/>
  <c r="S37" i="1" s="1"/>
  <c r="E37" i="1"/>
  <c r="AG50" i="1" l="1"/>
  <c r="AD50" i="1"/>
  <c r="Y49" i="1"/>
  <c r="V49" i="1"/>
  <c r="AH49" i="1"/>
  <c r="AI49" i="1" s="1"/>
  <c r="U49" i="1"/>
  <c r="F37" i="1"/>
  <c r="P38" i="1"/>
  <c r="AC50" i="1"/>
  <c r="Q38" i="1" l="1"/>
  <c r="N38" i="1"/>
  <c r="M38" i="1"/>
  <c r="K37" i="1"/>
  <c r="G38" i="1"/>
  <c r="W49" i="1"/>
  <c r="X50" i="1" s="1"/>
  <c r="AE50" i="1"/>
  <c r="AF51" i="1" s="1"/>
  <c r="I37" i="1"/>
  <c r="J37" i="1" s="1"/>
  <c r="D38" i="1" l="1"/>
  <c r="AG51" i="1"/>
  <c r="AD51" i="1"/>
  <c r="Y50" i="1"/>
  <c r="H38" i="1"/>
  <c r="O38" i="1"/>
  <c r="E38" i="1"/>
  <c r="R38" i="1"/>
  <c r="S38" i="1" s="1"/>
  <c r="AH50" i="1"/>
  <c r="AI50" i="1" s="1"/>
  <c r="V50" i="1"/>
  <c r="AC51" i="1"/>
  <c r="Z49" i="1"/>
  <c r="AA49" i="1" s="1"/>
  <c r="U50" i="1"/>
  <c r="AE51" i="1" l="1"/>
  <c r="AF52" i="1" s="1"/>
  <c r="F38" i="1"/>
  <c r="I38" i="1" s="1"/>
  <c r="J38" i="1" s="1"/>
  <c r="P39" i="1"/>
  <c r="W50" i="1"/>
  <c r="X51" i="1" s="1"/>
  <c r="V51" i="1" s="1"/>
  <c r="U51" i="1" l="1"/>
  <c r="W51" i="1" s="1"/>
  <c r="AH51" i="1"/>
  <c r="AI51" i="1" s="1"/>
  <c r="AG52" i="1"/>
  <c r="Z50" i="1"/>
  <c r="AA50" i="1" s="1"/>
  <c r="AD52" i="1"/>
  <c r="Q39" i="1"/>
  <c r="M39" i="1"/>
  <c r="N39" i="1"/>
  <c r="K38" i="1"/>
  <c r="G39" i="1"/>
  <c r="Y51" i="1"/>
  <c r="AC52" i="1"/>
  <c r="Z51" i="1" l="1"/>
  <c r="AA51" i="1" s="1"/>
  <c r="X52" i="1"/>
  <c r="U52" i="1" s="1"/>
  <c r="H39" i="1"/>
  <c r="D39" i="1"/>
  <c r="E39" i="1"/>
  <c r="O39" i="1"/>
  <c r="R39" i="1" s="1"/>
  <c r="S39" i="1" s="1"/>
  <c r="AE52" i="1"/>
  <c r="AF53" i="1" s="1"/>
  <c r="AC53" i="1" s="1"/>
  <c r="Y52" i="1" l="1"/>
  <c r="V52" i="1"/>
  <c r="AH52" i="1"/>
  <c r="AI52" i="1" s="1"/>
  <c r="W52" i="1"/>
  <c r="X53" i="1" s="1"/>
  <c r="AG53" i="1"/>
  <c r="AD53" i="1"/>
  <c r="F39" i="1"/>
  <c r="I39" i="1" s="1"/>
  <c r="J39" i="1" s="1"/>
  <c r="P40" i="1"/>
  <c r="AE53" i="1" l="1"/>
  <c r="AF54" i="1" s="1"/>
  <c r="AD54" i="1" s="1"/>
  <c r="Y53" i="1"/>
  <c r="U53" i="1"/>
  <c r="Z52" i="1"/>
  <c r="AA52" i="1" s="1"/>
  <c r="V53" i="1"/>
  <c r="Q40" i="1"/>
  <c r="N40" i="1"/>
  <c r="M40" i="1"/>
  <c r="K39" i="1"/>
  <c r="G40" i="1"/>
  <c r="AH53" i="1" l="1"/>
  <c r="AI53" i="1" s="1"/>
  <c r="D40" i="1"/>
  <c r="W53" i="1"/>
  <c r="X54" i="1" s="1"/>
  <c r="U54" i="1" s="1"/>
  <c r="H40" i="1"/>
  <c r="O40" i="1"/>
  <c r="R40" i="1" s="1"/>
  <c r="S40" i="1" s="1"/>
  <c r="E40" i="1"/>
  <c r="AG54" i="1"/>
  <c r="AC54" i="1"/>
  <c r="Z53" i="1" l="1"/>
  <c r="AA53" i="1" s="1"/>
  <c r="V54" i="1"/>
  <c r="W54" i="1" s="1"/>
  <c r="Z54" i="1" s="1"/>
  <c r="AA54" i="1" s="1"/>
  <c r="AE54" i="1"/>
  <c r="F40" i="1"/>
  <c r="P41" i="1"/>
  <c r="Y54" i="1"/>
  <c r="X55" i="1" l="1"/>
  <c r="K40" i="1"/>
  <c r="G41" i="1"/>
  <c r="AH54" i="1"/>
  <c r="AI54" i="1" s="1"/>
  <c r="AF55" i="1"/>
  <c r="I40" i="1"/>
  <c r="J40" i="1" s="1"/>
  <c r="Y55" i="1"/>
  <c r="Q41" i="1"/>
  <c r="M41" i="1"/>
  <c r="N41" i="1"/>
  <c r="V55" i="1" l="1"/>
  <c r="U55" i="1"/>
  <c r="AG55" i="1"/>
  <c r="AD55" i="1"/>
  <c r="AC55" i="1"/>
  <c r="D41" i="1"/>
  <c r="O41" i="1"/>
  <c r="E41" i="1"/>
  <c r="H41" i="1"/>
  <c r="W55" i="1" l="1"/>
  <c r="X56" i="1" s="1"/>
  <c r="Z55" i="1"/>
  <c r="AA55" i="1" s="1"/>
  <c r="F41" i="1"/>
  <c r="P42" i="1"/>
  <c r="AE55" i="1"/>
  <c r="AF56" i="1" s="1"/>
  <c r="R41" i="1"/>
  <c r="S41" i="1" s="1"/>
  <c r="U56" i="1" l="1"/>
  <c r="Y56" i="1"/>
  <c r="V56" i="1"/>
  <c r="K41" i="1"/>
  <c r="G42" i="1"/>
  <c r="I41" i="1"/>
  <c r="J41" i="1" s="1"/>
  <c r="Q42" i="1"/>
  <c r="N42" i="1"/>
  <c r="M42" i="1"/>
  <c r="AG56" i="1"/>
  <c r="AC56" i="1"/>
  <c r="AD56" i="1"/>
  <c r="AH55" i="1"/>
  <c r="AI55" i="1" s="1"/>
  <c r="W56" i="1" l="1"/>
  <c r="X57" i="1" s="1"/>
  <c r="U57" i="1" s="1"/>
  <c r="AE56" i="1"/>
  <c r="AF57" i="1" s="1"/>
  <c r="H42" i="1"/>
  <c r="D42" i="1"/>
  <c r="O42" i="1"/>
  <c r="R42" i="1" s="1"/>
  <c r="S42" i="1" s="1"/>
  <c r="E42" i="1"/>
  <c r="V57" i="1" l="1"/>
  <c r="Y57" i="1"/>
  <c r="Z56" i="1"/>
  <c r="AA56" i="1" s="1"/>
  <c r="F42" i="1"/>
  <c r="I42" i="1" s="1"/>
  <c r="J42" i="1" s="1"/>
  <c r="P43" i="1"/>
  <c r="AG57" i="1"/>
  <c r="AH56" i="1"/>
  <c r="AI56" i="1" s="1"/>
  <c r="AC57" i="1"/>
  <c r="AD57" i="1"/>
  <c r="W57" i="1" l="1"/>
  <c r="Q43" i="1"/>
  <c r="M43" i="1"/>
  <c r="N43" i="1"/>
  <c r="AE57" i="1"/>
  <c r="AF58" i="1" s="1"/>
  <c r="AD58" i="1" s="1"/>
  <c r="AH57" i="1"/>
  <c r="AI57" i="1" s="1"/>
  <c r="K42" i="1"/>
  <c r="G43" i="1"/>
  <c r="AC58" i="1" l="1"/>
  <c r="Z57" i="1"/>
  <c r="AA57" i="1" s="1"/>
  <c r="X58" i="1"/>
  <c r="D43" i="1"/>
  <c r="AE58" i="1"/>
  <c r="AH58" i="1" s="1"/>
  <c r="AI58" i="1" s="1"/>
  <c r="H43" i="1"/>
  <c r="E43" i="1"/>
  <c r="O43" i="1"/>
  <c r="R43" i="1" s="1"/>
  <c r="S43" i="1" s="1"/>
  <c r="AG58" i="1"/>
  <c r="AF59" i="1" l="1"/>
  <c r="AG59" i="1" s="1"/>
  <c r="U58" i="1"/>
  <c r="Y58" i="1"/>
  <c r="V58" i="1"/>
  <c r="F43" i="1"/>
  <c r="I43" i="1" s="1"/>
  <c r="J43" i="1" s="1"/>
  <c r="P44" i="1"/>
  <c r="AC59" i="1" l="1"/>
  <c r="AD59" i="1"/>
  <c r="W58" i="1"/>
  <c r="X59" i="1" s="1"/>
  <c r="Y59" i="1" s="1"/>
  <c r="Q44" i="1"/>
  <c r="M44" i="1"/>
  <c r="N44" i="1"/>
  <c r="K43" i="1"/>
  <c r="G44" i="1"/>
  <c r="U59" i="1" l="1"/>
  <c r="Z58" i="1"/>
  <c r="AA58" i="1" s="1"/>
  <c r="AE59" i="1"/>
  <c r="AF60" i="1" s="1"/>
  <c r="AG60" i="1" s="1"/>
  <c r="V59" i="1"/>
  <c r="W59" i="1" s="1"/>
  <c r="X60" i="1" s="1"/>
  <c r="Y60" i="1" s="1"/>
  <c r="D44" i="1"/>
  <c r="H44" i="1"/>
  <c r="O44" i="1"/>
  <c r="E44" i="1"/>
  <c r="AD60" i="1" l="1"/>
  <c r="AH59" i="1"/>
  <c r="AI59" i="1" s="1"/>
  <c r="AC60" i="1"/>
  <c r="AE60" i="1" s="1"/>
  <c r="V60" i="1"/>
  <c r="Z59" i="1"/>
  <c r="AA59" i="1" s="1"/>
  <c r="U60" i="1"/>
  <c r="F44" i="1"/>
  <c r="I44" i="1" s="1"/>
  <c r="J44" i="1" s="1"/>
  <c r="P45" i="1"/>
  <c r="R44" i="1"/>
  <c r="S44" i="1" s="1"/>
  <c r="AF61" i="1" l="1"/>
  <c r="AC61" i="1" s="1"/>
  <c r="AH60" i="1"/>
  <c r="AI60" i="1" s="1"/>
  <c r="W60" i="1"/>
  <c r="X61" i="1" s="1"/>
  <c r="Y61" i="1" s="1"/>
  <c r="Q45" i="1"/>
  <c r="N45" i="1"/>
  <c r="M45" i="1"/>
  <c r="K44" i="1"/>
  <c r="G45" i="1"/>
  <c r="Z60" i="1" l="1"/>
  <c r="AA60" i="1" s="1"/>
  <c r="V61" i="1"/>
  <c r="AG61" i="1"/>
  <c r="AD61" i="1"/>
  <c r="AE61" i="1" s="1"/>
  <c r="AF62" i="1" s="1"/>
  <c r="U61" i="1"/>
  <c r="W61" i="1" s="1"/>
  <c r="D45" i="1"/>
  <c r="H45" i="1"/>
  <c r="O45" i="1"/>
  <c r="E45" i="1"/>
  <c r="AH61" i="1" l="1"/>
  <c r="AI61" i="1" s="1"/>
  <c r="X62" i="1"/>
  <c r="Z61" i="1"/>
  <c r="AA61" i="1" s="1"/>
  <c r="F45" i="1"/>
  <c r="I45" i="1" s="1"/>
  <c r="J45" i="1" s="1"/>
  <c r="P46" i="1"/>
  <c r="R45" i="1"/>
  <c r="S45" i="1" s="1"/>
  <c r="AG62" i="1"/>
  <c r="AD62" i="1"/>
  <c r="AC62" i="1"/>
  <c r="U62" i="1" l="1"/>
  <c r="Y62" i="1"/>
  <c r="V62" i="1"/>
  <c r="AE62" i="1"/>
  <c r="AF63" i="1" s="1"/>
  <c r="Q46" i="1"/>
  <c r="M46" i="1"/>
  <c r="N46" i="1"/>
  <c r="K45" i="1"/>
  <c r="G46" i="1"/>
  <c r="W62" i="1" l="1"/>
  <c r="X63" i="1" s="1"/>
  <c r="Y63" i="1" s="1"/>
  <c r="Z62" i="1"/>
  <c r="AA62" i="1" s="1"/>
  <c r="U63" i="1"/>
  <c r="O46" i="1"/>
  <c r="E46" i="1"/>
  <c r="R46" i="1"/>
  <c r="S46" i="1" s="1"/>
  <c r="D46" i="1"/>
  <c r="H46" i="1"/>
  <c r="AG63" i="1"/>
  <c r="AH62" i="1"/>
  <c r="AI62" i="1" s="1"/>
  <c r="AD63" i="1"/>
  <c r="AC63" i="1"/>
  <c r="V63" i="1" l="1"/>
  <c r="AE63" i="1"/>
  <c r="AF64" i="1" s="1"/>
  <c r="F46" i="1"/>
  <c r="I46" i="1" s="1"/>
  <c r="J46" i="1" s="1"/>
  <c r="P47" i="1"/>
  <c r="W63" i="1" l="1"/>
  <c r="X64" i="1" s="1"/>
  <c r="V64" i="1" s="1"/>
  <c r="AG64" i="1"/>
  <c r="AH63" i="1"/>
  <c r="AI63" i="1" s="1"/>
  <c r="AD64" i="1"/>
  <c r="Q47" i="1"/>
  <c r="M47" i="1"/>
  <c r="N47" i="1"/>
  <c r="K46" i="1"/>
  <c r="G47" i="1"/>
  <c r="AC64" i="1"/>
  <c r="Y64" i="1" l="1"/>
  <c r="U64" i="1"/>
  <c r="Z63" i="1"/>
  <c r="AA63" i="1" s="1"/>
  <c r="E47" i="1"/>
  <c r="O47" i="1"/>
  <c r="AE64" i="1"/>
  <c r="AF65" i="1" s="1"/>
  <c r="D47" i="1"/>
  <c r="H47" i="1"/>
  <c r="AH64" i="1" l="1"/>
  <c r="AI64" i="1" s="1"/>
  <c r="W64" i="1"/>
  <c r="F47" i="1"/>
  <c r="P48" i="1"/>
  <c r="R47" i="1"/>
  <c r="S47" i="1" s="1"/>
  <c r="AG65" i="1"/>
  <c r="AC65" i="1"/>
  <c r="AD65" i="1"/>
  <c r="X65" i="1" l="1"/>
  <c r="Z64" i="1"/>
  <c r="AA64" i="1" s="1"/>
  <c r="Q48" i="1"/>
  <c r="N48" i="1"/>
  <c r="M48" i="1"/>
  <c r="AE65" i="1"/>
  <c r="AF66" i="1" s="1"/>
  <c r="AD66" i="1" s="1"/>
  <c r="K47" i="1"/>
  <c r="G48" i="1"/>
  <c r="I47" i="1"/>
  <c r="J47" i="1" s="1"/>
  <c r="AC66" i="1" l="1"/>
  <c r="AE66" i="1" s="1"/>
  <c r="AH66" i="1" s="1"/>
  <c r="Y65" i="1"/>
  <c r="V65" i="1"/>
  <c r="U65" i="1"/>
  <c r="H48" i="1"/>
  <c r="E48" i="1"/>
  <c r="O48" i="1"/>
  <c r="R48" i="1" s="1"/>
  <c r="S48" i="1" s="1"/>
  <c r="AG66" i="1"/>
  <c r="AH65" i="1"/>
  <c r="AI65" i="1" s="1"/>
  <c r="D48" i="1"/>
  <c r="AI66" i="1" l="1"/>
  <c r="AF67" i="1"/>
  <c r="AD67" i="1" s="1"/>
  <c r="W65" i="1"/>
  <c r="X66" i="1" s="1"/>
  <c r="Y66" i="1" s="1"/>
  <c r="AC67" i="1"/>
  <c r="AG67" i="1"/>
  <c r="F48" i="1"/>
  <c r="I48" i="1" s="1"/>
  <c r="J48" i="1" s="1"/>
  <c r="P49" i="1"/>
  <c r="V66" i="1" l="1"/>
  <c r="Z65" i="1"/>
  <c r="AA65" i="1" s="1"/>
  <c r="U66" i="1"/>
  <c r="K48" i="1"/>
  <c r="G49" i="1"/>
  <c r="Q49" i="1"/>
  <c r="M49" i="1"/>
  <c r="N49" i="1"/>
  <c r="AE67" i="1"/>
  <c r="W66" i="1" l="1"/>
  <c r="E49" i="1"/>
  <c r="O49" i="1"/>
  <c r="H49" i="1"/>
  <c r="AH67" i="1"/>
  <c r="AI67" i="1" s="1"/>
  <c r="AF68" i="1"/>
  <c r="D49" i="1"/>
  <c r="X67" i="1" l="1"/>
  <c r="Z66" i="1"/>
  <c r="AA66" i="1" s="1"/>
  <c r="F49" i="1"/>
  <c r="P50" i="1"/>
  <c r="AG68" i="1"/>
  <c r="AD68" i="1"/>
  <c r="AC68" i="1"/>
  <c r="I49" i="1"/>
  <c r="J49" i="1" s="1"/>
  <c r="R49" i="1"/>
  <c r="S49" i="1" s="1"/>
  <c r="Y67" i="1" l="1"/>
  <c r="V67" i="1"/>
  <c r="U67" i="1"/>
  <c r="Q50" i="1"/>
  <c r="N50" i="1"/>
  <c r="M50" i="1"/>
  <c r="AE68" i="1"/>
  <c r="AF69" i="1" s="1"/>
  <c r="K49" i="1"/>
  <c r="G50" i="1"/>
  <c r="W67" i="1" l="1"/>
  <c r="X68" i="1" s="1"/>
  <c r="Y68" i="1" s="1"/>
  <c r="Z67" i="1"/>
  <c r="AA67" i="1" s="1"/>
  <c r="V68" i="1"/>
  <c r="D50" i="1"/>
  <c r="O50" i="1"/>
  <c r="R50" i="1" s="1"/>
  <c r="S50" i="1" s="1"/>
  <c r="E50" i="1"/>
  <c r="H50" i="1"/>
  <c r="AG69" i="1"/>
  <c r="AC69" i="1"/>
  <c r="AH68" i="1"/>
  <c r="AI68" i="1" s="1"/>
  <c r="AD69" i="1"/>
  <c r="U68" i="1" l="1"/>
  <c r="F50" i="1"/>
  <c r="P51" i="1"/>
  <c r="AE69" i="1"/>
  <c r="AF70" i="1" s="1"/>
  <c r="AD70" i="1" s="1"/>
  <c r="AC70" i="1" l="1"/>
  <c r="AH69" i="1"/>
  <c r="AI69" i="1" s="1"/>
  <c r="W68" i="1"/>
  <c r="AE70" i="1"/>
  <c r="AH70" i="1" s="1"/>
  <c r="AI70" i="1" s="1"/>
  <c r="K50" i="1"/>
  <c r="G51" i="1"/>
  <c r="Q51" i="1"/>
  <c r="M51" i="1"/>
  <c r="N51" i="1"/>
  <c r="AG70" i="1"/>
  <c r="I50" i="1"/>
  <c r="J50" i="1" s="1"/>
  <c r="AF71" i="1" l="1"/>
  <c r="AC71" i="1" s="1"/>
  <c r="X69" i="1"/>
  <c r="Z68" i="1"/>
  <c r="AA68" i="1" s="1"/>
  <c r="AD71" i="1"/>
  <c r="D51" i="1"/>
  <c r="H51" i="1"/>
  <c r="O51" i="1"/>
  <c r="R51" i="1" s="1"/>
  <c r="S51" i="1" s="1"/>
  <c r="E51" i="1"/>
  <c r="AG71" i="1" l="1"/>
  <c r="Y69" i="1"/>
  <c r="V69" i="1"/>
  <c r="U69" i="1"/>
  <c r="AE71" i="1"/>
  <c r="AF72" i="1" s="1"/>
  <c r="F51" i="1"/>
  <c r="P52" i="1"/>
  <c r="W69" i="1" l="1"/>
  <c r="X70" i="1" s="1"/>
  <c r="Y70" i="1" s="1"/>
  <c r="V70" i="1"/>
  <c r="Z69" i="1"/>
  <c r="AA69" i="1" s="1"/>
  <c r="AG72" i="1"/>
  <c r="AC72" i="1"/>
  <c r="Q52" i="1"/>
  <c r="M52" i="1"/>
  <c r="N52" i="1"/>
  <c r="K51" i="1"/>
  <c r="G52" i="1"/>
  <c r="I51" i="1"/>
  <c r="J51" i="1" s="1"/>
  <c r="AH71" i="1"/>
  <c r="AI71" i="1" s="1"/>
  <c r="AD72" i="1"/>
  <c r="U70" i="1" l="1"/>
  <c r="AE72" i="1"/>
  <c r="AF73" i="1" s="1"/>
  <c r="D52" i="1"/>
  <c r="E52" i="1"/>
  <c r="O52" i="1"/>
  <c r="R52" i="1" s="1"/>
  <c r="S52" i="1" s="1"/>
  <c r="AC73" i="1"/>
  <c r="H52" i="1"/>
  <c r="AH72" i="1" l="1"/>
  <c r="AI72" i="1" s="1"/>
  <c r="W70" i="1"/>
  <c r="AG73" i="1"/>
  <c r="F52" i="1"/>
  <c r="I52" i="1" s="1"/>
  <c r="J52" i="1" s="1"/>
  <c r="P53" i="1"/>
  <c r="AD73" i="1"/>
  <c r="X71" i="1" l="1"/>
  <c r="Z70" i="1"/>
  <c r="AA70" i="1" s="1"/>
  <c r="Q53" i="1"/>
  <c r="M53" i="1"/>
  <c r="N53" i="1"/>
  <c r="AE73" i="1"/>
  <c r="AF74" i="1" s="1"/>
  <c r="K52" i="1"/>
  <c r="G53" i="1"/>
  <c r="Y71" i="1" l="1"/>
  <c r="V71" i="1"/>
  <c r="U71" i="1"/>
  <c r="H53" i="1"/>
  <c r="D53" i="1"/>
  <c r="AG74" i="1"/>
  <c r="AC74" i="1"/>
  <c r="AH73" i="1"/>
  <c r="AI73" i="1" s="1"/>
  <c r="AD74" i="1"/>
  <c r="E53" i="1"/>
  <c r="O53" i="1"/>
  <c r="R53" i="1" s="1"/>
  <c r="S53" i="1" s="1"/>
  <c r="W71" i="1" l="1"/>
  <c r="X72" i="1" s="1"/>
  <c r="Y72" i="1" s="1"/>
  <c r="Z71" i="1"/>
  <c r="AA71" i="1" s="1"/>
  <c r="V72" i="1"/>
  <c r="AE74" i="1"/>
  <c r="AF75" i="1" s="1"/>
  <c r="AD75" i="1" s="1"/>
  <c r="F53" i="1"/>
  <c r="I53" i="1" s="1"/>
  <c r="J53" i="1" s="1"/>
  <c r="P54" i="1"/>
  <c r="AC75" i="1" l="1"/>
  <c r="AE75" i="1" s="1"/>
  <c r="AH75" i="1" s="1"/>
  <c r="AH74" i="1"/>
  <c r="AI74" i="1" s="1"/>
  <c r="U72" i="1"/>
  <c r="Q54" i="1"/>
  <c r="M54" i="1"/>
  <c r="N54" i="1"/>
  <c r="K53" i="1"/>
  <c r="G54" i="1"/>
  <c r="AG75" i="1"/>
  <c r="AI75" i="1" l="1"/>
  <c r="AF76" i="1"/>
  <c r="AG76" i="1" s="1"/>
  <c r="W72" i="1"/>
  <c r="O54" i="1"/>
  <c r="E54" i="1"/>
  <c r="R54" i="1"/>
  <c r="S54" i="1" s="1"/>
  <c r="AD76" i="1"/>
  <c r="D54" i="1"/>
  <c r="AC76" i="1"/>
  <c r="H54" i="1"/>
  <c r="X73" i="1" l="1"/>
  <c r="Z72" i="1"/>
  <c r="AA72" i="1" s="1"/>
  <c r="AE76" i="1"/>
  <c r="AF77" i="1" s="1"/>
  <c r="F54" i="1"/>
  <c r="P55" i="1"/>
  <c r="Y73" i="1" l="1"/>
  <c r="V73" i="1"/>
  <c r="U73" i="1"/>
  <c r="AG77" i="1"/>
  <c r="Q55" i="1"/>
  <c r="N55" i="1"/>
  <c r="M55" i="1"/>
  <c r="K54" i="1"/>
  <c r="G55" i="1"/>
  <c r="AH76" i="1"/>
  <c r="AI76" i="1" s="1"/>
  <c r="AD77" i="1"/>
  <c r="AC77" i="1"/>
  <c r="I54" i="1"/>
  <c r="J54" i="1" s="1"/>
  <c r="W73" i="1" l="1"/>
  <c r="X74" i="1" s="1"/>
  <c r="Y74" i="1" s="1"/>
  <c r="Z73" i="1"/>
  <c r="AA73" i="1" s="1"/>
  <c r="O55" i="1"/>
  <c r="E55" i="1"/>
  <c r="R55" i="1"/>
  <c r="S55" i="1" s="1"/>
  <c r="AE77" i="1"/>
  <c r="AF78" i="1" s="1"/>
  <c r="AD78" i="1" s="1"/>
  <c r="H55" i="1"/>
  <c r="D55" i="1"/>
  <c r="V74" i="1" l="1"/>
  <c r="U74" i="1"/>
  <c r="AG78" i="1"/>
  <c r="AH77" i="1"/>
  <c r="AI77" i="1" s="1"/>
  <c r="F55" i="1"/>
  <c r="P56" i="1"/>
  <c r="AC78" i="1"/>
  <c r="W74" i="1" l="1"/>
  <c r="K55" i="1"/>
  <c r="G56" i="1"/>
  <c r="AE78" i="1"/>
  <c r="Q56" i="1"/>
  <c r="N56" i="1"/>
  <c r="M56" i="1"/>
  <c r="I55" i="1"/>
  <c r="J55" i="1" s="1"/>
  <c r="X75" i="1" l="1"/>
  <c r="Z74" i="1"/>
  <c r="AA74" i="1" s="1"/>
  <c r="D56" i="1"/>
  <c r="E56" i="1"/>
  <c r="O56" i="1"/>
  <c r="AH78" i="1"/>
  <c r="AI78" i="1" s="1"/>
  <c r="AF79" i="1"/>
  <c r="H56" i="1"/>
  <c r="V75" i="1" l="1"/>
  <c r="Y75" i="1"/>
  <c r="U75" i="1"/>
  <c r="F56" i="1"/>
  <c r="I56" i="1" s="1"/>
  <c r="J56" i="1" s="1"/>
  <c r="P57" i="1"/>
  <c r="R56" i="1"/>
  <c r="S56" i="1" s="1"/>
  <c r="AG79" i="1"/>
  <c r="AD79" i="1"/>
  <c r="AC79" i="1"/>
  <c r="W75" i="1" l="1"/>
  <c r="X76" i="1" s="1"/>
  <c r="Y76" i="1" s="1"/>
  <c r="AE79" i="1"/>
  <c r="AF80" i="1" s="1"/>
  <c r="AD80" i="1" s="1"/>
  <c r="Q57" i="1"/>
  <c r="M57" i="1"/>
  <c r="N57" i="1"/>
  <c r="K56" i="1"/>
  <c r="G57" i="1"/>
  <c r="V76" i="1" l="1"/>
  <c r="Z75" i="1"/>
  <c r="AA75" i="1" s="1"/>
  <c r="U76" i="1"/>
  <c r="H57" i="1"/>
  <c r="AH79" i="1"/>
  <c r="AI79" i="1" s="1"/>
  <c r="AG80" i="1"/>
  <c r="E57" i="1"/>
  <c r="O57" i="1"/>
  <c r="AC80" i="1"/>
  <c r="D57" i="1"/>
  <c r="W76" i="1" l="1"/>
  <c r="F57" i="1"/>
  <c r="I57" i="1" s="1"/>
  <c r="J57" i="1" s="1"/>
  <c r="P58" i="1"/>
  <c r="R57" i="1"/>
  <c r="S57" i="1" s="1"/>
  <c r="AE80" i="1"/>
  <c r="X77" i="1" l="1"/>
  <c r="Z76" i="1"/>
  <c r="AA76" i="1" s="1"/>
  <c r="Q58" i="1"/>
  <c r="M58" i="1"/>
  <c r="N58" i="1"/>
  <c r="K57" i="1"/>
  <c r="G58" i="1"/>
  <c r="AF81" i="1"/>
  <c r="AH80" i="1"/>
  <c r="AI80" i="1" s="1"/>
  <c r="V77" i="1" l="1"/>
  <c r="Y77" i="1"/>
  <c r="U77" i="1"/>
  <c r="O58" i="1"/>
  <c r="E58" i="1"/>
  <c r="R58" i="1"/>
  <c r="S58" i="1" s="1"/>
  <c r="D58" i="1"/>
  <c r="AG81" i="1"/>
  <c r="AD81" i="1"/>
  <c r="AC81" i="1"/>
  <c r="H58" i="1"/>
  <c r="W77" i="1" l="1"/>
  <c r="X78" i="1" s="1"/>
  <c r="Y78" i="1" s="1"/>
  <c r="AE81" i="1"/>
  <c r="AF82" i="1" s="1"/>
  <c r="AD82" i="1" s="1"/>
  <c r="F58" i="1"/>
  <c r="I58" i="1" s="1"/>
  <c r="J58" i="1" s="1"/>
  <c r="P59" i="1"/>
  <c r="AH81" i="1" l="1"/>
  <c r="AI81" i="1" s="1"/>
  <c r="V78" i="1"/>
  <c r="Z77" i="1"/>
  <c r="AA77" i="1" s="1"/>
  <c r="U78" i="1"/>
  <c r="AG82" i="1"/>
  <c r="AC82" i="1"/>
  <c r="Q59" i="1"/>
  <c r="N59" i="1"/>
  <c r="M59" i="1"/>
  <c r="K58" i="1"/>
  <c r="G59" i="1"/>
  <c r="W78" i="1" l="1"/>
  <c r="X79" i="1" s="1"/>
  <c r="Y79" i="1" s="1"/>
  <c r="H59" i="1"/>
  <c r="O59" i="1"/>
  <c r="R59" i="1" s="1"/>
  <c r="S59" i="1" s="1"/>
  <c r="E59" i="1"/>
  <c r="D59" i="1"/>
  <c r="AE82" i="1"/>
  <c r="V79" i="1" l="1"/>
  <c r="Z78" i="1"/>
  <c r="AA78" i="1" s="1"/>
  <c r="U79" i="1"/>
  <c r="F59" i="1"/>
  <c r="I59" i="1" s="1"/>
  <c r="J59" i="1" s="1"/>
  <c r="P60" i="1"/>
  <c r="AH82" i="1"/>
  <c r="AI82" i="1" s="1"/>
  <c r="AF83" i="1"/>
  <c r="W79" i="1" l="1"/>
  <c r="X80" i="1" s="1"/>
  <c r="Y80" i="1" s="1"/>
  <c r="Q60" i="1"/>
  <c r="M60" i="1"/>
  <c r="N60" i="1"/>
  <c r="AG83" i="1"/>
  <c r="AD83" i="1"/>
  <c r="AC83" i="1"/>
  <c r="K59" i="1"/>
  <c r="G60" i="1"/>
  <c r="V80" i="1" l="1"/>
  <c r="Z79" i="1"/>
  <c r="AA79" i="1" s="1"/>
  <c r="U80" i="1"/>
  <c r="D60" i="1"/>
  <c r="H60" i="1"/>
  <c r="O60" i="1"/>
  <c r="R60" i="1" s="1"/>
  <c r="S60" i="1" s="1"/>
  <c r="E60" i="1"/>
  <c r="AE83" i="1"/>
  <c r="AF84" i="1" s="1"/>
  <c r="AD84" i="1" s="1"/>
  <c r="W80" i="1" l="1"/>
  <c r="X81" i="1" s="1"/>
  <c r="Y81" i="1" s="1"/>
  <c r="Z80" i="1"/>
  <c r="AA80" i="1" s="1"/>
  <c r="AH83" i="1"/>
  <c r="AI83" i="1" s="1"/>
  <c r="F60" i="1"/>
  <c r="P61" i="1"/>
  <c r="AG84" i="1"/>
  <c r="AC84" i="1"/>
  <c r="V81" i="1" l="1"/>
  <c r="U81" i="1"/>
  <c r="Q61" i="1"/>
  <c r="N61" i="1"/>
  <c r="M61" i="1"/>
  <c r="K60" i="1"/>
  <c r="G61" i="1"/>
  <c r="I60" i="1"/>
  <c r="J60" i="1" s="1"/>
  <c r="AE84" i="1"/>
  <c r="W81" i="1" l="1"/>
  <c r="X82" i="1" s="1"/>
  <c r="H61" i="1"/>
  <c r="E61" i="1"/>
  <c r="O61" i="1"/>
  <c r="D61" i="1"/>
  <c r="AF85" i="1"/>
  <c r="AH84" i="1"/>
  <c r="AI84" i="1" s="1"/>
  <c r="Y82" i="1" l="1"/>
  <c r="Z81" i="1"/>
  <c r="AA81" i="1" s="1"/>
  <c r="V82" i="1"/>
  <c r="U82" i="1"/>
  <c r="F61" i="1"/>
  <c r="I61" i="1" s="1"/>
  <c r="J61" i="1" s="1"/>
  <c r="P62" i="1"/>
  <c r="R61" i="1"/>
  <c r="S61" i="1" s="1"/>
  <c r="AG85" i="1"/>
  <c r="AD85" i="1"/>
  <c r="AC85" i="1"/>
  <c r="W82" i="1" l="1"/>
  <c r="X83" i="1" s="1"/>
  <c r="Y83" i="1" s="1"/>
  <c r="AE85" i="1"/>
  <c r="AF86" i="1" s="1"/>
  <c r="AD86" i="1" s="1"/>
  <c r="Q62" i="1"/>
  <c r="M62" i="1"/>
  <c r="N62" i="1"/>
  <c r="K61" i="1"/>
  <c r="G62" i="1"/>
  <c r="AC86" i="1" l="1"/>
  <c r="V83" i="1"/>
  <c r="Z82" i="1"/>
  <c r="AA82" i="1" s="1"/>
  <c r="U83" i="1"/>
  <c r="AE86" i="1"/>
  <c r="AF87" i="1" s="1"/>
  <c r="AD87" i="1" s="1"/>
  <c r="H62" i="1"/>
  <c r="O62" i="1"/>
  <c r="E62" i="1"/>
  <c r="AH85" i="1"/>
  <c r="AI85" i="1" s="1"/>
  <c r="D62" i="1"/>
  <c r="AG86" i="1"/>
  <c r="AH86" i="1" l="1"/>
  <c r="AI86" i="1" s="1"/>
  <c r="W83" i="1"/>
  <c r="X84" i="1" s="1"/>
  <c r="Z83" i="1"/>
  <c r="AA83" i="1" s="1"/>
  <c r="F62" i="1"/>
  <c r="I62" i="1" s="1"/>
  <c r="J62" i="1" s="1"/>
  <c r="P63" i="1"/>
  <c r="AC87" i="1"/>
  <c r="R62" i="1"/>
  <c r="S62" i="1" s="1"/>
  <c r="AG87" i="1"/>
  <c r="V84" i="1" l="1"/>
  <c r="Y84" i="1"/>
  <c r="U84" i="1"/>
  <c r="Q63" i="1"/>
  <c r="M63" i="1"/>
  <c r="N63" i="1"/>
  <c r="K62" i="1"/>
  <c r="G63" i="1"/>
  <c r="AE87" i="1"/>
  <c r="W84" i="1" l="1"/>
  <c r="X85" i="1" s="1"/>
  <c r="Y85" i="1" s="1"/>
  <c r="D63" i="1"/>
  <c r="H63" i="1"/>
  <c r="AF88" i="1"/>
  <c r="AH87" i="1"/>
  <c r="AI87" i="1" s="1"/>
  <c r="E63" i="1"/>
  <c r="O63" i="1"/>
  <c r="R63" i="1" s="1"/>
  <c r="S63" i="1" s="1"/>
  <c r="V85" i="1" l="1"/>
  <c r="Z84" i="1"/>
  <c r="AA84" i="1" s="1"/>
  <c r="U85" i="1"/>
  <c r="AG88" i="1"/>
  <c r="AD88" i="1"/>
  <c r="AC88" i="1"/>
  <c r="F63" i="1"/>
  <c r="I63" i="1" s="1"/>
  <c r="J63" i="1" s="1"/>
  <c r="P64" i="1"/>
  <c r="W85" i="1" l="1"/>
  <c r="X86" i="1" s="1"/>
  <c r="Y86" i="1" s="1"/>
  <c r="Z85" i="1"/>
  <c r="AA85" i="1" s="1"/>
  <c r="V86" i="1"/>
  <c r="Q64" i="1"/>
  <c r="M64" i="1"/>
  <c r="N64" i="1"/>
  <c r="AE88" i="1"/>
  <c r="AF89" i="1" s="1"/>
  <c r="AD89" i="1" s="1"/>
  <c r="K63" i="1"/>
  <c r="G64" i="1"/>
  <c r="AH88" i="1" l="1"/>
  <c r="AI88" i="1" s="1"/>
  <c r="U86" i="1"/>
  <c r="E64" i="1"/>
  <c r="O64" i="1"/>
  <c r="R64" i="1" s="1"/>
  <c r="S64" i="1" s="1"/>
  <c r="AG89" i="1"/>
  <c r="AC89" i="1"/>
  <c r="D64" i="1"/>
  <c r="H64" i="1"/>
  <c r="W86" i="1" l="1"/>
  <c r="F64" i="1"/>
  <c r="P65" i="1"/>
  <c r="I64" i="1"/>
  <c r="J64" i="1" s="1"/>
  <c r="AE89" i="1"/>
  <c r="X87" i="1" l="1"/>
  <c r="Z86" i="1"/>
  <c r="AA86" i="1" s="1"/>
  <c r="Q65" i="1"/>
  <c r="M65" i="1"/>
  <c r="N65" i="1"/>
  <c r="K64" i="1"/>
  <c r="G65" i="1"/>
  <c r="AH89" i="1"/>
  <c r="AI89" i="1" s="1"/>
  <c r="AF90" i="1"/>
  <c r="Y87" i="1" l="1"/>
  <c r="V87" i="1"/>
  <c r="U87" i="1"/>
  <c r="H65" i="1"/>
  <c r="E65" i="1"/>
  <c r="O65" i="1"/>
  <c r="R65" i="1" s="1"/>
  <c r="S65" i="1" s="1"/>
  <c r="D65" i="1"/>
  <c r="AG90" i="1"/>
  <c r="AD90" i="1"/>
  <c r="AC90" i="1"/>
  <c r="W87" i="1" l="1"/>
  <c r="X88" i="1" s="1"/>
  <c r="Y88" i="1" s="1"/>
  <c r="AE90" i="1"/>
  <c r="AF91" i="1" s="1"/>
  <c r="AD91" i="1" s="1"/>
  <c r="F65" i="1"/>
  <c r="P66" i="1"/>
  <c r="V88" i="1" l="1"/>
  <c r="Z87" i="1"/>
  <c r="AA87" i="1" s="1"/>
  <c r="U88" i="1"/>
  <c r="Q66" i="1"/>
  <c r="N66" i="1"/>
  <c r="M66" i="1"/>
  <c r="K65" i="1"/>
  <c r="G66" i="1"/>
  <c r="I65" i="1"/>
  <c r="J65" i="1" s="1"/>
  <c r="AG91" i="1"/>
  <c r="AH90" i="1"/>
  <c r="AI90" i="1" s="1"/>
  <c r="AC91" i="1"/>
  <c r="AE91" i="1" s="1"/>
  <c r="W88" i="1" l="1"/>
  <c r="X89" i="1" s="1"/>
  <c r="Y89" i="1" s="1"/>
  <c r="Z88" i="1"/>
  <c r="AA88" i="1" s="1"/>
  <c r="AH91" i="1"/>
  <c r="AI91" i="1" s="1"/>
  <c r="AF92" i="1"/>
  <c r="AC92" i="1" s="1"/>
  <c r="O66" i="1"/>
  <c r="E66" i="1"/>
  <c r="D66" i="1"/>
  <c r="H66" i="1"/>
  <c r="V89" i="1" l="1"/>
  <c r="U89" i="1"/>
  <c r="AG92" i="1"/>
  <c r="AD92" i="1"/>
  <c r="F66" i="1"/>
  <c r="I66" i="1" s="1"/>
  <c r="J66" i="1" s="1"/>
  <c r="P67" i="1"/>
  <c r="R66" i="1"/>
  <c r="S66" i="1" s="1"/>
  <c r="W89" i="1" l="1"/>
  <c r="X90" i="1" s="1"/>
  <c r="Y90" i="1" s="1"/>
  <c r="Z89" i="1"/>
  <c r="AA89" i="1" s="1"/>
  <c r="V90" i="1"/>
  <c r="Q67" i="1"/>
  <c r="N67" i="1"/>
  <c r="M67" i="1"/>
  <c r="AE92" i="1"/>
  <c r="AF93" i="1" s="1"/>
  <c r="K66" i="1"/>
  <c r="G67" i="1"/>
  <c r="AH92" i="1" l="1"/>
  <c r="AI92" i="1" s="1"/>
  <c r="U90" i="1"/>
  <c r="W90" i="1" s="1"/>
  <c r="D67" i="1"/>
  <c r="H67" i="1"/>
  <c r="E67" i="1"/>
  <c r="O67" i="1"/>
  <c r="R67" i="1" s="1"/>
  <c r="S67" i="1" s="1"/>
  <c r="AG93" i="1"/>
  <c r="AC93" i="1"/>
  <c r="AD93" i="1"/>
  <c r="X91" i="1" l="1"/>
  <c r="Z90" i="1"/>
  <c r="AA90" i="1" s="1"/>
  <c r="U91" i="1"/>
  <c r="AE93" i="1"/>
  <c r="AF94" i="1" s="1"/>
  <c r="AD94" i="1" s="1"/>
  <c r="F67" i="1"/>
  <c r="I67" i="1" s="1"/>
  <c r="J67" i="1" s="1"/>
  <c r="P68" i="1"/>
  <c r="Y91" i="1" l="1"/>
  <c r="V91" i="1"/>
  <c r="AC94" i="1"/>
  <c r="Q68" i="1"/>
  <c r="M68" i="1"/>
  <c r="N68" i="1"/>
  <c r="AH93" i="1"/>
  <c r="AI93" i="1" s="1"/>
  <c r="K67" i="1"/>
  <c r="G68" i="1"/>
  <c r="AG94" i="1"/>
  <c r="W91" i="1" l="1"/>
  <c r="E68" i="1"/>
  <c r="O68" i="1"/>
  <c r="R68" i="1" s="1"/>
  <c r="S68" i="1" s="1"/>
  <c r="H68" i="1"/>
  <c r="D68" i="1"/>
  <c r="AE94" i="1"/>
  <c r="Z91" i="1" l="1"/>
  <c r="AA91" i="1" s="1"/>
  <c r="X92" i="1"/>
  <c r="F68" i="1"/>
  <c r="P69" i="1"/>
  <c r="AH94" i="1"/>
  <c r="AI94" i="1" s="1"/>
  <c r="AF95" i="1"/>
  <c r="Y92" i="1" l="1"/>
  <c r="U92" i="1"/>
  <c r="V92" i="1"/>
  <c r="Q69" i="1"/>
  <c r="M69" i="1"/>
  <c r="N69" i="1"/>
  <c r="AG95" i="1"/>
  <c r="AD95" i="1"/>
  <c r="AC95" i="1"/>
  <c r="K68" i="1"/>
  <c r="G69" i="1"/>
  <c r="I68" i="1"/>
  <c r="J68" i="1" s="1"/>
  <c r="W92" i="1" l="1"/>
  <c r="X93" i="1" s="1"/>
  <c r="Y93" i="1" s="1"/>
  <c r="Z92" i="1"/>
  <c r="AA92" i="1" s="1"/>
  <c r="U93" i="1"/>
  <c r="O69" i="1"/>
  <c r="R69" i="1" s="1"/>
  <c r="S69" i="1" s="1"/>
  <c r="E69" i="1"/>
  <c r="AE95" i="1"/>
  <c r="AF96" i="1" s="1"/>
  <c r="AD96" i="1" s="1"/>
  <c r="D69" i="1"/>
  <c r="H69" i="1"/>
  <c r="V93" i="1" l="1"/>
  <c r="W93" i="1" s="1"/>
  <c r="X94" i="1" s="1"/>
  <c r="Y94" i="1" s="1"/>
  <c r="AH95" i="1"/>
  <c r="AI95" i="1" s="1"/>
  <c r="F69" i="1"/>
  <c r="P70" i="1"/>
  <c r="AG96" i="1"/>
  <c r="AC96" i="1"/>
  <c r="V94" i="1" l="1"/>
  <c r="Z93" i="1"/>
  <c r="AA93" i="1" s="1"/>
  <c r="U94" i="1"/>
  <c r="Q70" i="1"/>
  <c r="M70" i="1"/>
  <c r="N70" i="1"/>
  <c r="K69" i="1"/>
  <c r="G70" i="1"/>
  <c r="AE96" i="1"/>
  <c r="I69" i="1"/>
  <c r="J69" i="1" s="1"/>
  <c r="W94" i="1" l="1"/>
  <c r="X95" i="1" s="1"/>
  <c r="Z94" i="1"/>
  <c r="AA94" i="1" s="1"/>
  <c r="AH96" i="1"/>
  <c r="AI96" i="1" s="1"/>
  <c r="AF97" i="1"/>
  <c r="H70" i="1"/>
  <c r="O70" i="1"/>
  <c r="R70" i="1" s="1"/>
  <c r="S70" i="1" s="1"/>
  <c r="E70" i="1"/>
  <c r="D70" i="1"/>
  <c r="V95" i="1" l="1"/>
  <c r="Y95" i="1"/>
  <c r="U95" i="1"/>
  <c r="AG97" i="1"/>
  <c r="AD97" i="1"/>
  <c r="AC97" i="1"/>
  <c r="F70" i="1"/>
  <c r="P71" i="1"/>
  <c r="W95" i="1" l="1"/>
  <c r="X96" i="1" s="1"/>
  <c r="Y96" i="1" s="1"/>
  <c r="Z95" i="1"/>
  <c r="AA95" i="1" s="1"/>
  <c r="V96" i="1"/>
  <c r="AE97" i="1"/>
  <c r="AF98" i="1" s="1"/>
  <c r="AD98" i="1" s="1"/>
  <c r="Q71" i="1"/>
  <c r="M71" i="1"/>
  <c r="N71" i="1"/>
  <c r="K70" i="1"/>
  <c r="G71" i="1"/>
  <c r="I70" i="1"/>
  <c r="J70" i="1" s="1"/>
  <c r="U96" i="1" l="1"/>
  <c r="W96" i="1" s="1"/>
  <c r="AC98" i="1"/>
  <c r="E71" i="1"/>
  <c r="O71" i="1"/>
  <c r="D71" i="1"/>
  <c r="H71" i="1"/>
  <c r="AG98" i="1"/>
  <c r="AH97" i="1"/>
  <c r="AI97" i="1" s="1"/>
  <c r="X97" i="1" l="1"/>
  <c r="Z96" i="1"/>
  <c r="AA96" i="1" s="1"/>
  <c r="F71" i="1"/>
  <c r="P72" i="1"/>
  <c r="AE98" i="1"/>
  <c r="R71" i="1"/>
  <c r="S71" i="1" s="1"/>
  <c r="Y97" i="1" l="1"/>
  <c r="V97" i="1"/>
  <c r="U97" i="1"/>
  <c r="AF99" i="1"/>
  <c r="AH98" i="1"/>
  <c r="AI98" i="1" s="1"/>
  <c r="K71" i="1"/>
  <c r="G72" i="1"/>
  <c r="Q72" i="1"/>
  <c r="N72" i="1"/>
  <c r="M72" i="1"/>
  <c r="I71" i="1"/>
  <c r="J71" i="1" s="1"/>
  <c r="W97" i="1" l="1"/>
  <c r="X98" i="1" s="1"/>
  <c r="H72" i="1"/>
  <c r="E72" i="1"/>
  <c r="O72" i="1"/>
  <c r="AG99" i="1"/>
  <c r="AD99" i="1"/>
  <c r="AC99" i="1"/>
  <c r="D72" i="1"/>
  <c r="Z97" i="1" l="1"/>
  <c r="AA97" i="1" s="1"/>
  <c r="V98" i="1"/>
  <c r="Y98" i="1"/>
  <c r="U98" i="1"/>
  <c r="F72" i="1"/>
  <c r="I72" i="1" s="1"/>
  <c r="J72" i="1" s="1"/>
  <c r="P73" i="1"/>
  <c r="R72" i="1"/>
  <c r="S72" i="1" s="1"/>
  <c r="AE99" i="1"/>
  <c r="AF100" i="1" s="1"/>
  <c r="AD100" i="1" s="1"/>
  <c r="W98" i="1" l="1"/>
  <c r="Q73" i="1"/>
  <c r="M73" i="1"/>
  <c r="N73" i="1"/>
  <c r="AG100" i="1"/>
  <c r="K72" i="1"/>
  <c r="G73" i="1"/>
  <c r="AH99" i="1"/>
  <c r="AI99" i="1" s="1"/>
  <c r="AC100" i="1"/>
  <c r="Z98" i="1" l="1"/>
  <c r="AA98" i="1" s="1"/>
  <c r="X99" i="1"/>
  <c r="H73" i="1"/>
  <c r="E73" i="1"/>
  <c r="O73" i="1"/>
  <c r="R73" i="1" s="1"/>
  <c r="S73" i="1" s="1"/>
  <c r="D73" i="1"/>
  <c r="AE100" i="1"/>
  <c r="U99" i="1" l="1"/>
  <c r="V99" i="1"/>
  <c r="Y99" i="1"/>
  <c r="AH100" i="1"/>
  <c r="AI100" i="1" s="1"/>
  <c r="AF101" i="1"/>
  <c r="F73" i="1"/>
  <c r="P74" i="1"/>
  <c r="W99" i="1" l="1"/>
  <c r="X100" i="1" s="1"/>
  <c r="Y100" i="1" s="1"/>
  <c r="Z99" i="1"/>
  <c r="AA99" i="1" s="1"/>
  <c r="U100" i="1"/>
  <c r="K73" i="1"/>
  <c r="G74" i="1"/>
  <c r="AG101" i="1"/>
  <c r="AD101" i="1"/>
  <c r="AC101" i="1"/>
  <c r="Q74" i="1"/>
  <c r="M74" i="1"/>
  <c r="N74" i="1"/>
  <c r="I73" i="1"/>
  <c r="J73" i="1" s="1"/>
  <c r="V100" i="1" l="1"/>
  <c r="W100" i="1" s="1"/>
  <c r="H74" i="1"/>
  <c r="O74" i="1"/>
  <c r="E74" i="1"/>
  <c r="D74" i="1"/>
  <c r="AE101" i="1"/>
  <c r="AF102" i="1" s="1"/>
  <c r="AD102" i="1" s="1"/>
  <c r="X101" i="1" l="1"/>
  <c r="Z100" i="1"/>
  <c r="AA100" i="1" s="1"/>
  <c r="F74" i="1"/>
  <c r="P75" i="1"/>
  <c r="AG102" i="1"/>
  <c r="AH101" i="1"/>
  <c r="AI101" i="1" s="1"/>
  <c r="AC102" i="1"/>
  <c r="R74" i="1"/>
  <c r="S74" i="1" s="1"/>
  <c r="Y101" i="1" l="1"/>
  <c r="V101" i="1"/>
  <c r="U101" i="1"/>
  <c r="Q75" i="1"/>
  <c r="M75" i="1"/>
  <c r="N75" i="1"/>
  <c r="K74" i="1"/>
  <c r="G75" i="1"/>
  <c r="I74" i="1"/>
  <c r="J74" i="1" s="1"/>
  <c r="AE102" i="1"/>
  <c r="W101" i="1" l="1"/>
  <c r="X102" i="1" s="1"/>
  <c r="Y102" i="1" s="1"/>
  <c r="Z101" i="1"/>
  <c r="AA101" i="1" s="1"/>
  <c r="U102" i="1"/>
  <c r="D75" i="1"/>
  <c r="AH102" i="1"/>
  <c r="AI102" i="1" s="1"/>
  <c r="AF103" i="1"/>
  <c r="O75" i="1"/>
  <c r="E75" i="1"/>
  <c r="H75" i="1"/>
  <c r="V102" i="1" l="1"/>
  <c r="W102" i="1" s="1"/>
  <c r="AG103" i="1"/>
  <c r="AD103" i="1"/>
  <c r="AC103" i="1"/>
  <c r="F75" i="1"/>
  <c r="P76" i="1"/>
  <c r="R75" i="1"/>
  <c r="S75" i="1" s="1"/>
  <c r="X103" i="1" l="1"/>
  <c r="Z102" i="1"/>
  <c r="AA102" i="1" s="1"/>
  <c r="U103" i="1"/>
  <c r="K75" i="1"/>
  <c r="G76" i="1"/>
  <c r="AE103" i="1"/>
  <c r="AF104" i="1" s="1"/>
  <c r="AD104" i="1" s="1"/>
  <c r="I75" i="1"/>
  <c r="J75" i="1" s="1"/>
  <c r="Q76" i="1"/>
  <c r="M76" i="1"/>
  <c r="N76" i="1"/>
  <c r="Y103" i="1" l="1"/>
  <c r="V103" i="1"/>
  <c r="W103" i="1" s="1"/>
  <c r="O76" i="1"/>
  <c r="R76" i="1" s="1"/>
  <c r="S76" i="1" s="1"/>
  <c r="E76" i="1"/>
  <c r="AH103" i="1"/>
  <c r="AI103" i="1" s="1"/>
  <c r="AG104" i="1"/>
  <c r="D76" i="1"/>
  <c r="H76" i="1"/>
  <c r="AC104" i="1"/>
  <c r="X104" i="1" l="1"/>
  <c r="Z103" i="1"/>
  <c r="AA103" i="1" s="1"/>
  <c r="F76" i="1"/>
  <c r="P77" i="1"/>
  <c r="I76" i="1"/>
  <c r="J76" i="1" s="1"/>
  <c r="AE104" i="1"/>
  <c r="V104" i="1" l="1"/>
  <c r="U104" i="1"/>
  <c r="Y104" i="1"/>
  <c r="AF105" i="1"/>
  <c r="AH104" i="1"/>
  <c r="AI104" i="1" s="1"/>
  <c r="Q77" i="1"/>
  <c r="N77" i="1"/>
  <c r="M77" i="1"/>
  <c r="K76" i="1"/>
  <c r="G77" i="1"/>
  <c r="W104" i="1" l="1"/>
  <c r="H77" i="1"/>
  <c r="D77" i="1"/>
  <c r="E77" i="1"/>
  <c r="O77" i="1"/>
  <c r="R77" i="1" s="1"/>
  <c r="S77" i="1" s="1"/>
  <c r="AG105" i="1"/>
  <c r="AD105" i="1"/>
  <c r="AC105" i="1"/>
  <c r="X105" i="1" l="1"/>
  <c r="Z104" i="1"/>
  <c r="AA104" i="1" s="1"/>
  <c r="F77" i="1"/>
  <c r="I77" i="1" s="1"/>
  <c r="J77" i="1" s="1"/>
  <c r="P78" i="1"/>
  <c r="AE105" i="1"/>
  <c r="AF106" i="1" s="1"/>
  <c r="AC106" i="1" s="1"/>
  <c r="Y105" i="1" l="1"/>
  <c r="V105" i="1"/>
  <c r="U105" i="1"/>
  <c r="AD106" i="1"/>
  <c r="AE106" i="1" s="1"/>
  <c r="AF107" i="1" s="1"/>
  <c r="Q78" i="1"/>
  <c r="N78" i="1"/>
  <c r="M78" i="1"/>
  <c r="K77" i="1"/>
  <c r="G78" i="1"/>
  <c r="AG106" i="1"/>
  <c r="AH105" i="1"/>
  <c r="AI105" i="1" s="1"/>
  <c r="W105" i="1" l="1"/>
  <c r="X106" i="1" s="1"/>
  <c r="Y106" i="1" s="1"/>
  <c r="AG107" i="1"/>
  <c r="AC107" i="1"/>
  <c r="AD107" i="1"/>
  <c r="AH106" i="1"/>
  <c r="AI106" i="1" s="1"/>
  <c r="O78" i="1"/>
  <c r="R78" i="1"/>
  <c r="S78" i="1" s="1"/>
  <c r="E78" i="1"/>
  <c r="D78" i="1"/>
  <c r="H78" i="1"/>
  <c r="Z105" i="1" l="1"/>
  <c r="AA105" i="1" s="1"/>
  <c r="V106" i="1"/>
  <c r="U106" i="1"/>
  <c r="F78" i="1"/>
  <c r="I78" i="1" s="1"/>
  <c r="J78" i="1" s="1"/>
  <c r="P79" i="1"/>
  <c r="AE107" i="1"/>
  <c r="AF108" i="1" s="1"/>
  <c r="W106" i="1" l="1"/>
  <c r="X107" i="1" s="1"/>
  <c r="Y107" i="1" s="1"/>
  <c r="V107" i="1"/>
  <c r="AG108" i="1"/>
  <c r="AD108" i="1"/>
  <c r="AH107" i="1"/>
  <c r="AI107" i="1" s="1"/>
  <c r="AC108" i="1"/>
  <c r="Q79" i="1"/>
  <c r="N79" i="1"/>
  <c r="M79" i="1"/>
  <c r="K78" i="1"/>
  <c r="G79" i="1"/>
  <c r="Z106" i="1" l="1"/>
  <c r="AA106" i="1" s="1"/>
  <c r="U107" i="1"/>
  <c r="W107" i="1" s="1"/>
  <c r="D79" i="1"/>
  <c r="AE108" i="1"/>
  <c r="AF109" i="1" s="1"/>
  <c r="AC109" i="1" s="1"/>
  <c r="H79" i="1"/>
  <c r="E79" i="1"/>
  <c r="O79" i="1"/>
  <c r="X108" i="1" l="1"/>
  <c r="Z107" i="1"/>
  <c r="AA107" i="1" s="1"/>
  <c r="F79" i="1"/>
  <c r="I79" i="1" s="1"/>
  <c r="J79" i="1" s="1"/>
  <c r="P80" i="1"/>
  <c r="AG109" i="1"/>
  <c r="R79" i="1"/>
  <c r="S79" i="1" s="1"/>
  <c r="AD109" i="1"/>
  <c r="AH108" i="1"/>
  <c r="AI108" i="1" s="1"/>
  <c r="U108" i="1" l="1"/>
  <c r="Y108" i="1"/>
  <c r="V108" i="1"/>
  <c r="K79" i="1"/>
  <c r="G80" i="1"/>
  <c r="Q80" i="1"/>
  <c r="M80" i="1"/>
  <c r="N80" i="1"/>
  <c r="AE109" i="1"/>
  <c r="AF110" i="1" s="1"/>
  <c r="W108" i="1" l="1"/>
  <c r="X109" i="1" s="1"/>
  <c r="Z108" i="1"/>
  <c r="AA108" i="1" s="1"/>
  <c r="U109" i="1"/>
  <c r="AG110" i="1"/>
  <c r="AC110" i="1"/>
  <c r="AD110" i="1"/>
  <c r="D80" i="1"/>
  <c r="H80" i="1"/>
  <c r="AH109" i="1"/>
  <c r="AI109" i="1" s="1"/>
  <c r="O80" i="1"/>
  <c r="E80" i="1"/>
  <c r="V109" i="1" l="1"/>
  <c r="Y109" i="1"/>
  <c r="AE110" i="1"/>
  <c r="AF111" i="1" s="1"/>
  <c r="AC111" i="1" s="1"/>
  <c r="F80" i="1"/>
  <c r="P81" i="1"/>
  <c r="R80" i="1"/>
  <c r="S80" i="1" s="1"/>
  <c r="W109" i="1" l="1"/>
  <c r="X110" i="1" s="1"/>
  <c r="Z109" i="1"/>
  <c r="AA109" i="1" s="1"/>
  <c r="V110" i="1"/>
  <c r="Q81" i="1"/>
  <c r="M81" i="1"/>
  <c r="N81" i="1"/>
  <c r="AG111" i="1"/>
  <c r="AD111" i="1"/>
  <c r="AH110" i="1"/>
  <c r="AI110" i="1" s="1"/>
  <c r="K80" i="1"/>
  <c r="G81" i="1"/>
  <c r="I80" i="1"/>
  <c r="J80" i="1" s="1"/>
  <c r="Y110" i="1" l="1"/>
  <c r="U110" i="1"/>
  <c r="W110" i="1" s="1"/>
  <c r="H81" i="1"/>
  <c r="E81" i="1"/>
  <c r="O81" i="1"/>
  <c r="D81" i="1"/>
  <c r="AE111" i="1"/>
  <c r="AF112" i="1" s="1"/>
  <c r="AD112" i="1" s="1"/>
  <c r="X111" i="1" l="1"/>
  <c r="Z110" i="1"/>
  <c r="AA110" i="1" s="1"/>
  <c r="U111" i="1"/>
  <c r="AG112" i="1"/>
  <c r="AC112" i="1"/>
  <c r="F81" i="1"/>
  <c r="P82" i="1"/>
  <c r="AH111" i="1"/>
  <c r="AI111" i="1" s="1"/>
  <c r="R81" i="1"/>
  <c r="S81" i="1" s="1"/>
  <c r="Y111" i="1" l="1"/>
  <c r="V111" i="1"/>
  <c r="K81" i="1"/>
  <c r="G82" i="1"/>
  <c r="I81" i="1"/>
  <c r="J81" i="1" s="1"/>
  <c r="AE112" i="1"/>
  <c r="Q82" i="1"/>
  <c r="N82" i="1"/>
  <c r="M82" i="1"/>
  <c r="W111" i="1" l="1"/>
  <c r="X112" i="1" s="1"/>
  <c r="Z111" i="1"/>
  <c r="AA111" i="1" s="1"/>
  <c r="H82" i="1"/>
  <c r="AH112" i="1"/>
  <c r="AI112" i="1" s="1"/>
  <c r="AF113" i="1"/>
  <c r="O82" i="1"/>
  <c r="E82" i="1"/>
  <c r="D82" i="1"/>
  <c r="U112" i="1" l="1"/>
  <c r="Y112" i="1"/>
  <c r="V112" i="1"/>
  <c r="W112" i="1" s="1"/>
  <c r="X113" i="1" s="1"/>
  <c r="Y113" i="1" s="1"/>
  <c r="F82" i="1"/>
  <c r="I82" i="1" s="1"/>
  <c r="J82" i="1" s="1"/>
  <c r="P83" i="1"/>
  <c r="R82" i="1"/>
  <c r="S82" i="1" s="1"/>
  <c r="AG113" i="1"/>
  <c r="AD113" i="1"/>
  <c r="AC113" i="1"/>
  <c r="Z112" i="1" l="1"/>
  <c r="AA112" i="1" s="1"/>
  <c r="V113" i="1"/>
  <c r="U113" i="1"/>
  <c r="AE113" i="1"/>
  <c r="AF114" i="1" s="1"/>
  <c r="AD114" i="1" s="1"/>
  <c r="Q83" i="1"/>
  <c r="M83" i="1"/>
  <c r="N83" i="1"/>
  <c r="K82" i="1"/>
  <c r="G83" i="1"/>
  <c r="W113" i="1" l="1"/>
  <c r="AH113" i="1"/>
  <c r="AI113" i="1" s="1"/>
  <c r="H83" i="1"/>
  <c r="E83" i="1"/>
  <c r="O83" i="1"/>
  <c r="AG114" i="1"/>
  <c r="AC114" i="1"/>
  <c r="AE114" i="1" s="1"/>
  <c r="D83" i="1"/>
  <c r="X114" i="1" l="1"/>
  <c r="Z113" i="1"/>
  <c r="AA113" i="1" s="1"/>
  <c r="AH114" i="1"/>
  <c r="AI114" i="1" s="1"/>
  <c r="AF115" i="1"/>
  <c r="AC115" i="1" s="1"/>
  <c r="F83" i="1"/>
  <c r="I83" i="1" s="1"/>
  <c r="J83" i="1" s="1"/>
  <c r="P84" i="1"/>
  <c r="R83" i="1"/>
  <c r="S83" i="1" s="1"/>
  <c r="Y114" i="1" l="1"/>
  <c r="V114" i="1"/>
  <c r="U114" i="1"/>
  <c r="K83" i="1"/>
  <c r="G84" i="1"/>
  <c r="Q84" i="1"/>
  <c r="M84" i="1"/>
  <c r="N84" i="1"/>
  <c r="AG115" i="1"/>
  <c r="AD115" i="1"/>
  <c r="W114" i="1" l="1"/>
  <c r="X115" i="1" s="1"/>
  <c r="Y115" i="1" s="1"/>
  <c r="Z114" i="1"/>
  <c r="AA114" i="1" s="1"/>
  <c r="U115" i="1"/>
  <c r="E84" i="1"/>
  <c r="O84" i="1"/>
  <c r="R84" i="1" s="1"/>
  <c r="S84" i="1" s="1"/>
  <c r="AE115" i="1"/>
  <c r="AF116" i="1" s="1"/>
  <c r="AD116" i="1" s="1"/>
  <c r="H84" i="1"/>
  <c r="D84" i="1"/>
  <c r="V115" i="1" l="1"/>
  <c r="AH115" i="1"/>
  <c r="AI115" i="1" s="1"/>
  <c r="F84" i="1"/>
  <c r="P85" i="1"/>
  <c r="I84" i="1"/>
  <c r="J84" i="1" s="1"/>
  <c r="AG116" i="1"/>
  <c r="AC116" i="1"/>
  <c r="AE116" i="1" s="1"/>
  <c r="W115" i="1" l="1"/>
  <c r="X116" i="1" s="1"/>
  <c r="Z115" i="1"/>
  <c r="AA115" i="1" s="1"/>
  <c r="AH116" i="1"/>
  <c r="AI116" i="1" s="1"/>
  <c r="AF117" i="1"/>
  <c r="AD117" i="1" s="1"/>
  <c r="Q85" i="1"/>
  <c r="N85" i="1"/>
  <c r="M85" i="1"/>
  <c r="K84" i="1"/>
  <c r="G85" i="1"/>
  <c r="AG117" i="1" l="1"/>
  <c r="V116" i="1"/>
  <c r="Y116" i="1"/>
  <c r="U116" i="1"/>
  <c r="AC117" i="1"/>
  <c r="AE117" i="1" s="1"/>
  <c r="H85" i="1"/>
  <c r="D85" i="1"/>
  <c r="O85" i="1"/>
  <c r="E85" i="1"/>
  <c r="W116" i="1" l="1"/>
  <c r="X117" i="1" s="1"/>
  <c r="F85" i="1"/>
  <c r="P86" i="1"/>
  <c r="R85" i="1"/>
  <c r="S85" i="1" s="1"/>
  <c r="AH117" i="1"/>
  <c r="AI117" i="1" s="1"/>
  <c r="AF118" i="1"/>
  <c r="V117" i="1" l="1"/>
  <c r="Y117" i="1"/>
  <c r="Z116" i="1"/>
  <c r="AA116" i="1" s="1"/>
  <c r="U117" i="1"/>
  <c r="Q86" i="1"/>
  <c r="M86" i="1"/>
  <c r="N86" i="1"/>
  <c r="K85" i="1"/>
  <c r="G86" i="1"/>
  <c r="I85" i="1"/>
  <c r="J85" i="1" s="1"/>
  <c r="AG118" i="1"/>
  <c r="AD118" i="1"/>
  <c r="AC118" i="1"/>
  <c r="W117" i="1" l="1"/>
  <c r="X118" i="1" s="1"/>
  <c r="Y118" i="1" s="1"/>
  <c r="V118" i="1"/>
  <c r="Z117" i="1"/>
  <c r="AA117" i="1" s="1"/>
  <c r="AE118" i="1"/>
  <c r="AF119" i="1" s="1"/>
  <c r="AC119" i="1" s="1"/>
  <c r="D86" i="1"/>
  <c r="O86" i="1"/>
  <c r="R86" i="1" s="1"/>
  <c r="S86" i="1" s="1"/>
  <c r="E86" i="1"/>
  <c r="H86" i="1"/>
  <c r="AH118" i="1" l="1"/>
  <c r="AI118" i="1" s="1"/>
  <c r="U118" i="1"/>
  <c r="W118" i="1" s="1"/>
  <c r="F86" i="1"/>
  <c r="P87" i="1"/>
  <c r="AG119" i="1"/>
  <c r="AD119" i="1"/>
  <c r="X119" i="1" l="1"/>
  <c r="Z118" i="1"/>
  <c r="AA118" i="1" s="1"/>
  <c r="V119" i="1"/>
  <c r="Y119" i="1"/>
  <c r="U119" i="1"/>
  <c r="K86" i="1"/>
  <c r="G87" i="1"/>
  <c r="Q87" i="1"/>
  <c r="N87" i="1"/>
  <c r="M87" i="1"/>
  <c r="AE119" i="1"/>
  <c r="AF120" i="1" s="1"/>
  <c r="I86" i="1"/>
  <c r="J86" i="1" s="1"/>
  <c r="W119" i="1" l="1"/>
  <c r="X120" i="1" s="1"/>
  <c r="Y120" i="1" s="1"/>
  <c r="Z119" i="1"/>
  <c r="AA119" i="1" s="1"/>
  <c r="V120" i="1"/>
  <c r="H87" i="1"/>
  <c r="D87" i="1"/>
  <c r="O87" i="1"/>
  <c r="E87" i="1"/>
  <c r="AG120" i="1"/>
  <c r="AC120" i="1"/>
  <c r="AH119" i="1"/>
  <c r="AI119" i="1" s="1"/>
  <c r="AD120" i="1"/>
  <c r="U120" i="1" l="1"/>
  <c r="W120" i="1" s="1"/>
  <c r="F87" i="1"/>
  <c r="P88" i="1"/>
  <c r="AE120" i="1"/>
  <c r="AF121" i="1" s="1"/>
  <c r="R87" i="1"/>
  <c r="S87" i="1" s="1"/>
  <c r="X121" i="1" l="1"/>
  <c r="Z120" i="1"/>
  <c r="AA120" i="1" s="1"/>
  <c r="Q88" i="1"/>
  <c r="N88" i="1"/>
  <c r="M88" i="1"/>
  <c r="K87" i="1"/>
  <c r="G88" i="1"/>
  <c r="AG121" i="1"/>
  <c r="AD121" i="1"/>
  <c r="AH120" i="1"/>
  <c r="AI120" i="1" s="1"/>
  <c r="AC121" i="1"/>
  <c r="I87" i="1"/>
  <c r="J87" i="1" s="1"/>
  <c r="U121" i="1" l="1"/>
  <c r="Y121" i="1"/>
  <c r="V121" i="1"/>
  <c r="H88" i="1"/>
  <c r="AE121" i="1"/>
  <c r="AF122" i="1" s="1"/>
  <c r="D88" i="1"/>
  <c r="R88" i="1"/>
  <c r="S88" i="1" s="1"/>
  <c r="E88" i="1"/>
  <c r="O88" i="1"/>
  <c r="AH121" i="1" l="1"/>
  <c r="AI121" i="1" s="1"/>
  <c r="W121" i="1"/>
  <c r="X122" i="1" s="1"/>
  <c r="Y122" i="1" s="1"/>
  <c r="F88" i="1"/>
  <c r="P89" i="1"/>
  <c r="AG122" i="1"/>
  <c r="AD122" i="1"/>
  <c r="AC122" i="1"/>
  <c r="V122" i="1" l="1"/>
  <c r="U122" i="1"/>
  <c r="Z121" i="1"/>
  <c r="AA121" i="1" s="1"/>
  <c r="W122" i="1"/>
  <c r="X123" i="1" s="1"/>
  <c r="V123" i="1" s="1"/>
  <c r="AE122" i="1"/>
  <c r="AF123" i="1" s="1"/>
  <c r="AD123" i="1" s="1"/>
  <c r="Q89" i="1"/>
  <c r="M89" i="1"/>
  <c r="N89" i="1"/>
  <c r="K88" i="1"/>
  <c r="G89" i="1"/>
  <c r="I88" i="1"/>
  <c r="J88" i="1" s="1"/>
  <c r="AC123" i="1" l="1"/>
  <c r="Z122" i="1"/>
  <c r="AA122" i="1" s="1"/>
  <c r="Y123" i="1"/>
  <c r="U123" i="1"/>
  <c r="H89" i="1"/>
  <c r="AG123" i="1"/>
  <c r="D89" i="1"/>
  <c r="AE123" i="1"/>
  <c r="AF124" i="1" s="1"/>
  <c r="E89" i="1"/>
  <c r="O89" i="1"/>
  <c r="AH122" i="1"/>
  <c r="AI122" i="1" s="1"/>
  <c r="W123" i="1" l="1"/>
  <c r="AG124" i="1"/>
  <c r="AD124" i="1"/>
  <c r="AC124" i="1"/>
  <c r="F89" i="1"/>
  <c r="I89" i="1" s="1"/>
  <c r="J89" i="1" s="1"/>
  <c r="P90" i="1"/>
  <c r="AH123" i="1"/>
  <c r="AI123" i="1" s="1"/>
  <c r="R89" i="1"/>
  <c r="S89" i="1" s="1"/>
  <c r="Z123" i="1" l="1"/>
  <c r="AA123" i="1" s="1"/>
  <c r="X124" i="1"/>
  <c r="AE124" i="1"/>
  <c r="AF125" i="1" s="1"/>
  <c r="Q90" i="1"/>
  <c r="N90" i="1"/>
  <c r="M90" i="1"/>
  <c r="K89" i="1"/>
  <c r="G90" i="1"/>
  <c r="V124" i="1" l="1"/>
  <c r="Y124" i="1"/>
  <c r="U124" i="1"/>
  <c r="AG125" i="1"/>
  <c r="O90" i="1"/>
  <c r="R90" i="1" s="1"/>
  <c r="S90" i="1" s="1"/>
  <c r="E90" i="1"/>
  <c r="AH124" i="1"/>
  <c r="AI124" i="1" s="1"/>
  <c r="H90" i="1"/>
  <c r="AD125" i="1"/>
  <c r="D90" i="1"/>
  <c r="AC125" i="1"/>
  <c r="W124" i="1" l="1"/>
  <c r="X125" i="1" s="1"/>
  <c r="Y125" i="1" s="1"/>
  <c r="AE125" i="1"/>
  <c r="AF126" i="1" s="1"/>
  <c r="AD126" i="1" s="1"/>
  <c r="F90" i="1"/>
  <c r="P91" i="1"/>
  <c r="AH125" i="1" l="1"/>
  <c r="AI125" i="1" s="1"/>
  <c r="V125" i="1"/>
  <c r="Z124" i="1"/>
  <c r="AA124" i="1" s="1"/>
  <c r="U125" i="1"/>
  <c r="K90" i="1"/>
  <c r="G91" i="1"/>
  <c r="AG126" i="1"/>
  <c r="I90" i="1"/>
  <c r="J90" i="1" s="1"/>
  <c r="AC126" i="1"/>
  <c r="Q91" i="1"/>
  <c r="M91" i="1"/>
  <c r="N91" i="1"/>
  <c r="W125" i="1" l="1"/>
  <c r="H91" i="1"/>
  <c r="D91" i="1"/>
  <c r="AE126" i="1"/>
  <c r="E91" i="1"/>
  <c r="O91" i="1"/>
  <c r="X126" i="1" l="1"/>
  <c r="Z125" i="1"/>
  <c r="AA125" i="1" s="1"/>
  <c r="F91" i="1"/>
  <c r="P92" i="1"/>
  <c r="AH126" i="1"/>
  <c r="AI126" i="1" s="1"/>
  <c r="AF127" i="1"/>
  <c r="R91" i="1"/>
  <c r="S91" i="1" s="1"/>
  <c r="Y126" i="1" l="1"/>
  <c r="V126" i="1"/>
  <c r="U126" i="1"/>
  <c r="K91" i="1"/>
  <c r="G92" i="1"/>
  <c r="AG127" i="1"/>
  <c r="AD127" i="1"/>
  <c r="AC127" i="1"/>
  <c r="Q92" i="1"/>
  <c r="M92" i="1"/>
  <c r="N92" i="1"/>
  <c r="I91" i="1"/>
  <c r="J91" i="1" s="1"/>
  <c r="W126" i="1" l="1"/>
  <c r="X127" i="1" s="1"/>
  <c r="V127" i="1" s="1"/>
  <c r="Z126" i="1"/>
  <c r="AA126" i="1" s="1"/>
  <c r="AE127" i="1"/>
  <c r="AF128" i="1" s="1"/>
  <c r="AD128" i="1" s="1"/>
  <c r="E92" i="1"/>
  <c r="O92" i="1"/>
  <c r="H92" i="1"/>
  <c r="D92" i="1"/>
  <c r="AH127" i="1" l="1"/>
  <c r="AI127" i="1" s="1"/>
  <c r="Y127" i="1"/>
  <c r="U127" i="1"/>
  <c r="F92" i="1"/>
  <c r="I92" i="1" s="1"/>
  <c r="J92" i="1" s="1"/>
  <c r="P93" i="1"/>
  <c r="R92" i="1"/>
  <c r="S92" i="1" s="1"/>
  <c r="AG128" i="1"/>
  <c r="AC128" i="1"/>
  <c r="AE128" i="1" s="1"/>
  <c r="AH128" i="1" s="1"/>
  <c r="AI128" i="1" s="1"/>
  <c r="AF129" i="1" l="1"/>
  <c r="W127" i="1"/>
  <c r="AG129" i="1"/>
  <c r="AD129" i="1"/>
  <c r="AC129" i="1"/>
  <c r="Q93" i="1"/>
  <c r="M93" i="1"/>
  <c r="N93" i="1"/>
  <c r="K92" i="1"/>
  <c r="G93" i="1"/>
  <c r="Z127" i="1" l="1"/>
  <c r="AA127" i="1" s="1"/>
  <c r="X128" i="1"/>
  <c r="D93" i="1"/>
  <c r="E93" i="1"/>
  <c r="O93" i="1"/>
  <c r="R93" i="1" s="1"/>
  <c r="S93" i="1" s="1"/>
  <c r="AE129" i="1"/>
  <c r="AF130" i="1" s="1"/>
  <c r="H93" i="1"/>
  <c r="V128" i="1" l="1"/>
  <c r="Y128" i="1"/>
  <c r="U128" i="1"/>
  <c r="AG130" i="1"/>
  <c r="AD130" i="1"/>
  <c r="F93" i="1"/>
  <c r="I93" i="1" s="1"/>
  <c r="J93" i="1" s="1"/>
  <c r="P94" i="1"/>
  <c r="AC130" i="1"/>
  <c r="AH129" i="1"/>
  <c r="AI129" i="1" s="1"/>
  <c r="W128" i="1" l="1"/>
  <c r="X129" i="1" s="1"/>
  <c r="Y129" i="1" s="1"/>
  <c r="Z128" i="1"/>
  <c r="AA128" i="1" s="1"/>
  <c r="V129" i="1"/>
  <c r="AE130" i="1"/>
  <c r="AF131" i="1" s="1"/>
  <c r="AG131" i="1" s="1"/>
  <c r="Q94" i="1"/>
  <c r="M94" i="1"/>
  <c r="N94" i="1"/>
  <c r="K93" i="1"/>
  <c r="G94" i="1"/>
  <c r="U129" i="1" l="1"/>
  <c r="O94" i="1"/>
  <c r="R94" i="1" s="1"/>
  <c r="S94" i="1" s="1"/>
  <c r="E94" i="1"/>
  <c r="D94" i="1"/>
  <c r="AH130" i="1"/>
  <c r="AI130" i="1" s="1"/>
  <c r="H94" i="1"/>
  <c r="AD131" i="1"/>
  <c r="AC131" i="1"/>
  <c r="W129" i="1" l="1"/>
  <c r="AE131" i="1"/>
  <c r="AH131" i="1" s="1"/>
  <c r="AI131" i="1" s="1"/>
  <c r="F94" i="1"/>
  <c r="P95" i="1"/>
  <c r="X130" i="1" l="1"/>
  <c r="Z129" i="1"/>
  <c r="AA129" i="1" s="1"/>
  <c r="K94" i="1"/>
  <c r="G95" i="1"/>
  <c r="Q95" i="1"/>
  <c r="N95" i="1"/>
  <c r="M95" i="1"/>
  <c r="I94" i="1"/>
  <c r="J94" i="1" s="1"/>
  <c r="Y130" i="1" l="1"/>
  <c r="V130" i="1"/>
  <c r="U130" i="1"/>
  <c r="E95" i="1"/>
  <c r="O95" i="1"/>
  <c r="R95" i="1" s="1"/>
  <c r="S95" i="1" s="1"/>
  <c r="D95" i="1"/>
  <c r="H95" i="1"/>
  <c r="W130" i="1" l="1"/>
  <c r="X131" i="1" s="1"/>
  <c r="Y131" i="1" s="1"/>
  <c r="Z130" i="1"/>
  <c r="AA130" i="1" s="1"/>
  <c r="F95" i="1"/>
  <c r="I95" i="1" s="1"/>
  <c r="J95" i="1" s="1"/>
  <c r="P96" i="1"/>
  <c r="V131" i="1" l="1"/>
  <c r="U131" i="1"/>
  <c r="Q96" i="1"/>
  <c r="N96" i="1"/>
  <c r="M96" i="1"/>
  <c r="K95" i="1"/>
  <c r="G96" i="1"/>
  <c r="W131" i="1" l="1"/>
  <c r="Z131" i="1" s="1"/>
  <c r="AA131" i="1" s="1"/>
  <c r="H96" i="1"/>
  <c r="D96" i="1"/>
  <c r="O96" i="1"/>
  <c r="E96" i="1"/>
  <c r="R96" i="1"/>
  <c r="S96" i="1" s="1"/>
  <c r="F96" i="1" l="1"/>
  <c r="P97" i="1"/>
  <c r="K96" i="1" l="1"/>
  <c r="G97" i="1"/>
  <c r="I96" i="1"/>
  <c r="J96" i="1" s="1"/>
  <c r="Q97" i="1"/>
  <c r="N97" i="1"/>
  <c r="M97" i="1"/>
  <c r="D97" i="1" l="1"/>
  <c r="E97" i="1"/>
  <c r="O97" i="1"/>
  <c r="H97" i="1"/>
  <c r="F97" i="1" l="1"/>
  <c r="I97" i="1" s="1"/>
  <c r="J97" i="1" s="1"/>
  <c r="P98" i="1"/>
  <c r="R97" i="1"/>
  <c r="S97" i="1" s="1"/>
  <c r="Q98" i="1" l="1"/>
  <c r="M98" i="1"/>
  <c r="N98" i="1"/>
  <c r="K97" i="1"/>
  <c r="G98" i="1"/>
  <c r="H98" i="1" l="1"/>
  <c r="O98" i="1"/>
  <c r="R98" i="1" s="1"/>
  <c r="S98" i="1" s="1"/>
  <c r="E98" i="1"/>
  <c r="D98" i="1"/>
  <c r="F98" i="1" l="1"/>
  <c r="P99" i="1"/>
  <c r="Q99" i="1" l="1"/>
  <c r="M99" i="1"/>
  <c r="N99" i="1"/>
  <c r="K98" i="1"/>
  <c r="G99" i="1"/>
  <c r="I98" i="1"/>
  <c r="J98" i="1" s="1"/>
  <c r="H99" i="1" l="1"/>
  <c r="D99" i="1"/>
  <c r="O99" i="1"/>
  <c r="E99" i="1"/>
  <c r="F99" i="1" l="1"/>
  <c r="P100" i="1"/>
  <c r="I99" i="1"/>
  <c r="J99" i="1" s="1"/>
  <c r="R99" i="1"/>
  <c r="S99" i="1" s="1"/>
  <c r="Q100" i="1" l="1"/>
  <c r="M100" i="1"/>
  <c r="N100" i="1"/>
  <c r="K99" i="1"/>
  <c r="G100" i="1"/>
  <c r="H100" i="1" l="1"/>
  <c r="O100" i="1"/>
  <c r="R100" i="1"/>
  <c r="S100" i="1" s="1"/>
  <c r="E100" i="1"/>
  <c r="D100" i="1"/>
  <c r="F100" i="1" l="1"/>
  <c r="P101" i="1"/>
  <c r="Q101" i="1" l="1"/>
  <c r="N101" i="1"/>
  <c r="M101" i="1"/>
  <c r="K100" i="1"/>
  <c r="G101" i="1"/>
  <c r="I100" i="1"/>
  <c r="J100" i="1" s="1"/>
  <c r="D101" i="1" l="1"/>
  <c r="H101" i="1"/>
  <c r="E101" i="1"/>
  <c r="O101" i="1"/>
  <c r="F101" i="1" l="1"/>
  <c r="P102" i="1"/>
  <c r="R101" i="1"/>
  <c r="S101" i="1" s="1"/>
  <c r="I101" i="1"/>
  <c r="J101" i="1" s="1"/>
  <c r="Q102" i="1" l="1"/>
  <c r="M102" i="1"/>
  <c r="N102" i="1"/>
  <c r="K101" i="1"/>
  <c r="G102" i="1"/>
  <c r="O102" i="1" l="1"/>
  <c r="E102" i="1"/>
  <c r="R102" i="1"/>
  <c r="S102" i="1" s="1"/>
  <c r="H102" i="1"/>
  <c r="D102" i="1"/>
  <c r="F102" i="1" l="1"/>
  <c r="P103" i="1"/>
  <c r="Q103" i="1" l="1"/>
  <c r="N103" i="1"/>
  <c r="M103" i="1"/>
  <c r="K102" i="1"/>
  <c r="G103" i="1"/>
  <c r="I102" i="1"/>
  <c r="J102" i="1" s="1"/>
  <c r="H103" i="1" l="1"/>
  <c r="E103" i="1"/>
  <c r="O103" i="1"/>
  <c r="D103" i="1"/>
  <c r="F103" i="1" l="1"/>
  <c r="P104" i="1"/>
  <c r="R103" i="1"/>
  <c r="S103" i="1" s="1"/>
  <c r="I103" i="1"/>
  <c r="J103" i="1" s="1"/>
  <c r="Q104" i="1" l="1"/>
  <c r="N104" i="1"/>
  <c r="M104" i="1"/>
  <c r="K103" i="1"/>
  <c r="G104" i="1"/>
  <c r="H104" i="1" l="1"/>
  <c r="O104" i="1"/>
  <c r="R104" i="1" s="1"/>
  <c r="S104" i="1" s="1"/>
  <c r="E104" i="1"/>
  <c r="D104" i="1"/>
  <c r="F104" i="1" l="1"/>
  <c r="P105" i="1"/>
  <c r="Q105" i="1" l="1"/>
  <c r="N105" i="1"/>
  <c r="M105" i="1"/>
  <c r="K104" i="1"/>
  <c r="G105" i="1"/>
  <c r="I104" i="1"/>
  <c r="J104" i="1" s="1"/>
  <c r="H105" i="1" l="1"/>
  <c r="D105" i="1"/>
  <c r="O105" i="1"/>
  <c r="E105" i="1"/>
  <c r="F105" i="1" l="1"/>
  <c r="P106" i="1"/>
  <c r="R105" i="1"/>
  <c r="S105" i="1" s="1"/>
  <c r="Q106" i="1" l="1"/>
  <c r="M106" i="1"/>
  <c r="N106" i="1"/>
  <c r="K105" i="1"/>
  <c r="G106" i="1"/>
  <c r="I105" i="1"/>
  <c r="J105" i="1" s="1"/>
  <c r="H106" i="1" l="1"/>
  <c r="D106" i="1"/>
  <c r="O106" i="1"/>
  <c r="R106" i="1" s="1"/>
  <c r="S106" i="1" s="1"/>
  <c r="E106" i="1"/>
  <c r="F106" i="1" l="1"/>
  <c r="P107" i="1"/>
  <c r="Q107" i="1" l="1"/>
  <c r="M107" i="1"/>
  <c r="N107" i="1"/>
  <c r="K106" i="1"/>
  <c r="G107" i="1"/>
  <c r="I106" i="1"/>
  <c r="J106" i="1" s="1"/>
  <c r="D107" i="1" l="1"/>
  <c r="H107" i="1"/>
  <c r="O107" i="1"/>
  <c r="E107" i="1"/>
  <c r="R107" i="1"/>
  <c r="S107" i="1" s="1"/>
  <c r="F107" i="1" l="1"/>
  <c r="P108" i="1"/>
  <c r="Q108" i="1" l="1"/>
  <c r="M108" i="1"/>
  <c r="N108" i="1"/>
  <c r="K107" i="1"/>
  <c r="G108" i="1"/>
  <c r="I107" i="1"/>
  <c r="J107" i="1" s="1"/>
  <c r="H108" i="1" l="1"/>
  <c r="D108" i="1"/>
  <c r="E108" i="1"/>
  <c r="O108" i="1"/>
  <c r="F108" i="1" l="1"/>
  <c r="P109" i="1"/>
  <c r="I108" i="1"/>
  <c r="J108" i="1" s="1"/>
  <c r="R108" i="1"/>
  <c r="S108" i="1" s="1"/>
  <c r="Q109" i="1" l="1"/>
  <c r="M109" i="1"/>
  <c r="N109" i="1"/>
  <c r="K108" i="1"/>
  <c r="G109" i="1"/>
  <c r="H109" i="1" l="1"/>
  <c r="O109" i="1"/>
  <c r="E109" i="1"/>
  <c r="R109" i="1"/>
  <c r="S109" i="1" s="1"/>
  <c r="D109" i="1"/>
  <c r="F109" i="1" l="1"/>
  <c r="P110" i="1"/>
  <c r="Q110" i="1" l="1"/>
  <c r="N110" i="1"/>
  <c r="M110" i="1"/>
  <c r="K109" i="1"/>
  <c r="G110" i="1"/>
  <c r="I109" i="1"/>
  <c r="J109" i="1" s="1"/>
  <c r="H110" i="1" l="1"/>
  <c r="D110" i="1"/>
  <c r="O110" i="1"/>
  <c r="R110" i="1" s="1"/>
  <c r="S110" i="1" s="1"/>
  <c r="E110" i="1"/>
  <c r="F110" i="1" l="1"/>
  <c r="P111" i="1"/>
  <c r="Q111" i="1" l="1"/>
  <c r="M111" i="1"/>
  <c r="N111" i="1"/>
  <c r="K110" i="1"/>
  <c r="G111" i="1"/>
  <c r="I110" i="1"/>
  <c r="J110" i="1" s="1"/>
  <c r="H111" i="1" l="1"/>
  <c r="D111" i="1"/>
  <c r="O111" i="1"/>
  <c r="R111" i="1"/>
  <c r="S111" i="1" s="1"/>
  <c r="E111" i="1"/>
  <c r="F111" i="1" l="1"/>
  <c r="P112" i="1"/>
  <c r="Q112" i="1" l="1"/>
  <c r="M112" i="1"/>
  <c r="N112" i="1"/>
  <c r="K111" i="1"/>
  <c r="G112" i="1"/>
  <c r="I111" i="1"/>
  <c r="J111" i="1" s="1"/>
  <c r="H112" i="1" l="1"/>
  <c r="D112" i="1"/>
  <c r="O112" i="1"/>
  <c r="E112" i="1"/>
  <c r="F112" i="1" l="1"/>
  <c r="P113" i="1"/>
  <c r="I112" i="1"/>
  <c r="J112" i="1" s="1"/>
  <c r="R112" i="1"/>
  <c r="S112" i="1" s="1"/>
  <c r="Q113" i="1" l="1"/>
  <c r="M113" i="1"/>
  <c r="N113" i="1"/>
  <c r="K112" i="1"/>
  <c r="G113" i="1"/>
  <c r="H113" i="1" l="1"/>
  <c r="D113" i="1"/>
  <c r="O113" i="1"/>
  <c r="E113" i="1"/>
  <c r="F113" i="1" l="1"/>
  <c r="P114" i="1"/>
  <c r="R113" i="1"/>
  <c r="S113" i="1" s="1"/>
  <c r="Q114" i="1" l="1"/>
  <c r="M114" i="1"/>
  <c r="N114" i="1"/>
  <c r="K113" i="1"/>
  <c r="G114" i="1"/>
  <c r="I113" i="1"/>
  <c r="J113" i="1" s="1"/>
  <c r="D114" i="1" l="1"/>
  <c r="H114" i="1"/>
  <c r="E114" i="1"/>
  <c r="O114" i="1"/>
  <c r="F114" i="1" l="1"/>
  <c r="P115" i="1"/>
  <c r="I114" i="1"/>
  <c r="J114" i="1" s="1"/>
  <c r="R114" i="1"/>
  <c r="S114" i="1" s="1"/>
  <c r="Q115" i="1" l="1"/>
  <c r="M115" i="1"/>
  <c r="N115" i="1"/>
  <c r="K114" i="1"/>
  <c r="G115" i="1"/>
  <c r="H115" i="1" l="1"/>
  <c r="D115" i="1"/>
  <c r="O115" i="1"/>
  <c r="R115" i="1" s="1"/>
  <c r="S115" i="1" s="1"/>
  <c r="E115" i="1"/>
  <c r="F115" i="1" l="1"/>
  <c r="P116" i="1"/>
  <c r="Q116" i="1" l="1"/>
  <c r="N116" i="1"/>
  <c r="M116" i="1"/>
  <c r="K115" i="1"/>
  <c r="G116" i="1"/>
  <c r="I115" i="1"/>
  <c r="J115" i="1" s="1"/>
  <c r="H116" i="1" l="1"/>
  <c r="D116" i="1"/>
  <c r="E116" i="1"/>
  <c r="O116" i="1"/>
  <c r="F116" i="1" l="1"/>
  <c r="P117" i="1"/>
  <c r="R116" i="1"/>
  <c r="S116" i="1" s="1"/>
  <c r="I116" i="1"/>
  <c r="J116" i="1" s="1"/>
  <c r="Q117" i="1" l="1"/>
  <c r="M117" i="1"/>
  <c r="N117" i="1"/>
  <c r="K116" i="1"/>
  <c r="G117" i="1"/>
  <c r="D117" i="1" l="1"/>
  <c r="H117" i="1"/>
  <c r="E117" i="1"/>
  <c r="O117" i="1"/>
  <c r="F117" i="1" l="1"/>
  <c r="P118" i="1"/>
  <c r="I117" i="1"/>
  <c r="J117" i="1" s="1"/>
  <c r="R117" i="1"/>
  <c r="S117" i="1" s="1"/>
  <c r="Q118" i="1" l="1"/>
  <c r="M118" i="1"/>
  <c r="N118" i="1"/>
  <c r="K117" i="1"/>
  <c r="G118" i="1"/>
  <c r="H118" i="1" l="1"/>
  <c r="D118" i="1"/>
  <c r="E118" i="1"/>
  <c r="O118" i="1"/>
  <c r="F118" i="1" l="1"/>
  <c r="P119" i="1"/>
  <c r="R118" i="1"/>
  <c r="S118" i="1" s="1"/>
  <c r="I118" i="1"/>
  <c r="J118" i="1" s="1"/>
  <c r="Q119" i="1" l="1"/>
  <c r="M119" i="1"/>
  <c r="N119" i="1"/>
  <c r="K118" i="1"/>
  <c r="G119" i="1"/>
  <c r="D119" i="1" l="1"/>
  <c r="H119" i="1"/>
  <c r="O119" i="1"/>
  <c r="R119" i="1" s="1"/>
  <c r="S119" i="1" s="1"/>
  <c r="E119" i="1"/>
  <c r="F119" i="1" l="1"/>
  <c r="P120" i="1"/>
  <c r="Q120" i="1" l="1"/>
  <c r="M120" i="1"/>
  <c r="N120" i="1"/>
  <c r="K119" i="1"/>
  <c r="G120" i="1"/>
  <c r="I119" i="1"/>
  <c r="J119" i="1" s="1"/>
  <c r="H120" i="1" l="1"/>
  <c r="O120" i="1"/>
  <c r="R120" i="1" s="1"/>
  <c r="S120" i="1" s="1"/>
  <c r="E120" i="1"/>
  <c r="D120" i="1"/>
  <c r="F120" i="1" l="1"/>
  <c r="P121" i="1"/>
  <c r="Q121" i="1" l="1"/>
  <c r="N121" i="1"/>
  <c r="M121" i="1"/>
  <c r="K120" i="1"/>
  <c r="G121" i="1"/>
  <c r="I120" i="1"/>
  <c r="J120" i="1" s="1"/>
  <c r="H121" i="1" l="1"/>
  <c r="D121" i="1"/>
  <c r="O121" i="1"/>
  <c r="R121" i="1" s="1"/>
  <c r="S121" i="1" s="1"/>
  <c r="E121" i="1"/>
  <c r="F121" i="1" l="1"/>
  <c r="P122" i="1"/>
  <c r="Q122" i="1" l="1"/>
  <c r="M122" i="1"/>
  <c r="N122" i="1"/>
  <c r="K121" i="1"/>
  <c r="G122" i="1"/>
  <c r="I121" i="1"/>
  <c r="J121" i="1" s="1"/>
  <c r="H122" i="1" l="1"/>
  <c r="D122" i="1"/>
  <c r="O122" i="1"/>
  <c r="E122" i="1"/>
  <c r="F122" i="1" l="1"/>
  <c r="P123" i="1"/>
  <c r="R122" i="1"/>
  <c r="S122" i="1" s="1"/>
  <c r="Q123" i="1" l="1"/>
  <c r="M123" i="1"/>
  <c r="N123" i="1"/>
  <c r="K122" i="1"/>
  <c r="G123" i="1"/>
  <c r="I122" i="1"/>
  <c r="J122" i="1" s="1"/>
  <c r="O123" i="1" l="1"/>
  <c r="R123" i="1" s="1"/>
  <c r="S123" i="1" s="1"/>
  <c r="E123" i="1"/>
  <c r="H123" i="1"/>
  <c r="D123" i="1"/>
  <c r="F123" i="1" l="1"/>
  <c r="P124" i="1"/>
  <c r="Q124" i="1" l="1"/>
  <c r="N124" i="1"/>
  <c r="M124" i="1"/>
  <c r="K123" i="1"/>
  <c r="G124" i="1"/>
  <c r="I123" i="1"/>
  <c r="J123" i="1" s="1"/>
  <c r="E124" i="1" l="1"/>
  <c r="O124" i="1"/>
  <c r="H124" i="1"/>
  <c r="D124" i="1"/>
  <c r="F124" i="1" l="1"/>
  <c r="P125" i="1"/>
  <c r="I124" i="1"/>
  <c r="J124" i="1" s="1"/>
  <c r="R124" i="1"/>
  <c r="S124" i="1" s="1"/>
  <c r="Q125" i="1" l="1"/>
  <c r="N125" i="1"/>
  <c r="M125" i="1"/>
  <c r="K124" i="1"/>
  <c r="G125" i="1"/>
  <c r="E125" i="1" l="1"/>
  <c r="O125" i="1"/>
  <c r="H125" i="1"/>
  <c r="D125" i="1"/>
  <c r="F125" i="1" l="1"/>
  <c r="P126" i="1"/>
  <c r="I125" i="1"/>
  <c r="J125" i="1" s="1"/>
  <c r="R125" i="1"/>
  <c r="S125" i="1" s="1"/>
  <c r="Q126" i="1" l="1"/>
  <c r="M126" i="1"/>
  <c r="N126" i="1"/>
  <c r="K125" i="1"/>
  <c r="G126" i="1"/>
  <c r="H126" i="1" l="1"/>
  <c r="D126" i="1"/>
  <c r="E126" i="1"/>
  <c r="O126" i="1"/>
  <c r="R126" i="1" s="1"/>
  <c r="S126" i="1" s="1"/>
  <c r="F126" i="1" l="1"/>
  <c r="I126" i="1" s="1"/>
  <c r="J126" i="1" s="1"/>
  <c r="P127" i="1"/>
  <c r="Q127" i="1" l="1"/>
  <c r="N127" i="1"/>
  <c r="M127" i="1"/>
  <c r="K126" i="1"/>
  <c r="G127" i="1"/>
  <c r="H127" i="1" l="1"/>
  <c r="O127" i="1"/>
  <c r="E127" i="1"/>
  <c r="D127" i="1"/>
  <c r="F127" i="1" l="1"/>
  <c r="P128" i="1"/>
  <c r="I127" i="1"/>
  <c r="J127" i="1" s="1"/>
  <c r="R127" i="1"/>
  <c r="S127" i="1" s="1"/>
  <c r="Q128" i="1" l="1"/>
  <c r="N128" i="1"/>
  <c r="M128" i="1"/>
  <c r="K127" i="1"/>
  <c r="G128" i="1"/>
  <c r="H128" i="1" l="1"/>
  <c r="E128" i="1"/>
  <c r="O128" i="1"/>
  <c r="D128" i="1"/>
  <c r="F128" i="1" l="1"/>
  <c r="P129" i="1"/>
  <c r="R128" i="1"/>
  <c r="S128" i="1" s="1"/>
  <c r="Q129" i="1" l="1"/>
  <c r="N129" i="1"/>
  <c r="M129" i="1"/>
  <c r="K128" i="1"/>
  <c r="G129" i="1"/>
  <c r="I128" i="1"/>
  <c r="J128" i="1" s="1"/>
  <c r="D129" i="1" l="1"/>
  <c r="H129" i="1"/>
  <c r="O129" i="1"/>
  <c r="E129" i="1"/>
  <c r="F129" i="1" l="1"/>
  <c r="P130" i="1"/>
  <c r="R129" i="1"/>
  <c r="S129" i="1" s="1"/>
  <c r="Q130" i="1" l="1"/>
  <c r="M130" i="1"/>
  <c r="N130" i="1"/>
  <c r="K129" i="1"/>
  <c r="G130" i="1"/>
  <c r="I129" i="1"/>
  <c r="J129" i="1" s="1"/>
  <c r="E130" i="1" l="1"/>
  <c r="O130" i="1"/>
  <c r="H130" i="1"/>
  <c r="D130" i="1"/>
  <c r="F130" i="1" l="1"/>
  <c r="I130" i="1" s="1"/>
  <c r="J130" i="1" s="1"/>
  <c r="P131" i="1"/>
  <c r="R130" i="1"/>
  <c r="S130" i="1" s="1"/>
  <c r="Q131" i="1" l="1"/>
  <c r="N131" i="1"/>
  <c r="M131" i="1"/>
  <c r="D131" i="1" s="1"/>
  <c r="K130" i="1"/>
  <c r="G131" i="1"/>
  <c r="H131" i="1" s="1"/>
  <c r="O131" i="1" l="1"/>
  <c r="F131" i="1" s="1"/>
  <c r="K131" i="1" s="1"/>
  <c r="E131" i="1"/>
  <c r="I131" i="1" l="1"/>
  <c r="J131" i="1" s="1"/>
  <c r="R131" i="1"/>
  <c r="S131" i="1" s="1"/>
</calcChain>
</file>

<file path=xl/sharedStrings.xml><?xml version="1.0" encoding="utf-8"?>
<sst xmlns="http://schemas.openxmlformats.org/spreadsheetml/2006/main" count="56" uniqueCount="30">
  <si>
    <t>Regions 1, 2 and 3 Setup to have perfect logistic growth in % B117</t>
  </si>
  <si>
    <t>R0 (Wild Types)</t>
  </si>
  <si>
    <t>Serial Interval</t>
  </si>
  <si>
    <t>B117 Advantage</t>
  </si>
  <si>
    <t>Raw Wild Daily Change</t>
  </si>
  <si>
    <t>Combined</t>
  </si>
  <si>
    <t>Region 1</t>
  </si>
  <si>
    <t>Region 2</t>
  </si>
  <si>
    <t>Region 3</t>
  </si>
  <si>
    <t>Raw B117 Daily Change</t>
  </si>
  <si>
    <t>Population</t>
  </si>
  <si>
    <t>% Previously Infected</t>
  </si>
  <si>
    <t>Initial % B117</t>
  </si>
  <si>
    <t>Day</t>
  </si>
  <si>
    <t>Wild</t>
  </si>
  <si>
    <t>B117</t>
  </si>
  <si>
    <t>Total</t>
  </si>
  <si>
    <t>Cumulative</t>
  </si>
  <si>
    <t>Cumulative % Population</t>
  </si>
  <si>
    <t>Observed R</t>
  </si>
  <si>
    <t>%B117 Region 1</t>
  </si>
  <si>
    <t>Observed Transmission Advantage Region 1</t>
  </si>
  <si>
    <t>%B117 Region 2</t>
  </si>
  <si>
    <t>Observed Transmission Advantage Region 2</t>
  </si>
  <si>
    <t>%B117 Region 3</t>
  </si>
  <si>
    <t>Observed Transmission Advantage Region 3</t>
  </si>
  <si>
    <t>%B117 Combined</t>
  </si>
  <si>
    <t>Observed Transmission Advantage Combined</t>
  </si>
  <si>
    <t>k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</si>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</sst>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ont="1"/>
    <xf numFmtId="10" fontId="0" fillId="0" borderId="0" xfId="0" applyNumberFormat="1"/>
    <xf numFmtId="10" fontId="0" fillId="2" borderId="0" xfId="0" applyNumberFormat="1" applyFill="1"/>
    <xf numFmtId="0" fontId="0" fillId="3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Observed Transmission Advantage of B117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SimpleModel!$J$10</c:f>
              <c:strCache>
                <c:ptCount val="1"/>
                <c:pt idx="0">
                  <c:v>Observed Transmission Advantage Combined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SimpleModel!$J$11:$J$131</c:f>
              <c:numCache>
                <c:formatCode>General</c:formatCode>
                <c:ptCount val="121"/>
                <c:pt idx="1">
                  <c:v>1.4611065306930047</c:v>
                </c:pt>
                <c:pt idx="2">
                  <c:v>1.4603791744388337</c:v>
                </c:pt>
                <c:pt idx="3">
                  <c:v>1.4596226377648414</c:v>
                </c:pt>
                <c:pt idx="4">
                  <c:v>1.4588370153644175</c:v>
                </c:pt>
                <c:pt idx="5">
                  <c:v>1.4580223736969604</c:v>
                </c:pt>
                <c:pt idx="6">
                  <c:v>1.4571787525788951</c:v>
                </c:pt>
                <c:pt idx="7">
                  <c:v>1.4563061667744448</c:v>
                </c:pt>
                <c:pt idx="8">
                  <c:v>1.4554046075851426</c:v>
                </c:pt>
                <c:pt idx="9">
                  <c:v>1.4544740444376814</c:v>
                </c:pt>
                <c:pt idx="10">
                  <c:v>1.453514426470192</c:v>
                </c:pt>
                <c:pt idx="11">
                  <c:v>1.4525256841174377</c:v>
                </c:pt>
                <c:pt idx="12">
                  <c:v>1.4515077306954527</c:v>
                </c:pt>
                <c:pt idx="13">
                  <c:v>1.4504604639867487</c:v>
                </c:pt>
                <c:pt idx="14">
                  <c:v>1.4493837678273311</c:v>
                </c:pt>
                <c:pt idx="15">
                  <c:v>1.4482775136964732</c:v>
                </c:pt>
                <c:pt idx="16">
                  <c:v>1.4471415623113097</c:v>
                </c:pt>
                <c:pt idx="17">
                  <c:v>1.4459757652270633</c:v>
                </c:pt>
                <c:pt idx="18">
                  <c:v>1.444779966445128</c:v>
                </c:pt>
                <c:pt idx="19">
                  <c:v>1.4435540040299171</c:v>
                </c:pt>
                <c:pt idx="20">
                  <c:v>1.4422977117367783</c:v>
                </c:pt>
                <c:pt idx="21">
                  <c:v>1.4410109206516153</c:v>
                </c:pt>
                <c:pt idx="22">
                  <c:v>1.4396934608444991</c:v>
                </c:pt>
                <c:pt idx="23">
                  <c:v>1.4383451630379056</c:v>
                </c:pt>
                <c:pt idx="24">
                  <c:v>1.4369658602914119</c:v>
                </c:pt>
                <c:pt idx="25">
                  <c:v>1.4355553897033286</c:v>
                </c:pt>
                <c:pt idx="26">
                  <c:v>1.4341135941309329</c:v>
                </c:pt>
                <c:pt idx="27">
                  <c:v>1.4326403239294951</c:v>
                </c:pt>
                <c:pt idx="28">
                  <c:v>1.4311354387109381</c:v>
                </c:pt>
                <c:pt idx="29">
                  <c:v>1.429598809122764</c:v>
                </c:pt>
                <c:pt idx="30">
                  <c:v>1.4280303186471965</c:v>
                </c:pt>
                <c:pt idx="31">
                  <c:v>1.4264298654204648</c:v>
                </c:pt>
                <c:pt idx="32">
                  <c:v>1.4247973640726914</c:v>
                </c:pt>
                <c:pt idx="33">
                  <c:v>1.4231327475871109</c:v>
                </c:pt>
                <c:pt idx="34">
                  <c:v>1.4214359691784335</c:v>
                </c:pt>
                <c:pt idx="35">
                  <c:v>1.4197070041895323</c:v>
                </c:pt>
                <c:pt idx="36">
                  <c:v>1.4179458520054293</c:v>
                </c:pt>
                <c:pt idx="37">
                  <c:v>1.4161525379822448</c:v>
                </c:pt>
                <c:pt idx="38">
                  <c:v>1.4143271153915444</c:v>
                </c:pt>
                <c:pt idx="39">
                  <c:v>1.4124696673760586</c:v>
                </c:pt>
                <c:pt idx="40">
                  <c:v>1.4105803089161701</c:v>
                </c:pt>
                <c:pt idx="41">
                  <c:v>1.4086591888051654</c:v>
                </c:pt>
                <c:pt idx="42">
                  <c:v>1.4067064916290557</c:v>
                </c:pt>
                <c:pt idx="43">
                  <c:v>1.4047224397511466</c:v>
                </c:pt>
                <c:pt idx="44">
                  <c:v>1.4027072952960304</c:v>
                </c:pt>
                <c:pt idx="45">
                  <c:v>1.4006613621320769</c:v>
                </c:pt>
                <c:pt idx="46">
                  <c:v>1.3985849878477519</c:v>
                </c:pt>
                <c:pt idx="47">
                  <c:v>1.396478565721011</c:v>
                </c:pt>
                <c:pt idx="48">
                  <c:v>1.3943425366765649</c:v>
                </c:pt>
                <c:pt idx="49">
                  <c:v>1.3921773912282842</c:v>
                </c:pt>
                <c:pt idx="50">
                  <c:v>1.3899836714062606</c:v>
                </c:pt>
                <c:pt idx="51">
                  <c:v>1.3877619726608623</c:v>
                </c:pt>
                <c:pt idx="52">
                  <c:v>1.3855129457464539</c:v>
                </c:pt>
                <c:pt idx="53">
                  <c:v>1.3832372985760604</c:v>
                </c:pt>
                <c:pt idx="54">
                  <c:v>1.3809357980520907</c:v>
                </c:pt>
                <c:pt idx="55">
                  <c:v>1.3786092718617013</c:v>
                </c:pt>
                <c:pt idx="56">
                  <c:v>1.3762586102449121</c:v>
                </c:pt>
                <c:pt idx="57">
                  <c:v>1.3738847677241193</c:v>
                </c:pt>
                <c:pt idx="58">
                  <c:v>1.3714887648039384</c:v>
                </c:pt>
                <c:pt idx="59">
                  <c:v>1.3690716896292836</c:v>
                </c:pt>
                <c:pt idx="60">
                  <c:v>1.3666346996170489</c:v>
                </c:pt>
                <c:pt idx="61">
                  <c:v>1.3641790230406128</c:v>
                </c:pt>
                <c:pt idx="62">
                  <c:v>1.3617059605939499</c:v>
                </c:pt>
                <c:pt idx="63">
                  <c:v>1.3592168869128078</c:v>
                </c:pt>
                <c:pt idx="64">
                  <c:v>1.3567132520739531</c:v>
                </c:pt>
                <c:pt idx="65">
                  <c:v>1.3541965830608478</c:v>
                </c:pt>
                <c:pt idx="66">
                  <c:v>1.3516684852166903</c:v>
                </c:pt>
                <c:pt idx="67">
                  <c:v>1.3491306436684332</c:v>
                </c:pt>
                <c:pt idx="68">
                  <c:v>1.3465848247475594</c:v>
                </c:pt>
                <c:pt idx="69">
                  <c:v>1.3440328774003225</c:v>
                </c:pt>
                <c:pt idx="70">
                  <c:v>1.3414767345984788</c:v>
                </c:pt>
                <c:pt idx="71">
                  <c:v>1.3389184147599364</c:v>
                </c:pt>
                <c:pt idx="72">
                  <c:v>1.3363600231835489</c:v>
                </c:pt>
                <c:pt idx="73">
                  <c:v>1.3338037535082816</c:v>
                </c:pt>
                <c:pt idx="74">
                  <c:v>1.3312518892100045</c:v>
                </c:pt>
                <c:pt idx="75">
                  <c:v>1.3287068051268505</c:v>
                </c:pt>
                <c:pt idx="76">
                  <c:v>1.3261709690556391</c:v>
                </c:pt>
                <c:pt idx="77">
                  <c:v>1.3236469433881621</c:v>
                </c:pt>
                <c:pt idx="78">
                  <c:v>1.3211373868264034</c:v>
                </c:pt>
                <c:pt idx="79">
                  <c:v>1.3186450561738827</c:v>
                </c:pt>
                <c:pt idx="80">
                  <c:v>1.3161728081902102</c:v>
                </c:pt>
                <c:pt idx="81">
                  <c:v>1.3137236015670719</c:v>
                </c:pt>
                <c:pt idx="82">
                  <c:v>1.3113004989465591</c:v>
                </c:pt>
                <c:pt idx="83">
                  <c:v>1.3089066690788262</c:v>
                </c:pt>
                <c:pt idx="84">
                  <c:v>1.3065453890174636</c:v>
                </c:pt>
                <c:pt idx="85">
                  <c:v>1.3042200464388949</c:v>
                </c:pt>
                <c:pt idx="86">
                  <c:v>1.301934142004491</c:v>
                </c:pt>
                <c:pt idx="87">
                  <c:v>1.2996912917906991</c:v>
                </c:pt>
                <c:pt idx="88">
                  <c:v>1.2974952297478446</c:v>
                </c:pt>
                <c:pt idx="89">
                  <c:v>1.2953498101749936</c:v>
                </c:pt>
                <c:pt idx="90">
                  <c:v>1.2932590101651764</c:v>
                </c:pt>
                <c:pt idx="91">
                  <c:v>1.2912269319636982</c:v>
                </c:pt>
                <c:pt idx="92">
                  <c:v>1.2892578052489807</c:v>
                </c:pt>
                <c:pt idx="93">
                  <c:v>1.2873559891752049</c:v>
                </c:pt>
                <c:pt idx="94">
                  <c:v>1.2855259741877643</c:v>
                </c:pt>
                <c:pt idx="95">
                  <c:v>1.2837723834927675</c:v>
                </c:pt>
                <c:pt idx="96">
                  <c:v>1.2820999740713204</c:v>
                </c:pt>
                <c:pt idx="97">
                  <c:v>1.2805136371281962</c:v>
                </c:pt>
                <c:pt idx="98">
                  <c:v>1.2790183978717404</c:v>
                </c:pt>
                <c:pt idx="99">
                  <c:v>1.2776194144175315</c:v>
                </c:pt>
                <c:pt idx="100">
                  <c:v>1.2763219757384445</c:v>
                </c:pt>
                <c:pt idx="101">
                  <c:v>1.2751314983677806</c:v>
                </c:pt>
                <c:pt idx="102">
                  <c:v>1.2740535217724831</c:v>
                </c:pt>
                <c:pt idx="103">
                  <c:v>1.2730937020950461</c:v>
                </c:pt>
                <c:pt idx="104">
                  <c:v>1.272257804045055</c:v>
                </c:pt>
                <c:pt idx="105">
                  <c:v>1.2715516907453228</c:v>
                </c:pt>
                <c:pt idx="106">
                  <c:v>1.2709813111713253</c:v>
                </c:pt>
                <c:pt idx="107">
                  <c:v>1.2705526850102662</c:v>
                </c:pt>
                <c:pt idx="108">
                  <c:v>1.2702718845778262</c:v>
                </c:pt>
                <c:pt idx="109">
                  <c:v>1.2701450135800949</c:v>
                </c:pt>
                <c:pt idx="110">
                  <c:v>1.2701781823440235</c:v>
                </c:pt>
                <c:pt idx="111">
                  <c:v>1.2703774793516078</c:v>
                </c:pt>
                <c:pt idx="112">
                  <c:v>1.2707489388138242</c:v>
                </c:pt>
                <c:pt idx="113">
                  <c:v>1.2712985039279285</c:v>
                </c:pt>
                <c:pt idx="114">
                  <c:v>1.2720319858799083</c:v>
                </c:pt>
                <c:pt idx="115">
                  <c:v>1.2729550182308336</c:v>
                </c:pt>
                <c:pt idx="116">
                  <c:v>1.2740730068508765</c:v>
                </c:pt>
                <c:pt idx="117">
                  <c:v>1.2753910752371553</c:v>
                </c:pt>
                <c:pt idx="118">
                  <c:v>1.2769140055102524</c:v>
                </c:pt>
                <c:pt idx="119">
                  <c:v>1.2786461752790246</c:v>
                </c:pt>
                <c:pt idx="120">
                  <c:v>1.2805914907318305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D-4AAA-A6F4-D64129443FEB}"/>
            </c:ext>
          </c:extLst>
        </c:ser>
        <c:ser>
          <c:idx val="1"/>
          <c:order val="1"/>
          <c:tx>
            <c:strRef>
              <c:f>SimpleModel!$S$10</c:f>
              <c:strCache>
                <c:ptCount val="1"/>
                <c:pt idx="0">
                  <c:v>Observed Transmission Advantage Region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SimpleModel!$S$11:$S$131</c:f>
              <c:numCache>
                <c:formatCode>General</c:formatCode>
                <c:ptCount val="121"/>
                <c:pt idx="1">
                  <c:v>1.5600000000000167</c:v>
                </c:pt>
                <c:pt idx="2">
                  <c:v>1.5599999999999674</c:v>
                </c:pt>
                <c:pt idx="3">
                  <c:v>1.5600000000000041</c:v>
                </c:pt>
                <c:pt idx="4">
                  <c:v>1.5600000000000478</c:v>
                </c:pt>
                <c:pt idx="5">
                  <c:v>1.5599999999999759</c:v>
                </c:pt>
                <c:pt idx="6">
                  <c:v>1.5599999999999827</c:v>
                </c:pt>
                <c:pt idx="7">
                  <c:v>1.5600000000000167</c:v>
                </c:pt>
                <c:pt idx="8">
                  <c:v>1.5599999999999983</c:v>
                </c:pt>
                <c:pt idx="9">
                  <c:v>1.5599999999999759</c:v>
                </c:pt>
                <c:pt idx="10">
                  <c:v>1.5599999999999448</c:v>
                </c:pt>
                <c:pt idx="11">
                  <c:v>1.5600000000000633</c:v>
                </c:pt>
                <c:pt idx="12">
                  <c:v>1.5599999999999545</c:v>
                </c:pt>
                <c:pt idx="13">
                  <c:v>1.5599999999999983</c:v>
                </c:pt>
                <c:pt idx="14">
                  <c:v>1.5600000000001353</c:v>
                </c:pt>
                <c:pt idx="15">
                  <c:v>1.5599999999998981</c:v>
                </c:pt>
                <c:pt idx="16">
                  <c:v>1.5600000000000422</c:v>
                </c:pt>
                <c:pt idx="17">
                  <c:v>1.5599999999999052</c:v>
                </c:pt>
                <c:pt idx="18">
                  <c:v>1.5600000000001282</c:v>
                </c:pt>
                <c:pt idx="19">
                  <c:v>1.5600000000000351</c:v>
                </c:pt>
                <c:pt idx="20">
                  <c:v>1.560000000000086</c:v>
                </c:pt>
                <c:pt idx="21">
                  <c:v>1.5599999999998486</c:v>
                </c:pt>
                <c:pt idx="22">
                  <c:v>1.5600000000000533</c:v>
                </c:pt>
                <c:pt idx="23">
                  <c:v>1.5599999999999856</c:v>
                </c:pt>
                <c:pt idx="24">
                  <c:v>1.5599999999998615</c:v>
                </c:pt>
                <c:pt idx="25">
                  <c:v>1.5600000000003287</c:v>
                </c:pt>
                <c:pt idx="26">
                  <c:v>1.5599999999998233</c:v>
                </c:pt>
                <c:pt idx="27">
                  <c:v>1.5599999999997174</c:v>
                </c:pt>
                <c:pt idx="28">
                  <c:v>1.5600000000002356</c:v>
                </c:pt>
                <c:pt idx="29">
                  <c:v>1.559999999999867</c:v>
                </c:pt>
                <c:pt idx="30">
                  <c:v>1.5600000000000294</c:v>
                </c:pt>
                <c:pt idx="31">
                  <c:v>1.559999999999867</c:v>
                </c:pt>
                <c:pt idx="32">
                  <c:v>1.5600000000005774</c:v>
                </c:pt>
                <c:pt idx="33">
                  <c:v>1.5599999999995859</c:v>
                </c:pt>
                <c:pt idx="34">
                  <c:v>1.5600000000005589</c:v>
                </c:pt>
                <c:pt idx="35">
                  <c:v>1.5599999999991936</c:v>
                </c:pt>
                <c:pt idx="36">
                  <c:v>1.5599999999998304</c:v>
                </c:pt>
                <c:pt idx="37">
                  <c:v>1.5600000000004037</c:v>
                </c:pt>
                <c:pt idx="38">
                  <c:v>1.5599999999998049</c:v>
                </c:pt>
                <c:pt idx="39">
                  <c:v>1.5599999999993996</c:v>
                </c:pt>
                <c:pt idx="40">
                  <c:v>1.5600000000009204</c:v>
                </c:pt>
                <c:pt idx="41">
                  <c:v>1.5599999999992684</c:v>
                </c:pt>
                <c:pt idx="42">
                  <c:v>1.5600000000006409</c:v>
                </c:pt>
                <c:pt idx="43">
                  <c:v>1.5600000000006338</c:v>
                </c:pt>
                <c:pt idx="44">
                  <c:v>1.5599999999981711</c:v>
                </c:pt>
                <c:pt idx="45">
                  <c:v>1.560000000000727</c:v>
                </c:pt>
                <c:pt idx="46">
                  <c:v>1.5599999999998981</c:v>
                </c:pt>
                <c:pt idx="47">
                  <c:v>1.5600000000019556</c:v>
                </c:pt>
                <c:pt idx="48">
                  <c:v>1.5600000000005152</c:v>
                </c:pt>
                <c:pt idx="49">
                  <c:v>1.5599999999970924</c:v>
                </c:pt>
                <c:pt idx="50">
                  <c:v>1.5600000000031276</c:v>
                </c:pt>
                <c:pt idx="51">
                  <c:v>1.5599999999986767</c:v>
                </c:pt>
                <c:pt idx="52">
                  <c:v>1.5600000000004475</c:v>
                </c:pt>
                <c:pt idx="53">
                  <c:v>1.5599999999982896</c:v>
                </c:pt>
                <c:pt idx="54">
                  <c:v>1.5600000000017069</c:v>
                </c:pt>
                <c:pt idx="55">
                  <c:v>1.5599999999993122</c:v>
                </c:pt>
                <c:pt idx="56">
                  <c:v>1.5600000000039762</c:v>
                </c:pt>
                <c:pt idx="57">
                  <c:v>1.5599999999974918</c:v>
                </c:pt>
                <c:pt idx="58">
                  <c:v>1.5599999999956464</c:v>
                </c:pt>
                <c:pt idx="59">
                  <c:v>1.5600000000045369</c:v>
                </c:pt>
                <c:pt idx="60">
                  <c:v>1.5600000000020557</c:v>
                </c:pt>
                <c:pt idx="61">
                  <c:v>1.5599999999969554</c:v>
                </c:pt>
                <c:pt idx="62">
                  <c:v>1.560000000005161</c:v>
                </c:pt>
                <c:pt idx="63">
                  <c:v>1.5599999999954586</c:v>
                </c:pt>
                <c:pt idx="64">
                  <c:v>1.5599999999986387</c:v>
                </c:pt>
                <c:pt idx="65">
                  <c:v>1.5600000000109591</c:v>
                </c:pt>
                <c:pt idx="66">
                  <c:v>1.5599999999860568</c:v>
                </c:pt>
                <c:pt idx="67">
                  <c:v>1.559999999991855</c:v>
                </c:pt>
                <c:pt idx="68">
                  <c:v>1.5600000000092265</c:v>
                </c:pt>
                <c:pt idx="69">
                  <c:v>1.5600000000140515</c:v>
                </c:pt>
                <c:pt idx="70">
                  <c:v>1.5599999999934011</c:v>
                </c:pt>
                <c:pt idx="71">
                  <c:v>1.560000000007193</c:v>
                </c:pt>
                <c:pt idx="72">
                  <c:v>1.5599999999944616</c:v>
                </c:pt>
                <c:pt idx="73">
                  <c:v>1.5599999999924281</c:v>
                </c:pt>
                <c:pt idx="74">
                  <c:v>1.5600000000112328</c:v>
                </c:pt>
                <c:pt idx="75">
                  <c:v>1.5600000000042007</c:v>
                </c:pt>
                <c:pt idx="76">
                  <c:v>1.5599999999877896</c:v>
                </c:pt>
                <c:pt idx="77">
                  <c:v>1.5600000000455763</c:v>
                </c:pt>
                <c:pt idx="78">
                  <c:v>1.5599999999154257</c:v>
                </c:pt>
                <c:pt idx="79">
                  <c:v>1.5600000000567613</c:v>
                </c:pt>
                <c:pt idx="80">
                  <c:v>1.5599999999997229</c:v>
                </c:pt>
                <c:pt idx="81">
                  <c:v>1.5600000000116947</c:v>
                </c:pt>
                <c:pt idx="82">
                  <c:v>1.5599999999411398</c:v>
                </c:pt>
                <c:pt idx="83">
                  <c:v>1.5600000000101979</c:v>
                </c:pt>
                <c:pt idx="84">
                  <c:v>1.5600000000049492</c:v>
                </c:pt>
                <c:pt idx="85">
                  <c:v>1.5600000000397147</c:v>
                </c:pt>
                <c:pt idx="86">
                  <c:v>1.5600000000129415</c:v>
                </c:pt>
                <c:pt idx="87">
                  <c:v>1.5599999998964094</c:v>
                </c:pt>
                <c:pt idx="88">
                  <c:v>1.5600000001386525</c:v>
                </c:pt>
                <c:pt idx="89">
                  <c:v>1.5599999999174339</c:v>
                </c:pt>
                <c:pt idx="90">
                  <c:v>1.5600000001148842</c:v>
                </c:pt>
                <c:pt idx="91">
                  <c:v>1.5599999998272382</c:v>
                </c:pt>
                <c:pt idx="92">
                  <c:v>1.5599999999454297</c:v>
                </c:pt>
                <c:pt idx="93">
                  <c:v>1.5600000001324801</c:v>
                </c:pt>
                <c:pt idx="94">
                  <c:v>1.5600000000646677</c:v>
                </c:pt>
                <c:pt idx="95">
                  <c:v>1.5599999999172347</c:v>
                </c:pt>
                <c:pt idx="96">
                  <c:v>1.5600000000092265</c:v>
                </c:pt>
                <c:pt idx="97">
                  <c:v>1.5599999999084813</c:v>
                </c:pt>
                <c:pt idx="98">
                  <c:v>1.5599999999662044</c:v>
                </c:pt>
                <c:pt idx="99">
                  <c:v>1.5599999997429284</c:v>
                </c:pt>
                <c:pt idx="100">
                  <c:v>1.5600000006879815</c:v>
                </c:pt>
                <c:pt idx="101">
                  <c:v>1.5599999996061453</c:v>
                </c:pt>
                <c:pt idx="102">
                  <c:v>1.5599999994460418</c:v>
                </c:pt>
                <c:pt idx="103">
                  <c:v>1.5600000008449419</c:v>
                </c:pt>
                <c:pt idx="104">
                  <c:v>1.5600000000472214</c:v>
                </c:pt>
                <c:pt idx="105">
                  <c:v>1.5599999996413598</c:v>
                </c:pt>
                <c:pt idx="106">
                  <c:v>1.5599999998758209</c:v>
                </c:pt>
                <c:pt idx="107">
                  <c:v>1.5599999996759772</c:v>
                </c:pt>
                <c:pt idx="108">
                  <c:v>1.5600000011063018</c:v>
                </c:pt>
                <c:pt idx="109">
                  <c:v>1.5599999990772786</c:v>
                </c:pt>
                <c:pt idx="110">
                  <c:v>1.5600000003219114</c:v>
                </c:pt>
                <c:pt idx="111">
                  <c:v>1.5600000001257206</c:v>
                </c:pt>
                <c:pt idx="112">
                  <c:v>1.5599999990617528</c:v>
                </c:pt>
                <c:pt idx="113">
                  <c:v>1.5599999989848252</c:v>
                </c:pt>
                <c:pt idx="114">
                  <c:v>1.5600000017552169</c:v>
                </c:pt>
                <c:pt idx="115">
                  <c:v>1.5599999998843006</c:v>
                </c:pt>
                <c:pt idx="116">
                  <c:v>1.5600000000457499</c:v>
                </c:pt>
                <c:pt idx="117">
                  <c:v>1.5599999993977951</c:v>
                </c:pt>
                <c:pt idx="118">
                  <c:v>1.5600000006597243</c:v>
                </c:pt>
                <c:pt idx="119">
                  <c:v>1.5600000004860548</c:v>
                </c:pt>
                <c:pt idx="120">
                  <c:v>1.5599999979175787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D-4AAA-A6F4-D6412944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5056"/>
        <c:axId val="176806720"/>
      </c:scatterChart>
      <c:valAx>
        <c:axId val="1768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720"/>
        <c:crosses val="autoZero"/>
        <c:crossBetween val="midCat"/>
      </c:valAx>
      <c:valAx>
        <c:axId val="1768067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SimpleModel!$F$10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SimpleModel!$F$11:$F$131</c:f>
              <c:numCache>
                <c:formatCode>General</c:formatCode>
                <c:ptCount val="121"/>
                <c:pt idx="0">
                  <c:v>900</c:v>
                </c:pt>
                <c:pt idx="1">
                  <c:v>888.42503200139254</c:v>
                </c:pt>
                <c:pt idx="2">
                  <c:v>878.47304225791368</c:v>
                </c:pt>
                <c:pt idx="3">
                  <c:v>870.07020298233988</c:v>
                </c:pt>
                <c:pt idx="4">
                  <c:v>863.14661632977322</c:v>
                </c:pt>
                <c:pt idx="5">
                  <c:v>857.63609022619869</c:v>
                </c:pt>
                <c:pt idx="6">
                  <c:v>853.47592246499426</c:v>
                </c:pt>
                <c:pt idx="7">
                  <c:v>850.60669294149761</c:v>
                </c:pt>
                <c:pt idx="8">
                  <c:v>848.97206386821244</c:v>
                </c:pt>
                <c:pt idx="9">
                  <c:v>848.51858779166457</c:v>
                </c:pt>
                <c:pt idx="10">
                  <c:v>849.19552321565141</c:v>
                </c:pt>
                <c:pt idx="11">
                  <c:v>850.9546576239967</c:v>
                </c:pt>
                <c:pt idx="12">
                  <c:v>853.7501376883946</c:v>
                </c:pt>
                <c:pt idx="13">
                  <c:v>857.53830644296681</c:v>
                </c:pt>
                <c:pt idx="14">
                  <c:v>862.277547206333</c:v>
                </c:pt>
                <c:pt idx="15">
                  <c:v>867.92813403387606</c:v>
                </c:pt>
                <c:pt idx="16">
                  <c:v>874.45208848711013</c:v>
                </c:pt>
                <c:pt idx="17">
                  <c:v>881.81304251331278</c:v>
                </c:pt>
                <c:pt idx="18">
                  <c:v>889.97610723653827</c:v>
                </c:pt>
                <c:pt idx="19">
                  <c:v>898.90774747055298</c:v>
                </c:pt>
                <c:pt idx="20">
                  <c:v>908.57566177485467</c:v>
                </c:pt>
                <c:pt idx="21">
                  <c:v>918.94866788656782</c:v>
                </c:pt>
                <c:pt idx="22">
                  <c:v>929.99659337341848</c:v>
                </c:pt>
                <c:pt idx="23">
                  <c:v>941.69017136603225</c:v>
                </c:pt>
                <c:pt idx="24">
                  <c:v>954.00094124127861</c:v>
                </c:pt>
                <c:pt idx="25">
                  <c:v>966.90115414216962</c:v>
                </c:pt>
                <c:pt idx="26">
                  <c:v>980.36368323375109</c:v>
                </c:pt>
                <c:pt idx="27">
                  <c:v>994.3619386083767</c:v>
                </c:pt>
                <c:pt idx="28">
                  <c:v>1008.8697867675947</c:v>
                </c:pt>
                <c:pt idx="29">
                  <c:v>1023.8614746214895</c:v>
                </c:pt>
                <c:pt idx="30">
                  <c:v>1039.3115579595642</c:v>
                </c:pt>
                <c:pt idx="31">
                  <c:v>1055.1948343600586</c:v>
                </c:pt>
                <c:pt idx="32">
                  <c:v>1071.4862805167875</c:v>
                </c:pt>
                <c:pt idx="33">
                  <c:v>1088.160993974122</c:v>
                </c:pt>
                <c:pt idx="34">
                  <c:v>1105.1941392714518</c:v>
                </c:pt>
                <c:pt idx="35">
                  <c:v>1122.5608985082874</c:v>
                </c:pt>
                <c:pt idx="36">
                  <c:v>1140.2364263499703</c:v>
                </c:pt>
                <c:pt idx="37">
                  <c:v>1158.1958095016601</c:v>
                </c:pt>
                <c:pt idx="38">
                  <c:v>1176.4140306847378</c:v>
                </c:pt>
                <c:pt idx="39">
                  <c:v>1194.8659371549431</c:v>
                </c:pt>
                <c:pt idx="40">
                  <c:v>1213.5262138053208</c:v>
                </c:pt>
                <c:pt idx="41">
                  <c:v>1232.3693608993194</c:v>
                </c:pt>
                <c:pt idx="42">
                  <c:v>1251.3696764800645</c:v>
                </c:pt>
                <c:pt idx="43">
                  <c:v>1270.5012435008659</c:v>
                </c:pt>
                <c:pt idx="44">
                  <c:v>1289.7379217193095</c:v>
                </c:pt>
                <c:pt idx="45">
                  <c:v>1309.0533443928227</c:v>
                </c:pt>
                <c:pt idx="46">
                  <c:v>1328.4209198072758</c:v>
                </c:pt>
                <c:pt idx="47">
                  <c:v>1347.8138376620202</c:v>
                </c:pt>
                <c:pt idx="48">
                  <c:v>1367.2050803247173</c:v>
                </c:pt>
                <c:pt idx="49">
                  <c:v>1386.5674389573726</c:v>
                </c:pt>
                <c:pt idx="50">
                  <c:v>1405.8735345011935</c:v>
                </c:pt>
                <c:pt idx="51">
                  <c:v>1425.0958434922757</c:v>
                </c:pt>
                <c:pt idx="52">
                  <c:v>1444.2067286627112</c:v>
                </c:pt>
                <c:pt idx="53">
                  <c:v>1463.1784742626505</c:v>
                </c:pt>
                <c:pt idx="54">
                  <c:v>1481.9833260181611</c:v>
                </c:pt>
                <c:pt idx="55">
                  <c:v>1500.5935356176278</c:v>
                </c:pt>
                <c:pt idx="56">
                  <c:v>1518.981409595996</c:v>
                </c:pt>
                <c:pt idx="57">
                  <c:v>1537.1193624616262</c:v>
                </c:pt>
                <c:pt idx="58">
                  <c:v>1554.9799738850627</c:v>
                </c:pt>
                <c:pt idx="59">
                  <c:v>1572.5360497428683</c:v>
                </c:pt>
                <c:pt idx="60">
                  <c:v>1589.7606867830816</c:v>
                </c:pt>
                <c:pt idx="61">
                  <c:v>1606.6273406521159</c:v>
                </c:pt>
                <c:pt idx="62">
                  <c:v>1623.1098969962732</c:v>
                </c:pt>
                <c:pt idx="63">
                  <c:v>1639.1827453248893</c:v>
                </c:pt>
                <c:pt idx="64">
                  <c:v>1654.8208552966867</c:v>
                </c:pt>
                <c:pt idx="65">
                  <c:v>1669.9998550666078</c:v>
                </c:pt>
                <c:pt idx="66">
                  <c:v>1684.6961113075133</c:v>
                </c:pt>
                <c:pt idx="67">
                  <c:v>1698.886810500049</c:v>
                </c:pt>
                <c:pt idx="68">
                  <c:v>1712.5500410650041</c:v>
                </c:pt>
                <c:pt idx="69">
                  <c:v>1725.6648758959871</c:v>
                </c:pt>
                <c:pt idx="70">
                  <c:v>1738.2114548365107</c:v>
                </c:pt>
                <c:pt idx="71">
                  <c:v>1750.1710666349206</c:v>
                </c:pt>
                <c:pt idx="72">
                  <c:v>1761.5262299033207</c:v>
                </c:pt>
                <c:pt idx="73">
                  <c:v>1772.2607726029466</c:v>
                </c:pt>
                <c:pt idx="74">
                  <c:v>1782.3599095785644</c:v>
                </c:pt>
                <c:pt idx="75">
                  <c:v>1791.8103176685979</c:v>
                </c:pt>
                <c:pt idx="76">
                  <c:v>1800.6002079258976</c:v>
                </c:pt>
                <c:pt idx="77">
                  <c:v>1808.7193944965095</c:v>
                </c:pt>
                <c:pt idx="78">
                  <c:v>1816.1593597204467</c:v>
                </c:pt>
                <c:pt idx="79">
                  <c:v>1822.9133150393031</c:v>
                </c:pt>
                <c:pt idx="80">
                  <c:v>1828.9762573205342</c:v>
                </c:pt>
                <c:pt idx="81">
                  <c:v>1834.3450202371293</c:v>
                </c:pt>
                <c:pt idx="82">
                  <c:v>1839.0183203741583</c:v>
                </c:pt>
                <c:pt idx="83">
                  <c:v>1842.9967977698523</c:v>
                </c:pt>
                <c:pt idx="84">
                  <c:v>1846.2830506383882</c:v>
                </c:pt>
                <c:pt idx="85">
                  <c:v>1848.8816640638001</c:v>
                </c:pt>
                <c:pt idx="86">
                  <c:v>1850.7992324992415</c:v>
                </c:pt>
                <c:pt idx="87">
                  <c:v>1852.0443759525683</c:v>
                </c:pt>
                <c:pt idx="88">
                  <c:v>1852.6277497875194</c:v>
                </c:pt>
                <c:pt idx="89">
                  <c:v>1852.5620481190765</c:v>
                </c:pt>
                <c:pt idx="90">
                  <c:v>1851.8620008313799</c:v>
                </c:pt>
                <c:pt idx="91">
                  <c:v>1850.5443642963282</c:v>
                </c:pt>
                <c:pt idx="92">
                  <c:v>1848.6279059200824</c:v>
                </c:pt>
                <c:pt idx="93">
                  <c:v>1846.1333826926962</c:v>
                </c:pt>
                <c:pt idx="94">
                  <c:v>1843.0835139623377</c:v>
                </c:pt>
                <c:pt idx="95">
                  <c:v>1839.5029486996236</c:v>
                </c:pt>
                <c:pt idx="96">
                  <c:v>1835.4182275589483</c:v>
                </c:pt>
                <c:pt idx="97">
                  <c:v>1830.8577400818617</c:v>
                </c:pt>
                <c:pt idx="98">
                  <c:v>1825.8516774221628</c:v>
                </c:pt>
                <c:pt idx="99">
                  <c:v>1820.4319810030333</c:v>
                </c:pt>
                <c:pt idx="100">
                  <c:v>1814.6322875429285</c:v>
                </c:pt>
                <c:pt idx="101">
                  <c:v>1808.4878709088009</c:v>
                </c:pt>
                <c:pt idx="102">
                  <c:v>1802.0355812723571</c:v>
                </c:pt>
                <c:pt idx="103">
                  <c:v>1795.3137820572983</c:v>
                </c:pt>
                <c:pt idx="104">
                  <c:v>1788.3622851727637</c:v>
                </c:pt>
                <c:pt idx="105">
                  <c:v>1781.2222850304797</c:v>
                </c:pt>
                <c:pt idx="106">
                  <c:v>1773.9362918404472</c:v>
                </c:pt>
                <c:pt idx="107">
                  <c:v>1766.5480646724277</c:v>
                </c:pt>
                <c:pt idx="108">
                  <c:v>1759.1025447582163</c:v>
                </c:pt>
                <c:pt idx="109">
                  <c:v>1751.6457894928262</c:v>
                </c:pt>
                <c:pt idx="110">
                  <c:v>1744.2249075715604</c:v>
                </c:pt>
                <c:pt idx="111">
                  <c:v>1736.8879956746982</c:v>
                </c:pt>
                <c:pt idx="112">
                  <c:v>1729.6840770825402</c:v>
                </c:pt>
                <c:pt idx="113">
                  <c:v>1722.6630425711101</c:v>
                </c:pt>
                <c:pt idx="114">
                  <c:v>1715.8755939032444</c:v>
                </c:pt>
                <c:pt idx="115">
                  <c:v>1709.373190191483</c:v>
                </c:pt>
                <c:pt idx="116">
                  <c:v>1703.207997368417</c:v>
                </c:pt>
                <c:pt idx="117">
                  <c:v>1697.43284095735</c:v>
                </c:pt>
                <c:pt idx="118">
                  <c:v>1692.1011622915632</c:v>
                </c:pt>
                <c:pt idx="119">
                  <c:v>1687.2669782845528</c:v>
                </c:pt>
                <c:pt idx="120">
                  <c:v>1682.9848448065445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0-422A-B5F2-88A75879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34128"/>
        <c:axId val="1465031632"/>
      </c:scatterChart>
      <c:valAx>
        <c:axId val="14650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31632"/>
        <c:crosses val="autoZero"/>
        <c:crossBetween val="midCat"/>
      </c:valAx>
      <c:valAx>
        <c:axId val="14650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B117 Advantage</a:t>
            </a:r>
            <a:r>
              <a:rPr lang="en-IE" baseline="0"/>
              <a:t> [Serial Interval 4.5, Observed Proportions only]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IrelandSamples!$G$7:$G$12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IrelandSamples!$H$7:$H$12</c:f>
              <c:numCache>
                <c:formatCode>General</c:formatCode>
                <c:ptCount val="6"/>
                <c:pt idx="0">
                  <c:v>1.7557939830109515</c:v>
                </c:pt>
                <c:pt idx="1">
                  <c:v>1.4706431364462837</c:v>
                </c:pt>
                <c:pt idx="2">
                  <c:v>1.7691697698370039</c:v>
                </c:pt>
                <c:pt idx="3">
                  <c:v>1.3435395236055145</c:v>
                </c:pt>
                <c:pt idx="4">
                  <c:v>1.389958637554267</c:v>
                </c:pt>
                <c:pt idx="5">
                  <c:v>1.1934164760615347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6-49B5-ACDD-25FBDFB8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07088"/>
        <c:axId val="1465009584"/>
      </c:scatterChart>
      <c:valAx>
        <c:axId val="14650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09584"/>
        <c:crosses val="autoZero"/>
        <c:crossBetween val="midCat"/>
      </c:valAx>
      <c:valAx>
        <c:axId val="14650095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B117 %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SimpleModel!$I$10</c:f>
              <c:strCache>
                <c:ptCount val="1"/>
                <c:pt idx="0">
                  <c:v>%B117 Combined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SimpleModel!$I$11:$I$131</c:f>
              <c:numCache>
                <c:formatCode>0.00%</c:formatCode>
                <c:ptCount val="121"/>
                <c:pt idx="0">
                  <c:v>0.53002222222222217</c:v>
                </c:pt>
                <c:pt idx="1">
                  <c:v>0.55094728967487061</c:v>
                </c:pt>
                <c:pt idx="2">
                  <c:v>0.57166646948406286</c:v>
                </c:pt>
                <c:pt idx="3">
                  <c:v>0.59210956524497194</c:v>
                </c:pt>
                <c:pt idx="4">
                  <c:v>0.61221037842142734</c:v>
                </c:pt>
                <c:pt idx="5">
                  <c:v>0.6319075033930186</c:v>
                </c:pt>
                <c:pt idx="6">
                  <c:v>0.65114498639129537</c:v>
                </c:pt>
                <c:pt idx="7">
                  <c:v>0.66987283666453867</c:v>
                </c:pt>
                <c:pt idx="8">
                  <c:v>0.6880473846928431</c:v>
                </c:pt>
                <c:pt idx="9">
                  <c:v>0.70563148847959989</c:v>
                </c:pt>
                <c:pt idx="10">
                  <c:v>0.72259459452627817</c:v>
                </c:pt>
                <c:pt idx="11">
                  <c:v>0.73891266479247852</c:v>
                </c:pt>
                <c:pt idx="12">
                  <c:v>0.75456798458548513</c:v>
                </c:pt>
                <c:pt idx="13">
                  <c:v>0.76954886884167772</c:v>
                </c:pt>
                <c:pt idx="14">
                  <c:v>0.78384928567193113</c:v>
                </c:pt>
                <c:pt idx="15">
                  <c:v>0.79746841643183231</c:v>
                </c:pt>
                <c:pt idx="16">
                  <c:v>0.81041017108482016</c:v>
                </c:pt>
                <c:pt idx="17">
                  <c:v>0.82268267642360737</c:v>
                </c:pt>
                <c:pt idx="18">
                  <c:v>0.8342977529868999</c:v>
                </c:pt>
                <c:pt idx="19">
                  <c:v>0.84527039443547536</c:v>
                </c:pt>
                <c:pt idx="20">
                  <c:v>0.8556182608997096</c:v>
                </c:pt>
                <c:pt idx="21">
                  <c:v>0.86536119552139568</c:v>
                </c:pt>
                <c:pt idx="22">
                  <c:v>0.87452077120003646</c:v>
                </c:pt>
                <c:pt idx="23">
                  <c:v>0.88311987250235091</c:v>
                </c:pt>
                <c:pt idx="24">
                  <c:v>0.89118231586062047</c:v>
                </c:pt>
                <c:pt idx="25">
                  <c:v>0.8987325096032206</c:v>
                </c:pt>
                <c:pt idx="26">
                  <c:v>0.9057951540413578</c:v>
                </c:pt>
                <c:pt idx="27">
                  <c:v>0.91239498077576742</c:v>
                </c:pt>
                <c:pt idx="28">
                  <c:v>0.91855652957038214</c:v>
                </c:pt>
                <c:pt idx="29">
                  <c:v>0.92430396054346842</c:v>
                </c:pt>
                <c:pt idx="30">
                  <c:v>0.92966089902274318</c:v>
                </c:pt>
                <c:pt idx="31">
                  <c:v>0.93465031017006428</c:v>
                </c:pt>
                <c:pt idx="32">
                  <c:v>0.93929440037427037</c:v>
                </c:pt>
                <c:pt idx="33">
                  <c:v>0.94361454241008091</c:v>
                </c:pt>
                <c:pt idx="34">
                  <c:v>0.9476312214417667</c:v>
                </c:pt>
                <c:pt idx="35">
                  <c:v>0.95136399909069347</c:v>
                </c:pt>
                <c:pt idx="36">
                  <c:v>0.95483149296726055</c:v>
                </c:pt>
                <c:pt idx="37">
                  <c:v>0.95805136927480838</c:v>
                </c:pt>
                <c:pt idx="38">
                  <c:v>0.96104034631341284</c:v>
                </c:pt>
                <c:pt idx="39">
                  <c:v>0.96381420693541953</c:v>
                </c:pt>
                <c:pt idx="40">
                  <c:v>0.96638781822483899</c:v>
                </c:pt>
                <c:pt idx="41">
                  <c:v>0.96877515688401128</c:v>
                </c:pt>
                <c:pt idx="42">
                  <c:v>0.97098933900962114</c:v>
                </c:pt>
                <c:pt idx="43">
                  <c:v>0.97304265312395366</c:v>
                </c:pt>
                <c:pt idx="44">
                  <c:v>0.97494659549493923</c:v>
                </c:pt>
                <c:pt idx="45">
                  <c:v>0.97671190692968013</c:v>
                </c:pt>
                <c:pt idx="46">
                  <c:v>0.97834861036093135</c:v>
                </c:pt>
                <c:pt idx="47">
                  <c:v>0.97986604866505167</c:v>
                </c:pt>
                <c:pt idx="48">
                  <c:v>0.98127292225414253</c:v>
                </c:pt>
                <c:pt idx="49">
                  <c:v>0.98257732607555348</c:v>
                </c:pt>
                <c:pt idx="50">
                  <c:v>0.98378678572982847</c:v>
                </c:pt>
                <c:pt idx="51">
                  <c:v>0.98490829248470513</c:v>
                </c:pt>
                <c:pt idx="52">
                  <c:v>0.98594833701919404</c:v>
                </c:pt>
                <c:pt idx="53">
                  <c:v>0.98691294177917666</c:v>
                </c:pt>
                <c:pt idx="54">
                  <c:v>0.98780769186549566</c:v>
                </c:pt>
                <c:pt idx="55">
                  <c:v>0.98863776440815165</c:v>
                </c:pt>
                <c:pt idx="56">
                  <c:v>0.98940795640691914</c:v>
                </c:pt>
                <c:pt idx="57">
                  <c:v>0.99012271104024741</c:v>
                </c:pt>
                <c:pt idx="58">
                  <c:v>0.99078614246151453</c:v>
                </c:pt>
                <c:pt idx="59">
                  <c:v>0.99140205911515433</c:v>
                </c:pt>
                <c:pt idx="60">
                  <c:v>0.99197398561553074</c:v>
                </c:pt>
                <c:pt idx="61">
                  <c:v>0.99250518323911519</c:v>
                </c:pt>
                <c:pt idx="62">
                  <c:v>0.99299866908606771</c:v>
                </c:pt>
                <c:pt idx="63">
                  <c:v>0.99345723397101326</c:v>
                </c:pt>
                <c:pt idx="64">
                  <c:v>0.99388345910505249</c:v>
                </c:pt>
                <c:pt idx="65">
                  <c:v>0.99427973163206995</c:v>
                </c:pt>
                <c:pt idx="66">
                  <c:v>0.99464825908248444</c:v>
                </c:pt>
                <c:pt idx="67">
                  <c:v>0.99499108280687865</c:v>
                </c:pt>
                <c:pt idx="68">
                  <c:v>0.99531009045067087</c:v>
                </c:pt>
                <c:pt idx="69">
                  <c:v>0.99560702752924302</c:v>
                </c:pt>
                <c:pt idx="70">
                  <c:v>0.99588350816086102</c:v>
                </c:pt>
                <c:pt idx="71">
                  <c:v>0.99614102501240653</c:v>
                </c:pt>
                <c:pt idx="72">
                  <c:v>0.99638095851045616</c:v>
                </c:pt>
                <c:pt idx="73">
                  <c:v>0.99660458536766583</c:v>
                </c:pt>
                <c:pt idx="74">
                  <c:v>0.99681308647179967</c:v>
                </c:pt>
                <c:pt idx="75">
                  <c:v>0.99700755418210218</c:v>
                </c:pt>
                <c:pt idx="76">
                  <c:v>0.99718899907513736</c:v>
                </c:pt>
                <c:pt idx="77">
                  <c:v>0.99735835617964785</c:v>
                </c:pt>
                <c:pt idx="78">
                  <c:v>0.99751649073753601</c:v>
                </c:pt>
                <c:pt idx="79">
                  <c:v>0.99766420352568053</c:v>
                </c:pt>
                <c:pt idx="80">
                  <c:v>0.99780223577100524</c:v>
                </c:pt>
                <c:pt idx="81">
                  <c:v>0.99793127368906009</c:v>
                </c:pt>
                <c:pt idx="82">
                  <c:v>0.99805195267426894</c:v>
                </c:pt>
                <c:pt idx="83">
                  <c:v>0.99816486116806891</c:v>
                </c:pt>
                <c:pt idx="84">
                  <c:v>0.99827054422928185</c:v>
                </c:pt>
                <c:pt idx="85">
                  <c:v>0.99836950682933967</c:v>
                </c:pt>
                <c:pt idx="86">
                  <c:v>0.99846221689333037</c:v>
                </c:pt>
                <c:pt idx="87">
                  <c:v>0.99854910810630249</c:v>
                </c:pt>
                <c:pt idx="88">
                  <c:v>0.99863058250282988</c:v>
                </c:pt>
                <c:pt idx="89">
                  <c:v>0.99870701285649988</c:v>
                </c:pt>
                <c:pt idx="90">
                  <c:v>0.99877874488473595</c:v>
                </c:pt>
                <c:pt idx="91">
                  <c:v>0.99884609928319834</c:v>
                </c:pt>
                <c:pt idx="92">
                  <c:v>0.99890937360294418</c:v>
                </c:pt>
                <c:pt idx="93">
                  <c:v>0.99896884398249441</c:v>
                </c:pt>
                <c:pt idx="94">
                  <c:v>0.99902476674605312</c:v>
                </c:pt>
                <c:pt idx="95">
                  <c:v>0.99907737987824319</c:v>
                </c:pt>
                <c:pt idx="96">
                  <c:v>0.99912690438493246</c:v>
                </c:pt>
                <c:pt idx="97">
                  <c:v>0.99917354554898075</c:v>
                </c:pt>
                <c:pt idx="98">
                  <c:v>0.99921749408906169</c:v>
                </c:pt>
                <c:pt idx="99">
                  <c:v>0.99925892722907694</c:v>
                </c:pt>
                <c:pt idx="100">
                  <c:v>0.99929800968510518</c:v>
                </c:pt>
                <c:pt idx="101">
                  <c:v>0.99933489457628666</c:v>
                </c:pt>
                <c:pt idx="102">
                  <c:v>0.99936972426556081</c:v>
                </c:pt>
                <c:pt idx="103">
                  <c:v>0.99940263113571082</c:v>
                </c:pt>
                <c:pt idx="104">
                  <c:v>0.9994337383057581</c:v>
                </c:pt>
                <c:pt idx="105">
                  <c:v>0.99946316029237381</c:v>
                </c:pt>
                <c:pt idx="106">
                  <c:v>0.99949100362060794</c:v>
                </c:pt>
                <c:pt idx="107">
                  <c:v>0.99951736738793762</c:v>
                </c:pt>
                <c:pt idx="108">
                  <c:v>0.9995423437853227</c:v>
                </c:pt>
                <c:pt idx="109">
                  <c:v>0.99956601857870608</c:v>
                </c:pt>
                <c:pt idx="110">
                  <c:v>0.99958847155413566</c:v>
                </c:pt>
                <c:pt idx="111">
                  <c:v>0.99960977692947517</c:v>
                </c:pt>
                <c:pt idx="112">
                  <c:v>0.99963000373545885</c:v>
                </c:pt>
                <c:pt idx="113">
                  <c:v>0.99964921616865454</c:v>
                </c:pt>
                <c:pt idx="114">
                  <c:v>0.99966747391873922</c:v>
                </c:pt>
                <c:pt idx="115">
                  <c:v>0.99968483247231699</c:v>
                </c:pt>
                <c:pt idx="116">
                  <c:v>0.99970134339537642</c:v>
                </c:pt>
                <c:pt idx="117">
                  <c:v>0.99971705459633131</c:v>
                </c:pt>
                <c:pt idx="118">
                  <c:v>0.99973201057146988</c:v>
                </c:pt>
                <c:pt idx="119">
                  <c:v>0.99974625263450101</c:v>
                </c:pt>
                <c:pt idx="120">
                  <c:v>0.9997598191317697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E-4E85-90CE-6F31D640685E}"/>
            </c:ext>
          </c:extLst>
        </c:ser>
        <c:ser>
          <c:idx val="1"/>
          <c:order val="1"/>
          <c:tx>
            <c:strRef>
              <c:f>SimpleModel!$R$10</c:f>
              <c:strCache>
                <c:ptCount val="1"/>
                <c:pt idx="0">
                  <c:v>%B117 Region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SimpleModel!$R$11:$R$131</c:f>
              <c:numCache>
                <c:formatCode>0.00%</c:formatCode>
                <c:ptCount val="121"/>
                <c:pt idx="0">
                  <c:v>0.95</c:v>
                </c:pt>
                <c:pt idx="1">
                  <c:v>0.95449056323184078</c:v>
                </c:pt>
                <c:pt idx="2">
                  <c:v>0.9585954007807076</c:v>
                </c:pt>
                <c:pt idx="3">
                  <c:v>0.96234459873225375</c:v>
                </c:pt>
                <c:pt idx="4">
                  <c:v>0.96576642974305771</c:v>
                </c:pt>
                <c:pt idx="5">
                  <c:v>0.96888736428121425</c:v>
                </c:pt>
                <c:pt idx="6">
                  <c:v>0.97173210394401055</c:v>
                </c:pt>
                <c:pt idx="7">
                  <c:v>0.9743236318800147</c:v>
                </c:pt>
                <c:pt idx="8">
                  <c:v>0.97668327605228067</c:v>
                </c:pt>
                <c:pt idx="9">
                  <c:v>0.97883078173689197</c:v>
                </c:pt>
                <c:pt idx="10">
                  <c:v>0.9807843902478155</c:v>
                </c:pt>
                <c:pt idx="11">
                  <c:v>0.98256092141119689</c:v>
                </c:pt>
                <c:pt idx="12">
                  <c:v>0.98417585777964212</c:v>
                </c:pt>
                <c:pt idx="13">
                  <c:v>0.9856434289821242</c:v>
                </c:pt>
                <c:pt idx="14">
                  <c:v>0.9869766949519454</c:v>
                </c:pt>
                <c:pt idx="15">
                  <c:v>0.98818762706873864</c:v>
                </c:pt>
                <c:pt idx="16">
                  <c:v>0.98928718649623315</c:v>
                </c:pt>
                <c:pt idx="17">
                  <c:v>0.99028539920102088</c:v>
                </c:pt>
                <c:pt idx="18">
                  <c:v>0.99119142730425047</c:v>
                </c:pt>
                <c:pt idx="19">
                  <c:v>0.9920136365530946</c:v>
                </c:pt>
                <c:pt idx="20">
                  <c:v>0.99275965980668501</c:v>
                </c:pt>
                <c:pt idx="21">
                  <c:v>0.99343645651614487</c:v>
                </c:pt>
                <c:pt idx="22">
                  <c:v>0.99405036824412951</c:v>
                </c:pt>
                <c:pt idx="23">
                  <c:v>0.99460717031914825</c:v>
                </c:pt>
                <c:pt idx="24">
                  <c:v>0.99511211975671887</c:v>
                </c:pt>
                <c:pt idx="25">
                  <c:v>0.99556999960550618</c:v>
                </c:pt>
                <c:pt idx="26">
                  <c:v>0.99598515989408487</c:v>
                </c:pt>
                <c:pt idx="27">
                  <c:v>0.99636155536456883</c:v>
                </c:pt>
                <c:pt idx="28">
                  <c:v>0.99670278018450853</c:v>
                </c:pt>
                <c:pt idx="29">
                  <c:v>0.9970120998293911</c:v>
                </c:pt>
                <c:pt idx="30">
                  <c:v>0.99729248032575879</c:v>
                </c:pt>
                <c:pt idx="31">
                  <c:v>0.9975466150402168</c:v>
                </c:pt>
                <c:pt idx="32">
                  <c:v>0.99777694919307625</c:v>
                </c:pt>
                <c:pt idx="33">
                  <c:v>0.99798570226762162</c:v>
                </c:pt>
                <c:pt idx="34">
                  <c:v>0.99817488847740432</c:v>
                </c:pt>
                <c:pt idx="35">
                  <c:v>0.99834633544490348</c:v>
                </c:pt>
                <c:pt idx="36">
                  <c:v>0.99850170123561632</c:v>
                </c:pt>
                <c:pt idx="37">
                  <c:v>0.99864248988232807</c:v>
                </c:pt>
                <c:pt idx="38">
                  <c:v>0.99877006552516157</c:v>
                </c:pt>
                <c:pt idx="39">
                  <c:v>0.9988856652840773</c:v>
                </c:pt>
                <c:pt idx="40">
                  <c:v>0.99899041097192254</c:v>
                </c:pt>
                <c:pt idx="41">
                  <c:v>0.99908531974792247</c:v>
                </c:pt>
                <c:pt idx="42">
                  <c:v>0.99917131380374302</c:v>
                </c:pt>
                <c:pt idx="43">
                  <c:v>0.99924922916692382</c:v>
                </c:pt>
                <c:pt idx="44">
                  <c:v>0.99931982369960759</c:v>
                </c:pt>
                <c:pt idx="45">
                  <c:v>0.99938378436406805</c:v>
                </c:pt>
                <c:pt idx="46">
                  <c:v>0.9994417338205619</c:v>
                </c:pt>
                <c:pt idx="47">
                  <c:v>0.99949423641748236</c:v>
                </c:pt>
                <c:pt idx="48">
                  <c:v>0.9995418036286482</c:v>
                </c:pt>
                <c:pt idx="49">
                  <c:v>0.99958489898783209</c:v>
                </c:pt>
                <c:pt idx="50">
                  <c:v>0.99962394256624809</c:v>
                </c:pt>
                <c:pt idx="51">
                  <c:v>0.99965931503470595</c:v>
                </c:pt>
                <c:pt idx="52">
                  <c:v>0.99969136134844661</c:v>
                </c:pt>
                <c:pt idx="53">
                  <c:v>0.99972039408928182</c:v>
                </c:pt>
                <c:pt idx="54">
                  <c:v>0.99974669649656756</c:v>
                </c:pt>
                <c:pt idx="55">
                  <c:v>0.99977052521569587</c:v>
                </c:pt>
                <c:pt idx="56">
                  <c:v>0.99979211279019831</c:v>
                </c:pt>
                <c:pt idx="57">
                  <c:v>0.99981166992119064</c:v>
                </c:pt>
                <c:pt idx="58">
                  <c:v>0.99982938751571815</c:v>
                </c:pt>
                <c:pt idx="59">
                  <c:v>0.99984543854359942</c:v>
                </c:pt>
                <c:pt idx="60">
                  <c:v>0.99985997972056473</c:v>
                </c:pt>
                <c:pt idx="61">
                  <c:v>0.9998731530338526</c:v>
                </c:pt>
                <c:pt idx="62">
                  <c:v>0.99988508712494095</c:v>
                </c:pt>
                <c:pt idx="63">
                  <c:v>0.99989589854273131</c:v>
                </c:pt>
                <c:pt idx="64">
                  <c:v>0.99990569287927589</c:v>
                </c:pt>
                <c:pt idx="65">
                  <c:v>0.99991456579901827</c:v>
                </c:pt>
                <c:pt idx="66">
                  <c:v>0.99992260397149768</c:v>
                </c:pt>
                <c:pt idx="67">
                  <c:v>0.99992988591654763</c:v>
                </c:pt>
                <c:pt idx="68">
                  <c:v>0.99993648277017422</c:v>
                </c:pt>
                <c:pt idx="69">
                  <c:v>0.9999424589785415</c:v>
                </c:pt>
                <c:pt idx="70">
                  <c:v>0.99994787292679921</c:v>
                </c:pt>
                <c:pt idx="71">
                  <c:v>0.99995277750885536</c:v>
                </c:pt>
                <c:pt idx="72">
                  <c:v>0.99995722064363357</c:v>
                </c:pt>
                <c:pt idx="73">
                  <c:v>0.99996124574282996</c:v>
                </c:pt>
                <c:pt idx="74">
                  <c:v>0.99996489213472251</c:v>
                </c:pt>
                <c:pt idx="75">
                  <c:v>0.99996819544815307</c:v>
                </c:pt>
                <c:pt idx="76">
                  <c:v>0.99997118796042483</c:v>
                </c:pt>
                <c:pt idx="77">
                  <c:v>0.99997389891249744</c:v>
                </c:pt>
                <c:pt idx="78">
                  <c:v>0.99997635479455504</c:v>
                </c:pt>
                <c:pt idx="79">
                  <c:v>0.99997857960472813</c:v>
                </c:pt>
                <c:pt idx="80">
                  <c:v>0.99998059508348869</c:v>
                </c:pt>
                <c:pt idx="81">
                  <c:v>0.99998242092600909</c:v>
                </c:pt>
                <c:pt idx="82">
                  <c:v>0.99998407497455033</c:v>
                </c:pt>
                <c:pt idx="83">
                  <c:v>0.99998557339276051</c:v>
                </c:pt>
                <c:pt idx="84">
                  <c:v>0.99998693082357981</c:v>
                </c:pt>
                <c:pt idx="85">
                  <c:v>0.99998816053229633</c:v>
                </c:pt>
                <c:pt idx="86">
                  <c:v>0.99998927453614661</c:v>
                </c:pt>
                <c:pt idx="87">
                  <c:v>0.99999028372172705</c:v>
                </c:pt>
                <c:pt idx="88">
                  <c:v>0.99999119795136115</c:v>
                </c:pt>
                <c:pt idx="89">
                  <c:v>0.99999202615946137</c:v>
                </c:pt>
                <c:pt idx="90">
                  <c:v>0.99999277643982809</c:v>
                </c:pt>
                <c:pt idx="91">
                  <c:v>0.99999345612473411</c:v>
                </c:pt>
                <c:pt idx="92">
                  <c:v>0.99999407185657241</c:v>
                </c:pt>
                <c:pt idx="93">
                  <c:v>0.99999462965276187</c:v>
                </c:pt>
                <c:pt idx="94">
                  <c:v>0.99999513496454706</c:v>
                </c:pt>
                <c:pt idx="95">
                  <c:v>0.99999559273026806</c:v>
                </c:pt>
                <c:pt idx="96">
                  <c:v>0.99999600742361672</c:v>
                </c:pt>
                <c:pt idx="97">
                  <c:v>0.99999638309735395</c:v>
                </c:pt>
                <c:pt idx="98">
                  <c:v>0.9999967234229149</c:v>
                </c:pt>
                <c:pt idx="99">
                  <c:v>0.99999703172628585</c:v>
                </c:pt>
                <c:pt idx="100">
                  <c:v>0.99999731102050793</c:v>
                </c:pt>
                <c:pt idx="101">
                  <c:v>0.99999756403512086</c:v>
                </c:pt>
                <c:pt idx="102">
                  <c:v>0.99999779324283855</c:v>
                </c:pt>
                <c:pt idx="103">
                  <c:v>0.99999800088371316</c:v>
                </c:pt>
                <c:pt idx="104">
                  <c:v>0.99999818898702564</c:v>
                </c:pt>
                <c:pt idx="105">
                  <c:v>0.99999835939111859</c:v>
                </c:pt>
                <c:pt idx="106">
                  <c:v>0.99999851376136073</c:v>
                </c:pt>
                <c:pt idx="107">
                  <c:v>0.99999865360642282</c:v>
                </c:pt>
                <c:pt idx="108">
                  <c:v>0.99999878029302092</c:v>
                </c:pt>
                <c:pt idx="109">
                  <c:v>0.99999889505927364</c:v>
                </c:pt>
                <c:pt idx="110">
                  <c:v>0.999998999026802</c:v>
                </c:pt>
                <c:pt idx="111">
                  <c:v>0.99999909321169045</c:v>
                </c:pt>
                <c:pt idx="112">
                  <c:v>0.99999917853441767</c:v>
                </c:pt>
                <c:pt idx="113">
                  <c:v>0.99999925582885163</c:v>
                </c:pt>
                <c:pt idx="114">
                  <c:v>0.99999932585039986</c:v>
                </c:pt>
                <c:pt idx="115">
                  <c:v>0.99999938928339072</c:v>
                </c:pt>
                <c:pt idx="116">
                  <c:v>0.99999944674776253</c:v>
                </c:pt>
                <c:pt idx="117">
                  <c:v>0.99999949880512173</c:v>
                </c:pt>
                <c:pt idx="118">
                  <c:v>0.9999995459642318</c:v>
                </c:pt>
                <c:pt idx="119">
                  <c:v>0.99999958868598438</c:v>
                </c:pt>
                <c:pt idx="120">
                  <c:v>0.99999962738790515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6E-4E85-90CE-6F31D640685E}"/>
            </c:ext>
          </c:extLst>
        </c:ser>
        <c:ser>
          <c:idx val="2"/>
          <c:order val="2"/>
          <c:tx>
            <c:strRef>
              <c:f>SimpleModel!$Z$10</c:f>
              <c:strCache>
                <c:ptCount val="1"/>
                <c:pt idx="0">
                  <c:v>%B117 Region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SimpleModel!$Z$11:$Z$131</c:f>
              <c:numCache>
                <c:formatCode>0.00%</c:formatCode>
                <c:ptCount val="121"/>
                <c:pt idx="0">
                  <c:v>1E-4</c:v>
                </c:pt>
                <c:pt idx="1">
                  <c:v>1.1038550950861448E-4</c:v>
                </c:pt>
                <c:pt idx="2">
                  <c:v>1.2184947565622863E-4</c:v>
                </c:pt>
                <c:pt idx="3">
                  <c:v>1.3450385929279578E-4</c:v>
                </c:pt>
                <c:pt idx="4">
                  <c:v>1.4847223830023919E-4</c:v>
                </c:pt>
                <c:pt idx="5">
                  <c:v>1.6389101160212561E-4</c:v>
                </c:pt>
                <c:pt idx="6">
                  <c:v>1.8091072765945111E-4</c:v>
                </c:pt>
                <c:pt idx="7">
                  <c:v>1.9969755025802421E-4</c:v>
                </c:pt>
                <c:pt idx="8">
                  <c:v>2.2043487569584874E-4</c:v>
                </c:pt>
                <c:pt idx="9">
                  <c:v>2.4332511691123977E-4</c:v>
                </c:pt>
                <c:pt idx="10">
                  <c:v>2.685916716663085E-4</c:v>
                </c:pt>
                <c:pt idx="11">
                  <c:v>2.9648109362906627E-4</c:v>
                </c:pt>
                <c:pt idx="12">
                  <c:v>3.2726548709488291E-4</c:v>
                </c:pt>
                <c:pt idx="13">
                  <c:v>3.6124514816962463E-4</c:v>
                </c:pt>
                <c:pt idx="14">
                  <c:v>3.9875147751878366E-4</c:v>
                </c:pt>
                <c:pt idx="15">
                  <c:v>4.4015019228669139E-4</c:v>
                </c:pt>
                <c:pt idx="16">
                  <c:v>4.8584486752593453E-4</c:v>
                </c:pt>
                <c:pt idx="17">
                  <c:v>5.362808404688347E-4</c:v>
                </c:pt>
                <c:pt idx="18">
                  <c:v>5.9194951424072415E-4</c:v>
                </c:pt>
                <c:pt idx="19">
                  <c:v>6.5339310117994512E-4</c:v>
                </c:pt>
                <c:pt idx="20">
                  <c:v>7.2120984981382738E-4</c:v>
                </c:pt>
                <c:pt idx="21">
                  <c:v>7.9605980376547605E-4</c:v>
                </c:pt>
                <c:pt idx="22">
                  <c:v>8.7867114545509255E-4</c:v>
                </c:pt>
                <c:pt idx="23">
                  <c:v>9.6984718243326644E-4</c:v>
                </c:pt>
                <c:pt idx="24">
                  <c:v>1.0704740395624946E-3</c:v>
                </c:pt>
                <c:pt idx="25">
                  <c:v>1.1815291260653367E-3</c:v>
                </c:pt>
                <c:pt idx="26">
                  <c:v>1.3040904526982009E-3</c:v>
                </c:pt>
                <c:pt idx="27">
                  <c:v>1.4393468809992987E-3</c:v>
                </c:pt>
                <c:pt idx="28">
                  <c:v>1.588609393702219E-3</c:v>
                </c:pt>
                <c:pt idx="29">
                  <c:v>1.7533234829987705E-3</c:v>
                </c:pt>
                <c:pt idx="30">
                  <c:v>1.9350827613612022E-3</c:v>
                </c:pt>
                <c:pt idx="31">
                  <c:v>2.1356439080653222E-3</c:v>
                </c:pt>
                <c:pt idx="32">
                  <c:v>2.3569430733447029E-3</c:v>
                </c:pt>
                <c:pt idx="33">
                  <c:v>2.6011138711812898E-3</c:v>
                </c:pt>
                <c:pt idx="34">
                  <c:v>2.8705071009993543E-3</c:v>
                </c:pt>
                <c:pt idx="35">
                  <c:v>3.1677123478415052E-3</c:v>
                </c:pt>
                <c:pt idx="36">
                  <c:v>3.4955816197862321E-3</c:v>
                </c:pt>
                <c:pt idx="37">
                  <c:v>3.8572551901796316E-3</c:v>
                </c:pt>
                <c:pt idx="38">
                  <c:v>4.256189820395509E-3</c:v>
                </c:pt>
                <c:pt idx="39">
                  <c:v>4.6961895459218719E-3</c:v>
                </c:pt>
                <c:pt idx="40">
                  <c:v>5.1814392141125779E-3</c:v>
                </c:pt>
                <c:pt idx="41">
                  <c:v>5.7165409653364115E-3</c:v>
                </c:pt>
                <c:pt idx="42">
                  <c:v>6.3065538497558095E-3</c:v>
                </c:pt>
                <c:pt idx="43">
                  <c:v>6.957036768659346E-3</c:v>
                </c:pt>
                <c:pt idx="44">
                  <c:v>7.674094921043176E-3</c:v>
                </c:pt>
                <c:pt idx="45">
                  <c:v>8.4644299216432451E-3</c:v>
                </c:pt>
                <c:pt idx="46">
                  <c:v>9.3353937342504478E-3</c:v>
                </c:pt>
                <c:pt idx="47">
                  <c:v>1.0295046531977058E-2</c:v>
                </c:pt>
                <c:pt idx="48">
                  <c:v>1.13522185519194E-2</c:v>
                </c:pt>
                <c:pt idx="49">
                  <c:v>1.2516575952726428E-2</c:v>
                </c:pt>
                <c:pt idx="50">
                  <c:v>1.3798690606859627E-2</c:v>
                </c:pt>
                <c:pt idx="51">
                  <c:v>1.5210113661284535E-2</c:v>
                </c:pt>
                <c:pt idx="52">
                  <c:v>1.6763452576962903E-2</c:v>
                </c:pt>
                <c:pt idx="53">
                  <c:v>1.8472451204340386E-2</c:v>
                </c:pt>
                <c:pt idx="54">
                  <c:v>2.0352072264129908E-2</c:v>
                </c:pt>
                <c:pt idx="55">
                  <c:v>2.2418581374790445E-2</c:v>
                </c:pt>
                <c:pt idx="56">
                  <c:v>2.4689631494675131E-2</c:v>
                </c:pt>
                <c:pt idx="57">
                  <c:v>2.7184346322326532E-2</c:v>
                </c:pt>
                <c:pt idx="58">
                  <c:v>2.9923400817577474E-2</c:v>
                </c:pt>
                <c:pt idx="59">
                  <c:v>3.2929096564455418E-2</c:v>
                </c:pt>
                <c:pt idx="60">
                  <c:v>3.622542919121758E-2</c:v>
                </c:pt>
                <c:pt idx="61">
                  <c:v>3.983814449214549E-2</c:v>
                </c:pt>
                <c:pt idx="62">
                  <c:v>4.3794779262176897E-2</c:v>
                </c:pt>
                <c:pt idx="63">
                  <c:v>4.8124682165705354E-2</c:v>
                </c:pt>
                <c:pt idx="64">
                  <c:v>5.2859009227633369E-2</c:v>
                </c:pt>
                <c:pt idx="65">
                  <c:v>5.8030687778584313E-2</c:v>
                </c:pt>
                <c:pt idx="66">
                  <c:v>6.3674341937508844E-2</c:v>
                </c:pt>
                <c:pt idx="67">
                  <c:v>6.9826172016235963E-2</c:v>
                </c:pt>
                <c:pt idx="68">
                  <c:v>7.6523779638373216E-2</c:v>
                </c:pt>
                <c:pt idx="69">
                  <c:v>8.3805929951718261E-2</c:v>
                </c:pt>
                <c:pt idx="70">
                  <c:v>9.1712242168159458E-2</c:v>
                </c:pt>
                <c:pt idx="71">
                  <c:v>0.10028279989358745</c:v>
                </c:pt>
                <c:pt idx="72">
                  <c:v>0.10955767343264744</c:v>
                </c:pt>
                <c:pt idx="73">
                  <c:v>0.11957634759880956</c:v>
                </c:pt>
                <c:pt idx="74">
                  <c:v>0.13037705066014674</c:v>
                </c:pt>
                <c:pt idx="75">
                  <c:v>0.14199598302534547</c:v>
                </c:pt>
                <c:pt idx="76">
                  <c:v>0.15446644821505426</c:v>
                </c:pt>
                <c:pt idx="77">
                  <c:v>0.16781789361398927</c:v>
                </c:pt>
                <c:pt idx="78">
                  <c:v>0.18207487442899972</c:v>
                </c:pt>
                <c:pt idx="79">
                  <c:v>0.1972559610575777</c:v>
                </c:pt>
                <c:pt idx="80">
                  <c:v>0.21337261744612812</c:v>
                </c:pt>
                <c:pt idx="81">
                  <c:v>0.23042808559194761</c:v>
                </c:pt>
                <c:pt idx="82">
                  <c:v>0.24841631857421348</c:v>
                </c:pt>
                <c:pt idx="83">
                  <c:v>0.2673210107098426</c:v>
                </c:pt>
                <c:pt idx="84">
                  <c:v>0.28711477784476902</c:v>
                </c:pt>
                <c:pt idx="85">
                  <c:v>0.30775854260143237</c:v>
                </c:pt>
                <c:pt idx="86">
                  <c:v>0.32920117785743863</c:v>
                </c:pt>
                <c:pt idx="87">
                  <c:v>0.3513794562442511</c:v>
                </c:pt>
                <c:pt idx="88">
                  <c:v>0.37421834372928225</c:v>
                </c:pt>
                <c:pt idx="89">
                  <c:v>0.39763166147218604</c:v>
                </c:pt>
                <c:pt idx="90">
                  <c:v>0.42152312268290704</c:v>
                </c:pt>
                <c:pt idx="91">
                  <c:v>0.44578773119333426</c:v>
                </c:pt>
                <c:pt idx="92">
                  <c:v>0.470313507353121</c:v>
                </c:pt>
                <c:pt idx="93">
                  <c:v>0.49498348644049101</c:v>
                </c:pt>
                <c:pt idx="94">
                  <c:v>0.51967791691445997</c:v>
                </c:pt>
                <c:pt idx="95">
                  <c:v>0.54427657227299608</c:v>
                </c:pt>
                <c:pt idx="96">
                  <c:v>0.56866108240671254</c:v>
                </c:pt>
                <c:pt idx="97">
                  <c:v>0.59271718897458903</c:v>
                </c:pt>
                <c:pt idx="98">
                  <c:v>0.61633683462121081</c:v>
                </c:pt>
                <c:pt idx="99">
                  <c:v>0.63942000724635684</c:v>
                </c:pt>
                <c:pt idx="100">
                  <c:v>0.66187627685007289</c:v>
                </c:pt>
                <c:pt idx="101">
                  <c:v>0.68362598208258618</c:v>
                </c:pt>
                <c:pt idx="102">
                  <c:v>0.70460104467698781</c:v>
                </c:pt>
                <c:pt idx="103">
                  <c:v>0.72474541059675301</c:v>
                </c:pt>
                <c:pt idx="104">
                  <c:v>0.74401513538150321</c:v>
                </c:pt>
                <c:pt idx="105">
                  <c:v>0.7623781465999151</c:v>
                </c:pt>
                <c:pt idx="106">
                  <c:v>0.77981372776465763</c:v>
                </c:pt>
                <c:pt idx="107">
                  <c:v>0.79631177525600105</c:v>
                </c:pt>
                <c:pt idx="108">
                  <c:v>0.81187188288987311</c:v>
                </c:pt>
                <c:pt idx="109">
                  <c:v>0.82650230823508253</c:v>
                </c:pt>
                <c:pt idx="110">
                  <c:v>0.84021887133089601</c:v>
                </c:pt>
                <c:pt idx="111">
                  <c:v>0.85304383087784674</c:v>
                </c:pt>
                <c:pt idx="112">
                  <c:v>0.86500477606953807</c:v>
                </c:pt>
                <c:pt idx="113">
                  <c:v>0.87613356472437387</c:v>
                </c:pt>
                <c:pt idx="114">
                  <c:v>0.88646533086406765</c:v>
                </c:pt>
                <c:pt idx="115">
                  <c:v>0.89603757782629023</c:v>
                </c:pt>
                <c:pt idx="116">
                  <c:v>0.90488936670184261</c:v>
                </c:pt>
                <c:pt idx="117">
                  <c:v>0.91306060452993576</c:v>
                </c:pt>
                <c:pt idx="118">
                  <c:v>0.9205914323361456</c:v>
                </c:pt>
                <c:pt idx="119">
                  <c:v>0.92752170973984205</c:v>
                </c:pt>
                <c:pt idx="120">
                  <c:v>0.93389059041626421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6E-4E85-90CE-6F31D640685E}"/>
            </c:ext>
          </c:extLst>
        </c:ser>
        <c:ser>
          <c:idx val="3"/>
          <c:order val="3"/>
          <c:tx>
            <c:strRef>
              <c:f>SimpleModel!$AH$10</c:f>
              <c:strCache>
                <c:ptCount val="1"/>
                <c:pt idx="0">
                  <c:v>%B117 Region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SimpleModel!$AH$11:$AH$131</c:f>
              <c:numCache>
                <c:formatCode>0.00%</c:formatCode>
                <c:ptCount val="121"/>
                <c:pt idx="0">
                  <c:v>0.01</c:v>
                </c:pt>
                <c:pt idx="1">
                  <c:v>1.1027212018656174E-2</c:v>
                </c:pt>
                <c:pt idx="2">
                  <c:v>1.2158644594426954E-2</c:v>
                </c:pt>
                <c:pt idx="3">
                  <c:v>1.3404592841627623E-2</c:v>
                </c:pt>
                <c:pt idx="4">
                  <c:v>1.4776308902664719E-2</c:v>
                </c:pt>
                <c:pt idx="5">
                  <c:v>1.6286077992099066E-2</c:v>
                </c:pt>
                <c:pt idx="6">
                  <c:v>1.7947297626295176E-2</c:v>
                </c:pt>
                <c:pt idx="7">
                  <c:v>1.9774559467746384E-2</c:v>
                </c:pt>
                <c:pt idx="8">
                  <c:v>2.1783732997726186E-2</c:v>
                </c:pt>
                <c:pt idx="9">
                  <c:v>2.3992049971607053E-2</c:v>
                </c:pt>
                <c:pt idx="10">
                  <c:v>2.6418188302442323E-2</c:v>
                </c:pt>
                <c:pt idx="11">
                  <c:v>2.9082353654846082E-2</c:v>
                </c:pt>
                <c:pt idx="12">
                  <c:v>3.2006356608036982E-2</c:v>
                </c:pt>
                <c:pt idx="13">
                  <c:v>3.5213682760490903E-2</c:v>
                </c:pt>
                <c:pt idx="14">
                  <c:v>3.8729552597218879E-2</c:v>
                </c:pt>
                <c:pt idx="15">
                  <c:v>4.2580967325354983E-2</c:v>
                </c:pt>
                <c:pt idx="16">
                  <c:v>4.6796736209675761E-2</c:v>
                </c:pt>
                <c:pt idx="17">
                  <c:v>5.14074802176041E-2</c:v>
                </c:pt>
                <c:pt idx="18">
                  <c:v>5.6445606031194223E-2</c:v>
                </c:pt>
                <c:pt idx="19">
                  <c:v>6.1945243728840922E-2</c:v>
                </c:pt>
                <c:pt idx="20">
                  <c:v>6.7942140720677557E-2</c:v>
                </c:pt>
                <c:pt idx="21">
                  <c:v>7.4473503890993831E-2</c:v>
                </c:pt>
                <c:pt idx="22">
                  <c:v>8.1577781426034418E-2</c:v>
                </c:pt>
                <c:pt idx="23">
                  <c:v>8.9294375570355189E-2</c:v>
                </c:pt>
                <c:pt idx="24">
                  <c:v>9.7663277660406958E-2</c:v>
                </c:pt>
                <c:pt idx="25">
                  <c:v>0.10672461734631417</c:v>
                </c:pt>
                <c:pt idx="26">
                  <c:v>0.1165181190593528</c:v>
                </c:pt>
                <c:pt idx="27">
                  <c:v>0.12708246064501696</c:v>
                </c:pt>
                <c:pt idx="28">
                  <c:v>0.13845453178456396</c:v>
                </c:pt>
                <c:pt idx="29">
                  <c:v>0.15066859347403383</c:v>
                </c:pt>
                <c:pt idx="30">
                  <c:v>0.16375534447922915</c:v>
                </c:pt>
                <c:pt idx="31">
                  <c:v>0.17774090633233203</c:v>
                </c:pt>
                <c:pt idx="32">
                  <c:v>0.192645744983092</c:v>
                </c:pt>
                <c:pt idx="33">
                  <c:v>0.20848355445000211</c:v>
                </c:pt>
                <c:pt idx="34">
                  <c:v>0.22526013538225167</c:v>
                </c:pt>
                <c:pt idx="35">
                  <c:v>0.24297230884181431</c:v>
                </c:pt>
                <c:pt idx="36">
                  <c:v>0.26160691220657561</c:v>
                </c:pt>
                <c:pt idx="37">
                  <c:v>0.28113992912841229</c:v>
                </c:pt>
                <c:pt idx="38">
                  <c:v>0.30153580814766401</c:v>
                </c:pt>
                <c:pt idx="39">
                  <c:v>0.32274702408811073</c:v>
                </c:pt>
                <c:pt idx="40">
                  <c:v>0.3447139320881315</c:v>
                </c:pt>
                <c:pt idx="41">
                  <c:v>0.36736495566829613</c:v>
                </c:pt>
                <c:pt idx="42">
                  <c:v>0.39061713755961674</c:v>
                </c:pt>
                <c:pt idx="43">
                  <c:v>0.41437706553380738</c:v>
                </c:pt>
                <c:pt idx="44">
                  <c:v>0.43854216608428886</c:v>
                </c:pt>
                <c:pt idx="45">
                  <c:v>0.46300233785386463</c:v>
                </c:pt>
                <c:pt idx="46">
                  <c:v>0.4876418758874817</c:v>
                </c:pt>
                <c:pt idx="47">
                  <c:v>0.51234161897158725</c:v>
                </c:pt>
                <c:pt idx="48">
                  <c:v>0.53698123731540337</c:v>
                </c:pt>
                <c:pt idx="49">
                  <c:v>0.56144156814939516</c:v>
                </c:pt>
                <c:pt idx="50">
                  <c:v>0.58560690347019229</c:v>
                </c:pt>
                <c:pt idx="51">
                  <c:v>0.60936713750280724</c:v>
                </c:pt>
                <c:pt idx="52">
                  <c:v>0.63261969112707994</c:v>
                </c:pt>
                <c:pt idx="53">
                  <c:v>0.65527114551836163</c:v>
                </c:pt>
                <c:pt idx="54">
                  <c:v>0.67723853606739748</c:v>
                </c:pt>
                <c:pt idx="55">
                  <c:v>0.69845027846116547</c:v>
                </c:pt>
                <c:pt idx="56">
                  <c:v>0.71884671975975412</c:v>
                </c:pt>
                <c:pt idx="57">
                  <c:v>0.73838032669850429</c:v>
                </c:pt>
                <c:pt idx="58">
                  <c:v>0.75701553992982529</c:v>
                </c:pt>
                <c:pt idx="59">
                  <c:v>0.77472833559785081</c:v>
                </c:pt>
                <c:pt idx="60">
                  <c:v>0.79150554409738361</c:v>
                </c:pt>
                <c:pt idx="61">
                  <c:v>0.80734398013971465</c:v>
                </c:pt>
                <c:pt idx="62">
                  <c:v>0.82224943872757328</c:v>
                </c:pt>
                <c:pt idx="63">
                  <c:v>0.83623560897578209</c:v>
                </c:pt>
                <c:pt idx="64">
                  <c:v>0.84932295268249391</c:v>
                </c:pt>
                <c:pt idx="65">
                  <c:v>0.86153758796512669</c:v>
                </c:pt>
                <c:pt idx="66">
                  <c:v>0.87291021087684906</c:v>
                </c:pt>
                <c:pt idx="67">
                  <c:v>0.88347508035402533</c:v>
                </c:pt>
                <c:pt idx="68">
                  <c:v>0.89326908461219523</c:v>
                </c:pt>
                <c:pt idx="69">
                  <c:v>0.90233090056035414</c:v>
                </c:pt>
                <c:pt idx="70">
                  <c:v>0.9107002521554699</c:v>
                </c:pt>
                <c:pt idx="71">
                  <c:v>0.918417268969</c:v>
                </c:pt>
                <c:pt idx="72">
                  <c:v>0.92552194259041154</c:v>
                </c:pt>
                <c:pt idx="73">
                  <c:v>0.93205367578910825</c:v>
                </c:pt>
                <c:pt idx="74">
                  <c:v>0.93805091749325797</c:v>
                </c:pt>
                <c:pt idx="75">
                  <c:v>0.94355087549704642</c:v>
                </c:pt>
                <c:pt idx="76">
                  <c:v>0.94858929824523619</c:v>
                </c:pt>
                <c:pt idx="77">
                  <c:v>0.95320031693815199</c:v>
                </c:pt>
                <c:pt idx="78">
                  <c:v>0.95741633943520565</c:v>
                </c:pt>
                <c:pt idx="79">
                  <c:v>0.9612679879099153</c:v>
                </c:pt>
                <c:pt idx="80">
                  <c:v>0.96478407283992251</c:v>
                </c:pt>
                <c:pt idx="81">
                  <c:v>0.96799159663425671</c:v>
                </c:pt>
                <c:pt idx="82">
                  <c:v>0.97091578095483377</c:v>
                </c:pt>
                <c:pt idx="83">
                  <c:v>0.97358011254124732</c:v>
                </c:pt>
                <c:pt idx="84">
                  <c:v>0.9760064030700053</c:v>
                </c:pt>
                <c:pt idx="85">
                  <c:v>0.97821485925346618</c:v>
                </c:pt>
                <c:pt idx="86">
                  <c:v>0.98022415999909973</c:v>
                </c:pt>
                <c:pt idx="87">
                  <c:v>0.98205153800117084</c:v>
                </c:pt>
                <c:pt idx="88">
                  <c:v>0.98371286362340782</c:v>
                </c:pt>
                <c:pt idx="89">
                  <c:v>0.98522272935442934</c:v>
                </c:pt>
                <c:pt idx="90">
                  <c:v>0.98659453348129922</c:v>
                </c:pt>
                <c:pt idx="91">
                  <c:v>0.98784056193536329</c:v>
                </c:pt>
                <c:pt idx="92">
                  <c:v>0.98897206752385869</c:v>
                </c:pt>
                <c:pt idx="93">
                  <c:v>0.9899993459762565</c:v>
                </c:pt>
                <c:pt idx="94">
                  <c:v>0.99093180841135364</c:v>
                </c:pt>
                <c:pt idx="95">
                  <c:v>0.99177804997497621</c:v>
                </c:pt>
                <c:pt idx="96">
                  <c:v>0.99254591451356466</c:v>
                </c:pt>
                <c:pt idx="97">
                  <c:v>0.99324255524023919</c:v>
                </c:pt>
                <c:pt idx="98">
                  <c:v>0.99387449142104478</c:v>
                </c:pt>
                <c:pt idx="99">
                  <c:v>0.99444766116334238</c:v>
                </c:pt>
                <c:pt idx="100">
                  <c:v>0.99496747042870548</c:v>
                </c:pt>
                <c:pt idx="101">
                  <c:v>0.99543883842171665</c:v>
                </c:pt>
                <c:pt idx="102">
                  <c:v>0.99586623952590869</c:v>
                </c:pt>
                <c:pt idx="103">
                  <c:v>0.99625374197057337</c:v>
                </c:pt>
                <c:pt idx="104">
                  <c:v>0.99660504341880374</c:v>
                </c:pt>
                <c:pt idx="105">
                  <c:v>0.99692350366920512</c:v>
                </c:pt>
                <c:pt idx="106">
                  <c:v>0.99721217466226475</c:v>
                </c:pt>
                <c:pt idx="107">
                  <c:v>0.99747382797827389</c:v>
                </c:pt>
                <c:pt idx="108">
                  <c:v>0.99771098000763048</c:v>
                </c:pt>
                <c:pt idx="109">
                  <c:v>0.99792591496691774</c:v>
                </c:pt>
                <c:pt idx="110">
                  <c:v>0.99812070592576962</c:v>
                </c:pt>
                <c:pt idx="111">
                  <c:v>0.99829723400058756</c:v>
                </c:pt>
                <c:pt idx="112">
                  <c:v>0.99845720586192843</c:v>
                </c:pt>
                <c:pt idx="113">
                  <c:v>0.9986021696930738</c:v>
                </c:pt>
                <c:pt idx="114">
                  <c:v>0.99873352972806551</c:v>
                </c:pt>
                <c:pt idx="115">
                  <c:v>0.99885255948850238</c:v>
                </c:pt>
                <c:pt idx="116">
                  <c:v>0.99896041382969591</c:v>
                </c:pt>
                <c:pt idx="117">
                  <c:v>0.99905813989847037</c:v>
                </c:pt>
                <c:pt idx="118">
                  <c:v>0.99914668709699472</c:v>
                </c:pt>
                <c:pt idx="119">
                  <c:v>0.99922691613957115</c:v>
                </c:pt>
                <c:pt idx="120">
                  <c:v>0.9992996072822955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6E-4E85-90CE-6F31D640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6144"/>
        <c:axId val="388755728"/>
      </c:scatterChart>
      <c:valAx>
        <c:axId val="3887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5728"/>
        <c:crosses val="autoZero"/>
        <c:crossBetween val="midCat"/>
      </c:valAx>
      <c:valAx>
        <c:axId val="38875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SimpleModel!$K$10</c:f>
              <c:strCache>
                <c:ptCount val="1"/>
                <c:pt idx="0">
                  <c:v>Observed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SimpleModel!$C$11:$C$131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SimpleModel!$K$11:$K$131</c:f>
              <c:numCache>
                <c:formatCode>General</c:formatCode>
                <c:ptCount val="121"/>
                <c:pt idx="1">
                  <c:v>0.9434138489508288</c:v>
                </c:pt>
                <c:pt idx="2">
                  <c:v>0.95057072481335003</c:v>
                </c:pt>
                <c:pt idx="3">
                  <c:v>0.95767104376617762</c:v>
                </c:pt>
                <c:pt idx="4">
                  <c:v>0.96468659719971506</c:v>
                </c:pt>
                <c:pt idx="5">
                  <c:v>0.97159023592867677</c:v>
                </c:pt>
                <c:pt idx="6">
                  <c:v>0.97835622850139647</c:v>
                </c:pt>
                <c:pt idx="7">
                  <c:v>0.98496057803683434</c:v>
                </c:pt>
                <c:pt idx="8">
                  <c:v>0.99138128969889916</c:v>
                </c:pt>
                <c:pt idx="9">
                  <c:v>0.99759858330551909</c:v>
                </c:pt>
                <c:pt idx="10">
                  <c:v>1.0035950480820641</c:v>
                </c:pt>
                <c:pt idx="11">
                  <c:v>1.0093557390377657</c:v>
                </c:pt>
                <c:pt idx="12">
                  <c:v>1.014868216721839</c:v>
                </c:pt>
                <c:pt idx="13">
                  <c:v>1.0201225340844859</c:v>
                </c:pt>
                <c:pt idx="14">
                  <c:v>1.025111175745361</c:v>
                </c:pt>
                <c:pt idx="15">
                  <c:v>1.029828956115282</c:v>
                </c:pt>
                <c:pt idx="16">
                  <c:v>1.0342728835194288</c:v>
                </c:pt>
                <c:pt idx="17">
                  <c:v>1.0384419977568622</c:v>
                </c:pt>
                <c:pt idx="18">
                  <c:v>1.0423371884502168</c:v>
                </c:pt>
                <c:pt idx="19">
                  <c:v>1.0459610011554392</c:v>
                </c:pt>
                <c:pt idx="20">
                  <c:v>1.0493174375861476</c:v>
                </c:pt>
                <c:pt idx="21">
                  <c:v>1.0524117555336414</c:v>
                </c:pt>
                <c:pt idx="22">
                  <c:v>1.0552502731994495</c:v>
                </c:pt>
                <c:pt idx="23">
                  <c:v>1.0578401817624634</c:v>
                </c:pt>
                <c:pt idx="24">
                  <c:v>1.0601893691253748</c:v>
                </c:pt>
                <c:pt idx="25">
                  <c:v>1.0623062569627784</c:v>
                </c:pt>
                <c:pt idx="26">
                  <c:v>1.0641996524513739</c:v>
                </c:pt>
                <c:pt idx="27">
                  <c:v>1.0658786154169522</c:v>
                </c:pt>
                <c:pt idx="28">
                  <c:v>1.0673523410901171</c:v>
                </c:pt>
                <c:pt idx="29">
                  <c:v>1.0686300582229775</c:v>
                </c:pt>
                <c:pt idx="30">
                  <c:v>1.0697209419771694</c:v>
                </c:pt>
                <c:pt idx="31">
                  <c:v>1.0706340407412522</c:v>
                </c:pt>
                <c:pt idx="32">
                  <c:v>1.071378215861521</c:v>
                </c:pt>
                <c:pt idx="33">
                  <c:v>1.0719620931636997</c:v>
                </c:pt>
                <c:pt idx="34">
                  <c:v>1.072394025091427</c:v>
                </c:pt>
                <c:pt idx="35">
                  <c:v>1.072682062280369</c:v>
                </c:pt>
                <c:pt idx="36">
                  <c:v>1.0728339334136616</c:v>
                </c:pt>
                <c:pt idx="37">
                  <c:v>1.0728570322564854</c:v>
                </c:pt>
                <c:pt idx="38">
                  <c:v>1.0727584108369883</c:v>
                </c:pt>
                <c:pt idx="39">
                  <c:v>1.0725447778214907</c:v>
                </c:pt>
                <c:pt idx="40">
                  <c:v>1.0722225012184763</c:v>
                </c:pt>
                <c:pt idx="41">
                  <c:v>1.0717976146343726</c:v>
                </c:pt>
                <c:pt idx="42">
                  <c:v>1.0712758263915925</c:v>
                </c:pt>
                <c:pt idx="43">
                  <c:v>1.0706625309033972</c:v>
                </c:pt>
                <c:pt idx="44">
                  <c:v>1.0699628217793453</c:v>
                </c:pt>
                <c:pt idx="45">
                  <c:v>1.0691815062085284</c:v>
                </c:pt>
                <c:pt idx="46">
                  <c:v>1.0683231202347103</c:v>
                </c:pt>
                <c:pt idx="47">
                  <c:v>1.0673919445979443</c:v>
                </c:pt>
                <c:pt idx="48">
                  <c:v>1.0663920208711821</c:v>
                </c:pt>
                <c:pt idx="49">
                  <c:v>1.0653271676678717</c:v>
                </c:pt>
                <c:pt idx="50">
                  <c:v>1.0642009967383004</c:v>
                </c:pt>
                <c:pt idx="51">
                  <c:v>1.063016928808592</c:v>
                </c:pt>
                <c:pt idx="52">
                  <c:v>1.0617782090473276</c:v>
                </c:pt>
                <c:pt idx="53">
                  <c:v>1.060487922071514</c:v>
                </c:pt>
                <c:pt idx="54">
                  <c:v>1.0591490064260216</c:v>
                </c:pt>
                <c:pt idx="55">
                  <c:v>1.0577642684897908</c:v>
                </c:pt>
                <c:pt idx="56">
                  <c:v>1.0563363957777825</c:v>
                </c:pt>
                <c:pt idx="57">
                  <c:v>1.054867969620938</c:v>
                </c:pt>
                <c:pt idx="58">
                  <c:v>1.0533614772171127</c:v>
                </c:pt>
                <c:pt idx="59">
                  <c:v>1.0518193230547621</c:v>
                </c:pt>
                <c:pt idx="60">
                  <c:v>1.050243839718189</c:v>
                </c:pt>
                <c:pt idx="61">
                  <c:v>1.0486372980888177</c:v>
                </c:pt>
                <c:pt idx="62">
                  <c:v>1.0470019169612859</c:v>
                </c:pt>
                <c:pt idx="63">
                  <c:v>1.0453398720966178</c:v>
                </c:pt>
                <c:pt idx="64">
                  <c:v>1.0436533047371561</c:v>
                </c:pt>
                <c:pt idx="65">
                  <c:v>1.0419443296099029</c:v>
                </c:pt>
                <c:pt idx="66">
                  <c:v>1.0402150424460526</c:v>
                </c:pt>
                <c:pt idx="67">
                  <c:v>1.0384675270454238</c:v>
                </c:pt>
                <c:pt idx="68">
                  <c:v>1.036703861914809</c:v>
                </c:pt>
                <c:pt idx="69">
                  <c:v>1.0349261265094489</c:v>
                </c:pt>
                <c:pt idx="70">
                  <c:v>1.0331364071066458</c:v>
                </c:pt>
                <c:pt idx="71">
                  <c:v>1.0313368023401579</c:v>
                </c:pt>
                <c:pt idx="72">
                  <c:v>1.0295294284235181</c:v>
                </c:pt>
                <c:pt idx="73">
                  <c:v>1.0277164240896701</c:v>
                </c:pt>
                <c:pt idx="74">
                  <c:v>1.0258999552734296</c:v>
                </c:pt>
                <c:pt idx="75">
                  <c:v>1.0240822195623898</c:v>
                </c:pt>
                <c:pt idx="76">
                  <c:v>1.0222654504405688</c:v>
                </c:pt>
                <c:pt idx="77">
                  <c:v>1.0204519213479519</c:v>
                </c:pt>
                <c:pt idx="78">
                  <c:v>1.0186439495774875</c:v>
                </c:pt>
                <c:pt idx="79">
                  <c:v>1.0168439000294553</c:v>
                </c:pt>
                <c:pt idx="80">
                  <c:v>1.0150541888412794</c:v>
                </c:pt>
                <c:pt idx="81">
                  <c:v>1.0132772869085951</c:v>
                </c:pt>
                <c:pt idx="82">
                  <c:v>1.0115157233111451</c:v>
                </c:pt>
                <c:pt idx="83">
                  <c:v>1.0097720886540875</c:v>
                </c:pt>
                <c:pt idx="84">
                  <c:v>1.0080490383324734</c:v>
                </c:pt>
                <c:pt idx="85">
                  <c:v>1.0063492957228595</c:v>
                </c:pt>
                <c:pt idx="86">
                  <c:v>1.0046756553022993</c:v>
                </c:pt>
                <c:pt idx="87">
                  <c:v>1.0030309856903068</c:v>
                </c:pt>
                <c:pt idx="88">
                  <c:v>1.0014182326044814</c:v>
                </c:pt>
                <c:pt idx="89">
                  <c:v>0.99984042171480425</c:v>
                </c:pt>
                <c:pt idx="90">
                  <c:v>0.99830066137534934</c:v>
                </c:pt>
                <c:pt idx="91">
                  <c:v>0.99680214520524824</c:v>
                </c:pt>
                <c:pt idx="92">
                  <c:v>0.99534815448289615</c:v>
                </c:pt>
                <c:pt idx="93">
                  <c:v>0.99394206030909904</c:v>
                </c:pt>
                <c:pt idx="94">
                  <c:v>0.99258732548541839</c:v>
                </c:pt>
                <c:pt idx="95">
                  <c:v>0.99128750604394988</c:v>
                </c:pt>
                <c:pt idx="96">
                  <c:v>0.99004625235391086</c:v>
                </c:pt>
                <c:pt idx="97">
                  <c:v>0.98886730971866277</c:v>
                </c:pt>
                <c:pt idx="98">
                  <c:v>0.98775451836445693</c:v>
                </c:pt>
                <c:pt idx="99">
                  <c:v>0.98671181270914488</c:v>
                </c:pt>
                <c:pt idx="100">
                  <c:v>0.9857432197855418</c:v>
                </c:pt>
                <c:pt idx="101">
                  <c:v>0.98485285668030043</c:v>
                </c:pt>
                <c:pt idx="102">
                  <c:v>0.98404492683513423</c:v>
                </c:pt>
                <c:pt idx="103">
                  <c:v>0.98332371504354654</c:v>
                </c:pt>
                <c:pt idx="104">
                  <c:v>0.98269358096297443</c:v>
                </c:pt>
                <c:pt idx="105">
                  <c:v>0.98215895095014505</c:v>
                </c:pt>
                <c:pt idx="106">
                  <c:v>0.98172430801690991</c:v>
                </c:pt>
                <c:pt idx="107">
                  <c:v>0.98139417969543918</c:v>
                </c:pt>
                <c:pt idx="108">
                  <c:v>0.9811731235963882</c:v>
                </c:pt>
                <c:pt idx="109">
                  <c:v>0.98106571044206503</c:v>
                </c:pt>
                <c:pt idx="110">
                  <c:v>0.98107650435996052</c:v>
                </c:pt>
                <c:pt idx="111">
                  <c:v>0.98121004023102987</c:v>
                </c:pt>
                <c:pt idx="112">
                  <c:v>0.98147079790313163</c:v>
                </c:pt>
                <c:pt idx="113">
                  <c:v>0.98186317310413351</c:v>
                </c:pt>
                <c:pt idx="114">
                  <c:v>0.98239144492237662</c:v>
                </c:pt>
                <c:pt idx="115">
                  <c:v>0.98305973976587646</c:v>
                </c:pt>
                <c:pt idx="116">
                  <c:v>0.98387199176642892</c:v>
                </c:pt>
                <c:pt idx="117">
                  <c:v>0.98483189966183005</c:v>
                </c:pt>
                <c:pt idx="118">
                  <c:v>0.98594288026888488</c:v>
                </c:pt>
                <c:pt idx="119">
                  <c:v>0.98720801875224418</c:v>
                </c:pt>
                <c:pt idx="120">
                  <c:v>0.98863001599856526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2-4D8F-BEB2-2E95BA85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18720"/>
        <c:axId val="395417472"/>
      </c:scatterChart>
      <c:valAx>
        <c:axId val="395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7472"/>
        <c:crosses val="autoZero"/>
        <c:crossBetween val="midCat"/>
      </c:valAx>
      <c:valAx>
        <c:axId val="3954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E7607D-C4ED-4F90-9776-0318F9E5E52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11E160-CE0D-49FF-8C2B-8216B71A2AC3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979AD6-A1B8-426A-B3AC-28AAAFBD4096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BF4EDA-01BE-480E-81B7-4D4FE63D1CFA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56B1F-9E92-4CA6-A07A-43854E8CBD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0F9F8-B563-4A18-B942-826766DBFE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14</xdr:row>
      <xdr:rowOff>0</xdr:rowOff>
    </xdr:from>
    <xdr:to>
      <xdr:col>18</xdr:col>
      <xdr:colOff>380999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E0780-CB88-4023-B2E8-75371AC0A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4D5D-AB4A-428C-AAB1-00F5CA145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26978-80CF-4C69-B0C6-F079F11CA3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4"/>
  <sheetViews>
    <sheetView tabSelected="1" zoomScaleNormal="100" workbookViewId="0">
      <selection activeCell="D19" sqref="D19"/>
    </sheetView>
  </sheetViews>
  <sheetFormatPr defaultColWidth="11.5703125" defaultRowHeight="12.75" x14ac:dyDescent="0.2"/>
  <cols>
    <col min="1" max="1" width="14.85546875" customWidth="1"/>
    <col min="19" max="19" width="12.42578125" bestFit="1" customWidth="1"/>
  </cols>
  <sheetData>
    <row r="1" spans="1:35" x14ac:dyDescent="0.2">
      <c r="C1" s="1"/>
      <c r="M1" t="s">
        <v>0</v>
      </c>
    </row>
    <row r="2" spans="1:35" x14ac:dyDescent="0.2">
      <c r="A2" t="s">
        <v>1</v>
      </c>
      <c r="B2" s="2">
        <v>0.8</v>
      </c>
      <c r="C2" s="1"/>
    </row>
    <row r="3" spans="1:35" x14ac:dyDescent="0.2">
      <c r="A3" t="s">
        <v>2</v>
      </c>
      <c r="B3" s="2">
        <v>4.5</v>
      </c>
      <c r="C3" s="1"/>
    </row>
    <row r="4" spans="1:35" x14ac:dyDescent="0.2">
      <c r="A4" t="s">
        <v>3</v>
      </c>
      <c r="B4" s="2">
        <v>1.56</v>
      </c>
      <c r="C4" s="1"/>
      <c r="S4">
        <f>POWER(B4,1/B3)</f>
        <v>1.1038665604493407</v>
      </c>
    </row>
    <row r="5" spans="1:35" x14ac:dyDescent="0.2">
      <c r="A5" t="s">
        <v>4</v>
      </c>
      <c r="B5">
        <f>POWER(B2,1/B3)</f>
        <v>0.95162192959465441</v>
      </c>
      <c r="C5" s="1"/>
      <c r="D5" t="s">
        <v>5</v>
      </c>
      <c r="M5" t="s">
        <v>6</v>
      </c>
      <c r="S5">
        <f>LN(S4)</f>
        <v>9.8819071391432339E-2</v>
      </c>
      <c r="U5" s="3" t="s">
        <v>7</v>
      </c>
      <c r="AC5" t="s">
        <v>8</v>
      </c>
    </row>
    <row r="6" spans="1:35" x14ac:dyDescent="0.2">
      <c r="A6" t="s">
        <v>9</v>
      </c>
      <c r="B6">
        <f>POWER(B4*B2,1/B3)</f>
        <v>1.0504636262698159</v>
      </c>
      <c r="D6" t="s">
        <v>10</v>
      </c>
      <c r="E6">
        <f>N6+V6+AD6</f>
        <v>4000000</v>
      </c>
      <c r="M6" t="s">
        <v>10</v>
      </c>
      <c r="N6" s="2">
        <v>1000000</v>
      </c>
      <c r="U6" t="s">
        <v>10</v>
      </c>
      <c r="V6" s="2">
        <v>1000000</v>
      </c>
      <c r="AC6" t="s">
        <v>10</v>
      </c>
      <c r="AD6" s="2">
        <v>2000000</v>
      </c>
    </row>
    <row r="7" spans="1:35" x14ac:dyDescent="0.2">
      <c r="D7" t="s">
        <v>11</v>
      </c>
      <c r="E7" s="4">
        <f>G11/E6</f>
        <v>4.7500000000000001E-2</v>
      </c>
      <c r="M7" t="s">
        <v>11</v>
      </c>
      <c r="N7" s="5">
        <v>0.1</v>
      </c>
      <c r="U7" t="s">
        <v>11</v>
      </c>
      <c r="V7" s="5">
        <v>0.05</v>
      </c>
      <c r="AC7" t="s">
        <v>11</v>
      </c>
      <c r="AD7" s="5">
        <v>0.02</v>
      </c>
    </row>
    <row r="8" spans="1:35" x14ac:dyDescent="0.2">
      <c r="D8" t="s">
        <v>12</v>
      </c>
      <c r="E8" s="4">
        <f>I11</f>
        <v>0.53002222222222217</v>
      </c>
      <c r="M8" t="s">
        <v>12</v>
      </c>
      <c r="N8" s="5">
        <v>0.95</v>
      </c>
      <c r="U8" t="s">
        <v>12</v>
      </c>
      <c r="V8" s="5">
        <v>1E-4</v>
      </c>
      <c r="AC8" t="s">
        <v>12</v>
      </c>
      <c r="AD8" s="5">
        <v>0.01</v>
      </c>
    </row>
    <row r="10" spans="1:35" x14ac:dyDescent="0.2"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26</v>
      </c>
      <c r="J10" s="6" t="s">
        <v>27</v>
      </c>
      <c r="K10" s="7" t="s">
        <v>19</v>
      </c>
      <c r="M10" s="3" t="s">
        <v>14</v>
      </c>
      <c r="N10" s="3" t="s">
        <v>15</v>
      </c>
      <c r="O10" s="3" t="s">
        <v>16</v>
      </c>
      <c r="P10" t="s">
        <v>17</v>
      </c>
      <c r="Q10" t="s">
        <v>18</v>
      </c>
      <c r="R10" s="3" t="s">
        <v>20</v>
      </c>
      <c r="S10" s="3" t="s">
        <v>21</v>
      </c>
      <c r="U10" s="3" t="s">
        <v>14</v>
      </c>
      <c r="V10" s="3" t="s">
        <v>15</v>
      </c>
      <c r="W10" s="3" t="s">
        <v>16</v>
      </c>
      <c r="X10" t="s">
        <v>17</v>
      </c>
      <c r="Y10" t="s">
        <v>18</v>
      </c>
      <c r="Z10" s="3" t="s">
        <v>22</v>
      </c>
      <c r="AA10" s="3" t="s">
        <v>23</v>
      </c>
      <c r="AC10" s="3" t="s">
        <v>14</v>
      </c>
      <c r="AD10" s="3" t="s">
        <v>15</v>
      </c>
      <c r="AE10" s="3" t="s">
        <v>16</v>
      </c>
      <c r="AF10" t="s">
        <v>17</v>
      </c>
      <c r="AG10" t="s">
        <v>18</v>
      </c>
      <c r="AH10" s="3" t="s">
        <v>24</v>
      </c>
      <c r="AI10" s="3" t="s">
        <v>25</v>
      </c>
    </row>
    <row r="11" spans="1:35" x14ac:dyDescent="0.2">
      <c r="C11">
        <v>0</v>
      </c>
      <c r="D11" s="3">
        <f>M11+U11+AC11</f>
        <v>422.98</v>
      </c>
      <c r="E11" s="3">
        <f>N11+V11+AD11</f>
        <v>477.02</v>
      </c>
      <c r="F11" s="3">
        <f>O11+W11+AE11</f>
        <v>900</v>
      </c>
      <c r="G11" s="3">
        <f>P11+X11+AF11</f>
        <v>190000</v>
      </c>
      <c r="H11" s="4">
        <f t="shared" ref="H11:H42" si="0">G11/E$6</f>
        <v>4.7500000000000001E-2</v>
      </c>
      <c r="I11" s="4">
        <f t="shared" ref="I11:I42" si="1">E11/F11</f>
        <v>0.53002222222222217</v>
      </c>
      <c r="M11">
        <f>O11-N11</f>
        <v>25</v>
      </c>
      <c r="N11">
        <f>O11*N8</f>
        <v>475</v>
      </c>
      <c r="O11" s="2">
        <v>500</v>
      </c>
      <c r="P11">
        <f>MIN(N6*N7,N6)</f>
        <v>100000</v>
      </c>
      <c r="Q11" s="4">
        <f t="shared" ref="Q11:Q42" si="2">P11/N$6</f>
        <v>0.1</v>
      </c>
      <c r="R11" s="4">
        <f t="shared" ref="R11:R42" si="3">N11/O11</f>
        <v>0.95</v>
      </c>
      <c r="U11">
        <f>W11-V11</f>
        <v>199.98</v>
      </c>
      <c r="V11">
        <f>W11*V8</f>
        <v>0.02</v>
      </c>
      <c r="W11" s="2">
        <v>200</v>
      </c>
      <c r="X11">
        <f>MIN(V6*V7,V6)</f>
        <v>50000</v>
      </c>
      <c r="Y11" s="4">
        <f t="shared" ref="Y11:Y42" si="4">X11/V$6</f>
        <v>0.05</v>
      </c>
      <c r="Z11" s="4">
        <f t="shared" ref="Z11:Z42" si="5">V11/W11</f>
        <v>1E-4</v>
      </c>
      <c r="AC11">
        <f>AE11-AD11</f>
        <v>198</v>
      </c>
      <c r="AD11">
        <f>AE11*AD8</f>
        <v>2</v>
      </c>
      <c r="AE11" s="2">
        <v>200</v>
      </c>
      <c r="AF11">
        <f>MIN(AD6*AD7,AD6)</f>
        <v>40000</v>
      </c>
      <c r="AG11" s="4">
        <f t="shared" ref="AG11:AG42" si="6">AF11/AD$6</f>
        <v>0.02</v>
      </c>
      <c r="AH11" s="4">
        <f t="shared" ref="AH11:AH42" si="7">AD11/AE11</f>
        <v>0.01</v>
      </c>
    </row>
    <row r="12" spans="1:35" x14ac:dyDescent="0.2">
      <c r="C12">
        <v>1</v>
      </c>
      <c r="D12" s="3">
        <f t="shared" ref="D12:D43" si="8">M12+U12+AC12</f>
        <v>398.94966854091507</v>
      </c>
      <c r="E12" s="3">
        <f t="shared" ref="E12:E43" si="9">N12+V12+AD12</f>
        <v>489.47536346047741</v>
      </c>
      <c r="F12" s="3">
        <f t="shared" ref="F12:F43" si="10">O12+W12+AE12</f>
        <v>888.42503200139254</v>
      </c>
      <c r="G12">
        <f t="shared" ref="G12:G43" si="11">G11+F11</f>
        <v>190900</v>
      </c>
      <c r="H12" s="4">
        <f t="shared" si="0"/>
        <v>4.7724999999999997E-2</v>
      </c>
      <c r="I12" s="4">
        <f t="shared" si="1"/>
        <v>0.55094728967487061</v>
      </c>
      <c r="J12" s="3">
        <f t="shared" ref="J12:J43" si="12">POWER(EXP(-(LN(1/I12 - 1)-LN(1/I11 - 1))),$B$3)</f>
        <v>1.4611065306930047</v>
      </c>
      <c r="K12" s="3">
        <f t="shared" ref="K12:K43" si="13">POWER(F12/F11,$B$3)</f>
        <v>0.9434138489508288</v>
      </c>
      <c r="M12" s="3">
        <f t="shared" ref="M12:M43" si="14">M11*$B$5*MAX(0,POWER(1-P12/N$6,1/$B$3))</f>
        <v>23.237129991134019</v>
      </c>
      <c r="N12" s="3">
        <f t="shared" ref="N12:N43" si="15">N11*$B$6*MAX(0,POWER(1-P12/N$6,1/$B$3))</f>
        <v>487.3631244025193</v>
      </c>
      <c r="O12">
        <f t="shared" ref="O12:O43" si="16">N12+M12</f>
        <v>510.6002543936533</v>
      </c>
      <c r="P12" s="3">
        <f t="shared" ref="P12:P43" si="17">MIN(P11+O11,N$6)</f>
        <v>100500</v>
      </c>
      <c r="Q12" s="4">
        <f t="shared" si="2"/>
        <v>0.10050000000000001</v>
      </c>
      <c r="R12" s="4">
        <f t="shared" si="3"/>
        <v>0.95449056323184078</v>
      </c>
      <c r="S12" s="3">
        <f t="shared" ref="S12:S43" si="18">POWER(EXP(-(LN(1/R12 - 1)-LN(1/R11 - 1))),$B$3)</f>
        <v>1.5600000000000167</v>
      </c>
      <c r="U12" s="3">
        <f t="shared" ref="U12:U43" si="19">U11*$B$5*MAX(0,POWER(1-X12/V$6,1/$B$3))</f>
        <v>188.13966901337463</v>
      </c>
      <c r="V12" s="3">
        <f t="shared" ref="V12:V43" si="20">V11*$B$6*MAX(0,POWER(1-X12/V$6,1/$B$3))</f>
        <v>2.0770185950382165E-2</v>
      </c>
      <c r="W12">
        <f t="shared" ref="W12:W43" si="21">V12+U12</f>
        <v>188.160439199325</v>
      </c>
      <c r="X12" s="3">
        <f t="shared" ref="X12:X43" si="22">MIN(X11+W11,V$6)</f>
        <v>50200</v>
      </c>
      <c r="Y12" s="4">
        <f t="shared" si="4"/>
        <v>5.0200000000000002E-2</v>
      </c>
      <c r="Z12" s="4">
        <f t="shared" si="5"/>
        <v>1.1038550950861448E-4</v>
      </c>
      <c r="AA12" s="3">
        <f t="shared" ref="AA12:AA43" si="23">POWER(EXP(-(LN(1/Z12 - 1)-LN(1/Z11 - 1))),$B$3)</f>
        <v>1.5599999999999983</v>
      </c>
      <c r="AC12" s="3">
        <f t="shared" ref="AC12:AC43" si="24">AC11*$B$5*MAX(0,POWER(1-AF12/AD$6,1/$B$3))</f>
        <v>187.57286953640642</v>
      </c>
      <c r="AD12" s="3">
        <f t="shared" ref="AD12:AD43" si="25">AD11*$B$6*MAX(0,POWER(1-AF12/AD$6,1/$B$3))</f>
        <v>2.0914688720077361</v>
      </c>
      <c r="AE12">
        <f t="shared" ref="AE12:AE43" si="26">AD12+AC12</f>
        <v>189.66433840841415</v>
      </c>
      <c r="AF12" s="3">
        <f t="shared" ref="AF12:AF43" si="27">MIN(AF11+AE11,AD$6)</f>
        <v>40200</v>
      </c>
      <c r="AG12" s="4">
        <f t="shared" si="6"/>
        <v>2.01E-2</v>
      </c>
      <c r="AH12" s="4">
        <f t="shared" si="7"/>
        <v>1.1027212018656174E-2</v>
      </c>
      <c r="AI12" s="3">
        <f t="shared" ref="AI12:AI43" si="28">POWER(EXP(-(LN(1/AH12 - 1)-LN(1/AH11 - 1))),$B$3)</f>
        <v>1.5599999999999983</v>
      </c>
    </row>
    <row r="13" spans="1:35" x14ac:dyDescent="0.2">
      <c r="C13">
        <v>2</v>
      </c>
      <c r="D13" s="3">
        <f t="shared" si="8"/>
        <v>376.2794596534082</v>
      </c>
      <c r="E13" s="3">
        <f t="shared" si="9"/>
        <v>502.19358260450548</v>
      </c>
      <c r="F13" s="3">
        <f t="shared" si="10"/>
        <v>878.47304225791368</v>
      </c>
      <c r="G13">
        <f t="shared" si="11"/>
        <v>191788.4250320014</v>
      </c>
      <c r="H13" s="4">
        <f t="shared" si="0"/>
        <v>4.7947106258000347E-2</v>
      </c>
      <c r="I13" s="4">
        <f t="shared" si="1"/>
        <v>0.57166646948406286</v>
      </c>
      <c r="J13" s="3">
        <f t="shared" si="12"/>
        <v>1.4603791744388337</v>
      </c>
      <c r="K13" s="3">
        <f t="shared" si="13"/>
        <v>0.95057072481335003</v>
      </c>
      <c r="M13" s="3">
        <f t="shared" si="14"/>
        <v>21.595843272844089</v>
      </c>
      <c r="N13" s="3">
        <f t="shared" si="15"/>
        <v>499.98493953984251</v>
      </c>
      <c r="O13">
        <f t="shared" si="16"/>
        <v>521.58078281268661</v>
      </c>
      <c r="P13" s="3">
        <f t="shared" si="17"/>
        <v>101010.60025439365</v>
      </c>
      <c r="Q13" s="4">
        <f t="shared" si="2"/>
        <v>0.10101060025439365</v>
      </c>
      <c r="R13" s="4">
        <f t="shared" si="3"/>
        <v>0.9585954007807076</v>
      </c>
      <c r="S13" s="3">
        <f t="shared" si="18"/>
        <v>1.5599999999999674</v>
      </c>
      <c r="U13" s="3">
        <f t="shared" si="19"/>
        <v>176.9925825600879</v>
      </c>
      <c r="V13" s="3">
        <f t="shared" si="20"/>
        <v>2.1569081561267092E-2</v>
      </c>
      <c r="W13">
        <f t="shared" si="21"/>
        <v>177.01415164164916</v>
      </c>
      <c r="X13" s="3">
        <f t="shared" si="22"/>
        <v>50388.160439199324</v>
      </c>
      <c r="Y13" s="4">
        <f t="shared" si="4"/>
        <v>5.0388160439199324E-2</v>
      </c>
      <c r="Z13" s="4">
        <f t="shared" si="5"/>
        <v>1.2184947565622863E-4</v>
      </c>
      <c r="AA13" s="3">
        <f t="shared" si="23"/>
        <v>1.5600000000000112</v>
      </c>
      <c r="AC13" s="3">
        <f t="shared" si="24"/>
        <v>177.69103382047621</v>
      </c>
      <c r="AD13" s="3">
        <f t="shared" si="25"/>
        <v>2.1870739831017216</v>
      </c>
      <c r="AE13">
        <f t="shared" si="26"/>
        <v>179.87810780357793</v>
      </c>
      <c r="AF13" s="3">
        <f t="shared" si="27"/>
        <v>40389.664338408416</v>
      </c>
      <c r="AG13" s="4">
        <f t="shared" si="6"/>
        <v>2.0194832169204209E-2</v>
      </c>
      <c r="AH13" s="4">
        <f t="shared" si="7"/>
        <v>1.2158644594426954E-2</v>
      </c>
      <c r="AI13" s="3">
        <f t="shared" si="28"/>
        <v>1.5600000000000041</v>
      </c>
    </row>
    <row r="14" spans="1:35" x14ac:dyDescent="0.2">
      <c r="C14">
        <v>3</v>
      </c>
      <c r="D14" s="3">
        <f t="shared" si="8"/>
        <v>354.89331336186217</v>
      </c>
      <c r="E14" s="3">
        <f t="shared" si="9"/>
        <v>515.17688962047771</v>
      </c>
      <c r="F14" s="3">
        <f t="shared" si="10"/>
        <v>870.07020298233988</v>
      </c>
      <c r="G14">
        <f t="shared" si="11"/>
        <v>192666.89807425931</v>
      </c>
      <c r="H14" s="4">
        <f t="shared" si="0"/>
        <v>4.8166724518564831E-2</v>
      </c>
      <c r="I14" s="4">
        <f t="shared" si="1"/>
        <v>0.59210956524497194</v>
      </c>
      <c r="J14" s="3">
        <f t="shared" si="12"/>
        <v>1.4596226377648414</v>
      </c>
      <c r="K14" s="3">
        <f t="shared" si="13"/>
        <v>0.95767104376617762</v>
      </c>
      <c r="M14" s="3">
        <f t="shared" si="14"/>
        <v>20.067895767212381</v>
      </c>
      <c r="N14" s="3">
        <f t="shared" si="15"/>
        <v>512.86748910681672</v>
      </c>
      <c r="O14">
        <f t="shared" si="16"/>
        <v>532.93538487402907</v>
      </c>
      <c r="P14" s="3">
        <f t="shared" si="17"/>
        <v>101532.18103720633</v>
      </c>
      <c r="Q14" s="4">
        <f t="shared" si="2"/>
        <v>0.10153218103720633</v>
      </c>
      <c r="R14" s="4">
        <f t="shared" si="3"/>
        <v>0.96234459873225375</v>
      </c>
      <c r="S14" s="3">
        <f t="shared" si="18"/>
        <v>1.5600000000000041</v>
      </c>
      <c r="U14" s="3">
        <f t="shared" si="19"/>
        <v>166.49905198494469</v>
      </c>
      <c r="V14" s="3">
        <f t="shared" si="20"/>
        <v>2.2397777648100144E-2</v>
      </c>
      <c r="W14">
        <f t="shared" si="21"/>
        <v>166.52144976259279</v>
      </c>
      <c r="X14" s="3">
        <f t="shared" si="22"/>
        <v>50565.174590840972</v>
      </c>
      <c r="Y14" s="4">
        <f t="shared" si="4"/>
        <v>5.0565174590840971E-2</v>
      </c>
      <c r="Z14" s="4">
        <f t="shared" si="5"/>
        <v>1.3450385929279578E-4</v>
      </c>
      <c r="AA14" s="3">
        <f t="shared" si="23"/>
        <v>1.5599999999999983</v>
      </c>
      <c r="AC14" s="3">
        <f t="shared" si="24"/>
        <v>168.32636560970508</v>
      </c>
      <c r="AD14" s="3">
        <f t="shared" si="25"/>
        <v>2.2870027360129894</v>
      </c>
      <c r="AE14">
        <f t="shared" si="26"/>
        <v>170.61336834571807</v>
      </c>
      <c r="AF14" s="3">
        <f t="shared" si="27"/>
        <v>40569.542446211992</v>
      </c>
      <c r="AG14" s="4">
        <f t="shared" si="6"/>
        <v>2.0284771223105996E-2</v>
      </c>
      <c r="AH14" s="4">
        <f t="shared" si="7"/>
        <v>1.3404592841627623E-2</v>
      </c>
      <c r="AI14" s="3">
        <f t="shared" si="28"/>
        <v>1.5599999999999983</v>
      </c>
    </row>
    <row r="15" spans="1:35" x14ac:dyDescent="0.2">
      <c r="C15">
        <v>4</v>
      </c>
      <c r="D15" s="3">
        <f t="shared" si="8"/>
        <v>334.71929971334811</v>
      </c>
      <c r="E15" s="3">
        <f t="shared" si="9"/>
        <v>528.42731661642506</v>
      </c>
      <c r="F15" s="3">
        <f t="shared" si="10"/>
        <v>863.14661632977322</v>
      </c>
      <c r="G15">
        <f t="shared" si="11"/>
        <v>193536.96827724166</v>
      </c>
      <c r="H15" s="4">
        <f t="shared" si="0"/>
        <v>4.8384242069310412E-2</v>
      </c>
      <c r="I15" s="4">
        <f t="shared" si="1"/>
        <v>0.61221037842142734</v>
      </c>
      <c r="J15" s="3">
        <f t="shared" si="12"/>
        <v>1.4588370153644175</v>
      </c>
      <c r="K15" s="3">
        <f t="shared" si="13"/>
        <v>0.96468659719971506</v>
      </c>
      <c r="M15" s="3">
        <f t="shared" si="14"/>
        <v>18.645594860181106</v>
      </c>
      <c r="N15" s="3">
        <f t="shared" si="15"/>
        <v>526.01260819124855</v>
      </c>
      <c r="O15">
        <f t="shared" si="16"/>
        <v>544.65820305142961</v>
      </c>
      <c r="P15" s="3">
        <f t="shared" si="17"/>
        <v>102065.11642208036</v>
      </c>
      <c r="Q15" s="4">
        <f t="shared" si="2"/>
        <v>0.10206511642208037</v>
      </c>
      <c r="R15" s="4">
        <f t="shared" si="3"/>
        <v>0.96576642974305771</v>
      </c>
      <c r="S15" s="3">
        <f t="shared" si="18"/>
        <v>1.5600000000000478</v>
      </c>
      <c r="U15" s="3">
        <f t="shared" si="19"/>
        <v>156.62155644566548</v>
      </c>
      <c r="V15" s="3">
        <f t="shared" si="20"/>
        <v>2.3257406130700493E-2</v>
      </c>
      <c r="W15">
        <f t="shared" si="21"/>
        <v>156.64481385179619</v>
      </c>
      <c r="X15" s="3">
        <f t="shared" si="22"/>
        <v>50731.696040603565</v>
      </c>
      <c r="Y15" s="4">
        <f t="shared" si="4"/>
        <v>5.0731696040603562E-2</v>
      </c>
      <c r="Z15" s="4">
        <f t="shared" si="5"/>
        <v>1.4847223830023919E-4</v>
      </c>
      <c r="AA15" s="3">
        <f t="shared" si="23"/>
        <v>1.5599999999999983</v>
      </c>
      <c r="AC15" s="3">
        <f t="shared" si="24"/>
        <v>159.45214840750151</v>
      </c>
      <c r="AD15" s="3">
        <f t="shared" si="25"/>
        <v>2.3914510190457938</v>
      </c>
      <c r="AE15">
        <f t="shared" si="26"/>
        <v>161.84359942654731</v>
      </c>
      <c r="AF15" s="3">
        <f t="shared" si="27"/>
        <v>40740.155814557707</v>
      </c>
      <c r="AG15" s="4">
        <f t="shared" si="6"/>
        <v>2.0370077907278853E-2</v>
      </c>
      <c r="AH15" s="4">
        <f t="shared" si="7"/>
        <v>1.4776308902664719E-2</v>
      </c>
      <c r="AI15" s="3">
        <f t="shared" si="28"/>
        <v>1.5599999999999983</v>
      </c>
    </row>
    <row r="16" spans="1:35" x14ac:dyDescent="0.2">
      <c r="C16">
        <v>5</v>
      </c>
      <c r="D16" s="3">
        <f t="shared" si="8"/>
        <v>315.68940963161185</v>
      </c>
      <c r="E16" s="3">
        <f t="shared" si="9"/>
        <v>541.94668059458684</v>
      </c>
      <c r="F16" s="3">
        <f t="shared" si="10"/>
        <v>857.63609022619869</v>
      </c>
      <c r="G16">
        <f t="shared" si="11"/>
        <v>194400.11489357142</v>
      </c>
      <c r="H16" s="4">
        <f t="shared" si="0"/>
        <v>4.8600028723392856E-2</v>
      </c>
      <c r="I16" s="4">
        <f t="shared" si="1"/>
        <v>0.6319075033930186</v>
      </c>
      <c r="J16" s="3">
        <f t="shared" si="12"/>
        <v>1.4580223736969604</v>
      </c>
      <c r="K16" s="3">
        <f t="shared" si="13"/>
        <v>0.97159023592867677</v>
      </c>
      <c r="M16" s="3">
        <f t="shared" si="14"/>
        <v>17.321763020962564</v>
      </c>
      <c r="N16" s="3">
        <f t="shared" si="15"/>
        <v>539.42190786333015</v>
      </c>
      <c r="O16">
        <f t="shared" si="16"/>
        <v>556.74367088429267</v>
      </c>
      <c r="P16" s="3">
        <f t="shared" si="17"/>
        <v>102609.77462513179</v>
      </c>
      <c r="Q16" s="4">
        <f t="shared" si="2"/>
        <v>0.10260977462513179</v>
      </c>
      <c r="R16" s="4">
        <f t="shared" si="3"/>
        <v>0.96888736428121425</v>
      </c>
      <c r="S16" s="3">
        <f t="shared" si="18"/>
        <v>1.5599999999999759</v>
      </c>
      <c r="U16" s="3">
        <f t="shared" si="19"/>
        <v>147.32463674278611</v>
      </c>
      <c r="V16" s="3">
        <f t="shared" si="20"/>
        <v>2.4149141576933267E-2</v>
      </c>
      <c r="W16">
        <f t="shared" si="21"/>
        <v>147.34878588436305</v>
      </c>
      <c r="X16" s="3">
        <f t="shared" si="22"/>
        <v>50888.34085445536</v>
      </c>
      <c r="Y16" s="4">
        <f t="shared" si="4"/>
        <v>5.0888340854455358E-2</v>
      </c>
      <c r="Z16" s="4">
        <f t="shared" si="5"/>
        <v>1.6389101160212561E-4</v>
      </c>
      <c r="AA16" s="3">
        <f t="shared" si="23"/>
        <v>1.5599999999999983</v>
      </c>
      <c r="AC16" s="3">
        <f t="shared" si="24"/>
        <v>151.04300986786322</v>
      </c>
      <c r="AD16" s="3">
        <f t="shared" si="25"/>
        <v>2.500623589679817</v>
      </c>
      <c r="AE16">
        <f t="shared" si="26"/>
        <v>153.54363345754302</v>
      </c>
      <c r="AF16" s="3">
        <f t="shared" si="27"/>
        <v>40901.999413984253</v>
      </c>
      <c r="AG16" s="4">
        <f t="shared" si="6"/>
        <v>2.0450999706992126E-2</v>
      </c>
      <c r="AH16" s="4">
        <f t="shared" si="7"/>
        <v>1.6286077992099066E-2</v>
      </c>
      <c r="AI16" s="3">
        <f t="shared" si="28"/>
        <v>1.5600000000000041</v>
      </c>
    </row>
    <row r="17" spans="3:35" x14ac:dyDescent="0.2">
      <c r="C17">
        <v>6</v>
      </c>
      <c r="D17" s="3">
        <f t="shared" si="8"/>
        <v>297.73935454622733</v>
      </c>
      <c r="E17" s="3">
        <f t="shared" si="9"/>
        <v>555.73656791876692</v>
      </c>
      <c r="F17" s="3">
        <f t="shared" si="10"/>
        <v>853.47592246499426</v>
      </c>
      <c r="G17">
        <f t="shared" si="11"/>
        <v>195257.75098379762</v>
      </c>
      <c r="H17" s="4">
        <f t="shared" si="0"/>
        <v>4.8814437745949409E-2</v>
      </c>
      <c r="I17" s="4">
        <f t="shared" si="1"/>
        <v>0.65114498639129537</v>
      </c>
      <c r="J17" s="3">
        <f t="shared" si="12"/>
        <v>1.4571787525788951</v>
      </c>
      <c r="K17" s="3">
        <f t="shared" si="13"/>
        <v>0.97835622850139647</v>
      </c>
      <c r="M17" s="3">
        <f t="shared" si="14"/>
        <v>16.089703772939419</v>
      </c>
      <c r="N17" s="3">
        <f t="shared" si="15"/>
        <v>553.09675924047224</v>
      </c>
      <c r="O17">
        <f t="shared" si="16"/>
        <v>569.18646301341164</v>
      </c>
      <c r="P17" s="3">
        <f t="shared" si="17"/>
        <v>103166.51829601607</v>
      </c>
      <c r="Q17" s="4">
        <f t="shared" si="2"/>
        <v>0.10316651829601607</v>
      </c>
      <c r="R17" s="4">
        <f t="shared" si="3"/>
        <v>0.97173210394401055</v>
      </c>
      <c r="S17" s="3">
        <f t="shared" si="18"/>
        <v>1.5599999999999827</v>
      </c>
      <c r="U17" s="3">
        <f t="shared" si="19"/>
        <v>138.57479286923945</v>
      </c>
      <c r="V17" s="3">
        <f t="shared" si="20"/>
        <v>2.5074202805506852E-2</v>
      </c>
      <c r="W17">
        <f t="shared" si="21"/>
        <v>138.59986707204496</v>
      </c>
      <c r="X17" s="3">
        <f t="shared" si="22"/>
        <v>51035.689640339726</v>
      </c>
      <c r="Y17" s="4">
        <f t="shared" si="4"/>
        <v>5.1035689640339728E-2</v>
      </c>
      <c r="Z17" s="4">
        <f t="shared" si="5"/>
        <v>1.8091072765945111E-4</v>
      </c>
      <c r="AA17" s="3">
        <f t="shared" si="23"/>
        <v>1.5599999999999983</v>
      </c>
      <c r="AC17" s="3">
        <f t="shared" si="24"/>
        <v>143.07485790404849</v>
      </c>
      <c r="AD17" s="3">
        <f t="shared" si="25"/>
        <v>2.6147344754891884</v>
      </c>
      <c r="AE17">
        <f t="shared" si="26"/>
        <v>145.68959237953769</v>
      </c>
      <c r="AF17" s="3">
        <f t="shared" si="27"/>
        <v>41055.543047441795</v>
      </c>
      <c r="AG17" s="4">
        <f t="shared" si="6"/>
        <v>2.0527771523720897E-2</v>
      </c>
      <c r="AH17" s="4">
        <f t="shared" si="7"/>
        <v>1.7947297626295176E-2</v>
      </c>
      <c r="AI17" s="3">
        <f t="shared" si="28"/>
        <v>1.5599999999999983</v>
      </c>
    </row>
    <row r="18" spans="3:35" x14ac:dyDescent="0.2">
      <c r="C18">
        <v>7</v>
      </c>
      <c r="D18" s="3">
        <f t="shared" si="8"/>
        <v>280.80837465493437</v>
      </c>
      <c r="E18" s="3">
        <f t="shared" si="9"/>
        <v>569.79831828656324</v>
      </c>
      <c r="F18" s="3">
        <f t="shared" si="10"/>
        <v>850.60669294149761</v>
      </c>
      <c r="G18">
        <f t="shared" si="11"/>
        <v>196111.22690626263</v>
      </c>
      <c r="H18" s="4">
        <f t="shared" si="0"/>
        <v>4.9027806726565655E-2</v>
      </c>
      <c r="I18" s="4">
        <f t="shared" si="1"/>
        <v>0.66987283666453867</v>
      </c>
      <c r="J18" s="3">
        <f t="shared" si="12"/>
        <v>1.4563061667744448</v>
      </c>
      <c r="K18" s="3">
        <f t="shared" si="13"/>
        <v>0.98496057803683434</v>
      </c>
      <c r="M18" s="3">
        <f t="shared" si="14"/>
        <v>14.943169869829159</v>
      </c>
      <c r="N18" s="3">
        <f t="shared" si="15"/>
        <v>567.03827703885759</v>
      </c>
      <c r="O18">
        <f t="shared" si="16"/>
        <v>581.98144690868673</v>
      </c>
      <c r="P18" s="3">
        <f t="shared" si="17"/>
        <v>103735.70475902948</v>
      </c>
      <c r="Q18" s="4">
        <f t="shared" si="2"/>
        <v>0.10373570475902948</v>
      </c>
      <c r="R18" s="4">
        <f t="shared" si="3"/>
        <v>0.9743236318800147</v>
      </c>
      <c r="S18" s="3">
        <f t="shared" si="18"/>
        <v>1.5600000000000167</v>
      </c>
      <c r="U18" s="3">
        <f t="shared" si="19"/>
        <v>130.34038534497807</v>
      </c>
      <c r="V18" s="3">
        <f t="shared" si="20"/>
        <v>2.6033854550056423E-2</v>
      </c>
      <c r="W18">
        <f t="shared" si="21"/>
        <v>130.36641919952814</v>
      </c>
      <c r="X18" s="3">
        <f t="shared" si="22"/>
        <v>51174.28950741177</v>
      </c>
      <c r="Y18" s="4">
        <f t="shared" si="4"/>
        <v>5.117428950741177E-2</v>
      </c>
      <c r="Z18" s="4">
        <f t="shared" si="5"/>
        <v>1.9969755025802421E-4</v>
      </c>
      <c r="AA18" s="3">
        <f t="shared" si="23"/>
        <v>1.5600000000000112</v>
      </c>
      <c r="AC18" s="3">
        <f t="shared" si="24"/>
        <v>135.52481944012712</v>
      </c>
      <c r="AD18" s="3">
        <f t="shared" si="25"/>
        <v>2.7340073931555984</v>
      </c>
      <c r="AE18">
        <f t="shared" si="26"/>
        <v>138.25882683328271</v>
      </c>
      <c r="AF18" s="3">
        <f t="shared" si="27"/>
        <v>41201.232639821334</v>
      </c>
      <c r="AG18" s="4">
        <f t="shared" si="6"/>
        <v>2.0600616319910666E-2</v>
      </c>
      <c r="AH18" s="4">
        <f t="shared" si="7"/>
        <v>1.9774559467746384E-2</v>
      </c>
      <c r="AI18" s="3">
        <f t="shared" si="28"/>
        <v>1.5600000000000012</v>
      </c>
    </row>
    <row r="19" spans="3:35" x14ac:dyDescent="0.2">
      <c r="C19">
        <v>8</v>
      </c>
      <c r="D19" s="3">
        <f t="shared" si="8"/>
        <v>264.83905564640338</v>
      </c>
      <c r="E19" s="3">
        <f t="shared" si="9"/>
        <v>584.13300822180895</v>
      </c>
      <c r="F19" s="3">
        <f t="shared" si="10"/>
        <v>848.97206386821244</v>
      </c>
      <c r="G19">
        <f t="shared" si="11"/>
        <v>196961.83359920414</v>
      </c>
      <c r="H19" s="4">
        <f t="shared" si="0"/>
        <v>4.9240458399801033E-2</v>
      </c>
      <c r="I19" s="4">
        <f t="shared" si="1"/>
        <v>0.6880473846928431</v>
      </c>
      <c r="J19" s="3">
        <f t="shared" si="12"/>
        <v>1.4554046075851426</v>
      </c>
      <c r="K19" s="3">
        <f t="shared" si="13"/>
        <v>0.99138128969889916</v>
      </c>
      <c r="M19" s="3">
        <f t="shared" si="14"/>
        <v>13.876333539233164</v>
      </c>
      <c r="N19" s="3">
        <f t="shared" si="15"/>
        <v>581.24730262623484</v>
      </c>
      <c r="O19">
        <f t="shared" si="16"/>
        <v>595.12363616546804</v>
      </c>
      <c r="P19" s="3">
        <f t="shared" si="17"/>
        <v>104317.68620593817</v>
      </c>
      <c r="Q19" s="4">
        <f t="shared" si="2"/>
        <v>0.10431768620593816</v>
      </c>
      <c r="R19" s="4">
        <f t="shared" si="3"/>
        <v>0.97668327605228067</v>
      </c>
      <c r="S19" s="3">
        <f t="shared" si="18"/>
        <v>1.5599999999999983</v>
      </c>
      <c r="U19" s="3">
        <f t="shared" si="19"/>
        <v>122.59154036765558</v>
      </c>
      <c r="V19" s="3">
        <f t="shared" si="20"/>
        <v>2.7029409186761E-2</v>
      </c>
      <c r="W19">
        <f t="shared" si="21"/>
        <v>122.61856977684235</v>
      </c>
      <c r="X19" s="3">
        <f t="shared" si="22"/>
        <v>51304.655926611296</v>
      </c>
      <c r="Y19" s="4">
        <f t="shared" si="4"/>
        <v>5.1304655926611299E-2</v>
      </c>
      <c r="Z19" s="4">
        <f t="shared" si="5"/>
        <v>2.2043487569584874E-4</v>
      </c>
      <c r="AA19" s="3">
        <f t="shared" si="23"/>
        <v>1.5599999999999983</v>
      </c>
      <c r="AC19" s="3">
        <f t="shared" si="24"/>
        <v>128.37118173951461</v>
      </c>
      <c r="AD19" s="3">
        <f t="shared" si="25"/>
        <v>2.8586761863873908</v>
      </c>
      <c r="AE19">
        <f t="shared" si="26"/>
        <v>131.229857925902</v>
      </c>
      <c r="AF19" s="3">
        <f t="shared" si="27"/>
        <v>41339.491466654617</v>
      </c>
      <c r="AG19" s="4">
        <f t="shared" si="6"/>
        <v>2.0669745733327308E-2</v>
      </c>
      <c r="AH19" s="4">
        <f t="shared" si="7"/>
        <v>2.1783732997726186E-2</v>
      </c>
      <c r="AI19" s="3">
        <f t="shared" si="28"/>
        <v>1.5600000000000012</v>
      </c>
    </row>
    <row r="20" spans="3:35" x14ac:dyDescent="0.2">
      <c r="C20">
        <v>9</v>
      </c>
      <c r="D20" s="3">
        <f t="shared" si="8"/>
        <v>249.77715368562417</v>
      </c>
      <c r="E20" s="3">
        <f t="shared" si="9"/>
        <v>598.74143410604029</v>
      </c>
      <c r="F20" s="3">
        <f t="shared" si="10"/>
        <v>848.51858779166457</v>
      </c>
      <c r="G20">
        <f t="shared" si="11"/>
        <v>197810.80566307236</v>
      </c>
      <c r="H20" s="4">
        <f t="shared" si="0"/>
        <v>4.9452701415768088E-2</v>
      </c>
      <c r="I20" s="4">
        <f t="shared" si="1"/>
        <v>0.70563148847959989</v>
      </c>
      <c r="J20" s="3">
        <f t="shared" si="12"/>
        <v>1.4544740444376814</v>
      </c>
      <c r="K20" s="3">
        <f t="shared" si="13"/>
        <v>0.99759858330551909</v>
      </c>
      <c r="M20" s="3">
        <f t="shared" si="14"/>
        <v>12.883758663663098</v>
      </c>
      <c r="N20" s="3">
        <f t="shared" si="15"/>
        <v>595.72438659391992</v>
      </c>
      <c r="O20">
        <f t="shared" si="16"/>
        <v>608.60814525758303</v>
      </c>
      <c r="P20" s="3">
        <f t="shared" si="17"/>
        <v>104912.80984210364</v>
      </c>
      <c r="Q20" s="4">
        <f t="shared" si="2"/>
        <v>0.10491280984210365</v>
      </c>
      <c r="R20" s="4">
        <f t="shared" si="3"/>
        <v>0.97883078173689197</v>
      </c>
      <c r="S20" s="3">
        <f t="shared" si="18"/>
        <v>1.5599999999999759</v>
      </c>
      <c r="U20" s="3">
        <f t="shared" si="19"/>
        <v>115.30005878113714</v>
      </c>
      <c r="V20" s="3">
        <f t="shared" si="20"/>
        <v>2.8062228527830337E-2</v>
      </c>
      <c r="W20">
        <f t="shared" si="21"/>
        <v>115.32812100966497</v>
      </c>
      <c r="X20" s="3">
        <f t="shared" si="22"/>
        <v>51427.274496388141</v>
      </c>
      <c r="Y20" s="4">
        <f t="shared" si="4"/>
        <v>5.1427274496388141E-2</v>
      </c>
      <c r="Z20" s="4">
        <f t="shared" si="5"/>
        <v>2.4332511691123977E-4</v>
      </c>
      <c r="AA20" s="3">
        <f t="shared" si="23"/>
        <v>1.5599999999999983</v>
      </c>
      <c r="AC20" s="3">
        <f t="shared" si="24"/>
        <v>121.59333624082393</v>
      </c>
      <c r="AD20" s="3">
        <f t="shared" si="25"/>
        <v>2.9889852835926187</v>
      </c>
      <c r="AE20">
        <f t="shared" si="26"/>
        <v>124.58232152441654</v>
      </c>
      <c r="AF20" s="3">
        <f t="shared" si="27"/>
        <v>41470.721324580518</v>
      </c>
      <c r="AG20" s="4">
        <f t="shared" si="6"/>
        <v>2.0735360662290259E-2</v>
      </c>
      <c r="AH20" s="4">
        <f t="shared" si="7"/>
        <v>2.3992049971607053E-2</v>
      </c>
      <c r="AI20" s="3">
        <f t="shared" si="28"/>
        <v>1.5600000000000012</v>
      </c>
    </row>
    <row r="21" spans="3:35" x14ac:dyDescent="0.2">
      <c r="C21">
        <v>10</v>
      </c>
      <c r="D21" s="3">
        <f t="shared" si="8"/>
        <v>235.57142844410706</v>
      </c>
      <c r="E21" s="3">
        <f t="shared" si="9"/>
        <v>613.62409477154426</v>
      </c>
      <c r="F21" s="3">
        <f t="shared" si="10"/>
        <v>849.19552321565141</v>
      </c>
      <c r="G21">
        <f t="shared" si="11"/>
        <v>198659.32425086401</v>
      </c>
      <c r="H21" s="4">
        <f t="shared" si="0"/>
        <v>4.9664831062716006E-2</v>
      </c>
      <c r="I21" s="4">
        <f t="shared" si="1"/>
        <v>0.72259459452627817</v>
      </c>
      <c r="J21" s="3">
        <f t="shared" si="12"/>
        <v>1.453514426470192</v>
      </c>
      <c r="K21" s="3">
        <f t="shared" si="13"/>
        <v>1.0035950480820641</v>
      </c>
      <c r="M21" s="3">
        <f t="shared" si="14"/>
        <v>11.96037477673662</v>
      </c>
      <c r="N21" s="3">
        <f t="shared" si="15"/>
        <v>610.46977086966922</v>
      </c>
      <c r="O21">
        <f t="shared" si="16"/>
        <v>622.43014564640589</v>
      </c>
      <c r="P21" s="3">
        <f t="shared" si="17"/>
        <v>105521.41798736123</v>
      </c>
      <c r="Q21" s="4">
        <f t="shared" si="2"/>
        <v>0.10552141798736123</v>
      </c>
      <c r="R21" s="4">
        <f t="shared" si="3"/>
        <v>0.9807843902478155</v>
      </c>
      <c r="S21" s="3">
        <f t="shared" si="18"/>
        <v>1.5599999999999448</v>
      </c>
      <c r="U21" s="3">
        <f t="shared" si="19"/>
        <v>108.43932883887955</v>
      </c>
      <c r="V21" s="3">
        <f t="shared" si="20"/>
        <v>2.913372568329034E-2</v>
      </c>
      <c r="W21">
        <f t="shared" si="21"/>
        <v>108.46846256456284</v>
      </c>
      <c r="X21" s="3">
        <f t="shared" si="22"/>
        <v>51542.60261739781</v>
      </c>
      <c r="Y21" s="4">
        <f t="shared" si="4"/>
        <v>5.1542602617397806E-2</v>
      </c>
      <c r="Z21" s="4">
        <f t="shared" si="5"/>
        <v>2.685916716663085E-4</v>
      </c>
      <c r="AA21" s="3">
        <f t="shared" si="23"/>
        <v>1.5599999999999983</v>
      </c>
      <c r="AC21" s="3">
        <f t="shared" si="24"/>
        <v>115.17172482849089</v>
      </c>
      <c r="AD21" s="3">
        <f t="shared" si="25"/>
        <v>3.1251901761917202</v>
      </c>
      <c r="AE21">
        <f t="shared" si="26"/>
        <v>118.29691500468262</v>
      </c>
      <c r="AF21" s="3">
        <f t="shared" si="27"/>
        <v>41595.303646104934</v>
      </c>
      <c r="AG21" s="4">
        <f t="shared" si="6"/>
        <v>2.0797651823052467E-2</v>
      </c>
      <c r="AH21" s="4">
        <f t="shared" si="7"/>
        <v>2.6418188302442323E-2</v>
      </c>
      <c r="AI21" s="3">
        <f t="shared" si="28"/>
        <v>1.5599999999999983</v>
      </c>
    </row>
    <row r="22" spans="3:35" x14ac:dyDescent="0.2">
      <c r="C22">
        <v>11</v>
      </c>
      <c r="D22" s="3">
        <f t="shared" si="8"/>
        <v>222.17348394147805</v>
      </c>
      <c r="E22" s="3">
        <f t="shared" si="9"/>
        <v>628.78117368251856</v>
      </c>
      <c r="F22" s="3">
        <f t="shared" si="10"/>
        <v>850.9546576239967</v>
      </c>
      <c r="G22">
        <f t="shared" si="11"/>
        <v>199508.51977407967</v>
      </c>
      <c r="H22" s="4">
        <f t="shared" si="0"/>
        <v>4.9877129943519921E-2</v>
      </c>
      <c r="I22" s="4">
        <f t="shared" si="1"/>
        <v>0.73891266479247852</v>
      </c>
      <c r="J22" s="3">
        <f t="shared" si="12"/>
        <v>1.4525256841174377</v>
      </c>
      <c r="K22" s="3">
        <f t="shared" si="13"/>
        <v>1.0093557390377657</v>
      </c>
      <c r="M22" s="3">
        <f t="shared" si="14"/>
        <v>11.101452759465529</v>
      </c>
      <c r="N22" s="3">
        <f t="shared" si="15"/>
        <v>625.48337039703028</v>
      </c>
      <c r="O22">
        <f t="shared" si="16"/>
        <v>636.58482315649576</v>
      </c>
      <c r="P22" s="3">
        <f t="shared" si="17"/>
        <v>106143.84813300763</v>
      </c>
      <c r="Q22" s="4">
        <f t="shared" si="2"/>
        <v>0.10614384813300763</v>
      </c>
      <c r="R22" s="4">
        <f t="shared" si="3"/>
        <v>0.98256092141119689</v>
      </c>
      <c r="S22" s="3">
        <f t="shared" si="18"/>
        <v>1.5600000000000633</v>
      </c>
      <c r="U22" s="3">
        <f t="shared" si="19"/>
        <v>101.98424271848253</v>
      </c>
      <c r="V22" s="3">
        <f t="shared" si="20"/>
        <v>3.0245366993591313E-2</v>
      </c>
      <c r="W22">
        <f t="shared" si="21"/>
        <v>102.01448808547613</v>
      </c>
      <c r="X22" s="3">
        <f t="shared" si="22"/>
        <v>51651.07107996237</v>
      </c>
      <c r="Y22" s="4">
        <f t="shared" si="4"/>
        <v>5.165107107996237E-2</v>
      </c>
      <c r="Z22" s="4">
        <f t="shared" si="5"/>
        <v>2.9648109362906627E-4</v>
      </c>
      <c r="AA22" s="3">
        <f t="shared" si="23"/>
        <v>1.5599999999999983</v>
      </c>
      <c r="AC22" s="3">
        <f t="shared" si="24"/>
        <v>109.08778846352999</v>
      </c>
      <c r="AD22" s="3">
        <f t="shared" si="25"/>
        <v>3.2675579184947754</v>
      </c>
      <c r="AE22">
        <f t="shared" si="26"/>
        <v>112.35534638202476</v>
      </c>
      <c r="AF22" s="3">
        <f t="shared" si="27"/>
        <v>41713.600561109619</v>
      </c>
      <c r="AG22" s="4">
        <f t="shared" si="6"/>
        <v>2.085680028055481E-2</v>
      </c>
      <c r="AH22" s="4">
        <f t="shared" si="7"/>
        <v>2.9082353654846082E-2</v>
      </c>
      <c r="AI22" s="3">
        <f t="shared" si="28"/>
        <v>1.5600000000000012</v>
      </c>
    </row>
    <row r="23" spans="3:35" x14ac:dyDescent="0.2">
      <c r="C23">
        <v>12</v>
      </c>
      <c r="D23" s="3">
        <f t="shared" si="8"/>
        <v>209.5376169532824</v>
      </c>
      <c r="E23" s="3">
        <f t="shared" si="9"/>
        <v>644.21252073511232</v>
      </c>
      <c r="F23" s="3">
        <f t="shared" si="10"/>
        <v>853.7501376883946</v>
      </c>
      <c r="G23">
        <f t="shared" si="11"/>
        <v>200359.47443170368</v>
      </c>
      <c r="H23" s="4">
        <f t="shared" si="0"/>
        <v>5.0089868607925921E-2</v>
      </c>
      <c r="I23" s="4">
        <f t="shared" si="1"/>
        <v>0.75456798458548513</v>
      </c>
      <c r="J23" s="3">
        <f t="shared" si="12"/>
        <v>1.4515077306954527</v>
      </c>
      <c r="K23" s="3">
        <f t="shared" si="13"/>
        <v>1.014868216721839</v>
      </c>
      <c r="M23" s="3">
        <f t="shared" si="14"/>
        <v>10.30258212842898</v>
      </c>
      <c r="N23" s="3">
        <f t="shared" si="15"/>
        <v>640.76475441096727</v>
      </c>
      <c r="O23">
        <f t="shared" si="16"/>
        <v>651.06733653939625</v>
      </c>
      <c r="P23" s="3">
        <f t="shared" si="17"/>
        <v>106780.43295616412</v>
      </c>
      <c r="Q23" s="4">
        <f t="shared" si="2"/>
        <v>0.10678043295616411</v>
      </c>
      <c r="R23" s="4">
        <f t="shared" si="3"/>
        <v>0.98417585777964212</v>
      </c>
      <c r="S23" s="3">
        <f t="shared" si="18"/>
        <v>1.5599999999999545</v>
      </c>
      <c r="U23" s="3">
        <f t="shared" si="19"/>
        <v>95.911116726492281</v>
      </c>
      <c r="V23" s="3">
        <f t="shared" si="20"/>
        <v>3.1398674035662079E-2</v>
      </c>
      <c r="W23">
        <f t="shared" si="21"/>
        <v>95.942515400527938</v>
      </c>
      <c r="X23" s="3">
        <f t="shared" si="22"/>
        <v>51753.085568047849</v>
      </c>
      <c r="Y23" s="4">
        <f t="shared" si="4"/>
        <v>5.1753085568047849E-2</v>
      </c>
      <c r="Z23" s="4">
        <f t="shared" si="5"/>
        <v>3.2726548709488291E-4</v>
      </c>
      <c r="AA23" s="3">
        <f t="shared" si="23"/>
        <v>1.5600000000000112</v>
      </c>
      <c r="AC23" s="3">
        <f t="shared" si="24"/>
        <v>103.32391809836115</v>
      </c>
      <c r="AD23" s="3">
        <f t="shared" si="25"/>
        <v>3.4163676501093132</v>
      </c>
      <c r="AE23">
        <f t="shared" si="26"/>
        <v>106.74028574847046</v>
      </c>
      <c r="AF23" s="3">
        <f t="shared" si="27"/>
        <v>41825.955907491647</v>
      </c>
      <c r="AG23" s="4">
        <f t="shared" si="6"/>
        <v>2.0912977953745825E-2</v>
      </c>
      <c r="AH23" s="4">
        <f t="shared" si="7"/>
        <v>3.2006356608036982E-2</v>
      </c>
      <c r="AI23" s="3">
        <f t="shared" si="28"/>
        <v>1.5600000000000012</v>
      </c>
    </row>
    <row r="24" spans="3:35" x14ac:dyDescent="0.2">
      <c r="C24">
        <v>13</v>
      </c>
      <c r="D24" s="3">
        <f t="shared" si="8"/>
        <v>197.62067273137365</v>
      </c>
      <c r="E24" s="3">
        <f t="shared" si="9"/>
        <v>659.91763371159311</v>
      </c>
      <c r="F24" s="3">
        <f t="shared" si="10"/>
        <v>857.53830644296681</v>
      </c>
      <c r="G24">
        <f t="shared" si="11"/>
        <v>201213.22456939207</v>
      </c>
      <c r="H24" s="4">
        <f t="shared" si="0"/>
        <v>5.0303306142348014E-2</v>
      </c>
      <c r="I24" s="4">
        <f t="shared" si="1"/>
        <v>0.76954886884167772</v>
      </c>
      <c r="J24" s="3">
        <f t="shared" si="12"/>
        <v>1.4504604639867487</v>
      </c>
      <c r="K24" s="3">
        <f t="shared" si="13"/>
        <v>1.0201225340844859</v>
      </c>
      <c r="M24" s="3">
        <f t="shared" si="14"/>
        <v>9.5596498141409825</v>
      </c>
      <c r="N24" s="3">
        <f t="shared" si="15"/>
        <v>656.31312734400058</v>
      </c>
      <c r="O24">
        <f t="shared" si="16"/>
        <v>665.87277715814162</v>
      </c>
      <c r="P24" s="3">
        <f t="shared" si="17"/>
        <v>107431.50029270352</v>
      </c>
      <c r="Q24" s="4">
        <f t="shared" si="2"/>
        <v>0.10743150029270353</v>
      </c>
      <c r="R24" s="4">
        <f t="shared" si="3"/>
        <v>0.9856434289821242</v>
      </c>
      <c r="S24" s="3">
        <f t="shared" si="18"/>
        <v>1.5599999999999983</v>
      </c>
      <c r="U24" s="3">
        <f t="shared" si="19"/>
        <v>90.197615118408692</v>
      </c>
      <c r="V24" s="3">
        <f t="shared" si="20"/>
        <v>3.2595225705135795E-2</v>
      </c>
      <c r="W24">
        <f t="shared" si="21"/>
        <v>90.230210344113829</v>
      </c>
      <c r="X24" s="3">
        <f t="shared" si="22"/>
        <v>51849.028083448378</v>
      </c>
      <c r="Y24" s="4">
        <f t="shared" si="4"/>
        <v>5.1849028083448379E-2</v>
      </c>
      <c r="Z24" s="4">
        <f t="shared" si="5"/>
        <v>3.6124514816962463E-4</v>
      </c>
      <c r="AA24" s="3">
        <f t="shared" si="23"/>
        <v>1.5599999999999912</v>
      </c>
      <c r="AC24" s="3">
        <f t="shared" si="24"/>
        <v>97.863407798823957</v>
      </c>
      <c r="AD24" s="3">
        <f t="shared" si="25"/>
        <v>3.571911141887425</v>
      </c>
      <c r="AE24">
        <f t="shared" si="26"/>
        <v>101.43531894071138</v>
      </c>
      <c r="AF24" s="3">
        <f t="shared" si="27"/>
        <v>41932.696193240117</v>
      </c>
      <c r="AG24" s="4">
        <f t="shared" si="6"/>
        <v>2.0966348096620058E-2</v>
      </c>
      <c r="AH24" s="4">
        <f t="shared" si="7"/>
        <v>3.5213682760490903E-2</v>
      </c>
      <c r="AI24" s="3">
        <f t="shared" si="28"/>
        <v>1.5599999999999983</v>
      </c>
    </row>
    <row r="25" spans="3:35" x14ac:dyDescent="0.2">
      <c r="C25">
        <v>14</v>
      </c>
      <c r="D25" s="3">
        <f t="shared" si="8"/>
        <v>186.38190777770413</v>
      </c>
      <c r="E25" s="3">
        <f t="shared" si="9"/>
        <v>675.89563942862901</v>
      </c>
      <c r="F25" s="3">
        <f t="shared" si="10"/>
        <v>862.277547206333</v>
      </c>
      <c r="G25">
        <f t="shared" si="11"/>
        <v>202070.76287583503</v>
      </c>
      <c r="H25" s="4">
        <f t="shared" si="0"/>
        <v>5.0517690718958758E-2</v>
      </c>
      <c r="I25" s="4">
        <f t="shared" si="1"/>
        <v>0.78384928567193113</v>
      </c>
      <c r="J25" s="3">
        <f t="shared" si="12"/>
        <v>1.4493837678273311</v>
      </c>
      <c r="K25" s="3">
        <f t="shared" si="13"/>
        <v>1.025111175745361</v>
      </c>
      <c r="M25" s="3">
        <f t="shared" si="14"/>
        <v>8.868820334094984</v>
      </c>
      <c r="N25" s="3">
        <f t="shared" si="15"/>
        <v>672.12730940178585</v>
      </c>
      <c r="O25">
        <f t="shared" si="16"/>
        <v>680.9961297358808</v>
      </c>
      <c r="P25" s="3">
        <f t="shared" si="17"/>
        <v>108097.37306986167</v>
      </c>
      <c r="Q25" s="4">
        <f t="shared" si="2"/>
        <v>0.10809737306986167</v>
      </c>
      <c r="R25" s="4">
        <f t="shared" si="3"/>
        <v>0.9869766949519454</v>
      </c>
      <c r="S25" s="3">
        <f t="shared" si="18"/>
        <v>1.5600000000001353</v>
      </c>
      <c r="U25" s="3">
        <f t="shared" si="19"/>
        <v>84.822677447423345</v>
      </c>
      <c r="V25" s="3">
        <f t="shared" si="20"/>
        <v>3.3836660377579125E-2</v>
      </c>
      <c r="W25">
        <f t="shared" si="21"/>
        <v>84.856514107800919</v>
      </c>
      <c r="X25" s="3">
        <f t="shared" si="22"/>
        <v>51939.258293792489</v>
      </c>
      <c r="Y25" s="4">
        <f t="shared" si="4"/>
        <v>5.1939258293792492E-2</v>
      </c>
      <c r="Z25" s="4">
        <f t="shared" si="5"/>
        <v>3.9875147751878366E-4</v>
      </c>
      <c r="AA25" s="3">
        <f t="shared" si="23"/>
        <v>1.5600000000000041</v>
      </c>
      <c r="AC25" s="3">
        <f t="shared" si="24"/>
        <v>92.690409996185792</v>
      </c>
      <c r="AD25" s="3">
        <f t="shared" si="25"/>
        <v>3.7344933664655531</v>
      </c>
      <c r="AE25">
        <f t="shared" si="26"/>
        <v>96.424903362651349</v>
      </c>
      <c r="AF25" s="3">
        <f t="shared" si="27"/>
        <v>42034.131512180829</v>
      </c>
      <c r="AG25" s="4">
        <f t="shared" si="6"/>
        <v>2.1017065756090414E-2</v>
      </c>
      <c r="AH25" s="4">
        <f t="shared" si="7"/>
        <v>3.8729552597218879E-2</v>
      </c>
      <c r="AI25" s="3">
        <f t="shared" si="28"/>
        <v>1.5600000000000012</v>
      </c>
    </row>
    <row r="26" spans="3:35" x14ac:dyDescent="0.2">
      <c r="C26">
        <v>15</v>
      </c>
      <c r="D26" s="3">
        <f t="shared" si="8"/>
        <v>175.78285940924582</v>
      </c>
      <c r="E26" s="3">
        <f t="shared" si="9"/>
        <v>692.14527462463025</v>
      </c>
      <c r="F26" s="3">
        <f t="shared" si="10"/>
        <v>867.92813403387606</v>
      </c>
      <c r="G26">
        <f t="shared" si="11"/>
        <v>202933.04042304136</v>
      </c>
      <c r="H26" s="4">
        <f t="shared" si="0"/>
        <v>5.073326010576034E-2</v>
      </c>
      <c r="I26" s="4">
        <f t="shared" si="1"/>
        <v>0.79746841643183231</v>
      </c>
      <c r="J26" s="3">
        <f t="shared" si="12"/>
        <v>1.4482775136964732</v>
      </c>
      <c r="K26" s="3">
        <f t="shared" si="13"/>
        <v>1.029828956115282</v>
      </c>
      <c r="M26" s="3">
        <f t="shared" si="14"/>
        <v>8.2265172708099659</v>
      </c>
      <c r="N26" s="3">
        <f t="shared" si="15"/>
        <v>688.20571685198172</v>
      </c>
      <c r="O26">
        <f t="shared" si="16"/>
        <v>696.43223412279167</v>
      </c>
      <c r="P26" s="3">
        <f t="shared" si="17"/>
        <v>108778.36919959755</v>
      </c>
      <c r="Q26" s="4">
        <f t="shared" si="2"/>
        <v>0.10877836919959755</v>
      </c>
      <c r="R26" s="4">
        <f t="shared" si="3"/>
        <v>0.98818762706873864</v>
      </c>
      <c r="S26" s="3">
        <f t="shared" si="18"/>
        <v>1.5599999999998981</v>
      </c>
      <c r="U26" s="3">
        <f t="shared" si="19"/>
        <v>79.766449346353539</v>
      </c>
      <c r="V26" s="3">
        <f t="shared" si="20"/>
        <v>3.5124678151666602E-2</v>
      </c>
      <c r="W26">
        <f t="shared" si="21"/>
        <v>79.8015740245052</v>
      </c>
      <c r="X26" s="3">
        <f t="shared" si="22"/>
        <v>52024.114807900289</v>
      </c>
      <c r="Y26" s="4">
        <f t="shared" si="4"/>
        <v>5.2024114807900292E-2</v>
      </c>
      <c r="Z26" s="4">
        <f t="shared" si="5"/>
        <v>4.4015019228669139E-4</v>
      </c>
      <c r="AA26" s="3">
        <f t="shared" si="23"/>
        <v>1.5599999999999983</v>
      </c>
      <c r="AC26" s="3">
        <f t="shared" si="24"/>
        <v>87.789892792082327</v>
      </c>
      <c r="AD26" s="3">
        <f t="shared" si="25"/>
        <v>3.9044330944968806</v>
      </c>
      <c r="AE26">
        <f t="shared" si="26"/>
        <v>91.694325886579207</v>
      </c>
      <c r="AF26" s="3">
        <f t="shared" si="27"/>
        <v>42130.556415543484</v>
      </c>
      <c r="AG26" s="4">
        <f t="shared" si="6"/>
        <v>2.1065278207771741E-2</v>
      </c>
      <c r="AH26" s="4">
        <f t="shared" si="7"/>
        <v>4.2580967325354983E-2</v>
      </c>
      <c r="AI26" s="3">
        <f t="shared" si="28"/>
        <v>1.5600000000000012</v>
      </c>
    </row>
    <row r="27" spans="3:35" x14ac:dyDescent="0.2">
      <c r="C27">
        <v>16</v>
      </c>
      <c r="D27" s="3">
        <f t="shared" si="8"/>
        <v>165.78722185079297</v>
      </c>
      <c r="E27" s="3">
        <f t="shared" si="9"/>
        <v>708.66486663631724</v>
      </c>
      <c r="F27" s="3">
        <f t="shared" si="10"/>
        <v>874.45208848711013</v>
      </c>
      <c r="G27">
        <f t="shared" si="11"/>
        <v>203800.96855707522</v>
      </c>
      <c r="H27" s="4">
        <f t="shared" si="0"/>
        <v>5.0950242139268805E-2</v>
      </c>
      <c r="I27" s="4">
        <f t="shared" si="1"/>
        <v>0.81041017108482016</v>
      </c>
      <c r="J27" s="3">
        <f t="shared" si="12"/>
        <v>1.4471415623113097</v>
      </c>
      <c r="K27" s="3">
        <f t="shared" si="13"/>
        <v>1.0342728835194288</v>
      </c>
      <c r="M27" s="3">
        <f t="shared" si="14"/>
        <v>7.6294059707239894</v>
      </c>
      <c r="N27" s="3">
        <f t="shared" si="15"/>
        <v>704.54634207541505</v>
      </c>
      <c r="O27">
        <f t="shared" si="16"/>
        <v>712.17574804613901</v>
      </c>
      <c r="P27" s="3">
        <f t="shared" si="17"/>
        <v>109474.80143372035</v>
      </c>
      <c r="Q27" s="4">
        <f t="shared" si="2"/>
        <v>0.10947480143372035</v>
      </c>
      <c r="R27" s="4">
        <f t="shared" si="3"/>
        <v>0.98928718649623315</v>
      </c>
      <c r="S27" s="3">
        <f t="shared" si="18"/>
        <v>1.5600000000000422</v>
      </c>
      <c r="U27" s="3">
        <f t="shared" si="19"/>
        <v>75.010216640228151</v>
      </c>
      <c r="V27" s="3">
        <f t="shared" si="20"/>
        <v>3.6461043177355656E-2</v>
      </c>
      <c r="W27">
        <f t="shared" si="21"/>
        <v>75.046677683405505</v>
      </c>
      <c r="X27" s="3">
        <f t="shared" si="22"/>
        <v>52103.916381924791</v>
      </c>
      <c r="Y27" s="4">
        <f t="shared" si="4"/>
        <v>5.2103916381924791E-2</v>
      </c>
      <c r="Z27" s="4">
        <f t="shared" si="5"/>
        <v>4.8584486752593453E-4</v>
      </c>
      <c r="AA27" s="3">
        <f t="shared" si="23"/>
        <v>1.5600000000000041</v>
      </c>
      <c r="AC27" s="3">
        <f t="shared" si="24"/>
        <v>83.147599239840829</v>
      </c>
      <c r="AD27" s="3">
        <f t="shared" si="25"/>
        <v>4.0820635177247757</v>
      </c>
      <c r="AE27">
        <f t="shared" si="26"/>
        <v>87.229662757565606</v>
      </c>
      <c r="AF27" s="3">
        <f t="shared" si="27"/>
        <v>42222.250741430063</v>
      </c>
      <c r="AG27" s="4">
        <f t="shared" si="6"/>
        <v>2.1111125370715033E-2</v>
      </c>
      <c r="AH27" s="4">
        <f t="shared" si="7"/>
        <v>4.6796736209675761E-2</v>
      </c>
      <c r="AI27" s="3">
        <f t="shared" si="28"/>
        <v>1.5600000000000012</v>
      </c>
    </row>
    <row r="28" spans="3:35" x14ac:dyDescent="0.2">
      <c r="C28">
        <v>17</v>
      </c>
      <c r="D28" s="3">
        <f t="shared" si="8"/>
        <v>156.36072859321621</v>
      </c>
      <c r="E28" s="3">
        <f t="shared" si="9"/>
        <v>725.45231392009646</v>
      </c>
      <c r="F28" s="3">
        <f t="shared" si="10"/>
        <v>881.81304251331278</v>
      </c>
      <c r="G28">
        <f t="shared" si="11"/>
        <v>204675.42064556232</v>
      </c>
      <c r="H28" s="4">
        <f t="shared" si="0"/>
        <v>5.1168855161390581E-2</v>
      </c>
      <c r="I28" s="4">
        <f t="shared" si="1"/>
        <v>0.82268267642360737</v>
      </c>
      <c r="J28" s="3">
        <f t="shared" si="12"/>
        <v>1.4459757652270633</v>
      </c>
      <c r="K28" s="3">
        <f t="shared" si="13"/>
        <v>1.0384419977568622</v>
      </c>
      <c r="M28" s="3">
        <f t="shared" si="14"/>
        <v>7.0743773849948965</v>
      </c>
      <c r="N28" s="3">
        <f t="shared" si="15"/>
        <v>721.14673343392792</v>
      </c>
      <c r="O28">
        <f t="shared" si="16"/>
        <v>728.22111081892285</v>
      </c>
      <c r="P28" s="3">
        <f t="shared" si="17"/>
        <v>110186.97718176649</v>
      </c>
      <c r="Q28" s="4">
        <f t="shared" si="2"/>
        <v>0.11018697718176648</v>
      </c>
      <c r="R28" s="4">
        <f t="shared" si="3"/>
        <v>0.99028539920102088</v>
      </c>
      <c r="S28" s="3">
        <f t="shared" si="18"/>
        <v>1.5599999999999052</v>
      </c>
      <c r="U28" s="3">
        <f t="shared" si="19"/>
        <v>70.536342681751506</v>
      </c>
      <c r="V28" s="3">
        <f t="shared" si="20"/>
        <v>3.784758607223597E-2</v>
      </c>
      <c r="W28">
        <f t="shared" si="21"/>
        <v>70.574190267823738</v>
      </c>
      <c r="X28" s="3">
        <f t="shared" si="22"/>
        <v>52178.963059608199</v>
      </c>
      <c r="Y28" s="4">
        <f t="shared" si="4"/>
        <v>5.2178963059608202E-2</v>
      </c>
      <c r="Z28" s="4">
        <f t="shared" si="5"/>
        <v>5.362808404688347E-4</v>
      </c>
      <c r="AA28" s="3">
        <f t="shared" si="23"/>
        <v>1.5599999999999983</v>
      </c>
      <c r="AC28" s="3">
        <f t="shared" si="24"/>
        <v>78.750008526469813</v>
      </c>
      <c r="AD28" s="3">
        <f t="shared" si="25"/>
        <v>4.267732900096374</v>
      </c>
      <c r="AE28">
        <f t="shared" si="26"/>
        <v>83.017741426566189</v>
      </c>
      <c r="AF28" s="3">
        <f t="shared" si="27"/>
        <v>42309.480404187627</v>
      </c>
      <c r="AG28" s="4">
        <f t="shared" si="6"/>
        <v>2.1154740202093812E-2</v>
      </c>
      <c r="AH28" s="4">
        <f t="shared" si="7"/>
        <v>5.14074802176041E-2</v>
      </c>
      <c r="AI28" s="3">
        <f t="shared" si="28"/>
        <v>1.5599999999999983</v>
      </c>
    </row>
    <row r="29" spans="3:35" x14ac:dyDescent="0.2">
      <c r="C29">
        <v>18</v>
      </c>
      <c r="D29" s="3">
        <f t="shared" si="8"/>
        <v>147.47104075706616</v>
      </c>
      <c r="E29" s="3">
        <f t="shared" si="9"/>
        <v>742.50506647947213</v>
      </c>
      <c r="F29" s="3">
        <f t="shared" si="10"/>
        <v>889.97610723653827</v>
      </c>
      <c r="G29">
        <f t="shared" si="11"/>
        <v>205557.23368807562</v>
      </c>
      <c r="H29" s="4">
        <f t="shared" si="0"/>
        <v>5.1389308422018908E-2</v>
      </c>
      <c r="I29" s="4">
        <f t="shared" si="1"/>
        <v>0.8342977529868999</v>
      </c>
      <c r="J29" s="3">
        <f t="shared" si="12"/>
        <v>1.444779966445128</v>
      </c>
      <c r="K29" s="3">
        <f t="shared" si="13"/>
        <v>1.0423371884502168</v>
      </c>
      <c r="M29" s="3">
        <f t="shared" si="14"/>
        <v>6.5585329781864798</v>
      </c>
      <c r="N29" s="3">
        <f t="shared" si="15"/>
        <v>738.00397501487464</v>
      </c>
      <c r="O29">
        <f t="shared" si="16"/>
        <v>744.5625079930611</v>
      </c>
      <c r="P29" s="3">
        <f t="shared" si="17"/>
        <v>110915.19829258541</v>
      </c>
      <c r="Q29" s="4">
        <f t="shared" si="2"/>
        <v>0.11091519829258541</v>
      </c>
      <c r="R29" s="4">
        <f t="shared" si="3"/>
        <v>0.99119142730425047</v>
      </c>
      <c r="S29" s="3">
        <f t="shared" si="18"/>
        <v>1.5600000000001282</v>
      </c>
      <c r="U29" s="3">
        <f t="shared" si="19"/>
        <v>66.328208798174643</v>
      </c>
      <c r="V29" s="3">
        <f t="shared" si="20"/>
        <v>3.9286206429349019E-2</v>
      </c>
      <c r="W29">
        <f t="shared" si="21"/>
        <v>66.367495004603995</v>
      </c>
      <c r="X29" s="3">
        <f t="shared" si="22"/>
        <v>52249.537249876026</v>
      </c>
      <c r="Y29" s="4">
        <f t="shared" si="4"/>
        <v>5.2249537249876028E-2</v>
      </c>
      <c r="Z29" s="4">
        <f t="shared" si="5"/>
        <v>5.9194951424072415E-4</v>
      </c>
      <c r="AA29" s="3">
        <f t="shared" si="23"/>
        <v>1.5599999999999983</v>
      </c>
      <c r="AC29" s="3">
        <f t="shared" si="24"/>
        <v>74.584298980705043</v>
      </c>
      <c r="AD29" s="3">
        <f t="shared" si="25"/>
        <v>4.4618052581681482</v>
      </c>
      <c r="AE29">
        <f t="shared" si="26"/>
        <v>79.046104238873198</v>
      </c>
      <c r="AF29" s="3">
        <f t="shared" si="27"/>
        <v>42392.49814561419</v>
      </c>
      <c r="AG29" s="4">
        <f t="shared" si="6"/>
        <v>2.1196249072807094E-2</v>
      </c>
      <c r="AH29" s="4">
        <f t="shared" si="7"/>
        <v>5.6445606031194223E-2</v>
      </c>
      <c r="AI29" s="3">
        <f t="shared" si="28"/>
        <v>1.5599999999999983</v>
      </c>
    </row>
    <row r="30" spans="3:35" x14ac:dyDescent="0.2">
      <c r="C30">
        <v>19</v>
      </c>
      <c r="D30" s="3">
        <f t="shared" si="8"/>
        <v>139.08764120501394</v>
      </c>
      <c r="E30" s="3">
        <f t="shared" si="9"/>
        <v>759.82010626553904</v>
      </c>
      <c r="F30" s="3">
        <f t="shared" si="10"/>
        <v>898.90774747055298</v>
      </c>
      <c r="G30">
        <f t="shared" si="11"/>
        <v>206447.20979531217</v>
      </c>
      <c r="H30" s="4">
        <f t="shared" si="0"/>
        <v>5.1611802448828042E-2</v>
      </c>
      <c r="I30" s="4">
        <f t="shared" si="1"/>
        <v>0.84527039443547536</v>
      </c>
      <c r="J30" s="3">
        <f t="shared" si="12"/>
        <v>1.4435540040299171</v>
      </c>
      <c r="K30" s="3">
        <f t="shared" si="13"/>
        <v>1.0459610011554392</v>
      </c>
      <c r="M30" s="3">
        <f t="shared" si="14"/>
        <v>6.0791706354548856</v>
      </c>
      <c r="N30" s="3">
        <f t="shared" si="15"/>
        <v>755.11466631800886</v>
      </c>
      <c r="O30">
        <f t="shared" si="16"/>
        <v>761.19383695346369</v>
      </c>
      <c r="P30" s="3">
        <f t="shared" si="17"/>
        <v>111659.76080057847</v>
      </c>
      <c r="Q30" s="4">
        <f t="shared" si="2"/>
        <v>0.11165976080057848</v>
      </c>
      <c r="R30" s="4">
        <f t="shared" si="3"/>
        <v>0.9920136365530946</v>
      </c>
      <c r="S30" s="3">
        <f t="shared" si="18"/>
        <v>1.5600000000000351</v>
      </c>
      <c r="U30" s="3">
        <f t="shared" si="19"/>
        <v>62.370157735723836</v>
      </c>
      <c r="V30" s="3">
        <f t="shared" si="20"/>
        <v>4.0778875419900183E-2</v>
      </c>
      <c r="W30">
        <f t="shared" si="21"/>
        <v>62.41093661114374</v>
      </c>
      <c r="X30" s="3">
        <f t="shared" si="22"/>
        <v>52315.90474488063</v>
      </c>
      <c r="Y30" s="4">
        <f t="shared" si="4"/>
        <v>5.2315904744880633E-2</v>
      </c>
      <c r="Z30" s="4">
        <f t="shared" si="5"/>
        <v>6.5339310117994512E-4</v>
      </c>
      <c r="AA30" s="3">
        <f t="shared" si="23"/>
        <v>1.5600000000000041</v>
      </c>
      <c r="AC30" s="3">
        <f t="shared" si="24"/>
        <v>70.638312833835201</v>
      </c>
      <c r="AD30" s="3">
        <f t="shared" si="25"/>
        <v>4.664661072110345</v>
      </c>
      <c r="AE30">
        <f t="shared" si="26"/>
        <v>75.302973905945549</v>
      </c>
      <c r="AF30" s="3">
        <f t="shared" si="27"/>
        <v>42471.544249853061</v>
      </c>
      <c r="AG30" s="4">
        <f t="shared" si="6"/>
        <v>2.1235772124926531E-2</v>
      </c>
      <c r="AH30" s="4">
        <f t="shared" si="7"/>
        <v>6.1945243728840922E-2</v>
      </c>
      <c r="AI30" s="3">
        <f t="shared" si="28"/>
        <v>1.5600000000000012</v>
      </c>
    </row>
    <row r="31" spans="3:35" x14ac:dyDescent="0.2">
      <c r="C31">
        <v>20</v>
      </c>
      <c r="D31" s="3">
        <f t="shared" si="8"/>
        <v>131.18173415125079</v>
      </c>
      <c r="E31" s="3">
        <f t="shared" si="9"/>
        <v>777.39392762360387</v>
      </c>
      <c r="F31" s="3">
        <f t="shared" si="10"/>
        <v>908.57566177485467</v>
      </c>
      <c r="G31">
        <f t="shared" si="11"/>
        <v>207346.11754278271</v>
      </c>
      <c r="H31" s="4">
        <f t="shared" si="0"/>
        <v>5.1836529385695676E-2</v>
      </c>
      <c r="I31" s="4">
        <f t="shared" si="1"/>
        <v>0.8556182608997096</v>
      </c>
      <c r="J31" s="3">
        <f t="shared" si="12"/>
        <v>1.4422977117367783</v>
      </c>
      <c r="K31" s="3">
        <f t="shared" si="13"/>
        <v>1.0493174375861476</v>
      </c>
      <c r="M31" s="3">
        <f t="shared" si="14"/>
        <v>5.6337715032170044</v>
      </c>
      <c r="N31" s="3">
        <f t="shared" si="15"/>
        <v>772.47490195643502</v>
      </c>
      <c r="O31">
        <f t="shared" si="16"/>
        <v>778.10867345965198</v>
      </c>
      <c r="P31" s="3">
        <f t="shared" si="17"/>
        <v>112420.95463753193</v>
      </c>
      <c r="Q31" s="4">
        <f t="shared" si="2"/>
        <v>0.11242095463753193</v>
      </c>
      <c r="R31" s="4">
        <f t="shared" si="3"/>
        <v>0.99275965980668501</v>
      </c>
      <c r="S31" s="3">
        <f t="shared" si="18"/>
        <v>1.560000000000086</v>
      </c>
      <c r="U31" s="3">
        <f t="shared" si="19"/>
        <v>58.647439986481537</v>
      </c>
      <c r="V31" s="3">
        <f t="shared" si="20"/>
        <v>4.2327638494417341E-2</v>
      </c>
      <c r="W31">
        <f t="shared" si="21"/>
        <v>58.689767624975957</v>
      </c>
      <c r="X31" s="3">
        <f t="shared" si="22"/>
        <v>52378.315681491775</v>
      </c>
      <c r="Y31" s="4">
        <f t="shared" si="4"/>
        <v>5.2378315681491774E-2</v>
      </c>
      <c r="Z31" s="4">
        <f t="shared" si="5"/>
        <v>7.2120984981382738E-4</v>
      </c>
      <c r="AA31" s="3">
        <f t="shared" si="23"/>
        <v>1.5599999999999983</v>
      </c>
      <c r="AC31" s="3">
        <f t="shared" si="24"/>
        <v>66.900522661552245</v>
      </c>
      <c r="AD31" s="3">
        <f t="shared" si="25"/>
        <v>4.8766980286745145</v>
      </c>
      <c r="AE31">
        <f t="shared" si="26"/>
        <v>71.777220690226756</v>
      </c>
      <c r="AF31" s="3">
        <f t="shared" si="27"/>
        <v>42546.847223759003</v>
      </c>
      <c r="AG31" s="4">
        <f t="shared" si="6"/>
        <v>2.1273423611879502E-2</v>
      </c>
      <c r="AH31" s="4">
        <f t="shared" si="7"/>
        <v>6.7942140720677557E-2</v>
      </c>
      <c r="AI31" s="3">
        <f t="shared" si="28"/>
        <v>1.5600000000000041</v>
      </c>
    </row>
    <row r="32" spans="3:35" x14ac:dyDescent="0.2">
      <c r="C32">
        <v>21</v>
      </c>
      <c r="D32" s="3">
        <f t="shared" si="8"/>
        <v>123.72615002145349</v>
      </c>
      <c r="E32" s="3">
        <f t="shared" si="9"/>
        <v>795.22251786511436</v>
      </c>
      <c r="F32" s="3">
        <f t="shared" si="10"/>
        <v>918.94866788656782</v>
      </c>
      <c r="G32">
        <f t="shared" si="11"/>
        <v>208254.69320455755</v>
      </c>
      <c r="H32" s="4">
        <f t="shared" si="0"/>
        <v>5.2063673301139389E-2</v>
      </c>
      <c r="I32" s="4">
        <f t="shared" si="1"/>
        <v>0.86536119552139568</v>
      </c>
      <c r="J32" s="3">
        <f t="shared" si="12"/>
        <v>1.4410109206516153</v>
      </c>
      <c r="K32" s="3">
        <f t="shared" si="13"/>
        <v>1.0524117555336414</v>
      </c>
      <c r="M32" s="3">
        <f t="shared" si="14"/>
        <v>5.2199877023930377</v>
      </c>
      <c r="N32" s="3">
        <f t="shared" si="15"/>
        <v>790.08025144938006</v>
      </c>
      <c r="O32">
        <f t="shared" si="16"/>
        <v>795.3002391517731</v>
      </c>
      <c r="P32" s="3">
        <f t="shared" si="17"/>
        <v>113199.06331099158</v>
      </c>
      <c r="Q32" s="4">
        <f t="shared" si="2"/>
        <v>0.11319906331099158</v>
      </c>
      <c r="R32" s="4">
        <f t="shared" si="3"/>
        <v>0.99343645651614487</v>
      </c>
      <c r="S32" s="3">
        <f t="shared" si="18"/>
        <v>1.5599999999998486</v>
      </c>
      <c r="U32" s="3">
        <f t="shared" si="19"/>
        <v>55.146162882314378</v>
      </c>
      <c r="V32" s="3">
        <f t="shared" si="20"/>
        <v>4.3934618186045854E-2</v>
      </c>
      <c r="W32">
        <f t="shared" si="21"/>
        <v>55.190097500500421</v>
      </c>
      <c r="X32" s="3">
        <f t="shared" si="22"/>
        <v>52437.005449116754</v>
      </c>
      <c r="Y32" s="4">
        <f t="shared" si="4"/>
        <v>5.2437005449116753E-2</v>
      </c>
      <c r="Z32" s="4">
        <f t="shared" si="5"/>
        <v>7.9605980376547605E-4</v>
      </c>
      <c r="AA32" s="3">
        <f t="shared" si="23"/>
        <v>1.5599999999999983</v>
      </c>
      <c r="AC32" s="3">
        <f t="shared" si="24"/>
        <v>63.359999436746072</v>
      </c>
      <c r="AD32" s="3">
        <f t="shared" si="25"/>
        <v>5.0983317975481564</v>
      </c>
      <c r="AE32">
        <f t="shared" si="26"/>
        <v>68.458331234294235</v>
      </c>
      <c r="AF32" s="3">
        <f t="shared" si="27"/>
        <v>42618.624444449233</v>
      </c>
      <c r="AG32" s="4">
        <f t="shared" si="6"/>
        <v>2.1309312222224618E-2</v>
      </c>
      <c r="AH32" s="4">
        <f t="shared" si="7"/>
        <v>7.4473503890993831E-2</v>
      </c>
      <c r="AI32" s="3">
        <f t="shared" si="28"/>
        <v>1.5599999999999983</v>
      </c>
    </row>
    <row r="33" spans="3:35" x14ac:dyDescent="0.2">
      <c r="C33">
        <v>22</v>
      </c>
      <c r="D33" s="3">
        <f t="shared" si="8"/>
        <v>116.69525532308977</v>
      </c>
      <c r="E33" s="3">
        <f t="shared" si="9"/>
        <v>813.3013380503287</v>
      </c>
      <c r="F33" s="3">
        <f t="shared" si="10"/>
        <v>929.99659337341848</v>
      </c>
      <c r="G33">
        <f t="shared" si="11"/>
        <v>209173.64187244413</v>
      </c>
      <c r="H33" s="4">
        <f t="shared" si="0"/>
        <v>5.2293410468111035E-2</v>
      </c>
      <c r="I33" s="4">
        <f t="shared" si="1"/>
        <v>0.87452077120003646</v>
      </c>
      <c r="J33" s="3">
        <f t="shared" si="12"/>
        <v>1.4396934608444991</v>
      </c>
      <c r="K33" s="3">
        <f t="shared" si="13"/>
        <v>1.0552502731994495</v>
      </c>
      <c r="M33" s="3">
        <f t="shared" si="14"/>
        <v>4.8356308571818349</v>
      </c>
      <c r="N33" s="3">
        <f t="shared" si="15"/>
        <v>807.92573919072606</v>
      </c>
      <c r="O33">
        <f t="shared" si="16"/>
        <v>812.76137004790792</v>
      </c>
      <c r="P33" s="3">
        <f t="shared" si="17"/>
        <v>113994.36355014336</v>
      </c>
      <c r="Q33" s="4">
        <f t="shared" si="2"/>
        <v>0.11399436355014336</v>
      </c>
      <c r="R33" s="4">
        <f t="shared" si="3"/>
        <v>0.99405036824412951</v>
      </c>
      <c r="S33" s="3">
        <f t="shared" si="18"/>
        <v>1.5600000000000533</v>
      </c>
      <c r="U33" s="3">
        <f t="shared" si="19"/>
        <v>51.853242340947652</v>
      </c>
      <c r="V33" s="3">
        <f t="shared" si="20"/>
        <v>4.5602017019810835E-2</v>
      </c>
      <c r="W33">
        <f t="shared" si="21"/>
        <v>51.898844357967462</v>
      </c>
      <c r="X33" s="3">
        <f t="shared" si="22"/>
        <v>52492.195546617251</v>
      </c>
      <c r="Y33" s="4">
        <f t="shared" si="4"/>
        <v>5.249219554661725E-2</v>
      </c>
      <c r="Z33" s="4">
        <f t="shared" si="5"/>
        <v>8.7867114545509255E-4</v>
      </c>
      <c r="AA33" s="3">
        <f t="shared" si="23"/>
        <v>1.5600000000000041</v>
      </c>
      <c r="AC33" s="3">
        <f t="shared" si="24"/>
        <v>60.006382124960282</v>
      </c>
      <c r="AD33" s="3">
        <f t="shared" si="25"/>
        <v>5.3299968425827799</v>
      </c>
      <c r="AE33">
        <f t="shared" si="26"/>
        <v>65.336378967543055</v>
      </c>
      <c r="AF33" s="3">
        <f t="shared" si="27"/>
        <v>42687.082775683528</v>
      </c>
      <c r="AG33" s="4">
        <f t="shared" si="6"/>
        <v>2.1343541387841763E-2</v>
      </c>
      <c r="AH33" s="4">
        <f t="shared" si="7"/>
        <v>8.1577781426034418E-2</v>
      </c>
      <c r="AI33" s="3">
        <f t="shared" si="28"/>
        <v>1.5600000000000012</v>
      </c>
    </row>
    <row r="34" spans="3:35" x14ac:dyDescent="0.2">
      <c r="C34">
        <v>23</v>
      </c>
      <c r="D34" s="3">
        <f t="shared" si="8"/>
        <v>110.06486729254475</v>
      </c>
      <c r="E34" s="3">
        <f t="shared" si="9"/>
        <v>831.62530407348743</v>
      </c>
      <c r="F34" s="3">
        <f t="shared" si="10"/>
        <v>941.69017136603225</v>
      </c>
      <c r="G34">
        <f t="shared" si="11"/>
        <v>210103.63846581755</v>
      </c>
      <c r="H34" s="4">
        <f t="shared" si="0"/>
        <v>5.252590961645439E-2</v>
      </c>
      <c r="I34" s="4">
        <f t="shared" si="1"/>
        <v>0.88311987250235091</v>
      </c>
      <c r="J34" s="3">
        <f t="shared" si="12"/>
        <v>1.4383451630379056</v>
      </c>
      <c r="K34" s="3">
        <f t="shared" si="13"/>
        <v>1.0578401817624634</v>
      </c>
      <c r="M34" s="3">
        <f t="shared" si="14"/>
        <v>4.4786613859623383</v>
      </c>
      <c r="N34" s="3">
        <f t="shared" si="15"/>
        <v>826.00582468350899</v>
      </c>
      <c r="O34">
        <f t="shared" si="16"/>
        <v>830.48448606947136</v>
      </c>
      <c r="P34" s="3">
        <f t="shared" si="17"/>
        <v>114807.12492019127</v>
      </c>
      <c r="Q34" s="4">
        <f t="shared" si="2"/>
        <v>0.11480712492019127</v>
      </c>
      <c r="R34" s="4">
        <f t="shared" si="3"/>
        <v>0.99460717031914825</v>
      </c>
      <c r="S34" s="3">
        <f t="shared" si="18"/>
        <v>1.5599999999999856</v>
      </c>
      <c r="U34" s="3">
        <f t="shared" si="19"/>
        <v>48.756357150463984</v>
      </c>
      <c r="V34" s="3">
        <f t="shared" si="20"/>
        <v>4.7332120531823924E-2</v>
      </c>
      <c r="W34">
        <f t="shared" si="21"/>
        <v>48.803689270995811</v>
      </c>
      <c r="X34" s="3">
        <f t="shared" si="22"/>
        <v>52544.094390975217</v>
      </c>
      <c r="Y34" s="4">
        <f t="shared" si="4"/>
        <v>5.2544094390975217E-2</v>
      </c>
      <c r="Z34" s="4">
        <f t="shared" si="5"/>
        <v>9.6984718243326644E-4</v>
      </c>
      <c r="AA34" s="3">
        <f t="shared" si="23"/>
        <v>1.5599999999999983</v>
      </c>
      <c r="AC34" s="3">
        <f t="shared" si="24"/>
        <v>56.829848756118423</v>
      </c>
      <c r="AD34" s="3">
        <f t="shared" si="25"/>
        <v>5.5721472694466163</v>
      </c>
      <c r="AE34">
        <f t="shared" si="26"/>
        <v>62.40199602556504</v>
      </c>
      <c r="AF34" s="3">
        <f t="shared" si="27"/>
        <v>42752.41915465107</v>
      </c>
      <c r="AG34" s="4">
        <f t="shared" si="6"/>
        <v>2.1376209577325535E-2</v>
      </c>
      <c r="AH34" s="4">
        <f t="shared" si="7"/>
        <v>8.9294375570355189E-2</v>
      </c>
      <c r="AI34" s="3">
        <f t="shared" si="28"/>
        <v>1.5600000000000012</v>
      </c>
    </row>
    <row r="35" spans="3:35" x14ac:dyDescent="0.2">
      <c r="C35">
        <v>24</v>
      </c>
      <c r="D35" s="3">
        <f t="shared" si="8"/>
        <v>103.81217309266418</v>
      </c>
      <c r="E35" s="3">
        <f t="shared" si="9"/>
        <v>850.18876814861437</v>
      </c>
      <c r="F35" s="3">
        <f t="shared" si="10"/>
        <v>954.00094124127861</v>
      </c>
      <c r="G35">
        <f t="shared" si="11"/>
        <v>211045.32863718359</v>
      </c>
      <c r="H35" s="4">
        <f t="shared" si="0"/>
        <v>5.2761332159295897E-2</v>
      </c>
      <c r="I35" s="4">
        <f t="shared" si="1"/>
        <v>0.89118231586062047</v>
      </c>
      <c r="J35" s="3">
        <f t="shared" si="12"/>
        <v>1.4369658602914119</v>
      </c>
      <c r="K35" s="3">
        <f t="shared" si="13"/>
        <v>1.0601893691253748</v>
      </c>
      <c r="M35" s="3">
        <f t="shared" si="14"/>
        <v>4.1471785043295464</v>
      </c>
      <c r="N35" s="3">
        <f t="shared" si="15"/>
        <v>844.31438313689102</v>
      </c>
      <c r="O35">
        <f t="shared" si="16"/>
        <v>848.46156164122056</v>
      </c>
      <c r="P35" s="3">
        <f t="shared" si="17"/>
        <v>115637.60940626074</v>
      </c>
      <c r="Q35" s="4">
        <f t="shared" si="2"/>
        <v>0.11563760940626075</v>
      </c>
      <c r="R35" s="4">
        <f t="shared" si="3"/>
        <v>0.99511211975671887</v>
      </c>
      <c r="S35" s="3">
        <f t="shared" si="18"/>
        <v>1.5599999999998615</v>
      </c>
      <c r="U35" s="3">
        <f t="shared" si="19"/>
        <v>45.843905680240248</v>
      </c>
      <c r="V35" s="3">
        <f t="shared" si="20"/>
        <v>4.9127300402563502E-2</v>
      </c>
      <c r="W35">
        <f t="shared" si="21"/>
        <v>45.893032980642808</v>
      </c>
      <c r="X35" s="3">
        <f t="shared" si="22"/>
        <v>52592.89808024621</v>
      </c>
      <c r="Y35" s="4">
        <f t="shared" si="4"/>
        <v>5.2592898080246211E-2</v>
      </c>
      <c r="Z35" s="4">
        <f t="shared" si="5"/>
        <v>1.0704740395624946E-3</v>
      </c>
      <c r="AA35" s="3">
        <f t="shared" si="23"/>
        <v>1.5600000000000041</v>
      </c>
      <c r="AC35" s="3">
        <f t="shared" si="24"/>
        <v>53.821088908094396</v>
      </c>
      <c r="AD35" s="3">
        <f t="shared" si="25"/>
        <v>5.8252577113208241</v>
      </c>
      <c r="AE35">
        <f t="shared" si="26"/>
        <v>59.646346619415219</v>
      </c>
      <c r="AF35" s="3">
        <f t="shared" si="27"/>
        <v>42814.821150676638</v>
      </c>
      <c r="AG35" s="4">
        <f t="shared" si="6"/>
        <v>2.140741057533832E-2</v>
      </c>
      <c r="AH35" s="4">
        <f t="shared" si="7"/>
        <v>9.7663277660406958E-2</v>
      </c>
      <c r="AI35" s="3">
        <f t="shared" si="28"/>
        <v>1.5599999999999983</v>
      </c>
    </row>
    <row r="36" spans="3:35" x14ac:dyDescent="0.2">
      <c r="C36">
        <v>25</v>
      </c>
      <c r="D36" s="3">
        <f t="shared" si="8"/>
        <v>97.915653341727165</v>
      </c>
      <c r="E36" s="3">
        <f t="shared" si="9"/>
        <v>868.98550080044254</v>
      </c>
      <c r="F36" s="3">
        <f t="shared" si="10"/>
        <v>966.90115414216962</v>
      </c>
      <c r="G36">
        <f t="shared" si="11"/>
        <v>211999.32957842486</v>
      </c>
      <c r="H36" s="4">
        <f t="shared" si="0"/>
        <v>5.2999832394606212E-2</v>
      </c>
      <c r="I36" s="4">
        <f t="shared" si="1"/>
        <v>0.8987325096032206</v>
      </c>
      <c r="J36" s="3">
        <f t="shared" si="12"/>
        <v>1.4355553897033286</v>
      </c>
      <c r="K36" s="3">
        <f t="shared" si="13"/>
        <v>1.0623062569627784</v>
      </c>
      <c r="M36" s="3">
        <f t="shared" si="14"/>
        <v>3.8394108934805189</v>
      </c>
      <c r="N36" s="3">
        <f t="shared" si="15"/>
        <v>862.84468652840553</v>
      </c>
      <c r="O36">
        <f t="shared" si="16"/>
        <v>866.68409742188601</v>
      </c>
      <c r="P36" s="3">
        <f t="shared" si="17"/>
        <v>116486.07096790196</v>
      </c>
      <c r="Q36" s="4">
        <f t="shared" si="2"/>
        <v>0.11648607096790196</v>
      </c>
      <c r="R36" s="4">
        <f t="shared" si="3"/>
        <v>0.99556999960550618</v>
      </c>
      <c r="S36" s="3">
        <f t="shared" si="18"/>
        <v>1.5600000000003287</v>
      </c>
      <c r="U36" s="3">
        <f t="shared" si="19"/>
        <v>43.104964908530505</v>
      </c>
      <c r="V36" s="3">
        <f t="shared" si="20"/>
        <v>5.0990017708514253E-2</v>
      </c>
      <c r="W36">
        <f t="shared" si="21"/>
        <v>43.155954926239019</v>
      </c>
      <c r="X36" s="3">
        <f t="shared" si="22"/>
        <v>52638.791113226856</v>
      </c>
      <c r="Y36" s="4">
        <f t="shared" si="4"/>
        <v>5.2638791113226856E-2</v>
      </c>
      <c r="Z36" s="4">
        <f t="shared" si="5"/>
        <v>1.1815291260653367E-3</v>
      </c>
      <c r="AA36" s="3">
        <f t="shared" si="23"/>
        <v>1.5599999999999983</v>
      </c>
      <c r="AC36" s="3">
        <f t="shared" si="24"/>
        <v>50.971277539716134</v>
      </c>
      <c r="AD36" s="3">
        <f t="shared" si="25"/>
        <v>6.0898242543284935</v>
      </c>
      <c r="AE36">
        <f t="shared" si="26"/>
        <v>57.061101794044625</v>
      </c>
      <c r="AF36" s="3">
        <f t="shared" si="27"/>
        <v>42874.467497296057</v>
      </c>
      <c r="AG36" s="4">
        <f t="shared" si="6"/>
        <v>2.1437233748648029E-2</v>
      </c>
      <c r="AH36" s="4">
        <f t="shared" si="7"/>
        <v>0.10672461734631417</v>
      </c>
      <c r="AI36" s="3">
        <f t="shared" si="28"/>
        <v>1.5600000000000012</v>
      </c>
    </row>
    <row r="37" spans="3:35" x14ac:dyDescent="0.2">
      <c r="C37">
        <v>26</v>
      </c>
      <c r="D37" s="3">
        <f t="shared" si="8"/>
        <v>92.355009762482638</v>
      </c>
      <c r="E37" s="3">
        <f t="shared" si="9"/>
        <v>888.00867347126848</v>
      </c>
      <c r="F37" s="3">
        <f t="shared" si="10"/>
        <v>980.36368323375109</v>
      </c>
      <c r="G37">
        <f t="shared" si="11"/>
        <v>212966.23073256703</v>
      </c>
      <c r="H37" s="4">
        <f t="shared" si="0"/>
        <v>5.3241557683141753E-2</v>
      </c>
      <c r="I37" s="4">
        <f t="shared" si="1"/>
        <v>0.9057951540413578</v>
      </c>
      <c r="J37" s="3">
        <f t="shared" si="12"/>
        <v>1.4341135941309329</v>
      </c>
      <c r="K37" s="3">
        <f t="shared" si="13"/>
        <v>1.0641996524513739</v>
      </c>
      <c r="M37" s="3">
        <f t="shared" si="14"/>
        <v>3.5537079901763429</v>
      </c>
      <c r="N37" s="3">
        <f t="shared" si="15"/>
        <v>881.5893852405128</v>
      </c>
      <c r="O37">
        <f t="shared" si="16"/>
        <v>885.14309323068915</v>
      </c>
      <c r="P37" s="3">
        <f t="shared" si="17"/>
        <v>117352.75506532384</v>
      </c>
      <c r="Q37" s="4">
        <f t="shared" si="2"/>
        <v>0.11735275506532385</v>
      </c>
      <c r="R37" s="4">
        <f t="shared" si="3"/>
        <v>0.99598515989408487</v>
      </c>
      <c r="S37" s="3">
        <f t="shared" si="18"/>
        <v>1.5599999999998233</v>
      </c>
      <c r="U37" s="3">
        <f t="shared" si="19"/>
        <v>40.529251659465814</v>
      </c>
      <c r="V37" s="3">
        <f t="shared" si="20"/>
        <v>5.2922826296615308E-2</v>
      </c>
      <c r="W37">
        <f t="shared" si="21"/>
        <v>40.58217448576243</v>
      </c>
      <c r="X37" s="3">
        <f t="shared" si="22"/>
        <v>52681.947068153095</v>
      </c>
      <c r="Y37" s="4">
        <f t="shared" si="4"/>
        <v>5.2681947068153094E-2</v>
      </c>
      <c r="Z37" s="4">
        <f t="shared" si="5"/>
        <v>1.3040904526982009E-3</v>
      </c>
      <c r="AA37" s="3">
        <f t="shared" si="23"/>
        <v>1.5599999999999983</v>
      </c>
      <c r="AC37" s="3">
        <f t="shared" si="24"/>
        <v>48.272050112840489</v>
      </c>
      <c r="AD37" s="3">
        <f t="shared" si="25"/>
        <v>6.3663654044591036</v>
      </c>
      <c r="AE37">
        <f t="shared" si="26"/>
        <v>54.638415517299592</v>
      </c>
      <c r="AF37" s="3">
        <f t="shared" si="27"/>
        <v>42931.528599090103</v>
      </c>
      <c r="AG37" s="4">
        <f t="shared" si="6"/>
        <v>2.146576429954505E-2</v>
      </c>
      <c r="AH37" s="4">
        <f t="shared" si="7"/>
        <v>0.1165181190593528</v>
      </c>
      <c r="AI37" s="3">
        <f t="shared" si="28"/>
        <v>1.5600000000000012</v>
      </c>
    </row>
    <row r="38" spans="3:35" x14ac:dyDescent="0.2">
      <c r="C38">
        <v>27</v>
      </c>
      <c r="D38" s="3">
        <f t="shared" si="8"/>
        <v>87.111096747631947</v>
      </c>
      <c r="E38" s="3">
        <f t="shared" si="9"/>
        <v>907.25084186074469</v>
      </c>
      <c r="F38" s="3">
        <f t="shared" si="10"/>
        <v>994.3619386083767</v>
      </c>
      <c r="G38">
        <f t="shared" si="11"/>
        <v>213946.59441580079</v>
      </c>
      <c r="H38" s="4">
        <f t="shared" si="0"/>
        <v>5.34866486039502E-2</v>
      </c>
      <c r="I38" s="4">
        <f t="shared" si="1"/>
        <v>0.91239498077576742</v>
      </c>
      <c r="J38" s="3">
        <f t="shared" si="12"/>
        <v>1.4326403239294951</v>
      </c>
      <c r="K38" s="3">
        <f t="shared" si="13"/>
        <v>1.0658786154169522</v>
      </c>
      <c r="M38" s="3">
        <f t="shared" si="14"/>
        <v>3.2885318573305171</v>
      </c>
      <c r="N38" s="3">
        <f t="shared" si="15"/>
        <v>900.54049038663106</v>
      </c>
      <c r="O38">
        <f t="shared" si="16"/>
        <v>903.82902224396162</v>
      </c>
      <c r="P38" s="3">
        <f t="shared" si="17"/>
        <v>118237.89815855453</v>
      </c>
      <c r="Q38" s="4">
        <f t="shared" si="2"/>
        <v>0.11823789815855452</v>
      </c>
      <c r="R38" s="4">
        <f t="shared" si="3"/>
        <v>0.99636155536456883</v>
      </c>
      <c r="S38" s="3">
        <f t="shared" si="18"/>
        <v>1.5599999999997174</v>
      </c>
      <c r="U38" s="3">
        <f t="shared" si="19"/>
        <v>38.107085945098071</v>
      </c>
      <c r="V38" s="3">
        <f t="shared" si="20"/>
        <v>5.4928376286134922E-2</v>
      </c>
      <c r="W38">
        <f t="shared" si="21"/>
        <v>38.162014321384206</v>
      </c>
      <c r="X38" s="3">
        <f t="shared" si="22"/>
        <v>52722.529242638855</v>
      </c>
      <c r="Y38" s="4">
        <f t="shared" si="4"/>
        <v>5.2722529242638858E-2</v>
      </c>
      <c r="Z38" s="4">
        <f t="shared" si="5"/>
        <v>1.4393468809992987E-3</v>
      </c>
      <c r="AA38" s="3">
        <f t="shared" si="23"/>
        <v>1.5600000000000041</v>
      </c>
      <c r="AC38" s="3">
        <f t="shared" si="24"/>
        <v>45.715478945203358</v>
      </c>
      <c r="AD38" s="3">
        <f t="shared" si="25"/>
        <v>6.6554230978275086</v>
      </c>
      <c r="AE38">
        <f t="shared" si="26"/>
        <v>52.370902043030867</v>
      </c>
      <c r="AF38" s="3">
        <f t="shared" si="27"/>
        <v>42986.167014607403</v>
      </c>
      <c r="AG38" s="4">
        <f t="shared" si="6"/>
        <v>2.1493083507303702E-2</v>
      </c>
      <c r="AH38" s="4">
        <f t="shared" si="7"/>
        <v>0.12708246064501696</v>
      </c>
      <c r="AI38" s="3">
        <f t="shared" si="28"/>
        <v>1.5599999999999998</v>
      </c>
    </row>
    <row r="39" spans="3:35" x14ac:dyDescent="0.2">
      <c r="C39">
        <v>28</v>
      </c>
      <c r="D39" s="3">
        <f t="shared" si="8"/>
        <v>82.165856645941503</v>
      </c>
      <c r="E39" s="3">
        <f t="shared" si="9"/>
        <v>926.70393012165323</v>
      </c>
      <c r="F39" s="3">
        <f t="shared" si="10"/>
        <v>1008.8697867675947</v>
      </c>
      <c r="G39">
        <f t="shared" si="11"/>
        <v>214940.95635440917</v>
      </c>
      <c r="H39" s="4">
        <f t="shared" si="0"/>
        <v>5.3735239088602289E-2</v>
      </c>
      <c r="I39" s="4">
        <f t="shared" si="1"/>
        <v>0.91855652957038214</v>
      </c>
      <c r="J39" s="3">
        <f t="shared" si="12"/>
        <v>1.4311354387109381</v>
      </c>
      <c r="K39" s="3">
        <f t="shared" si="13"/>
        <v>1.0673523410901171</v>
      </c>
      <c r="M39" s="3">
        <f t="shared" si="14"/>
        <v>3.0424495969233449</v>
      </c>
      <c r="N39" s="3">
        <f t="shared" si="15"/>
        <v>919.68935694776451</v>
      </c>
      <c r="O39">
        <f t="shared" si="16"/>
        <v>922.73180654468786</v>
      </c>
      <c r="P39" s="3">
        <f t="shared" si="17"/>
        <v>119141.72718079849</v>
      </c>
      <c r="Q39" s="4">
        <f t="shared" si="2"/>
        <v>0.11914172718079849</v>
      </c>
      <c r="R39" s="4">
        <f t="shared" si="3"/>
        <v>0.99670278018450853</v>
      </c>
      <c r="S39" s="3">
        <f t="shared" si="18"/>
        <v>1.5600000000002356</v>
      </c>
      <c r="U39" s="3">
        <f t="shared" si="19"/>
        <v>35.829356311198126</v>
      </c>
      <c r="V39" s="3">
        <f t="shared" si="20"/>
        <v>5.7009417702765339E-2</v>
      </c>
      <c r="W39">
        <f t="shared" si="21"/>
        <v>35.886365728900891</v>
      </c>
      <c r="X39" s="3">
        <f t="shared" si="22"/>
        <v>52760.691256960243</v>
      </c>
      <c r="Y39" s="4">
        <f t="shared" si="4"/>
        <v>5.2760691256960243E-2</v>
      </c>
      <c r="Z39" s="4">
        <f t="shared" si="5"/>
        <v>1.588609393702219E-3</v>
      </c>
      <c r="AA39" s="3">
        <f t="shared" si="23"/>
        <v>1.5599999999999983</v>
      </c>
      <c r="AC39" s="3">
        <f t="shared" si="24"/>
        <v>43.294050737820029</v>
      </c>
      <c r="AD39" s="3">
        <f t="shared" si="25"/>
        <v>6.9575637561860155</v>
      </c>
      <c r="AE39">
        <f t="shared" si="26"/>
        <v>50.251614494006049</v>
      </c>
      <c r="AF39" s="3">
        <f t="shared" si="27"/>
        <v>43038.537916650435</v>
      </c>
      <c r="AG39" s="4">
        <f t="shared" si="6"/>
        <v>2.1519268958325219E-2</v>
      </c>
      <c r="AH39" s="4">
        <f t="shared" si="7"/>
        <v>0.13845453178456396</v>
      </c>
      <c r="AI39" s="3">
        <f t="shared" si="28"/>
        <v>1.5599999999999998</v>
      </c>
    </row>
    <row r="40" spans="3:35" x14ac:dyDescent="0.2">
      <c r="C40">
        <v>29</v>
      </c>
      <c r="D40" s="3">
        <f t="shared" si="8"/>
        <v>77.502258580970789</v>
      </c>
      <c r="E40" s="3">
        <f t="shared" si="9"/>
        <v>946.35921604051862</v>
      </c>
      <c r="F40" s="3">
        <f t="shared" si="10"/>
        <v>1023.8614746214895</v>
      </c>
      <c r="G40">
        <f t="shared" si="11"/>
        <v>215949.82614117677</v>
      </c>
      <c r="H40" s="4">
        <f t="shared" si="0"/>
        <v>5.3987456535294194E-2</v>
      </c>
      <c r="I40" s="4">
        <f t="shared" si="1"/>
        <v>0.92430396054346842</v>
      </c>
      <c r="J40" s="3">
        <f t="shared" si="12"/>
        <v>1.429598809122764</v>
      </c>
      <c r="K40" s="3">
        <f t="shared" si="13"/>
        <v>1.0686300582229775</v>
      </c>
      <c r="M40" s="3">
        <f t="shared" si="14"/>
        <v>2.8141262694256168</v>
      </c>
      <c r="N40" s="3">
        <f t="shared" si="15"/>
        <v>939.02666784657777</v>
      </c>
      <c r="O40">
        <f t="shared" si="16"/>
        <v>941.84079411600339</v>
      </c>
      <c r="P40" s="3">
        <f t="shared" si="17"/>
        <v>120064.45898734318</v>
      </c>
      <c r="Q40" s="4">
        <f t="shared" si="2"/>
        <v>0.12006445898734318</v>
      </c>
      <c r="R40" s="4">
        <f t="shared" si="3"/>
        <v>0.9970120998293911</v>
      </c>
      <c r="S40" s="3">
        <f t="shared" si="18"/>
        <v>1.559999999999867</v>
      </c>
      <c r="U40" s="3">
        <f t="shared" si="19"/>
        <v>33.687487088771313</v>
      </c>
      <c r="V40" s="3">
        <f t="shared" si="20"/>
        <v>5.9168804249912964E-2</v>
      </c>
      <c r="W40">
        <f t="shared" si="21"/>
        <v>33.746655893021227</v>
      </c>
      <c r="X40" s="3">
        <f t="shared" si="22"/>
        <v>52796.577622689147</v>
      </c>
      <c r="Y40" s="4">
        <f t="shared" si="4"/>
        <v>5.2796577622689148E-2</v>
      </c>
      <c r="Z40" s="4">
        <f t="shared" si="5"/>
        <v>1.7533234829987705E-3</v>
      </c>
      <c r="AA40" s="3">
        <f t="shared" si="23"/>
        <v>1.5599999999999983</v>
      </c>
      <c r="AC40" s="3">
        <f t="shared" si="24"/>
        <v>41.000645222773855</v>
      </c>
      <c r="AD40" s="3">
        <f t="shared" si="25"/>
        <v>7.273379389690966</v>
      </c>
      <c r="AE40">
        <f t="shared" si="26"/>
        <v>48.274024612464821</v>
      </c>
      <c r="AF40" s="3">
        <f t="shared" si="27"/>
        <v>43088.789531144444</v>
      </c>
      <c r="AG40" s="4">
        <f t="shared" si="6"/>
        <v>2.1544394765572222E-2</v>
      </c>
      <c r="AH40" s="4">
        <f t="shared" si="7"/>
        <v>0.15066859347403383</v>
      </c>
      <c r="AI40" s="3">
        <f t="shared" si="28"/>
        <v>1.5599999999999998</v>
      </c>
    </row>
    <row r="41" spans="3:35" x14ac:dyDescent="0.2">
      <c r="C41">
        <v>30</v>
      </c>
      <c r="D41" s="3">
        <f t="shared" si="8"/>
        <v>73.104240622147927</v>
      </c>
      <c r="E41" s="3">
        <f t="shared" si="9"/>
        <v>966.20731733741627</v>
      </c>
      <c r="F41" s="3">
        <f t="shared" si="10"/>
        <v>1039.3115579595642</v>
      </c>
      <c r="G41">
        <f t="shared" si="11"/>
        <v>216973.68761579826</v>
      </c>
      <c r="H41" s="4">
        <f t="shared" si="0"/>
        <v>5.4243421903949568E-2</v>
      </c>
      <c r="I41" s="4">
        <f t="shared" si="1"/>
        <v>0.92966089902274318</v>
      </c>
      <c r="J41" s="3">
        <f t="shared" si="12"/>
        <v>1.4280303186471965</v>
      </c>
      <c r="K41" s="3">
        <f t="shared" si="13"/>
        <v>1.0697209419771694</v>
      </c>
      <c r="M41" s="3">
        <f t="shared" si="14"/>
        <v>2.6023182862426868</v>
      </c>
      <c r="N41" s="3">
        <f t="shared" si="15"/>
        <v>958.54241909118264</v>
      </c>
      <c r="O41">
        <f t="shared" si="16"/>
        <v>961.14473737742537</v>
      </c>
      <c r="P41" s="3">
        <f t="shared" si="17"/>
        <v>121006.29978145918</v>
      </c>
      <c r="Q41" s="4">
        <f t="shared" si="2"/>
        <v>0.12100629978145919</v>
      </c>
      <c r="R41" s="4">
        <f t="shared" si="3"/>
        <v>0.99729248032575879</v>
      </c>
      <c r="S41" s="3">
        <f t="shared" si="18"/>
        <v>1.5600000000000294</v>
      </c>
      <c r="U41" s="3">
        <f t="shared" si="19"/>
        <v>31.673407456627373</v>
      </c>
      <c r="V41" s="3">
        <f t="shared" si="20"/>
        <v>6.1409497222347814E-2</v>
      </c>
      <c r="W41">
        <f t="shared" si="21"/>
        <v>31.73481695384972</v>
      </c>
      <c r="X41" s="3">
        <f t="shared" si="22"/>
        <v>52830.324278582171</v>
      </c>
      <c r="Y41" s="4">
        <f t="shared" si="4"/>
        <v>5.2830324278582169E-2</v>
      </c>
      <c r="Z41" s="4">
        <f t="shared" si="5"/>
        <v>1.9350827613612022E-3</v>
      </c>
      <c r="AA41" s="3">
        <f t="shared" si="23"/>
        <v>1.5600000000000041</v>
      </c>
      <c r="AC41" s="3">
        <f t="shared" si="24"/>
        <v>38.828514879277868</v>
      </c>
      <c r="AD41" s="3">
        <f t="shared" si="25"/>
        <v>7.6034887490113121</v>
      </c>
      <c r="AE41">
        <f t="shared" si="26"/>
        <v>46.432003628289181</v>
      </c>
      <c r="AF41" s="3">
        <f t="shared" si="27"/>
        <v>43137.063555756911</v>
      </c>
      <c r="AG41" s="4">
        <f t="shared" si="6"/>
        <v>2.1568531777878455E-2</v>
      </c>
      <c r="AH41" s="4">
        <f t="shared" si="7"/>
        <v>0.16375534447922915</v>
      </c>
      <c r="AI41" s="3">
        <f t="shared" si="28"/>
        <v>1.5600000000000012</v>
      </c>
    </row>
    <row r="42" spans="3:35" x14ac:dyDescent="0.2">
      <c r="C42">
        <v>31</v>
      </c>
      <c r="D42" s="3">
        <f t="shared" si="8"/>
        <v>68.956655135580263</v>
      </c>
      <c r="E42" s="3">
        <f t="shared" si="9"/>
        <v>986.23817922447836</v>
      </c>
      <c r="F42" s="3">
        <f t="shared" si="10"/>
        <v>1055.1948343600586</v>
      </c>
      <c r="G42">
        <f t="shared" si="11"/>
        <v>218012.99917375782</v>
      </c>
      <c r="H42" s="4">
        <f t="shared" si="0"/>
        <v>5.4503249793439457E-2</v>
      </c>
      <c r="I42" s="4">
        <f t="shared" si="1"/>
        <v>0.93465031017006428</v>
      </c>
      <c r="J42" s="3">
        <f t="shared" si="12"/>
        <v>1.4264298654204648</v>
      </c>
      <c r="K42" s="3">
        <f t="shared" si="13"/>
        <v>1.0706340407412522</v>
      </c>
      <c r="M42" s="3">
        <f t="shared" si="14"/>
        <v>2.4058672438710764</v>
      </c>
      <c r="N42" s="3">
        <f t="shared" si="15"/>
        <v>978.22590612595434</v>
      </c>
      <c r="O42">
        <f t="shared" si="16"/>
        <v>980.6317733698254</v>
      </c>
      <c r="P42" s="3">
        <f t="shared" si="17"/>
        <v>121967.44451883661</v>
      </c>
      <c r="Q42" s="4">
        <f t="shared" si="2"/>
        <v>0.12196744451883661</v>
      </c>
      <c r="R42" s="4">
        <f t="shared" si="3"/>
        <v>0.9975466150402168</v>
      </c>
      <c r="S42" s="3">
        <f t="shared" si="18"/>
        <v>1.559999999999867</v>
      </c>
      <c r="U42" s="3">
        <f t="shared" si="19"/>
        <v>29.77952222379399</v>
      </c>
      <c r="V42" s="3">
        <f t="shared" si="20"/>
        <v>6.3734569567571661E-2</v>
      </c>
      <c r="W42">
        <f t="shared" si="21"/>
        <v>29.843256793361562</v>
      </c>
      <c r="X42" s="3">
        <f t="shared" si="22"/>
        <v>52862.059095536024</v>
      </c>
      <c r="Y42" s="4">
        <f t="shared" si="4"/>
        <v>5.2862059095536026E-2</v>
      </c>
      <c r="Z42" s="4">
        <f t="shared" si="5"/>
        <v>2.1356439080653222E-3</v>
      </c>
      <c r="AA42" s="3">
        <f t="shared" si="23"/>
        <v>1.5599999999999983</v>
      </c>
      <c r="AC42" s="3">
        <f t="shared" si="24"/>
        <v>36.771265667915202</v>
      </c>
      <c r="AD42" s="3">
        <f t="shared" si="25"/>
        <v>7.948538528956381</v>
      </c>
      <c r="AE42">
        <f t="shared" si="26"/>
        <v>44.719804196871586</v>
      </c>
      <c r="AF42" s="3">
        <f t="shared" si="27"/>
        <v>43183.495559385199</v>
      </c>
      <c r="AG42" s="4">
        <f t="shared" si="6"/>
        <v>2.15917477796926E-2</v>
      </c>
      <c r="AH42" s="4">
        <f t="shared" si="7"/>
        <v>0.17774090633233203</v>
      </c>
      <c r="AI42" s="3">
        <f t="shared" si="28"/>
        <v>1.5599999999999998</v>
      </c>
    </row>
    <row r="43" spans="3:35" x14ac:dyDescent="0.2">
      <c r="C43">
        <v>32</v>
      </c>
      <c r="D43" s="3">
        <f t="shared" si="8"/>
        <v>65.045217149514343</v>
      </c>
      <c r="E43" s="3">
        <f t="shared" si="9"/>
        <v>1006.4410633672732</v>
      </c>
      <c r="F43" s="3">
        <f t="shared" si="10"/>
        <v>1071.4862805167875</v>
      </c>
      <c r="G43">
        <f t="shared" si="11"/>
        <v>219068.19400811789</v>
      </c>
      <c r="H43" s="4">
        <f t="shared" ref="H43:H74" si="29">G43/E$6</f>
        <v>5.4767048502029472E-2</v>
      </c>
      <c r="I43" s="4">
        <f t="shared" ref="I43:I74" si="30">E43/F43</f>
        <v>0.93929440037427037</v>
      </c>
      <c r="J43" s="3">
        <f t="shared" si="12"/>
        <v>1.4247973640726914</v>
      </c>
      <c r="K43" s="3">
        <f t="shared" si="13"/>
        <v>1.071378215861521</v>
      </c>
      <c r="M43" s="3">
        <f t="shared" si="14"/>
        <v>2.2236941705026694</v>
      </c>
      <c r="N43" s="3">
        <f t="shared" si="15"/>
        <v>998.06571153127948</v>
      </c>
      <c r="O43">
        <f t="shared" si="16"/>
        <v>1000.2894057017821</v>
      </c>
      <c r="P43" s="3">
        <f t="shared" si="17"/>
        <v>122948.07629220643</v>
      </c>
      <c r="Q43" s="4">
        <f t="shared" ref="Q43:Q74" si="31">P43/N$6</f>
        <v>0.12294807629220643</v>
      </c>
      <c r="R43" s="4">
        <f t="shared" ref="R43:R74" si="32">N43/O43</f>
        <v>0.99777694919307625</v>
      </c>
      <c r="S43" s="3">
        <f t="shared" si="18"/>
        <v>1.5600000000005774</v>
      </c>
      <c r="U43" s="3">
        <f t="shared" si="19"/>
        <v>27.998684244058879</v>
      </c>
      <c r="V43" s="3">
        <f t="shared" si="20"/>
        <v>6.6147210100467424E-2</v>
      </c>
      <c r="W43">
        <f t="shared" si="21"/>
        <v>28.064831454159346</v>
      </c>
      <c r="X43" s="3">
        <f t="shared" si="22"/>
        <v>52891.902352329387</v>
      </c>
      <c r="Y43" s="4">
        <f t="shared" ref="Y43:Y74" si="33">X43/V$6</f>
        <v>5.2891902352329385E-2</v>
      </c>
      <c r="Z43" s="4">
        <f t="shared" ref="Z43:Z74" si="34">V43/W43</f>
        <v>2.3569430733447029E-3</v>
      </c>
      <c r="AA43" s="3">
        <f t="shared" si="23"/>
        <v>1.5600000000000041</v>
      </c>
      <c r="AC43" s="3">
        <f t="shared" si="24"/>
        <v>34.822838734952803</v>
      </c>
      <c r="AD43" s="3">
        <f t="shared" si="25"/>
        <v>8.3092046258932069</v>
      </c>
      <c r="AE43">
        <f t="shared" si="26"/>
        <v>43.132043360846012</v>
      </c>
      <c r="AF43" s="3">
        <f t="shared" si="27"/>
        <v>43228.215363582072</v>
      </c>
      <c r="AG43" s="4">
        <f t="shared" ref="AG43:AG74" si="35">AF43/AD$6</f>
        <v>2.1614107681791037E-2</v>
      </c>
      <c r="AH43" s="4">
        <f t="shared" ref="AH43:AH74" si="36">AD43/AE43</f>
        <v>0.192645744983092</v>
      </c>
      <c r="AI43" s="3">
        <f t="shared" si="28"/>
        <v>1.5600000000000012</v>
      </c>
    </row>
    <row r="44" spans="3:35" x14ac:dyDescent="0.2">
      <c r="C44">
        <v>33</v>
      </c>
      <c r="D44" s="3">
        <f t="shared" ref="D44:D75" si="37">M44+U44+AC44</f>
        <v>61.356455576732053</v>
      </c>
      <c r="E44" s="3">
        <f t="shared" ref="E44:E75" si="38">N44+V44+AD44</f>
        <v>1026.8045383973899</v>
      </c>
      <c r="F44" s="3">
        <f t="shared" ref="F44:F75" si="39">O44+W44+AE44</f>
        <v>1088.160993974122</v>
      </c>
      <c r="G44">
        <f t="shared" ref="G44:G75" si="40">G43+F43</f>
        <v>220139.68028863467</v>
      </c>
      <c r="H44" s="4">
        <f t="shared" si="29"/>
        <v>5.5034920072158669E-2</v>
      </c>
      <c r="I44" s="4">
        <f t="shared" si="30"/>
        <v>0.94361454241008091</v>
      </c>
      <c r="J44" s="3">
        <f t="shared" ref="J44:J75" si="41">POWER(EXP(-(LN(1/I44 - 1)-LN(1/I43 - 1))),$B$3)</f>
        <v>1.4231327475871109</v>
      </c>
      <c r="K44" s="3">
        <f t="shared" ref="K44:K75" si="42">POWER(F44/F43,$B$3)</f>
        <v>1.0719620931636997</v>
      </c>
      <c r="M44" s="3">
        <f t="shared" ref="M44:M75" si="43">M43*$B$5*MAX(0,POWER(1-P44/N$6,1/$B$3))</f>
        <v>2.0547941577245941</v>
      </c>
      <c r="N44" s="3">
        <f t="shared" ref="N44:N75" si="44">N43*$B$6*MAX(0,POWER(1-P44/N$6,1/$B$3))</f>
        <v>1018.0496942181923</v>
      </c>
      <c r="O44">
        <f t="shared" ref="O44:O75" si="45">N44+M44</f>
        <v>1020.1044883759168</v>
      </c>
      <c r="P44" s="3">
        <f t="shared" ref="P44:P75" si="46">MIN(P43+O43,N$6)</f>
        <v>123948.36569790822</v>
      </c>
      <c r="Q44" s="4">
        <f t="shared" si="31"/>
        <v>0.12394836569790822</v>
      </c>
      <c r="R44" s="4">
        <f t="shared" si="32"/>
        <v>0.99798570226762162</v>
      </c>
      <c r="S44" s="3">
        <f t="shared" ref="S44:S75" si="47">POWER(EXP(-(LN(1/R44 - 1)-LN(1/R43 - 1))),$B$3)</f>
        <v>1.5599999999995859</v>
      </c>
      <c r="U44" s="3">
        <f t="shared" ref="U44:U75" si="48">U43*$B$5*MAX(0,POWER(1-X44/V$6,1/$B$3))</f>
        <v>26.324168378433313</v>
      </c>
      <c r="V44" s="3">
        <f t="shared" ref="V44:V75" si="49">V43*$B$6*MAX(0,POWER(1-X44/V$6,1/$B$3))</f>
        <v>6.865072787700234E-2</v>
      </c>
      <c r="W44">
        <f t="shared" ref="W44:W75" si="50">V44+U44</f>
        <v>26.392819106310316</v>
      </c>
      <c r="X44" s="3">
        <f t="shared" ref="X44:X75" si="51">MIN(X43+W43,V$6)</f>
        <v>52919.967183783549</v>
      </c>
      <c r="Y44" s="4">
        <f t="shared" si="33"/>
        <v>5.2919967183783549E-2</v>
      </c>
      <c r="Z44" s="4">
        <f t="shared" si="34"/>
        <v>2.6011138711812898E-3</v>
      </c>
      <c r="AA44" s="3">
        <f t="shared" ref="AA44:AA75" si="52">POWER(EXP(-(LN(1/Z44 - 1)-LN(1/Z43 - 1))),$B$3)</f>
        <v>1.5599999999999983</v>
      </c>
      <c r="AC44" s="3">
        <f t="shared" ref="AC44:AC75" si="53">AC43*$B$5*MAX(0,POWER(1-AF44/AD$6,1/$B$3))</f>
        <v>32.977493040574146</v>
      </c>
      <c r="AD44" s="3">
        <f t="shared" ref="AD44:AD75" si="54">AD43*$B$6*MAX(0,POWER(1-AF44/AD$6,1/$B$3))</f>
        <v>8.686193451320797</v>
      </c>
      <c r="AE44">
        <f t="shared" ref="AE44:AE75" si="55">AD44+AC44</f>
        <v>41.663686491894943</v>
      </c>
      <c r="AF44" s="3">
        <f t="shared" ref="AF44:AF75" si="56">MIN(AF43+AE43,AD$6)</f>
        <v>43271.347406942921</v>
      </c>
      <c r="AG44" s="4">
        <f t="shared" si="35"/>
        <v>2.1635673703471459E-2</v>
      </c>
      <c r="AH44" s="4">
        <f t="shared" si="36"/>
        <v>0.20848355445000211</v>
      </c>
      <c r="AI44" s="3">
        <f t="shared" ref="AI44:AI75" si="57">POWER(EXP(-(LN(1/AH44 - 1)-LN(1/AH43 - 1))),$B$3)</f>
        <v>1.5599999999999998</v>
      </c>
    </row>
    <row r="45" spans="3:35" x14ac:dyDescent="0.2">
      <c r="C45">
        <v>34</v>
      </c>
      <c r="D45" s="3">
        <f t="shared" si="37"/>
        <v>57.877667143363979</v>
      </c>
      <c r="E45" s="3">
        <f t="shared" si="38"/>
        <v>1047.316472128088</v>
      </c>
      <c r="F45" s="3">
        <f t="shared" si="39"/>
        <v>1105.1941392714518</v>
      </c>
      <c r="G45">
        <f t="shared" si="40"/>
        <v>221227.8412826088</v>
      </c>
      <c r="H45" s="4">
        <f t="shared" si="29"/>
        <v>5.5306960320652201E-2</v>
      </c>
      <c r="I45" s="4">
        <f t="shared" si="30"/>
        <v>0.9476312214417667</v>
      </c>
      <c r="J45" s="3">
        <f t="shared" si="41"/>
        <v>1.4214359691784335</v>
      </c>
      <c r="K45" s="3">
        <f t="shared" si="42"/>
        <v>1.072394025091427</v>
      </c>
      <c r="M45" s="3">
        <f t="shared" si="43"/>
        <v>1.8982313517538896</v>
      </c>
      <c r="N45" s="3">
        <f t="shared" si="44"/>
        <v>1038.1649802672855</v>
      </c>
      <c r="O45">
        <f t="shared" si="45"/>
        <v>1040.0632116190393</v>
      </c>
      <c r="P45" s="3">
        <f t="shared" si="46"/>
        <v>124968.47018628413</v>
      </c>
      <c r="Q45" s="4">
        <f t="shared" si="31"/>
        <v>0.12496847018628413</v>
      </c>
      <c r="R45" s="4">
        <f t="shared" si="32"/>
        <v>0.99817488847740432</v>
      </c>
      <c r="S45" s="3">
        <f t="shared" si="47"/>
        <v>1.5600000000005589</v>
      </c>
      <c r="U45" s="3">
        <f t="shared" si="48"/>
        <v>24.749646924825534</v>
      </c>
      <c r="V45" s="3">
        <f t="shared" si="49"/>
        <v>7.124855673297649E-2</v>
      </c>
      <c r="W45">
        <f t="shared" si="50"/>
        <v>24.820895481558509</v>
      </c>
      <c r="X45" s="3">
        <f t="shared" si="51"/>
        <v>52946.360002889858</v>
      </c>
      <c r="Y45" s="4">
        <f t="shared" si="33"/>
        <v>5.294636000288986E-2</v>
      </c>
      <c r="Z45" s="4">
        <f t="shared" si="34"/>
        <v>2.8705071009993543E-3</v>
      </c>
      <c r="AA45" s="3">
        <f t="shared" si="52"/>
        <v>1.5599999999999983</v>
      </c>
      <c r="AC45" s="3">
        <f t="shared" si="53"/>
        <v>31.22978886678456</v>
      </c>
      <c r="AD45" s="3">
        <f t="shared" si="54"/>
        <v>9.0802433040695085</v>
      </c>
      <c r="AE45">
        <f t="shared" si="55"/>
        <v>40.310032170854072</v>
      </c>
      <c r="AF45" s="3">
        <f t="shared" si="56"/>
        <v>43313.011093434819</v>
      </c>
      <c r="AG45" s="4">
        <f t="shared" si="35"/>
        <v>2.165650554671741E-2</v>
      </c>
      <c r="AH45" s="4">
        <f t="shared" si="36"/>
        <v>0.22526013538225167</v>
      </c>
      <c r="AI45" s="3">
        <f t="shared" si="57"/>
        <v>1.5600000000000012</v>
      </c>
    </row>
    <row r="46" spans="3:35" x14ac:dyDescent="0.2">
      <c r="C46">
        <v>35</v>
      </c>
      <c r="D46" s="3">
        <f t="shared" si="37"/>
        <v>54.596872880600905</v>
      </c>
      <c r="E46" s="3">
        <f t="shared" si="38"/>
        <v>1067.9640256276864</v>
      </c>
      <c r="F46" s="3">
        <f t="shared" si="39"/>
        <v>1122.5608985082874</v>
      </c>
      <c r="G46">
        <f t="shared" si="40"/>
        <v>222333.03542188025</v>
      </c>
      <c r="H46" s="4">
        <f t="shared" si="29"/>
        <v>5.5583258855470066E-2</v>
      </c>
      <c r="I46" s="4">
        <f t="shared" si="30"/>
        <v>0.95136399909069347</v>
      </c>
      <c r="J46" s="3">
        <f t="shared" si="41"/>
        <v>1.4197070041895323</v>
      </c>
      <c r="K46" s="3">
        <f t="shared" si="42"/>
        <v>1.072682062280369</v>
      </c>
      <c r="M46" s="3">
        <f t="shared" si="43"/>
        <v>1.7531342803223624</v>
      </c>
      <c r="N46" s="3">
        <f t="shared" si="44"/>
        <v>1058.3979555639939</v>
      </c>
      <c r="O46">
        <f t="shared" si="45"/>
        <v>1060.1510898443164</v>
      </c>
      <c r="P46" s="3">
        <f t="shared" si="46"/>
        <v>126008.53339790317</v>
      </c>
      <c r="Q46" s="4">
        <f t="shared" si="31"/>
        <v>0.12600853339790316</v>
      </c>
      <c r="R46" s="4">
        <f t="shared" si="32"/>
        <v>0.99834633544490348</v>
      </c>
      <c r="S46" s="3">
        <f t="shared" si="47"/>
        <v>1.5599999999991936</v>
      </c>
      <c r="U46" s="3">
        <f t="shared" si="48"/>
        <v>23.269166437673956</v>
      </c>
      <c r="V46" s="3">
        <f t="shared" si="49"/>
        <v>7.394425999403402E-2</v>
      </c>
      <c r="W46">
        <f t="shared" si="50"/>
        <v>23.343110697667989</v>
      </c>
      <c r="X46" s="3">
        <f t="shared" si="51"/>
        <v>52971.180898371415</v>
      </c>
      <c r="Y46" s="4">
        <f t="shared" si="33"/>
        <v>5.2971180898371412E-2</v>
      </c>
      <c r="Z46" s="4">
        <f t="shared" si="34"/>
        <v>3.1677123478415052E-3</v>
      </c>
      <c r="AA46" s="3">
        <f t="shared" si="52"/>
        <v>1.5600000000000041</v>
      </c>
      <c r="AC46" s="3">
        <f t="shared" si="53"/>
        <v>29.574572162604586</v>
      </c>
      <c r="AD46" s="3">
        <f t="shared" si="54"/>
        <v>9.4921258036984639</v>
      </c>
      <c r="AE46">
        <f t="shared" si="55"/>
        <v>39.066697966303053</v>
      </c>
      <c r="AF46" s="3">
        <f t="shared" si="56"/>
        <v>43353.321125605675</v>
      </c>
      <c r="AG46" s="4">
        <f t="shared" si="35"/>
        <v>2.1676660562802836E-2</v>
      </c>
      <c r="AH46" s="4">
        <f t="shared" si="36"/>
        <v>0.24297230884181431</v>
      </c>
      <c r="AI46" s="3">
        <f t="shared" si="57"/>
        <v>1.5599999999999998</v>
      </c>
    </row>
    <row r="47" spans="3:35" x14ac:dyDescent="0.2">
      <c r="C47">
        <v>36</v>
      </c>
      <c r="D47" s="3">
        <f t="shared" si="37"/>
        <v>51.502777042574351</v>
      </c>
      <c r="E47" s="3">
        <f t="shared" si="38"/>
        <v>1088.733649307396</v>
      </c>
      <c r="F47" s="3">
        <f t="shared" si="39"/>
        <v>1140.2364263499703</v>
      </c>
      <c r="G47">
        <f t="shared" si="40"/>
        <v>223455.59632038855</v>
      </c>
      <c r="H47" s="4">
        <f t="shared" si="29"/>
        <v>5.5863899080097139E-2</v>
      </c>
      <c r="I47" s="4">
        <f t="shared" si="30"/>
        <v>0.95483149296726055</v>
      </c>
      <c r="J47" s="3">
        <f t="shared" si="41"/>
        <v>1.4179458520054293</v>
      </c>
      <c r="K47" s="3">
        <f t="shared" si="42"/>
        <v>1.0728339334136616</v>
      </c>
      <c r="M47" s="3">
        <f t="shared" si="43"/>
        <v>1.618691492895711</v>
      </c>
      <c r="N47" s="3">
        <f t="shared" si="44"/>
        <v>1078.7342603842596</v>
      </c>
      <c r="O47">
        <f t="shared" si="45"/>
        <v>1080.3529518771554</v>
      </c>
      <c r="P47" s="3">
        <f t="shared" si="46"/>
        <v>127068.68448774749</v>
      </c>
      <c r="Q47" s="4">
        <f t="shared" si="31"/>
        <v>0.1270686844877475</v>
      </c>
      <c r="R47" s="4">
        <f t="shared" si="32"/>
        <v>0.99850170123561632</v>
      </c>
      <c r="S47" s="3">
        <f t="shared" si="47"/>
        <v>1.5599999999998304</v>
      </c>
      <c r="U47" s="3">
        <f t="shared" si="48"/>
        <v>21.877125863699895</v>
      </c>
      <c r="V47" s="3">
        <f t="shared" si="49"/>
        <v>7.674153536338979E-2</v>
      </c>
      <c r="W47">
        <f t="shared" si="50"/>
        <v>21.953867399063284</v>
      </c>
      <c r="X47" s="3">
        <f t="shared" si="51"/>
        <v>52994.524009069086</v>
      </c>
      <c r="Y47" s="4">
        <f t="shared" si="33"/>
        <v>5.2994524009069087E-2</v>
      </c>
      <c r="Z47" s="4">
        <f t="shared" si="34"/>
        <v>3.4955816197862321E-3</v>
      </c>
      <c r="AA47" s="3">
        <f t="shared" si="52"/>
        <v>1.5599999999999983</v>
      </c>
      <c r="AC47" s="3">
        <f t="shared" si="53"/>
        <v>28.00695968597875</v>
      </c>
      <c r="AD47" s="3">
        <f t="shared" si="54"/>
        <v>9.9226473877728409</v>
      </c>
      <c r="AE47">
        <f t="shared" si="55"/>
        <v>37.92960707375159</v>
      </c>
      <c r="AF47" s="3">
        <f t="shared" si="56"/>
        <v>43392.387823571975</v>
      </c>
      <c r="AG47" s="4">
        <f t="shared" si="35"/>
        <v>2.1696193911785986E-2</v>
      </c>
      <c r="AH47" s="4">
        <f t="shared" si="36"/>
        <v>0.26160691220657561</v>
      </c>
      <c r="AI47" s="3">
        <f t="shared" si="57"/>
        <v>1.5600000000000012</v>
      </c>
    </row>
    <row r="48" spans="3:35" x14ac:dyDescent="0.2">
      <c r="C48">
        <v>37</v>
      </c>
      <c r="D48" s="3">
        <f t="shared" si="37"/>
        <v>48.584728320249553</v>
      </c>
      <c r="E48" s="3">
        <f t="shared" si="38"/>
        <v>1109.6110811814106</v>
      </c>
      <c r="F48" s="3">
        <f t="shared" si="39"/>
        <v>1158.1958095016601</v>
      </c>
      <c r="G48">
        <f t="shared" si="40"/>
        <v>224595.83274673851</v>
      </c>
      <c r="H48" s="4">
        <f t="shared" si="29"/>
        <v>5.6148958186684625E-2</v>
      </c>
      <c r="I48" s="4">
        <f t="shared" si="30"/>
        <v>0.95805136927480838</v>
      </c>
      <c r="J48" s="3">
        <f t="shared" si="41"/>
        <v>1.4161525379822448</v>
      </c>
      <c r="K48" s="3">
        <f t="shared" si="42"/>
        <v>1.0728570322564854</v>
      </c>
      <c r="M48" s="3">
        <f t="shared" si="43"/>
        <v>1.4941474933786405</v>
      </c>
      <c r="N48" s="3">
        <f t="shared" si="44"/>
        <v>1099.1587860856007</v>
      </c>
      <c r="O48">
        <f t="shared" si="45"/>
        <v>1100.6529335789794</v>
      </c>
      <c r="P48" s="3">
        <f t="shared" si="46"/>
        <v>128149.03743962465</v>
      </c>
      <c r="Q48" s="4">
        <f t="shared" si="31"/>
        <v>0.12814903743962464</v>
      </c>
      <c r="R48" s="4">
        <f t="shared" si="32"/>
        <v>0.99864248988232807</v>
      </c>
      <c r="S48" s="3">
        <f t="shared" si="47"/>
        <v>1.5600000000004037</v>
      </c>
      <c r="U48" s="3">
        <f t="shared" si="48"/>
        <v>20.568255923283527</v>
      </c>
      <c r="V48" s="3">
        <f t="shared" si="49"/>
        <v>7.9644219993967869E-2</v>
      </c>
      <c r="W48">
        <f t="shared" si="50"/>
        <v>20.647900143277493</v>
      </c>
      <c r="X48" s="3">
        <f t="shared" si="51"/>
        <v>53016.477876468147</v>
      </c>
      <c r="Y48" s="4">
        <f t="shared" si="33"/>
        <v>5.3016477876468147E-2</v>
      </c>
      <c r="Z48" s="4">
        <f t="shared" si="34"/>
        <v>3.8572551901796316E-3</v>
      </c>
      <c r="AA48" s="3">
        <f t="shared" si="52"/>
        <v>1.5600000000000041</v>
      </c>
      <c r="AC48" s="3">
        <f t="shared" si="53"/>
        <v>26.522324903587389</v>
      </c>
      <c r="AD48" s="3">
        <f t="shared" si="54"/>
        <v>10.372650875815941</v>
      </c>
      <c r="AE48">
        <f t="shared" si="55"/>
        <v>36.894975779403332</v>
      </c>
      <c r="AF48" s="3">
        <f t="shared" si="56"/>
        <v>43430.317430645729</v>
      </c>
      <c r="AG48" s="4">
        <f t="shared" si="35"/>
        <v>2.1715158715322865E-2</v>
      </c>
      <c r="AH48" s="4">
        <f t="shared" si="36"/>
        <v>0.28113992912841229</v>
      </c>
      <c r="AI48" s="3">
        <f t="shared" si="57"/>
        <v>1.5599999999999998</v>
      </c>
    </row>
    <row r="49" spans="3:35" x14ac:dyDescent="0.2">
      <c r="C49">
        <v>38</v>
      </c>
      <c r="D49" s="3">
        <f t="shared" si="37"/>
        <v>45.832683227519517</v>
      </c>
      <c r="E49" s="3">
        <f t="shared" si="38"/>
        <v>1130.5813474572183</v>
      </c>
      <c r="F49" s="3">
        <f t="shared" si="39"/>
        <v>1176.4140306847378</v>
      </c>
      <c r="G49">
        <f t="shared" si="40"/>
        <v>225754.02855624017</v>
      </c>
      <c r="H49" s="4">
        <f t="shared" si="29"/>
        <v>5.643850713906004E-2</v>
      </c>
      <c r="I49" s="4">
        <f t="shared" si="30"/>
        <v>0.96104034631341284</v>
      </c>
      <c r="J49" s="3">
        <f t="shared" si="41"/>
        <v>1.4143271153915444</v>
      </c>
      <c r="K49" s="3">
        <f t="shared" si="42"/>
        <v>1.0727584108369883</v>
      </c>
      <c r="M49" s="3">
        <f t="shared" si="43"/>
        <v>1.3787989458305616</v>
      </c>
      <c r="N49" s="3">
        <f t="shared" si="44"/>
        <v>1119.6556740586182</v>
      </c>
      <c r="O49">
        <f t="shared" si="45"/>
        <v>1121.0344730044487</v>
      </c>
      <c r="P49" s="3">
        <f t="shared" si="46"/>
        <v>129249.69037320363</v>
      </c>
      <c r="Q49" s="4">
        <f t="shared" si="31"/>
        <v>0.12924969037320364</v>
      </c>
      <c r="R49" s="4">
        <f t="shared" si="32"/>
        <v>0.99877006552516157</v>
      </c>
      <c r="S49" s="3">
        <f t="shared" si="47"/>
        <v>1.5599999999998049</v>
      </c>
      <c r="U49" s="3">
        <f t="shared" si="48"/>
        <v>19.337599670233185</v>
      </c>
      <c r="V49" s="3">
        <f t="shared" si="49"/>
        <v>8.2656295751900866E-2</v>
      </c>
      <c r="W49">
        <f t="shared" si="50"/>
        <v>19.420255965985085</v>
      </c>
      <c r="X49" s="3">
        <f t="shared" si="51"/>
        <v>53037.125776611421</v>
      </c>
      <c r="Y49" s="4">
        <f t="shared" si="33"/>
        <v>5.3037125776611418E-2</v>
      </c>
      <c r="Z49" s="4">
        <f t="shared" si="34"/>
        <v>4.256189820395509E-3</v>
      </c>
      <c r="AA49" s="3">
        <f t="shared" si="52"/>
        <v>1.5599999999999983</v>
      </c>
      <c r="AC49" s="3">
        <f t="shared" si="53"/>
        <v>25.116284611455772</v>
      </c>
      <c r="AD49" s="3">
        <f t="shared" si="54"/>
        <v>10.843017102848384</v>
      </c>
      <c r="AE49">
        <f t="shared" si="55"/>
        <v>35.959301714304154</v>
      </c>
      <c r="AF49" s="3">
        <f t="shared" si="56"/>
        <v>43467.212406425133</v>
      </c>
      <c r="AG49" s="4">
        <f t="shared" si="35"/>
        <v>2.1733606203212567E-2</v>
      </c>
      <c r="AH49" s="4">
        <f t="shared" si="36"/>
        <v>0.30153580814766401</v>
      </c>
      <c r="AI49" s="3">
        <f t="shared" si="57"/>
        <v>1.5599999999999998</v>
      </c>
    </row>
    <row r="50" spans="3:35" x14ac:dyDescent="0.2">
      <c r="C50">
        <v>39</v>
      </c>
      <c r="D50" s="3">
        <f t="shared" si="37"/>
        <v>43.237171541804891</v>
      </c>
      <c r="E50" s="3">
        <f t="shared" si="38"/>
        <v>1151.6287656131383</v>
      </c>
      <c r="F50" s="3">
        <f t="shared" si="39"/>
        <v>1194.8659371549431</v>
      </c>
      <c r="G50">
        <f t="shared" si="40"/>
        <v>226930.44258692491</v>
      </c>
      <c r="H50" s="4">
        <f t="shared" si="29"/>
        <v>5.6732610646731227E-2</v>
      </c>
      <c r="I50" s="4">
        <f t="shared" si="30"/>
        <v>0.96381420693541953</v>
      </c>
      <c r="J50" s="3">
        <f t="shared" si="41"/>
        <v>1.4124696673760586</v>
      </c>
      <c r="K50" s="3">
        <f t="shared" si="42"/>
        <v>1.0725447778214907</v>
      </c>
      <c r="M50" s="3">
        <f t="shared" si="43"/>
        <v>1.2719911350004645</v>
      </c>
      <c r="N50" s="3">
        <f t="shared" si="44"/>
        <v>1140.2083170929109</v>
      </c>
      <c r="O50">
        <f t="shared" si="45"/>
        <v>1141.4803082279113</v>
      </c>
      <c r="P50" s="3">
        <f t="shared" si="46"/>
        <v>130370.72484620808</v>
      </c>
      <c r="Q50" s="4">
        <f t="shared" si="31"/>
        <v>0.13037072484620807</v>
      </c>
      <c r="R50" s="4">
        <f t="shared" si="32"/>
        <v>0.9988856652840773</v>
      </c>
      <c r="S50" s="3">
        <f t="shared" si="47"/>
        <v>1.5599999999993996</v>
      </c>
      <c r="U50" s="3">
        <f t="shared" si="48"/>
        <v>18.180494165897802</v>
      </c>
      <c r="V50" s="3">
        <f t="shared" si="49"/>
        <v>8.5781894678601853E-2</v>
      </c>
      <c r="W50">
        <f t="shared" si="50"/>
        <v>18.266276060576402</v>
      </c>
      <c r="X50" s="3">
        <f t="shared" si="51"/>
        <v>53056.546032577404</v>
      </c>
      <c r="Y50" s="4">
        <f t="shared" si="33"/>
        <v>5.3056546032577402E-2</v>
      </c>
      <c r="Z50" s="4">
        <f t="shared" si="34"/>
        <v>4.6961895459218719E-3</v>
      </c>
      <c r="AA50" s="3">
        <f t="shared" si="52"/>
        <v>1.5599999999999983</v>
      </c>
      <c r="AC50" s="3">
        <f t="shared" si="53"/>
        <v>23.784686240906623</v>
      </c>
      <c r="AD50" s="3">
        <f t="shared" si="54"/>
        <v>11.334666625548724</v>
      </c>
      <c r="AE50">
        <f t="shared" si="55"/>
        <v>35.119352866455344</v>
      </c>
      <c r="AF50" s="3">
        <f t="shared" si="56"/>
        <v>43503.171708139438</v>
      </c>
      <c r="AG50" s="4">
        <f t="shared" si="35"/>
        <v>2.1751585854069718E-2</v>
      </c>
      <c r="AH50" s="4">
        <f t="shared" si="36"/>
        <v>0.32274702408811073</v>
      </c>
      <c r="AI50" s="3">
        <f t="shared" si="57"/>
        <v>1.5600000000000025</v>
      </c>
    </row>
    <row r="51" spans="3:35" x14ac:dyDescent="0.2">
      <c r="C51">
        <v>40</v>
      </c>
      <c r="D51" s="3">
        <f t="shared" si="37"/>
        <v>40.789263687347095</v>
      </c>
      <c r="E51" s="3">
        <f t="shared" si="38"/>
        <v>1172.7369501179735</v>
      </c>
      <c r="F51" s="3">
        <f t="shared" si="39"/>
        <v>1213.5262138053208</v>
      </c>
      <c r="G51">
        <f t="shared" si="40"/>
        <v>228125.30852407985</v>
      </c>
      <c r="H51" s="4">
        <f t="shared" si="29"/>
        <v>5.7031327131019965E-2</v>
      </c>
      <c r="I51" s="4">
        <f t="shared" si="30"/>
        <v>0.96638781822483899</v>
      </c>
      <c r="J51" s="3">
        <f t="shared" si="41"/>
        <v>1.4105803089161701</v>
      </c>
      <c r="K51" s="3">
        <f t="shared" si="42"/>
        <v>1.0722225012184763</v>
      </c>
      <c r="M51" s="3">
        <f t="shared" si="43"/>
        <v>1.1731146646902506</v>
      </c>
      <c r="N51" s="3">
        <f t="shared" si="44"/>
        <v>1160.7993633091185</v>
      </c>
      <c r="O51">
        <f t="shared" si="45"/>
        <v>1161.9724779738087</v>
      </c>
      <c r="P51" s="3">
        <f t="shared" si="46"/>
        <v>131512.205154436</v>
      </c>
      <c r="Q51" s="4">
        <f t="shared" si="31"/>
        <v>0.13151220515443601</v>
      </c>
      <c r="R51" s="4">
        <f t="shared" si="32"/>
        <v>0.99899041097192254</v>
      </c>
      <c r="S51" s="3">
        <f t="shared" si="47"/>
        <v>1.5600000000009204</v>
      </c>
      <c r="U51" s="3">
        <f t="shared" si="48"/>
        <v>17.092553206658202</v>
      </c>
      <c r="V51" s="3">
        <f t="shared" si="49"/>
        <v>8.9025304658892399E-2</v>
      </c>
      <c r="W51">
        <f t="shared" si="50"/>
        <v>17.181578511317095</v>
      </c>
      <c r="X51" s="3">
        <f t="shared" si="51"/>
        <v>53074.812308637978</v>
      </c>
      <c r="Y51" s="4">
        <f t="shared" si="33"/>
        <v>5.3074812308637975E-2</v>
      </c>
      <c r="Z51" s="4">
        <f t="shared" si="34"/>
        <v>5.1814392141125779E-3</v>
      </c>
      <c r="AA51" s="3">
        <f t="shared" si="52"/>
        <v>1.5600000000000041</v>
      </c>
      <c r="AC51" s="3">
        <f t="shared" si="53"/>
        <v>22.523595815998643</v>
      </c>
      <c r="AD51" s="3">
        <f t="shared" si="54"/>
        <v>11.848561504196228</v>
      </c>
      <c r="AE51">
        <f t="shared" si="55"/>
        <v>34.372157320194873</v>
      </c>
      <c r="AF51" s="3">
        <f t="shared" si="56"/>
        <v>43538.291061005897</v>
      </c>
      <c r="AG51" s="4">
        <f t="shared" si="35"/>
        <v>2.1769145530502947E-2</v>
      </c>
      <c r="AH51" s="4">
        <f t="shared" si="36"/>
        <v>0.3447139320881315</v>
      </c>
      <c r="AI51" s="3">
        <f t="shared" si="57"/>
        <v>1.5599999999999983</v>
      </c>
    </row>
    <row r="52" spans="3:35" x14ac:dyDescent="0.2">
      <c r="C52">
        <v>41</v>
      </c>
      <c r="D52" s="3">
        <f t="shared" si="37"/>
        <v>38.480539955032469</v>
      </c>
      <c r="E52" s="3">
        <f t="shared" si="38"/>
        <v>1193.8888209442869</v>
      </c>
      <c r="F52" s="3">
        <f t="shared" si="39"/>
        <v>1232.3693608993194</v>
      </c>
      <c r="G52">
        <f t="shared" si="40"/>
        <v>229338.83473788516</v>
      </c>
      <c r="H52" s="4">
        <f t="shared" si="29"/>
        <v>5.733470868447129E-2</v>
      </c>
      <c r="I52" s="4">
        <f t="shared" si="30"/>
        <v>0.96877515688401128</v>
      </c>
      <c r="J52" s="3">
        <f t="shared" si="41"/>
        <v>1.4086591888051654</v>
      </c>
      <c r="K52" s="3">
        <f t="shared" si="42"/>
        <v>1.0717976146343726</v>
      </c>
      <c r="M52" s="3">
        <f t="shared" si="43"/>
        <v>1.0816023780784505</v>
      </c>
      <c r="N52" s="3">
        <f t="shared" si="44"/>
        <v>1181.410722805296</v>
      </c>
      <c r="O52">
        <f t="shared" si="45"/>
        <v>1182.4923251833745</v>
      </c>
      <c r="P52" s="3">
        <f t="shared" si="46"/>
        <v>132674.17763240982</v>
      </c>
      <c r="Q52" s="4">
        <f t="shared" si="31"/>
        <v>0.13267417763240982</v>
      </c>
      <c r="R52" s="4">
        <f t="shared" si="32"/>
        <v>0.99908531974792247</v>
      </c>
      <c r="S52" s="3">
        <f t="shared" si="47"/>
        <v>1.5599999999992684</v>
      </c>
      <c r="U52" s="3">
        <f t="shared" si="48"/>
        <v>16.069651046819736</v>
      </c>
      <c r="V52" s="3">
        <f t="shared" si="49"/>
        <v>9.2390975302952871E-2</v>
      </c>
      <c r="W52">
        <f t="shared" si="50"/>
        <v>16.162042022122687</v>
      </c>
      <c r="X52" s="3">
        <f t="shared" si="51"/>
        <v>53091.993887149292</v>
      </c>
      <c r="Y52" s="4">
        <f t="shared" si="33"/>
        <v>5.3091993887149296E-2</v>
      </c>
      <c r="Z52" s="4">
        <f t="shared" si="34"/>
        <v>5.7165409653364115E-3</v>
      </c>
      <c r="AA52" s="3">
        <f t="shared" si="52"/>
        <v>1.5600000000000041</v>
      </c>
      <c r="AC52" s="3">
        <f t="shared" si="53"/>
        <v>21.329286530134286</v>
      </c>
      <c r="AD52" s="3">
        <f t="shared" si="54"/>
        <v>12.385707163687853</v>
      </c>
      <c r="AE52">
        <f t="shared" si="55"/>
        <v>33.714993693822137</v>
      </c>
      <c r="AF52" s="3">
        <f t="shared" si="56"/>
        <v>43572.663218326095</v>
      </c>
      <c r="AG52" s="4">
        <f t="shared" si="35"/>
        <v>2.1786331609163049E-2</v>
      </c>
      <c r="AH52" s="4">
        <f t="shared" si="36"/>
        <v>0.36736495566829613</v>
      </c>
      <c r="AI52" s="3">
        <f t="shared" si="57"/>
        <v>1.5600000000000025</v>
      </c>
    </row>
    <row r="53" spans="3:35" x14ac:dyDescent="0.2">
      <c r="C53">
        <v>42</v>
      </c>
      <c r="D53" s="3">
        <f t="shared" si="37"/>
        <v>36.303061458003306</v>
      </c>
      <c r="E53" s="3">
        <f t="shared" si="38"/>
        <v>1215.0666150220613</v>
      </c>
      <c r="F53" s="3">
        <f t="shared" si="39"/>
        <v>1251.3696764800645</v>
      </c>
      <c r="G53">
        <f t="shared" si="40"/>
        <v>230571.20409878448</v>
      </c>
      <c r="H53" s="4">
        <f t="shared" si="29"/>
        <v>5.7642801024696121E-2</v>
      </c>
      <c r="I53" s="4">
        <f t="shared" si="30"/>
        <v>0.97098933900962114</v>
      </c>
      <c r="J53" s="3">
        <f t="shared" si="41"/>
        <v>1.4067064916290557</v>
      </c>
      <c r="K53" s="3">
        <f t="shared" si="42"/>
        <v>1.0712758263915925</v>
      </c>
      <c r="M53" s="3">
        <f t="shared" si="43"/>
        <v>0.99692648518573801</v>
      </c>
      <c r="N53" s="3">
        <f t="shared" si="44"/>
        <v>1202.0235771609537</v>
      </c>
      <c r="O53">
        <f t="shared" si="45"/>
        <v>1203.0205036461393</v>
      </c>
      <c r="P53" s="3">
        <f t="shared" si="46"/>
        <v>133856.6699575932</v>
      </c>
      <c r="Q53" s="4">
        <f t="shared" si="31"/>
        <v>0.13385666995759321</v>
      </c>
      <c r="R53" s="4">
        <f t="shared" si="32"/>
        <v>0.99917131380374302</v>
      </c>
      <c r="S53" s="3">
        <f t="shared" si="47"/>
        <v>1.5600000000006409</v>
      </c>
      <c r="U53" s="3">
        <f t="shared" si="48"/>
        <v>15.107907061812588</v>
      </c>
      <c r="V53" s="3">
        <f t="shared" si="49"/>
        <v>9.5883524050153809E-2</v>
      </c>
      <c r="W53">
        <f t="shared" si="50"/>
        <v>15.203790585862741</v>
      </c>
      <c r="X53" s="3">
        <f t="shared" si="51"/>
        <v>53108.155929171415</v>
      </c>
      <c r="Y53" s="4">
        <f t="shared" si="33"/>
        <v>5.3108155929171418E-2</v>
      </c>
      <c r="Z53" s="4">
        <f t="shared" si="34"/>
        <v>6.3065538497558095E-3</v>
      </c>
      <c r="AA53" s="3">
        <f t="shared" si="52"/>
        <v>1.5599999999999983</v>
      </c>
      <c r="AC53" s="3">
        <f t="shared" si="53"/>
        <v>20.198227911004981</v>
      </c>
      <c r="AD53" s="3">
        <f t="shared" si="54"/>
        <v>12.947154337057501</v>
      </c>
      <c r="AE53">
        <f t="shared" si="55"/>
        <v>33.145382248062482</v>
      </c>
      <c r="AF53" s="3">
        <f t="shared" si="56"/>
        <v>43606.378212019918</v>
      </c>
      <c r="AG53" s="4">
        <f t="shared" si="35"/>
        <v>2.1803189106009958E-2</v>
      </c>
      <c r="AH53" s="4">
        <f t="shared" si="36"/>
        <v>0.39061713755961674</v>
      </c>
      <c r="AI53" s="3">
        <f t="shared" si="57"/>
        <v>1.5600000000000012</v>
      </c>
    </row>
    <row r="54" spans="3:35" x14ac:dyDescent="0.2">
      <c r="C54">
        <v>43</v>
      </c>
      <c r="D54" s="3">
        <f t="shared" si="37"/>
        <v>34.249342727501023</v>
      </c>
      <c r="E54" s="3">
        <f t="shared" si="38"/>
        <v>1236.2519007733649</v>
      </c>
      <c r="F54" s="3">
        <f t="shared" si="39"/>
        <v>1270.5012435008659</v>
      </c>
      <c r="G54">
        <f t="shared" si="40"/>
        <v>231822.57377526455</v>
      </c>
      <c r="H54" s="4">
        <f t="shared" si="29"/>
        <v>5.7955643443816138E-2</v>
      </c>
      <c r="I54" s="4">
        <f t="shared" si="30"/>
        <v>0.97304265312395366</v>
      </c>
      <c r="J54" s="3">
        <f t="shared" si="41"/>
        <v>1.4047224397511466</v>
      </c>
      <c r="K54" s="3">
        <f t="shared" si="42"/>
        <v>1.0706625309033972</v>
      </c>
      <c r="M54" s="3">
        <f t="shared" si="43"/>
        <v>0.91859588364468203</v>
      </c>
      <c r="N54" s="3">
        <f t="shared" si="44"/>
        <v>1222.618391935795</v>
      </c>
      <c r="O54">
        <f t="shared" si="45"/>
        <v>1223.5369878194397</v>
      </c>
      <c r="P54" s="3">
        <f t="shared" si="46"/>
        <v>135059.69046123934</v>
      </c>
      <c r="Q54" s="4">
        <f t="shared" si="31"/>
        <v>0.13505969046123933</v>
      </c>
      <c r="R54" s="4">
        <f t="shared" si="32"/>
        <v>0.99924922916692382</v>
      </c>
      <c r="S54" s="3">
        <f t="shared" si="47"/>
        <v>1.5600000000006338</v>
      </c>
      <c r="U54" s="3">
        <f t="shared" si="48"/>
        <v>14.203671299384705</v>
      </c>
      <c r="V54" s="3">
        <f t="shared" si="49"/>
        <v>9.9507742503131436E-2</v>
      </c>
      <c r="W54">
        <f t="shared" si="50"/>
        <v>14.303179041887837</v>
      </c>
      <c r="X54" s="3">
        <f t="shared" si="51"/>
        <v>53123.359719757274</v>
      </c>
      <c r="Y54" s="4">
        <f t="shared" si="33"/>
        <v>5.3123359719757277E-2</v>
      </c>
      <c r="Z54" s="4">
        <f t="shared" si="34"/>
        <v>6.957036768659346E-3</v>
      </c>
      <c r="AA54" s="3">
        <f t="shared" si="52"/>
        <v>1.5599999999999983</v>
      </c>
      <c r="AC54" s="3">
        <f t="shared" si="53"/>
        <v>19.127075544471637</v>
      </c>
      <c r="AD54" s="3">
        <f t="shared" si="54"/>
        <v>13.534001095066671</v>
      </c>
      <c r="AE54">
        <f t="shared" si="55"/>
        <v>32.661076639538308</v>
      </c>
      <c r="AF54" s="3">
        <f t="shared" si="56"/>
        <v>43639.523594267979</v>
      </c>
      <c r="AG54" s="4">
        <f t="shared" si="35"/>
        <v>2.1819761797133991E-2</v>
      </c>
      <c r="AH54" s="4">
        <f t="shared" si="36"/>
        <v>0.41437706553380738</v>
      </c>
      <c r="AI54" s="3">
        <f t="shared" si="57"/>
        <v>1.5599999999999998</v>
      </c>
    </row>
    <row r="55" spans="3:35" x14ac:dyDescent="0.2">
      <c r="C55">
        <v>44</v>
      </c>
      <c r="D55" s="3">
        <f t="shared" si="37"/>
        <v>32.312325858350064</v>
      </c>
      <c r="E55" s="3">
        <f t="shared" si="38"/>
        <v>1257.4255958609592</v>
      </c>
      <c r="F55" s="3">
        <f t="shared" si="39"/>
        <v>1289.7379217193095</v>
      </c>
      <c r="G55">
        <f t="shared" si="40"/>
        <v>233093.0750187654</v>
      </c>
      <c r="H55" s="4">
        <f t="shared" si="29"/>
        <v>5.8273268754691354E-2</v>
      </c>
      <c r="I55" s="4">
        <f t="shared" si="30"/>
        <v>0.97494659549493923</v>
      </c>
      <c r="J55" s="3">
        <f t="shared" si="41"/>
        <v>1.4027072952960304</v>
      </c>
      <c r="K55" s="3">
        <f t="shared" si="42"/>
        <v>1.0699628217793453</v>
      </c>
      <c r="M55" s="3">
        <f t="shared" si="43"/>
        <v>0.84615365985304891</v>
      </c>
      <c r="N55" s="3">
        <f t="shared" si="44"/>
        <v>1243.1749322923768</v>
      </c>
      <c r="O55">
        <f t="shared" si="45"/>
        <v>1244.0210859522299</v>
      </c>
      <c r="P55" s="3">
        <f t="shared" si="46"/>
        <v>136283.22744905879</v>
      </c>
      <c r="Q55" s="4">
        <f t="shared" si="31"/>
        <v>0.1362832274490588</v>
      </c>
      <c r="R55" s="4">
        <f t="shared" si="32"/>
        <v>0.99931982369960759</v>
      </c>
      <c r="S55" s="3">
        <f t="shared" si="47"/>
        <v>1.5599999999981711</v>
      </c>
      <c r="U55" s="3">
        <f t="shared" si="48"/>
        <v>13.353510869144131</v>
      </c>
      <c r="V55" s="3">
        <f t="shared" si="49"/>
        <v>0.10326860300078537</v>
      </c>
      <c r="W55">
        <f t="shared" si="50"/>
        <v>13.456779472144916</v>
      </c>
      <c r="X55" s="3">
        <f t="shared" si="51"/>
        <v>53137.662898799164</v>
      </c>
      <c r="Y55" s="4">
        <f t="shared" si="33"/>
        <v>5.3137662898799162E-2</v>
      </c>
      <c r="Z55" s="4">
        <f t="shared" si="34"/>
        <v>7.674094921043176E-3</v>
      </c>
      <c r="AA55" s="3">
        <f t="shared" si="52"/>
        <v>1.5599999999999983</v>
      </c>
      <c r="AC55" s="3">
        <f t="shared" si="53"/>
        <v>18.112661329352886</v>
      </c>
      <c r="AD55" s="3">
        <f t="shared" si="54"/>
        <v>14.147394965581721</v>
      </c>
      <c r="AE55">
        <f t="shared" si="55"/>
        <v>32.260056294934607</v>
      </c>
      <c r="AF55" s="3">
        <f t="shared" si="56"/>
        <v>43672.184670907518</v>
      </c>
      <c r="AG55" s="4">
        <f t="shared" si="35"/>
        <v>2.183609233545376E-2</v>
      </c>
      <c r="AH55" s="4">
        <f t="shared" si="36"/>
        <v>0.43854216608428886</v>
      </c>
      <c r="AI55" s="3">
        <f t="shared" si="57"/>
        <v>1.5599999999999969</v>
      </c>
    </row>
    <row r="56" spans="3:35" x14ac:dyDescent="0.2">
      <c r="C56">
        <v>45</v>
      </c>
      <c r="D56" s="3">
        <f t="shared" si="37"/>
        <v>30.485356118233433</v>
      </c>
      <c r="E56" s="3">
        <f t="shared" si="38"/>
        <v>1278.5679882745892</v>
      </c>
      <c r="F56" s="3">
        <f t="shared" si="39"/>
        <v>1309.0533443928227</v>
      </c>
      <c r="G56">
        <f t="shared" si="40"/>
        <v>234382.81294048473</v>
      </c>
      <c r="H56" s="4">
        <f t="shared" si="29"/>
        <v>5.8595703235121185E-2</v>
      </c>
      <c r="I56" s="4">
        <f t="shared" si="30"/>
        <v>0.97671190692968013</v>
      </c>
      <c r="J56" s="3">
        <f t="shared" si="41"/>
        <v>1.4006613621320769</v>
      </c>
      <c r="K56" s="3">
        <f t="shared" si="42"/>
        <v>1.0691815062085284</v>
      </c>
      <c r="M56" s="3">
        <f t="shared" si="43"/>
        <v>0.77917475844684059</v>
      </c>
      <c r="N56" s="3">
        <f t="shared" si="44"/>
        <v>1263.6722818625458</v>
      </c>
      <c r="O56">
        <f t="shared" si="45"/>
        <v>1264.4514566209925</v>
      </c>
      <c r="P56" s="3">
        <f t="shared" si="46"/>
        <v>137527.24853501102</v>
      </c>
      <c r="Q56" s="4">
        <f t="shared" si="31"/>
        <v>0.13752724853501103</v>
      </c>
      <c r="R56" s="4">
        <f t="shared" si="32"/>
        <v>0.99938378436406805</v>
      </c>
      <c r="S56" s="3">
        <f t="shared" si="47"/>
        <v>1.560000000000727</v>
      </c>
      <c r="U56" s="3">
        <f t="shared" si="48"/>
        <v>12.554197123372285</v>
      </c>
      <c r="V56" s="3">
        <f t="shared" si="49"/>
        <v>0.1071712654392039</v>
      </c>
      <c r="W56">
        <f t="shared" si="50"/>
        <v>12.661368388811489</v>
      </c>
      <c r="X56" s="3">
        <f t="shared" si="51"/>
        <v>53151.119678271309</v>
      </c>
      <c r="Y56" s="4">
        <f t="shared" si="33"/>
        <v>5.3151119678271311E-2</v>
      </c>
      <c r="Z56" s="4">
        <f t="shared" si="34"/>
        <v>8.4644299216432451E-3</v>
      </c>
      <c r="AA56" s="3">
        <f t="shared" si="52"/>
        <v>1.5600000000000041</v>
      </c>
      <c r="AC56" s="3">
        <f t="shared" si="53"/>
        <v>17.151984236414307</v>
      </c>
      <c r="AD56" s="3">
        <f t="shared" si="54"/>
        <v>14.788535146604287</v>
      </c>
      <c r="AE56">
        <f t="shared" si="55"/>
        <v>31.940519383018596</v>
      </c>
      <c r="AF56" s="3">
        <f t="shared" si="56"/>
        <v>43704.444727202455</v>
      </c>
      <c r="AG56" s="4">
        <f t="shared" si="35"/>
        <v>2.1852222363601227E-2</v>
      </c>
      <c r="AH56" s="4">
        <f t="shared" si="36"/>
        <v>0.46300233785386463</v>
      </c>
      <c r="AI56" s="3">
        <f t="shared" si="57"/>
        <v>1.5600000000000025</v>
      </c>
    </row>
    <row r="57" spans="3:35" x14ac:dyDescent="0.2">
      <c r="C57">
        <v>46</v>
      </c>
      <c r="D57" s="3">
        <f t="shared" si="37"/>
        <v>28.762158939437157</v>
      </c>
      <c r="E57" s="3">
        <f t="shared" si="38"/>
        <v>1299.6587608678385</v>
      </c>
      <c r="F57" s="3">
        <f t="shared" si="39"/>
        <v>1328.4209198072758</v>
      </c>
      <c r="G57">
        <f t="shared" si="40"/>
        <v>235691.86628487756</v>
      </c>
      <c r="H57" s="4">
        <f t="shared" si="29"/>
        <v>5.8922966571219391E-2</v>
      </c>
      <c r="I57" s="4">
        <f t="shared" si="30"/>
        <v>0.97834861036093135</v>
      </c>
      <c r="J57" s="3">
        <f t="shared" si="41"/>
        <v>1.3985849878477519</v>
      </c>
      <c r="K57" s="3">
        <f t="shared" si="42"/>
        <v>1.0683231202347103</v>
      </c>
      <c r="M57" s="3">
        <f t="shared" si="43"/>
        <v>0.71726380882992957</v>
      </c>
      <c r="N57" s="3">
        <f t="shared" si="44"/>
        <v>1284.0888649665108</v>
      </c>
      <c r="O57">
        <f t="shared" si="45"/>
        <v>1284.8061287753408</v>
      </c>
      <c r="P57" s="3">
        <f t="shared" si="46"/>
        <v>138791.69999163202</v>
      </c>
      <c r="Q57" s="4">
        <f t="shared" si="31"/>
        <v>0.13879169999163202</v>
      </c>
      <c r="R57" s="4">
        <f t="shared" si="32"/>
        <v>0.9994417338205619</v>
      </c>
      <c r="S57" s="3">
        <f t="shared" si="47"/>
        <v>1.5599999999998981</v>
      </c>
      <c r="U57" s="3">
        <f t="shared" si="48"/>
        <v>11.802693584487795</v>
      </c>
      <c r="V57" s="3">
        <f t="shared" si="49"/>
        <v>0.11122108434986155</v>
      </c>
      <c r="W57">
        <f t="shared" si="50"/>
        <v>11.913914668837656</v>
      </c>
      <c r="X57" s="3">
        <f t="shared" si="51"/>
        <v>53163.781046660122</v>
      </c>
      <c r="Y57" s="4">
        <f t="shared" si="33"/>
        <v>5.316378104666012E-2</v>
      </c>
      <c r="Z57" s="4">
        <f t="shared" si="34"/>
        <v>9.3353937342504478E-3</v>
      </c>
      <c r="AA57" s="3">
        <f t="shared" si="52"/>
        <v>1.5599999999999983</v>
      </c>
      <c r="AC57" s="3">
        <f t="shared" si="53"/>
        <v>16.242201546119432</v>
      </c>
      <c r="AD57" s="3">
        <f t="shared" si="54"/>
        <v>15.45867481697792</v>
      </c>
      <c r="AE57">
        <f t="shared" si="55"/>
        <v>31.70087636309735</v>
      </c>
      <c r="AF57" s="3">
        <f t="shared" si="56"/>
        <v>43736.385246585472</v>
      </c>
      <c r="AG57" s="4">
        <f t="shared" si="35"/>
        <v>2.1868192623292735E-2</v>
      </c>
      <c r="AH57" s="4">
        <f t="shared" si="36"/>
        <v>0.4876418758874817</v>
      </c>
      <c r="AI57" s="3">
        <f t="shared" si="57"/>
        <v>1.5599999999999998</v>
      </c>
    </row>
    <row r="58" spans="3:35" x14ac:dyDescent="0.2">
      <c r="C58">
        <v>47</v>
      </c>
      <c r="D58" s="3">
        <f t="shared" si="37"/>
        <v>27.136818216056952</v>
      </c>
      <c r="E58" s="3">
        <f t="shared" si="38"/>
        <v>1320.6770194459632</v>
      </c>
      <c r="F58" s="3">
        <f t="shared" si="39"/>
        <v>1347.8138376620202</v>
      </c>
      <c r="G58">
        <f t="shared" si="40"/>
        <v>237020.28720468484</v>
      </c>
      <c r="H58" s="4">
        <f t="shared" si="29"/>
        <v>5.9255071801171212E-2</v>
      </c>
      <c r="I58" s="4">
        <f t="shared" si="30"/>
        <v>0.97986604866505167</v>
      </c>
      <c r="J58" s="3">
        <f t="shared" si="41"/>
        <v>1.396478565721011</v>
      </c>
      <c r="K58" s="3">
        <f t="shared" si="42"/>
        <v>1.0673919445979443</v>
      </c>
      <c r="M58" s="3">
        <f t="shared" si="43"/>
        <v>0.66005309824527969</v>
      </c>
      <c r="N58" s="3">
        <f t="shared" si="44"/>
        <v>1304.4024722807624</v>
      </c>
      <c r="O58">
        <f t="shared" si="45"/>
        <v>1305.0625253790076</v>
      </c>
      <c r="P58" s="3">
        <f t="shared" si="46"/>
        <v>140076.50612040737</v>
      </c>
      <c r="Q58" s="4">
        <f t="shared" si="31"/>
        <v>0.14007650612040737</v>
      </c>
      <c r="R58" s="4">
        <f t="shared" si="32"/>
        <v>0.99949423641748236</v>
      </c>
      <c r="S58" s="3">
        <f t="shared" si="47"/>
        <v>1.5600000000019556</v>
      </c>
      <c r="U58" s="3">
        <f t="shared" si="48"/>
        <v>11.096144576892847</v>
      </c>
      <c r="V58" s="3">
        <f t="shared" si="49"/>
        <v>0.11542361624478589</v>
      </c>
      <c r="W58">
        <f t="shared" si="50"/>
        <v>11.211568193137634</v>
      </c>
      <c r="X58" s="3">
        <f t="shared" si="51"/>
        <v>53175.694961328962</v>
      </c>
      <c r="Y58" s="4">
        <f t="shared" si="33"/>
        <v>5.3175694961328963E-2</v>
      </c>
      <c r="Z58" s="4">
        <f t="shared" si="34"/>
        <v>1.0295046531977058E-2</v>
      </c>
      <c r="AA58" s="3">
        <f t="shared" si="52"/>
        <v>1.5599999999999983</v>
      </c>
      <c r="AC58" s="3">
        <f t="shared" si="53"/>
        <v>15.380620540918823</v>
      </c>
      <c r="AD58" s="3">
        <f t="shared" si="54"/>
        <v>16.159123548956039</v>
      </c>
      <c r="AE58">
        <f t="shared" si="55"/>
        <v>31.539744089874862</v>
      </c>
      <c r="AF58" s="3">
        <f t="shared" si="56"/>
        <v>43768.086122948567</v>
      </c>
      <c r="AG58" s="4">
        <f t="shared" si="35"/>
        <v>2.1884043061474283E-2</v>
      </c>
      <c r="AH58" s="4">
        <f t="shared" si="36"/>
        <v>0.51234161897158725</v>
      </c>
      <c r="AI58" s="3">
        <f t="shared" si="57"/>
        <v>1.5599999999999998</v>
      </c>
    </row>
    <row r="59" spans="3:35" x14ac:dyDescent="0.2">
      <c r="C59">
        <v>48</v>
      </c>
      <c r="D59" s="3">
        <f t="shared" si="37"/>
        <v>25.603755833772542</v>
      </c>
      <c r="E59" s="3">
        <f t="shared" si="38"/>
        <v>1341.601324490945</v>
      </c>
      <c r="F59" s="3">
        <f t="shared" si="39"/>
        <v>1367.2050803247173</v>
      </c>
      <c r="G59">
        <f t="shared" si="40"/>
        <v>238368.10104234685</v>
      </c>
      <c r="H59" s="4">
        <f t="shared" si="29"/>
        <v>5.9592025260586712E-2</v>
      </c>
      <c r="I59" s="4">
        <f t="shared" si="30"/>
        <v>0.98127292225414253</v>
      </c>
      <c r="J59" s="3">
        <f t="shared" si="41"/>
        <v>1.3943425366765649</v>
      </c>
      <c r="K59" s="3">
        <f t="shared" si="42"/>
        <v>1.0663920208711821</v>
      </c>
      <c r="M59" s="3">
        <f t="shared" si="43"/>
        <v>0.6072006815716855</v>
      </c>
      <c r="N59" s="3">
        <f t="shared" si="44"/>
        <v>1324.5902900367225</v>
      </c>
      <c r="O59">
        <f t="shared" si="45"/>
        <v>1325.1974907182941</v>
      </c>
      <c r="P59" s="3">
        <f t="shared" si="46"/>
        <v>141381.56864578638</v>
      </c>
      <c r="Q59" s="4">
        <f t="shared" si="31"/>
        <v>0.14138156864578638</v>
      </c>
      <c r="R59" s="4">
        <f t="shared" si="32"/>
        <v>0.9995418036286482</v>
      </c>
      <c r="S59" s="3">
        <f t="shared" si="47"/>
        <v>1.5600000000005152</v>
      </c>
      <c r="U59" s="3">
        <f t="shared" si="48"/>
        <v>10.431864523182398</v>
      </c>
      <c r="V59" s="3">
        <f t="shared" si="49"/>
        <v>0.1197846272387556</v>
      </c>
      <c r="W59">
        <f t="shared" si="50"/>
        <v>10.551649150421154</v>
      </c>
      <c r="X59" s="3">
        <f t="shared" si="51"/>
        <v>53186.906529522101</v>
      </c>
      <c r="Y59" s="4">
        <f t="shared" si="33"/>
        <v>5.3186906529522099E-2</v>
      </c>
      <c r="Z59" s="4">
        <f t="shared" si="34"/>
        <v>1.13522185519194E-2</v>
      </c>
      <c r="AA59" s="3">
        <f t="shared" si="52"/>
        <v>1.5600000000000041</v>
      </c>
      <c r="AC59" s="3">
        <f t="shared" si="53"/>
        <v>14.564690629018459</v>
      </c>
      <c r="AD59" s="3">
        <f t="shared" si="54"/>
        <v>16.891249826983682</v>
      </c>
      <c r="AE59">
        <f t="shared" si="55"/>
        <v>31.455940456002139</v>
      </c>
      <c r="AF59" s="3">
        <f t="shared" si="56"/>
        <v>43799.625867038441</v>
      </c>
      <c r="AG59" s="4">
        <f t="shared" si="35"/>
        <v>2.1899812933519221E-2</v>
      </c>
      <c r="AH59" s="4">
        <f t="shared" si="36"/>
        <v>0.53698123731540337</v>
      </c>
      <c r="AI59" s="3">
        <f t="shared" si="57"/>
        <v>1.5600000000000012</v>
      </c>
    </row>
    <row r="60" spans="3:35" x14ac:dyDescent="0.2">
      <c r="C60">
        <v>49</v>
      </c>
      <c r="D60" s="3">
        <f t="shared" si="37"/>
        <v>24.157712363209392</v>
      </c>
      <c r="E60" s="3">
        <f t="shared" si="38"/>
        <v>1362.4097265941634</v>
      </c>
      <c r="F60" s="3">
        <f t="shared" si="39"/>
        <v>1386.5674389573726</v>
      </c>
      <c r="G60">
        <f t="shared" si="40"/>
        <v>239735.30612267158</v>
      </c>
      <c r="H60" s="4">
        <f t="shared" si="29"/>
        <v>5.9933826530667894E-2</v>
      </c>
      <c r="I60" s="4">
        <f t="shared" si="30"/>
        <v>0.98257732607555348</v>
      </c>
      <c r="J60" s="3">
        <f t="shared" si="41"/>
        <v>1.3921773912282842</v>
      </c>
      <c r="K60" s="3">
        <f t="shared" si="42"/>
        <v>1.0653271676678717</v>
      </c>
      <c r="M60" s="3">
        <f t="shared" si="43"/>
        <v>0.55838861868292788</v>
      </c>
      <c r="N60" s="3">
        <f t="shared" si="44"/>
        <v>1344.6289328159858</v>
      </c>
      <c r="O60">
        <f t="shared" si="45"/>
        <v>1345.1873214346688</v>
      </c>
      <c r="P60" s="3">
        <f t="shared" si="46"/>
        <v>142706.76613650468</v>
      </c>
      <c r="Q60" s="4">
        <f t="shared" si="31"/>
        <v>0.14270676613650468</v>
      </c>
      <c r="R60" s="4">
        <f t="shared" si="32"/>
        <v>0.99958489898783209</v>
      </c>
      <c r="S60" s="3">
        <f t="shared" si="47"/>
        <v>1.5599999999970924</v>
      </c>
      <c r="U60" s="3">
        <f t="shared" si="48"/>
        <v>9.8073278668427122</v>
      </c>
      <c r="V60" s="3">
        <f t="shared" si="49"/>
        <v>0.12431010095897131</v>
      </c>
      <c r="W60">
        <f t="shared" si="50"/>
        <v>9.9316379678016826</v>
      </c>
      <c r="X60" s="3">
        <f t="shared" si="51"/>
        <v>53197.458178672525</v>
      </c>
      <c r="Y60" s="4">
        <f t="shared" si="33"/>
        <v>5.3197458178672524E-2</v>
      </c>
      <c r="Z60" s="4">
        <f t="shared" si="34"/>
        <v>1.2516575952726428E-2</v>
      </c>
      <c r="AA60" s="3">
        <f t="shared" si="52"/>
        <v>1.5599999999999983</v>
      </c>
      <c r="AC60" s="3">
        <f t="shared" si="53"/>
        <v>13.791995877683753</v>
      </c>
      <c r="AD60" s="3">
        <f t="shared" si="54"/>
        <v>17.656483677218528</v>
      </c>
      <c r="AE60">
        <f t="shared" si="55"/>
        <v>31.448479554902281</v>
      </c>
      <c r="AF60" s="3">
        <f t="shared" si="56"/>
        <v>43831.08180749444</v>
      </c>
      <c r="AG60" s="4">
        <f t="shared" si="35"/>
        <v>2.191554090374722E-2</v>
      </c>
      <c r="AH60" s="4">
        <f t="shared" si="36"/>
        <v>0.56144156814939516</v>
      </c>
      <c r="AI60" s="3">
        <f t="shared" si="57"/>
        <v>1.5600000000000025</v>
      </c>
    </row>
    <row r="61" spans="3:35" x14ac:dyDescent="0.2">
      <c r="C61">
        <v>50</v>
      </c>
      <c r="D61" s="3">
        <f t="shared" si="37"/>
        <v>22.793728851631425</v>
      </c>
      <c r="E61" s="3">
        <f t="shared" si="38"/>
        <v>1383.0798056495623</v>
      </c>
      <c r="F61" s="3">
        <f t="shared" si="39"/>
        <v>1405.8735345011935</v>
      </c>
      <c r="G61">
        <f t="shared" si="40"/>
        <v>241121.87356162895</v>
      </c>
      <c r="H61" s="4">
        <f t="shared" si="29"/>
        <v>6.0280468390407238E-2</v>
      </c>
      <c r="I61" s="4">
        <f t="shared" si="30"/>
        <v>0.98378678572982847</v>
      </c>
      <c r="J61" s="3">
        <f t="shared" si="41"/>
        <v>1.3899836714062606</v>
      </c>
      <c r="K61" s="3">
        <f t="shared" si="42"/>
        <v>1.0642009967383004</v>
      </c>
      <c r="M61" s="3">
        <f t="shared" si="43"/>
        <v>0.51332133081618414</v>
      </c>
      <c r="N61" s="3">
        <f t="shared" si="44"/>
        <v>1364.4944799903139</v>
      </c>
      <c r="O61">
        <f t="shared" si="45"/>
        <v>1365.00780132113</v>
      </c>
      <c r="P61" s="3">
        <f t="shared" si="46"/>
        <v>144051.95345793935</v>
      </c>
      <c r="Q61" s="4">
        <f t="shared" si="31"/>
        <v>0.14405195345793936</v>
      </c>
      <c r="R61" s="4">
        <f t="shared" si="32"/>
        <v>0.99962394256624809</v>
      </c>
      <c r="S61" s="3">
        <f t="shared" si="47"/>
        <v>1.5600000000031276</v>
      </c>
      <c r="U61" s="3">
        <f t="shared" si="48"/>
        <v>9.2201595856123735</v>
      </c>
      <c r="V61" s="3">
        <f t="shared" si="49"/>
        <v>0.12900624675303352</v>
      </c>
      <c r="W61">
        <f t="shared" si="50"/>
        <v>9.3491658323654079</v>
      </c>
      <c r="X61" s="3">
        <f t="shared" si="51"/>
        <v>53207.389816640323</v>
      </c>
      <c r="Y61" s="4">
        <f t="shared" si="33"/>
        <v>5.3207389816640326E-2</v>
      </c>
      <c r="Z61" s="4">
        <f t="shared" si="34"/>
        <v>1.3798690606859627E-2</v>
      </c>
      <c r="AA61" s="3">
        <f t="shared" si="52"/>
        <v>1.5600000000000041</v>
      </c>
      <c r="AC61" s="3">
        <f t="shared" si="53"/>
        <v>13.060247935202867</v>
      </c>
      <c r="AD61" s="3">
        <f t="shared" si="54"/>
        <v>18.456319412495283</v>
      </c>
      <c r="AE61">
        <f t="shared" si="55"/>
        <v>31.51656734769815</v>
      </c>
      <c r="AF61" s="3">
        <f t="shared" si="56"/>
        <v>43862.53028704934</v>
      </c>
      <c r="AG61" s="4">
        <f t="shared" si="35"/>
        <v>2.193126514352467E-2</v>
      </c>
      <c r="AH61" s="4">
        <f t="shared" si="36"/>
        <v>0.58560690347019229</v>
      </c>
      <c r="AI61" s="3">
        <f t="shared" si="57"/>
        <v>1.5599999999999998</v>
      </c>
    </row>
    <row r="62" spans="3:35" x14ac:dyDescent="0.2">
      <c r="C62">
        <v>51</v>
      </c>
      <c r="D62" s="3">
        <f t="shared" si="37"/>
        <v>21.507129651247944</v>
      </c>
      <c r="E62" s="3">
        <f t="shared" si="38"/>
        <v>1403.5887138410278</v>
      </c>
      <c r="F62" s="3">
        <f t="shared" si="39"/>
        <v>1425.0958434922757</v>
      </c>
      <c r="G62">
        <f t="shared" si="40"/>
        <v>242527.74709613013</v>
      </c>
      <c r="H62" s="4">
        <f t="shared" si="29"/>
        <v>6.063193677403253E-2</v>
      </c>
      <c r="I62" s="4">
        <f t="shared" si="30"/>
        <v>0.98490829248470513</v>
      </c>
      <c r="J62" s="3">
        <f t="shared" si="41"/>
        <v>1.3877619726608623</v>
      </c>
      <c r="K62" s="3">
        <f t="shared" si="42"/>
        <v>1.063016928808592</v>
      </c>
      <c r="M62" s="3">
        <f t="shared" si="43"/>
        <v>0.47172406796626593</v>
      </c>
      <c r="N62" s="3">
        <f t="shared" si="44"/>
        <v>1384.1625158351994</v>
      </c>
      <c r="O62">
        <f t="shared" si="45"/>
        <v>1384.6342399031657</v>
      </c>
      <c r="P62" s="3">
        <f t="shared" si="46"/>
        <v>145416.96125926048</v>
      </c>
      <c r="Q62" s="4">
        <f t="shared" si="31"/>
        <v>0.14541696125926049</v>
      </c>
      <c r="R62" s="4">
        <f t="shared" si="32"/>
        <v>0.99965931503470595</v>
      </c>
      <c r="S62" s="3">
        <f t="shared" si="47"/>
        <v>1.5599999999986767</v>
      </c>
      <c r="U62" s="3">
        <f t="shared" si="48"/>
        <v>8.6681262616283696</v>
      </c>
      <c r="V62" s="3">
        <f t="shared" si="49"/>
        <v>0.13387950820647021</v>
      </c>
      <c r="W62">
        <f t="shared" si="50"/>
        <v>8.8020057698348406</v>
      </c>
      <c r="X62" s="3">
        <f t="shared" si="51"/>
        <v>53216.738982472685</v>
      </c>
      <c r="Y62" s="4">
        <f t="shared" si="33"/>
        <v>5.3216738982472686E-2</v>
      </c>
      <c r="Z62" s="4">
        <f t="shared" si="34"/>
        <v>1.5210113661284535E-2</v>
      </c>
      <c r="AA62" s="3">
        <f t="shared" si="52"/>
        <v>1.5599999999999983</v>
      </c>
      <c r="AC62" s="3">
        <f t="shared" si="53"/>
        <v>12.367279321653307</v>
      </c>
      <c r="AD62" s="3">
        <f t="shared" si="54"/>
        <v>19.292318497621775</v>
      </c>
      <c r="AE62">
        <f t="shared" si="55"/>
        <v>31.659597819275081</v>
      </c>
      <c r="AF62" s="3">
        <f t="shared" si="56"/>
        <v>43894.046854397035</v>
      </c>
      <c r="AG62" s="4">
        <f t="shared" si="35"/>
        <v>2.1947023427198516E-2</v>
      </c>
      <c r="AH62" s="4">
        <f t="shared" si="36"/>
        <v>0.60936713750280724</v>
      </c>
      <c r="AI62" s="3">
        <f t="shared" si="57"/>
        <v>1.5599999999999998</v>
      </c>
    </row>
    <row r="63" spans="3:35" x14ac:dyDescent="0.2">
      <c r="C63">
        <v>52</v>
      </c>
      <c r="D63" s="3">
        <f t="shared" si="37"/>
        <v>20.293506225780824</v>
      </c>
      <c r="E63" s="3">
        <f t="shared" si="38"/>
        <v>1423.9132224369305</v>
      </c>
      <c r="F63" s="3">
        <f t="shared" si="39"/>
        <v>1444.2067286627112</v>
      </c>
      <c r="G63">
        <f t="shared" si="40"/>
        <v>243952.84293962241</v>
      </c>
      <c r="H63" s="4">
        <f t="shared" si="29"/>
        <v>6.0988210734905603E-2</v>
      </c>
      <c r="I63" s="4">
        <f t="shared" si="30"/>
        <v>0.98594833701919404</v>
      </c>
      <c r="J63" s="3">
        <f t="shared" si="41"/>
        <v>1.3855129457464539</v>
      </c>
      <c r="K63" s="3">
        <f t="shared" si="42"/>
        <v>1.0617782090473276</v>
      </c>
      <c r="M63" s="3">
        <f t="shared" si="43"/>
        <v>0.43334147985438859</v>
      </c>
      <c r="N63" s="3">
        <f t="shared" si="44"/>
        <v>1403.6081733248639</v>
      </c>
      <c r="O63">
        <f t="shared" si="45"/>
        <v>1404.0415148047182</v>
      </c>
      <c r="P63" s="3">
        <f t="shared" si="46"/>
        <v>146801.59549916364</v>
      </c>
      <c r="Q63" s="4">
        <f t="shared" si="31"/>
        <v>0.14680159549916363</v>
      </c>
      <c r="R63" s="4">
        <f t="shared" si="32"/>
        <v>0.99969136134844661</v>
      </c>
      <c r="S63" s="3">
        <f t="shared" si="47"/>
        <v>1.5600000000004475</v>
      </c>
      <c r="U63" s="3">
        <f t="shared" si="48"/>
        <v>8.1491276763353095</v>
      </c>
      <c r="V63" s="3">
        <f t="shared" si="49"/>
        <v>0.13893657198148018</v>
      </c>
      <c r="W63">
        <f t="shared" si="50"/>
        <v>8.2880642483167897</v>
      </c>
      <c r="X63" s="3">
        <f t="shared" si="51"/>
        <v>53225.540988242523</v>
      </c>
      <c r="Y63" s="4">
        <f t="shared" si="33"/>
        <v>5.3225540988242524E-2</v>
      </c>
      <c r="Z63" s="4">
        <f t="shared" si="34"/>
        <v>1.6763452576962903E-2</v>
      </c>
      <c r="AA63" s="3">
        <f t="shared" si="52"/>
        <v>1.5599999999999983</v>
      </c>
      <c r="AC63" s="3">
        <f t="shared" si="53"/>
        <v>11.711037069591127</v>
      </c>
      <c r="AD63" s="3">
        <f t="shared" si="54"/>
        <v>20.166112540085077</v>
      </c>
      <c r="AE63">
        <f t="shared" si="55"/>
        <v>31.877149609676202</v>
      </c>
      <c r="AF63" s="3">
        <f t="shared" si="56"/>
        <v>43925.706452216313</v>
      </c>
      <c r="AG63" s="4">
        <f t="shared" si="35"/>
        <v>2.1962853226108157E-2</v>
      </c>
      <c r="AH63" s="4">
        <f t="shared" si="36"/>
        <v>0.63261969112707994</v>
      </c>
      <c r="AI63" s="3">
        <f t="shared" si="57"/>
        <v>1.5600000000000012</v>
      </c>
    </row>
    <row r="64" spans="3:35" x14ac:dyDescent="0.2">
      <c r="C64">
        <v>53</v>
      </c>
      <c r="D64" s="3">
        <f t="shared" si="37"/>
        <v>19.148701880130766</v>
      </c>
      <c r="E64" s="3">
        <f t="shared" si="38"/>
        <v>1444.0297723825197</v>
      </c>
      <c r="F64" s="3">
        <f t="shared" si="39"/>
        <v>1463.1784742626505</v>
      </c>
      <c r="G64">
        <f t="shared" si="40"/>
        <v>245397.04966828512</v>
      </c>
      <c r="H64" s="4">
        <f t="shared" si="29"/>
        <v>6.1349262417071282E-2</v>
      </c>
      <c r="I64" s="4">
        <f t="shared" si="30"/>
        <v>0.98691294177917666</v>
      </c>
      <c r="J64" s="3">
        <f t="shared" si="41"/>
        <v>1.3832372985760604</v>
      </c>
      <c r="K64" s="3">
        <f t="shared" si="42"/>
        <v>1.060487922071514</v>
      </c>
      <c r="M64" s="3">
        <f t="shared" si="43"/>
        <v>0.39793628351715671</v>
      </c>
      <c r="N64" s="3">
        <f t="shared" si="44"/>
        <v>1422.8061815940891</v>
      </c>
      <c r="O64">
        <f t="shared" si="45"/>
        <v>1423.2041178776062</v>
      </c>
      <c r="P64" s="3">
        <f t="shared" si="46"/>
        <v>148205.63701396837</v>
      </c>
      <c r="Q64" s="4">
        <f t="shared" si="31"/>
        <v>0.14820563701396838</v>
      </c>
      <c r="R64" s="4">
        <f t="shared" si="32"/>
        <v>0.99972039408928182</v>
      </c>
      <c r="S64" s="3">
        <f t="shared" si="47"/>
        <v>1.5599999999982896</v>
      </c>
      <c r="U64" s="3">
        <f t="shared" si="48"/>
        <v>7.6611888999001305</v>
      </c>
      <c r="V64" s="3">
        <f t="shared" si="49"/>
        <v>0.14418437698899683</v>
      </c>
      <c r="W64">
        <f t="shared" si="50"/>
        <v>7.8053732768891271</v>
      </c>
      <c r="X64" s="3">
        <f t="shared" si="51"/>
        <v>53233.829052490837</v>
      </c>
      <c r="Y64" s="4">
        <f t="shared" si="33"/>
        <v>5.3233829052490834E-2</v>
      </c>
      <c r="Z64" s="4">
        <f t="shared" si="34"/>
        <v>1.8472451204340386E-2</v>
      </c>
      <c r="AA64" s="3">
        <f t="shared" si="52"/>
        <v>1.5600000000000012</v>
      </c>
      <c r="AC64" s="3">
        <f t="shared" si="53"/>
        <v>11.089576696713481</v>
      </c>
      <c r="AD64" s="3">
        <f t="shared" si="54"/>
        <v>21.079406411441621</v>
      </c>
      <c r="AE64">
        <f t="shared" si="55"/>
        <v>32.168983108155103</v>
      </c>
      <c r="AF64" s="3">
        <f t="shared" si="56"/>
        <v>43957.583601825987</v>
      </c>
      <c r="AG64" s="4">
        <f t="shared" si="35"/>
        <v>2.1978791800912993E-2</v>
      </c>
      <c r="AH64" s="4">
        <f t="shared" si="36"/>
        <v>0.65527114551836163</v>
      </c>
      <c r="AI64" s="3">
        <f t="shared" si="57"/>
        <v>1.5599999999999969</v>
      </c>
    </row>
    <row r="65" spans="3:35" x14ac:dyDescent="0.2">
      <c r="C65">
        <v>54</v>
      </c>
      <c r="D65" s="3">
        <f t="shared" si="37"/>
        <v>18.068797361011221</v>
      </c>
      <c r="E65" s="3">
        <f t="shared" si="38"/>
        <v>1463.91452865715</v>
      </c>
      <c r="F65" s="3">
        <f t="shared" si="39"/>
        <v>1481.9833260181611</v>
      </c>
      <c r="G65">
        <f t="shared" si="40"/>
        <v>246860.22814254777</v>
      </c>
      <c r="H65" s="4">
        <f t="shared" si="29"/>
        <v>6.1715057035636942E-2</v>
      </c>
      <c r="I65" s="4">
        <f t="shared" si="30"/>
        <v>0.98780769186549566</v>
      </c>
      <c r="J65" s="3">
        <f t="shared" si="41"/>
        <v>1.3809357980520907</v>
      </c>
      <c r="K65" s="3">
        <f t="shared" si="42"/>
        <v>1.0591490064260216</v>
      </c>
      <c r="M65" s="3">
        <f t="shared" si="43"/>
        <v>0.365288021025586</v>
      </c>
      <c r="N65" s="3">
        <f t="shared" si="44"/>
        <v>1441.7309170283766</v>
      </c>
      <c r="O65">
        <f t="shared" si="45"/>
        <v>1442.0962050494022</v>
      </c>
      <c r="P65" s="3">
        <f t="shared" si="46"/>
        <v>149628.84113184598</v>
      </c>
      <c r="Q65" s="4">
        <f t="shared" si="31"/>
        <v>0.14962884113184599</v>
      </c>
      <c r="R65" s="4">
        <f t="shared" si="32"/>
        <v>0.99974669649656756</v>
      </c>
      <c r="S65" s="3">
        <f t="shared" si="47"/>
        <v>1.5600000000017069</v>
      </c>
      <c r="U65" s="3">
        <f t="shared" si="48"/>
        <v>7.2024528465510347</v>
      </c>
      <c r="V65" s="3">
        <f t="shared" si="49"/>
        <v>0.14963012390663333</v>
      </c>
      <c r="W65">
        <f t="shared" si="50"/>
        <v>7.3520829704576682</v>
      </c>
      <c r="X65" s="3">
        <f t="shared" si="51"/>
        <v>53241.634425767726</v>
      </c>
      <c r="Y65" s="4">
        <f t="shared" si="33"/>
        <v>5.324163442576773E-2</v>
      </c>
      <c r="Z65" s="4">
        <f t="shared" si="34"/>
        <v>2.0352072264129908E-2</v>
      </c>
      <c r="AA65" s="3">
        <f t="shared" si="52"/>
        <v>1.5600000000000012</v>
      </c>
      <c r="AC65" s="3">
        <f t="shared" si="53"/>
        <v>10.501056493434602</v>
      </c>
      <c r="AD65" s="3">
        <f t="shared" si="54"/>
        <v>22.033981504866773</v>
      </c>
      <c r="AE65">
        <f t="shared" si="55"/>
        <v>32.535037998301377</v>
      </c>
      <c r="AF65" s="3">
        <f t="shared" si="56"/>
        <v>43989.75258493414</v>
      </c>
      <c r="AG65" s="4">
        <f t="shared" si="35"/>
        <v>2.1994876292467071E-2</v>
      </c>
      <c r="AH65" s="4">
        <f t="shared" si="36"/>
        <v>0.67723853606739748</v>
      </c>
      <c r="AI65" s="3">
        <f t="shared" si="57"/>
        <v>1.5600000000000041</v>
      </c>
    </row>
    <row r="66" spans="3:35" x14ac:dyDescent="0.2">
      <c r="C66">
        <v>55</v>
      </c>
      <c r="D66" s="3">
        <f t="shared" si="37"/>
        <v>17.050097279292203</v>
      </c>
      <c r="E66" s="3">
        <f t="shared" si="38"/>
        <v>1483.5434383383356</v>
      </c>
      <c r="F66" s="3">
        <f t="shared" si="39"/>
        <v>1500.5935356176278</v>
      </c>
      <c r="G66">
        <f t="shared" si="40"/>
        <v>248342.21146856592</v>
      </c>
      <c r="H66" s="4">
        <f t="shared" si="29"/>
        <v>6.2085552867141479E-2</v>
      </c>
      <c r="I66" s="4">
        <f t="shared" si="30"/>
        <v>0.98863776440815165</v>
      </c>
      <c r="J66" s="3">
        <f t="shared" si="41"/>
        <v>1.3786092718617013</v>
      </c>
      <c r="K66" s="3">
        <f t="shared" si="42"/>
        <v>1.0577642684897908</v>
      </c>
      <c r="M66" s="3">
        <f t="shared" si="43"/>
        <v>0.33519190127740628</v>
      </c>
      <c r="N66" s="3">
        <f t="shared" si="44"/>
        <v>1460.3564579187339</v>
      </c>
      <c r="O66">
        <f t="shared" si="45"/>
        <v>1460.6916498200112</v>
      </c>
      <c r="P66" s="3">
        <f t="shared" si="46"/>
        <v>151070.93733689538</v>
      </c>
      <c r="Q66" s="4">
        <f t="shared" si="31"/>
        <v>0.15107093733689539</v>
      </c>
      <c r="R66" s="4">
        <f t="shared" si="32"/>
        <v>0.99977052521569587</v>
      </c>
      <c r="S66" s="3">
        <f t="shared" si="47"/>
        <v>1.5599999999993122</v>
      </c>
      <c r="U66" s="3">
        <f t="shared" si="48"/>
        <v>6.771173268851042</v>
      </c>
      <c r="V66" s="3">
        <f t="shared" si="49"/>
        <v>0.15528128505554262</v>
      </c>
      <c r="W66">
        <f t="shared" si="50"/>
        <v>6.9264545539065843</v>
      </c>
      <c r="X66" s="3">
        <f t="shared" si="51"/>
        <v>53248.986508738184</v>
      </c>
      <c r="Y66" s="4">
        <f t="shared" si="33"/>
        <v>5.3248986508738182E-2</v>
      </c>
      <c r="Z66" s="4">
        <f t="shared" si="34"/>
        <v>2.2418581374790445E-2</v>
      </c>
      <c r="AA66" s="3">
        <f t="shared" si="52"/>
        <v>1.5600000000000012</v>
      </c>
      <c r="AC66" s="3">
        <f t="shared" si="53"/>
        <v>9.943732109163756</v>
      </c>
      <c r="AD66" s="3">
        <f t="shared" si="54"/>
        <v>23.031699134546319</v>
      </c>
      <c r="AE66">
        <f t="shared" si="55"/>
        <v>32.975431243710077</v>
      </c>
      <c r="AF66" s="3">
        <f t="shared" si="56"/>
        <v>44022.287622932439</v>
      </c>
      <c r="AG66" s="4">
        <f t="shared" si="35"/>
        <v>2.2011143811466221E-2</v>
      </c>
      <c r="AH66" s="4">
        <f t="shared" si="36"/>
        <v>0.69845027846116547</v>
      </c>
      <c r="AI66" s="3">
        <f t="shared" si="57"/>
        <v>1.5599999999999969</v>
      </c>
    </row>
    <row r="67" spans="3:35" x14ac:dyDescent="0.2">
      <c r="C67">
        <v>56</v>
      </c>
      <c r="D67" s="3">
        <f t="shared" si="37"/>
        <v>16.089117307520489</v>
      </c>
      <c r="E67" s="3">
        <f t="shared" si="38"/>
        <v>1502.8922922884758</v>
      </c>
      <c r="F67" s="3">
        <f t="shared" si="39"/>
        <v>1518.981409595996</v>
      </c>
      <c r="G67">
        <f t="shared" si="40"/>
        <v>249842.80500418355</v>
      </c>
      <c r="H67" s="4">
        <f t="shared" si="29"/>
        <v>6.2460701251045886E-2</v>
      </c>
      <c r="I67" s="4">
        <f t="shared" si="30"/>
        <v>0.98940795640691914</v>
      </c>
      <c r="J67" s="3">
        <f t="shared" si="41"/>
        <v>1.3762586102449121</v>
      </c>
      <c r="K67" s="3">
        <f t="shared" si="42"/>
        <v>1.0563363957777825</v>
      </c>
      <c r="M67" s="3">
        <f t="shared" si="43"/>
        <v>0.30745772021062712</v>
      </c>
      <c r="N67" s="3">
        <f t="shared" si="44"/>
        <v>1478.656642591021</v>
      </c>
      <c r="O67">
        <f t="shared" si="45"/>
        <v>1478.9641003112315</v>
      </c>
      <c r="P67" s="3">
        <f t="shared" si="46"/>
        <v>152531.6289867154</v>
      </c>
      <c r="Q67" s="4">
        <f t="shared" si="31"/>
        <v>0.15253162898671541</v>
      </c>
      <c r="R67" s="4">
        <f t="shared" si="32"/>
        <v>0.99979211279019831</v>
      </c>
      <c r="S67" s="3">
        <f t="shared" si="47"/>
        <v>1.5600000000039762</v>
      </c>
      <c r="U67" s="3">
        <f t="shared" si="48"/>
        <v>6.3657081654267831</v>
      </c>
      <c r="V67" s="3">
        <f t="shared" si="49"/>
        <v>0.16114561464971616</v>
      </c>
      <c r="W67">
        <f t="shared" si="50"/>
        <v>6.5268537800764994</v>
      </c>
      <c r="X67" s="3">
        <f t="shared" si="51"/>
        <v>53255.912963292089</v>
      </c>
      <c r="Y67" s="4">
        <f t="shared" si="33"/>
        <v>5.3255912963292087E-2</v>
      </c>
      <c r="Z67" s="4">
        <f t="shared" si="34"/>
        <v>2.4689631494675131E-2</v>
      </c>
      <c r="AA67" s="3">
        <f t="shared" si="52"/>
        <v>1.5600000000000012</v>
      </c>
      <c r="AC67" s="3">
        <f t="shared" si="53"/>
        <v>9.4159514218830775</v>
      </c>
      <c r="AD67" s="3">
        <f t="shared" si="54"/>
        <v>24.074504082805081</v>
      </c>
      <c r="AE67">
        <f t="shared" si="55"/>
        <v>33.490455504688157</v>
      </c>
      <c r="AF67" s="3">
        <f t="shared" si="56"/>
        <v>44055.263054176146</v>
      </c>
      <c r="AG67" s="4">
        <f t="shared" si="35"/>
        <v>2.2027631527088073E-2</v>
      </c>
      <c r="AH67" s="4">
        <f t="shared" si="36"/>
        <v>0.71884671975975412</v>
      </c>
      <c r="AI67" s="3">
        <f t="shared" si="57"/>
        <v>1.5600000000000041</v>
      </c>
    </row>
    <row r="68" spans="3:35" x14ac:dyDescent="0.2">
      <c r="C68">
        <v>57</v>
      </c>
      <c r="D68" s="3">
        <f t="shared" si="37"/>
        <v>15.18257210866418</v>
      </c>
      <c r="E68" s="3">
        <f t="shared" si="38"/>
        <v>1521.9367903529621</v>
      </c>
      <c r="F68" s="3">
        <f t="shared" si="39"/>
        <v>1537.1193624616262</v>
      </c>
      <c r="G68">
        <f t="shared" si="40"/>
        <v>251361.78641377954</v>
      </c>
      <c r="H68" s="4">
        <f t="shared" si="29"/>
        <v>6.2840446603444886E-2</v>
      </c>
      <c r="I68" s="4">
        <f t="shared" si="30"/>
        <v>0.99012271104024741</v>
      </c>
      <c r="J68" s="3">
        <f t="shared" si="41"/>
        <v>1.3738847677241193</v>
      </c>
      <c r="K68" s="3">
        <f t="shared" si="42"/>
        <v>1.054867969620938</v>
      </c>
      <c r="M68" s="3">
        <f t="shared" si="43"/>
        <v>0.28190885416426942</v>
      </c>
      <c r="N68" s="3">
        <f t="shared" si="44"/>
        <v>1496.6051308924441</v>
      </c>
      <c r="O68">
        <f t="shared" si="45"/>
        <v>1496.8870397466083</v>
      </c>
      <c r="P68" s="3">
        <f t="shared" si="46"/>
        <v>154010.59308702662</v>
      </c>
      <c r="Q68" s="4">
        <f t="shared" si="31"/>
        <v>0.15401059308702661</v>
      </c>
      <c r="R68" s="4">
        <f t="shared" si="32"/>
        <v>0.99981166992119064</v>
      </c>
      <c r="S68" s="3">
        <f t="shared" si="47"/>
        <v>1.5599999999974918</v>
      </c>
      <c r="U68" s="3">
        <f t="shared" si="48"/>
        <v>5.9845135781051955</v>
      </c>
      <c r="V68" s="3">
        <f t="shared" si="49"/>
        <v>0.16723115943175418</v>
      </c>
      <c r="W68">
        <f t="shared" si="50"/>
        <v>6.1517447375369496</v>
      </c>
      <c r="X68" s="3">
        <f t="shared" si="51"/>
        <v>53262.439817072162</v>
      </c>
      <c r="Y68" s="4">
        <f t="shared" si="33"/>
        <v>5.3262439817072162E-2</v>
      </c>
      <c r="Z68" s="4">
        <f t="shared" si="34"/>
        <v>2.7184346322326532E-2</v>
      </c>
      <c r="AA68" s="3">
        <f t="shared" si="52"/>
        <v>1.5600000000000012</v>
      </c>
      <c r="AC68" s="3">
        <f t="shared" si="53"/>
        <v>8.9161496763947152</v>
      </c>
      <c r="AD68" s="3">
        <f t="shared" si="54"/>
        <v>25.164428301086222</v>
      </c>
      <c r="AE68">
        <f t="shared" si="55"/>
        <v>34.080577977480935</v>
      </c>
      <c r="AF68" s="3">
        <f t="shared" si="56"/>
        <v>44088.753509680835</v>
      </c>
      <c r="AG68" s="4">
        <f t="shared" si="35"/>
        <v>2.2044376754840417E-2</v>
      </c>
      <c r="AH68" s="4">
        <f t="shared" si="36"/>
        <v>0.73838032669850429</v>
      </c>
      <c r="AI68" s="3">
        <f t="shared" si="57"/>
        <v>1.5600000000000041</v>
      </c>
    </row>
    <row r="69" spans="3:35" x14ac:dyDescent="0.2">
      <c r="C69">
        <v>58</v>
      </c>
      <c r="D69" s="3">
        <f t="shared" si="37"/>
        <v>14.327363954575077</v>
      </c>
      <c r="E69" s="3">
        <f t="shared" si="38"/>
        <v>1540.6526099304879</v>
      </c>
      <c r="F69" s="3">
        <f t="shared" si="39"/>
        <v>1554.9799738850627</v>
      </c>
      <c r="G69">
        <f t="shared" si="40"/>
        <v>252898.90577624115</v>
      </c>
      <c r="H69" s="4">
        <f t="shared" si="29"/>
        <v>6.3224726444060284E-2</v>
      </c>
      <c r="I69" s="4">
        <f t="shared" si="30"/>
        <v>0.99078614246151453</v>
      </c>
      <c r="J69" s="3">
        <f t="shared" si="41"/>
        <v>1.3714887648039384</v>
      </c>
      <c r="K69" s="3">
        <f t="shared" si="42"/>
        <v>1.0533614772171127</v>
      </c>
      <c r="M69" s="3">
        <f t="shared" si="43"/>
        <v>0.25838132146503995</v>
      </c>
      <c r="N69" s="3">
        <f t="shared" si="44"/>
        <v>1514.1754688896597</v>
      </c>
      <c r="O69">
        <f t="shared" si="45"/>
        <v>1514.4338502111248</v>
      </c>
      <c r="P69" s="3">
        <f t="shared" si="46"/>
        <v>155507.48012677321</v>
      </c>
      <c r="Q69" s="4">
        <f t="shared" si="31"/>
        <v>0.15550748012677321</v>
      </c>
      <c r="R69" s="4">
        <f t="shared" si="32"/>
        <v>0.99982938751571815</v>
      </c>
      <c r="S69" s="3">
        <f t="shared" si="47"/>
        <v>1.5599999999956464</v>
      </c>
      <c r="U69" s="3">
        <f t="shared" si="48"/>
        <v>5.6261377557679548</v>
      </c>
      <c r="V69" s="3">
        <f t="shared" si="49"/>
        <v>0.17354626970966811</v>
      </c>
      <c r="W69">
        <f t="shared" si="50"/>
        <v>5.7996840254776227</v>
      </c>
      <c r="X69" s="3">
        <f t="shared" si="51"/>
        <v>53268.591561809699</v>
      </c>
      <c r="Y69" s="4">
        <f t="shared" si="33"/>
        <v>5.32685915618097E-2</v>
      </c>
      <c r="Z69" s="4">
        <f t="shared" si="34"/>
        <v>2.9923400817577474E-2</v>
      </c>
      <c r="AA69" s="3">
        <f t="shared" si="52"/>
        <v>1.5600000000000012</v>
      </c>
      <c r="AC69" s="3">
        <f t="shared" si="53"/>
        <v>8.4428448773420808</v>
      </c>
      <c r="AD69" s="3">
        <f t="shared" si="54"/>
        <v>26.303594771118394</v>
      </c>
      <c r="AE69">
        <f t="shared" si="55"/>
        <v>34.746439648460473</v>
      </c>
      <c r="AF69" s="3">
        <f t="shared" si="56"/>
        <v>44122.834087658317</v>
      </c>
      <c r="AG69" s="4">
        <f t="shared" si="35"/>
        <v>2.2061417043829159E-2</v>
      </c>
      <c r="AH69" s="4">
        <f t="shared" si="36"/>
        <v>0.75701553992982529</v>
      </c>
      <c r="AI69" s="3">
        <f t="shared" si="57"/>
        <v>1.5599999999999983</v>
      </c>
    </row>
    <row r="70" spans="3:35" x14ac:dyDescent="0.2">
      <c r="C70">
        <v>59</v>
      </c>
      <c r="D70" s="3">
        <f t="shared" si="37"/>
        <v>13.520571994977573</v>
      </c>
      <c r="E70" s="3">
        <f t="shared" si="38"/>
        <v>1559.0154777478904</v>
      </c>
      <c r="F70" s="3">
        <f t="shared" si="39"/>
        <v>1572.5360497428683</v>
      </c>
      <c r="G70">
        <f t="shared" si="40"/>
        <v>254453.88575012621</v>
      </c>
      <c r="H70" s="4">
        <f t="shared" si="29"/>
        <v>6.3613471437531557E-2</v>
      </c>
      <c r="I70" s="4">
        <f t="shared" si="30"/>
        <v>0.99140205911515433</v>
      </c>
      <c r="J70" s="3">
        <f t="shared" si="41"/>
        <v>1.3690716896292836</v>
      </c>
      <c r="K70" s="3">
        <f t="shared" si="42"/>
        <v>1.0518193230547621</v>
      </c>
      <c r="M70" s="3">
        <f t="shared" si="43"/>
        <v>0.23672290764818871</v>
      </c>
      <c r="N70" s="3">
        <f t="shared" si="44"/>
        <v>1531.3411566042437</v>
      </c>
      <c r="O70">
        <f t="shared" si="45"/>
        <v>1531.577879511892</v>
      </c>
      <c r="P70" s="3">
        <f t="shared" si="46"/>
        <v>157021.91397698433</v>
      </c>
      <c r="Q70" s="4">
        <f t="shared" si="31"/>
        <v>0.15702191397698434</v>
      </c>
      <c r="R70" s="4">
        <f t="shared" si="32"/>
        <v>0.99984543854359942</v>
      </c>
      <c r="S70" s="3">
        <f t="shared" si="47"/>
        <v>1.5600000000045369</v>
      </c>
      <c r="U70" s="3">
        <f t="shared" si="48"/>
        <v>5.2892156635189647</v>
      </c>
      <c r="V70" s="3">
        <f t="shared" si="49"/>
        <v>0.18009961080982362</v>
      </c>
      <c r="W70">
        <f t="shared" si="50"/>
        <v>5.4693152743287881</v>
      </c>
      <c r="X70" s="3">
        <f t="shared" si="51"/>
        <v>53274.391245835177</v>
      </c>
      <c r="Y70" s="4">
        <f t="shared" si="33"/>
        <v>5.3274391245835176E-2</v>
      </c>
      <c r="Z70" s="4">
        <f t="shared" si="34"/>
        <v>3.2929096564455418E-2</v>
      </c>
      <c r="AA70" s="3">
        <f t="shared" si="52"/>
        <v>1.5599999999999983</v>
      </c>
      <c r="AC70" s="3">
        <f t="shared" si="53"/>
        <v>7.99463342381042</v>
      </c>
      <c r="AD70" s="3">
        <f t="shared" si="54"/>
        <v>27.494221532836974</v>
      </c>
      <c r="AE70">
        <f t="shared" si="55"/>
        <v>35.488854956647394</v>
      </c>
      <c r="AF70" s="3">
        <f t="shared" si="56"/>
        <v>44157.580527306774</v>
      </c>
      <c r="AG70" s="4">
        <f t="shared" si="35"/>
        <v>2.2078790263653388E-2</v>
      </c>
      <c r="AH70" s="4">
        <f t="shared" si="36"/>
        <v>0.77472833559785081</v>
      </c>
      <c r="AI70" s="3">
        <f t="shared" si="57"/>
        <v>1.5599999999999956</v>
      </c>
    </row>
    <row r="71" spans="3:35" x14ac:dyDescent="0.2">
      <c r="C71">
        <v>60</v>
      </c>
      <c r="D71" s="3">
        <f t="shared" si="37"/>
        <v>12.75944213998465</v>
      </c>
      <c r="E71" s="3">
        <f t="shared" si="38"/>
        <v>1577.0012446430969</v>
      </c>
      <c r="F71" s="3">
        <f t="shared" si="39"/>
        <v>1589.7606867830816</v>
      </c>
      <c r="G71">
        <f t="shared" si="40"/>
        <v>256026.42179986907</v>
      </c>
      <c r="H71" s="4">
        <f t="shared" si="29"/>
        <v>6.4006605449967266E-2</v>
      </c>
      <c r="I71" s="4">
        <f t="shared" si="30"/>
        <v>0.99197398561553074</v>
      </c>
      <c r="J71" s="3">
        <f t="shared" si="41"/>
        <v>1.3666346996170489</v>
      </c>
      <c r="K71" s="3">
        <f t="shared" si="42"/>
        <v>1.050243839718189</v>
      </c>
      <c r="M71" s="3">
        <f t="shared" si="43"/>
        <v>0.21679235002839034</v>
      </c>
      <c r="N71" s="3">
        <f t="shared" si="44"/>
        <v>1548.0757185822756</v>
      </c>
      <c r="O71">
        <f t="shared" si="45"/>
        <v>1548.2925109323039</v>
      </c>
      <c r="P71" s="3">
        <f t="shared" si="46"/>
        <v>158553.49185649623</v>
      </c>
      <c r="Q71" s="4">
        <f t="shared" si="31"/>
        <v>0.15855349185649623</v>
      </c>
      <c r="R71" s="4">
        <f t="shared" si="32"/>
        <v>0.99985997972056473</v>
      </c>
      <c r="S71" s="3">
        <f t="shared" si="47"/>
        <v>1.5600000000020557</v>
      </c>
      <c r="U71" s="3">
        <f t="shared" si="48"/>
        <v>4.9724638169772195</v>
      </c>
      <c r="V71" s="3">
        <f t="shared" si="49"/>
        <v>0.18690017496170103</v>
      </c>
      <c r="W71">
        <f t="shared" si="50"/>
        <v>5.1593639919389203</v>
      </c>
      <c r="X71" s="3">
        <f t="shared" si="51"/>
        <v>53279.860561109504</v>
      </c>
      <c r="Y71" s="4">
        <f t="shared" si="33"/>
        <v>5.3279860561109504E-2</v>
      </c>
      <c r="Z71" s="4">
        <f t="shared" si="34"/>
        <v>3.622542919121758E-2</v>
      </c>
      <c r="AA71" s="3">
        <f t="shared" si="52"/>
        <v>1.5600000000000012</v>
      </c>
      <c r="AC71" s="3">
        <f t="shared" si="53"/>
        <v>7.5701859729790391</v>
      </c>
      <c r="AD71" s="3">
        <f t="shared" si="54"/>
        <v>28.738625885859637</v>
      </c>
      <c r="AE71">
        <f t="shared" si="55"/>
        <v>36.308811858838673</v>
      </c>
      <c r="AF71" s="3">
        <f t="shared" si="56"/>
        <v>44193.06938226342</v>
      </c>
      <c r="AG71" s="4">
        <f t="shared" si="35"/>
        <v>2.2096534691131708E-2</v>
      </c>
      <c r="AH71" s="4">
        <f t="shared" si="36"/>
        <v>0.79150554409738361</v>
      </c>
      <c r="AI71" s="3">
        <f t="shared" si="57"/>
        <v>1.5600000000000041</v>
      </c>
    </row>
    <row r="72" spans="3:35" x14ac:dyDescent="0.2">
      <c r="C72">
        <v>61</v>
      </c>
      <c r="D72" s="3">
        <f t="shared" si="37"/>
        <v>12.041377521215288</v>
      </c>
      <c r="E72" s="3">
        <f t="shared" si="38"/>
        <v>1594.5859631309006</v>
      </c>
      <c r="F72" s="3">
        <f t="shared" si="39"/>
        <v>1606.6273406521159</v>
      </c>
      <c r="G72">
        <f t="shared" si="40"/>
        <v>257616.18248665216</v>
      </c>
      <c r="H72" s="4">
        <f t="shared" si="29"/>
        <v>6.4404045621663047E-2</v>
      </c>
      <c r="I72" s="4">
        <f t="shared" si="30"/>
        <v>0.99250518323911519</v>
      </c>
      <c r="J72" s="3">
        <f t="shared" si="41"/>
        <v>1.3641790230406128</v>
      </c>
      <c r="K72" s="3">
        <f t="shared" si="42"/>
        <v>1.0486372980888177</v>
      </c>
      <c r="M72" s="3">
        <f t="shared" si="43"/>
        <v>0.19845857762365704</v>
      </c>
      <c r="N72" s="3">
        <f t="shared" si="44"/>
        <v>1564.3527770657145</v>
      </c>
      <c r="O72">
        <f t="shared" si="45"/>
        <v>1564.551235643338</v>
      </c>
      <c r="P72" s="3">
        <f t="shared" si="46"/>
        <v>160101.78436742854</v>
      </c>
      <c r="Q72" s="4">
        <f t="shared" si="31"/>
        <v>0.16010178436742853</v>
      </c>
      <c r="R72" s="4">
        <f t="shared" si="32"/>
        <v>0.9998731530338526</v>
      </c>
      <c r="S72" s="3">
        <f t="shared" si="47"/>
        <v>1.5599999999969554</v>
      </c>
      <c r="U72" s="3">
        <f t="shared" si="48"/>
        <v>4.6746754226590372</v>
      </c>
      <c r="V72" s="3">
        <f t="shared" si="49"/>
        <v>0.19395729363073885</v>
      </c>
      <c r="W72">
        <f t="shared" si="50"/>
        <v>4.8686327162897758</v>
      </c>
      <c r="X72" s="3">
        <f t="shared" si="51"/>
        <v>53285.019925101442</v>
      </c>
      <c r="Y72" s="4">
        <f t="shared" si="33"/>
        <v>5.3285019925101443E-2</v>
      </c>
      <c r="Z72" s="4">
        <f t="shared" si="34"/>
        <v>3.983814449214549E-2</v>
      </c>
      <c r="AA72" s="3">
        <f t="shared" si="52"/>
        <v>1.5600000000000012</v>
      </c>
      <c r="AC72" s="3">
        <f t="shared" si="53"/>
        <v>7.1682435209325952</v>
      </c>
      <c r="AD72" s="3">
        <f t="shared" si="54"/>
        <v>30.039228771555443</v>
      </c>
      <c r="AE72">
        <f t="shared" si="55"/>
        <v>37.207472292488035</v>
      </c>
      <c r="AF72" s="3">
        <f t="shared" si="56"/>
        <v>44229.378194122262</v>
      </c>
      <c r="AG72" s="4">
        <f t="shared" si="35"/>
        <v>2.211468909706113E-2</v>
      </c>
      <c r="AH72" s="4">
        <f t="shared" si="36"/>
        <v>0.80734398013971465</v>
      </c>
      <c r="AI72" s="3">
        <f t="shared" si="57"/>
        <v>1.5600000000000025</v>
      </c>
    </row>
    <row r="73" spans="3:35" x14ac:dyDescent="0.2">
      <c r="C73">
        <v>62</v>
      </c>
      <c r="D73" s="3">
        <f t="shared" si="37"/>
        <v>11.363929498549545</v>
      </c>
      <c r="E73" s="3">
        <f t="shared" si="38"/>
        <v>1611.7459674977238</v>
      </c>
      <c r="F73" s="3">
        <f t="shared" si="39"/>
        <v>1623.1098969962732</v>
      </c>
      <c r="G73">
        <f t="shared" si="40"/>
        <v>259222.80982730427</v>
      </c>
      <c r="H73" s="4">
        <f t="shared" si="29"/>
        <v>6.480570245682607E-2</v>
      </c>
      <c r="I73" s="4">
        <f t="shared" si="30"/>
        <v>0.99299866908606771</v>
      </c>
      <c r="J73" s="3">
        <f t="shared" si="41"/>
        <v>1.3617059605939499</v>
      </c>
      <c r="K73" s="3">
        <f t="shared" si="42"/>
        <v>1.0470019169612859</v>
      </c>
      <c r="M73" s="3">
        <f t="shared" si="43"/>
        <v>0.18160000270337978</v>
      </c>
      <c r="N73" s="3">
        <f t="shared" si="44"/>
        <v>1580.1461275044176</v>
      </c>
      <c r="O73">
        <f t="shared" si="45"/>
        <v>1580.3277275071209</v>
      </c>
      <c r="P73" s="3">
        <f t="shared" si="46"/>
        <v>161666.33560307187</v>
      </c>
      <c r="Q73" s="4">
        <f t="shared" si="31"/>
        <v>0.16166633560307186</v>
      </c>
      <c r="R73" s="4">
        <f t="shared" si="32"/>
        <v>0.99988508712494095</v>
      </c>
      <c r="S73" s="3">
        <f t="shared" si="47"/>
        <v>1.560000000005161</v>
      </c>
      <c r="U73" s="3">
        <f t="shared" si="48"/>
        <v>4.3947158065029379</v>
      </c>
      <c r="V73" s="3">
        <f t="shared" si="49"/>
        <v>0.20128065031613857</v>
      </c>
      <c r="W73">
        <f t="shared" si="50"/>
        <v>4.5959964568190763</v>
      </c>
      <c r="X73" s="3">
        <f t="shared" si="51"/>
        <v>53289.888557817729</v>
      </c>
      <c r="Y73" s="4">
        <f t="shared" si="33"/>
        <v>5.328988855781773E-2</v>
      </c>
      <c r="Z73" s="4">
        <f t="shared" si="34"/>
        <v>4.3794779262176897E-2</v>
      </c>
      <c r="AA73" s="3">
        <f t="shared" si="52"/>
        <v>1.5599999999999983</v>
      </c>
      <c r="AC73" s="3">
        <f t="shared" si="53"/>
        <v>6.7876136893432282</v>
      </c>
      <c r="AD73" s="3">
        <f t="shared" si="54"/>
        <v>31.398559342989969</v>
      </c>
      <c r="AE73">
        <f t="shared" si="55"/>
        <v>38.186173032333201</v>
      </c>
      <c r="AF73" s="3">
        <f t="shared" si="56"/>
        <v>44266.58566641475</v>
      </c>
      <c r="AG73" s="4">
        <f t="shared" si="35"/>
        <v>2.2133292833207377E-2</v>
      </c>
      <c r="AH73" s="4">
        <f t="shared" si="36"/>
        <v>0.82224943872757328</v>
      </c>
      <c r="AI73" s="3">
        <f t="shared" si="57"/>
        <v>1.5599999999999956</v>
      </c>
    </row>
    <row r="74" spans="3:35" x14ac:dyDescent="0.2">
      <c r="C74">
        <v>63</v>
      </c>
      <c r="D74" s="3">
        <f t="shared" si="37"/>
        <v>10.724789181412731</v>
      </c>
      <c r="E74" s="3">
        <f t="shared" si="38"/>
        <v>1628.4579561434764</v>
      </c>
      <c r="F74" s="3">
        <f t="shared" si="39"/>
        <v>1639.1827453248893</v>
      </c>
      <c r="G74">
        <f t="shared" si="40"/>
        <v>260845.91972430053</v>
      </c>
      <c r="H74" s="4">
        <f t="shared" si="29"/>
        <v>6.5211479931075136E-2</v>
      </c>
      <c r="I74" s="4">
        <f t="shared" si="30"/>
        <v>0.99345723397101326</v>
      </c>
      <c r="J74" s="3">
        <f t="shared" si="41"/>
        <v>1.3592168869128078</v>
      </c>
      <c r="K74" s="3">
        <f t="shared" si="42"/>
        <v>1.0453398720966178</v>
      </c>
      <c r="M74" s="3">
        <f t="shared" si="43"/>
        <v>0.16610386048185066</v>
      </c>
      <c r="N74" s="3">
        <f t="shared" si="44"/>
        <v>1595.4298161193688</v>
      </c>
      <c r="O74">
        <f t="shared" si="45"/>
        <v>1595.5959199798506</v>
      </c>
      <c r="P74" s="3">
        <f t="shared" si="46"/>
        <v>163246.663330579</v>
      </c>
      <c r="Q74" s="4">
        <f t="shared" si="31"/>
        <v>0.16324666333057899</v>
      </c>
      <c r="R74" s="4">
        <f t="shared" si="32"/>
        <v>0.99989589854273131</v>
      </c>
      <c r="S74" s="3">
        <f t="shared" si="47"/>
        <v>1.5599999999954586</v>
      </c>
      <c r="U74" s="3">
        <f t="shared" si="48"/>
        <v>4.1315181136204702</v>
      </c>
      <c r="V74" s="3">
        <f t="shared" si="49"/>
        <v>0.20888029383114254</v>
      </c>
      <c r="W74">
        <f t="shared" si="50"/>
        <v>4.3403984074516124</v>
      </c>
      <c r="X74" s="3">
        <f t="shared" si="51"/>
        <v>53294.484554274546</v>
      </c>
      <c r="Y74" s="4">
        <f t="shared" si="33"/>
        <v>5.3294484554274546E-2</v>
      </c>
      <c r="Z74" s="4">
        <f t="shared" si="34"/>
        <v>4.8124682165705354E-2</v>
      </c>
      <c r="AA74" s="3">
        <f t="shared" si="52"/>
        <v>1.5599999999999983</v>
      </c>
      <c r="AC74" s="3">
        <f t="shared" si="53"/>
        <v>6.4271672073104114</v>
      </c>
      <c r="AD74" s="3">
        <f t="shared" si="54"/>
        <v>32.819259730276684</v>
      </c>
      <c r="AE74">
        <f t="shared" si="55"/>
        <v>39.246426937587096</v>
      </c>
      <c r="AF74" s="3">
        <f t="shared" si="56"/>
        <v>44304.771839447087</v>
      </c>
      <c r="AG74" s="4">
        <f t="shared" si="35"/>
        <v>2.2152385919723544E-2</v>
      </c>
      <c r="AH74" s="4">
        <f t="shared" si="36"/>
        <v>0.83623560897578209</v>
      </c>
      <c r="AI74" s="3">
        <f t="shared" si="57"/>
        <v>1.5599999999999983</v>
      </c>
    </row>
    <row r="75" spans="3:35" x14ac:dyDescent="0.2">
      <c r="C75">
        <v>64</v>
      </c>
      <c r="D75" s="3">
        <f t="shared" si="37"/>
        <v>10.121779435234338</v>
      </c>
      <c r="E75" s="3">
        <f t="shared" si="38"/>
        <v>1644.6990758614525</v>
      </c>
      <c r="F75" s="3">
        <f t="shared" si="39"/>
        <v>1654.8208552966867</v>
      </c>
      <c r="G75">
        <f t="shared" si="40"/>
        <v>262485.10246962542</v>
      </c>
      <c r="H75" s="4">
        <f t="shared" ref="H75:H106" si="58">G75/E$6</f>
        <v>6.5621275617406355E-2</v>
      </c>
      <c r="I75" s="4">
        <f t="shared" ref="I75:I106" si="59">E75/F75</f>
        <v>0.99388345910505249</v>
      </c>
      <c r="J75" s="3">
        <f t="shared" si="41"/>
        <v>1.3567132520739531</v>
      </c>
      <c r="K75" s="3">
        <f t="shared" si="42"/>
        <v>1.0436533047371561</v>
      </c>
      <c r="M75" s="3">
        <f t="shared" si="43"/>
        <v>0.15186559371222735</v>
      </c>
      <c r="N75" s="3">
        <f t="shared" si="44"/>
        <v>1610.1782192002524</v>
      </c>
      <c r="O75">
        <f t="shared" si="45"/>
        <v>1610.3300847939647</v>
      </c>
      <c r="P75" s="3">
        <f t="shared" si="46"/>
        <v>164842.25925055885</v>
      </c>
      <c r="Q75" s="4">
        <f t="shared" ref="Q75:Q106" si="60">P75/N$6</f>
        <v>0.16484225925055884</v>
      </c>
      <c r="R75" s="4">
        <f t="shared" ref="R75:R106" si="61">N75/O75</f>
        <v>0.99990569287927589</v>
      </c>
      <c r="S75" s="3">
        <f t="shared" si="47"/>
        <v>1.5599999999986387</v>
      </c>
      <c r="U75" s="3">
        <f t="shared" si="48"/>
        <v>3.8840792633297436</v>
      </c>
      <c r="V75" s="3">
        <f t="shared" si="49"/>
        <v>0.21676665208395535</v>
      </c>
      <c r="W75">
        <f t="shared" si="50"/>
        <v>4.1008459154136991</v>
      </c>
      <c r="X75" s="3">
        <f t="shared" si="51"/>
        <v>53298.824952682</v>
      </c>
      <c r="Y75" s="4">
        <f t="shared" ref="Y75:Y106" si="62">X75/V$6</f>
        <v>5.3298824952681997E-2</v>
      </c>
      <c r="Z75" s="4">
        <f t="shared" ref="Z75:Z106" si="63">V75/W75</f>
        <v>5.2859009227633369E-2</v>
      </c>
      <c r="AA75" s="3">
        <f t="shared" si="52"/>
        <v>1.5600000000000012</v>
      </c>
      <c r="AC75" s="3">
        <f t="shared" si="53"/>
        <v>6.0858345781923653</v>
      </c>
      <c r="AD75" s="3">
        <f t="shared" si="54"/>
        <v>34.304090009115967</v>
      </c>
      <c r="AE75">
        <f t="shared" si="55"/>
        <v>40.389924587308329</v>
      </c>
      <c r="AF75" s="3">
        <f t="shared" si="56"/>
        <v>44344.018266384672</v>
      </c>
      <c r="AG75" s="4">
        <f t="shared" ref="AG75:AG106" si="64">AF75/AD$6</f>
        <v>2.2172009133192335E-2</v>
      </c>
      <c r="AH75" s="4">
        <f t="shared" ref="AH75:AH106" si="65">AD75/AE75</f>
        <v>0.84932295268249391</v>
      </c>
      <c r="AI75" s="3">
        <f t="shared" si="57"/>
        <v>1.5600000000000083</v>
      </c>
    </row>
    <row r="76" spans="3:35" x14ac:dyDescent="0.2">
      <c r="C76">
        <v>65</v>
      </c>
      <c r="D76" s="3">
        <f t="shared" ref="D76:D107" si="66">M76+U76+AC76</f>
        <v>9.5528473453852456</v>
      </c>
      <c r="E76" s="3">
        <f t="shared" ref="E76:E107" si="67">N76+V76+AD76</f>
        <v>1660.4470077212225</v>
      </c>
      <c r="F76" s="3">
        <f t="shared" ref="F76:F107" si="68">O76+W76+AE76</f>
        <v>1669.9998550666078</v>
      </c>
      <c r="G76">
        <f t="shared" ref="G76:G107" si="69">G75+F75</f>
        <v>264139.9233249221</v>
      </c>
      <c r="H76" s="4">
        <f t="shared" si="58"/>
        <v>6.6034980831230522E-2</v>
      </c>
      <c r="I76" s="4">
        <f t="shared" si="59"/>
        <v>0.99427973163206995</v>
      </c>
      <c r="J76" s="3">
        <f t="shared" ref="J76:J107" si="70">POWER(EXP(-(LN(1/I76 - 1)-LN(1/I75 - 1))),$B$3)</f>
        <v>1.3541965830608478</v>
      </c>
      <c r="K76" s="3">
        <f t="shared" ref="K76:K107" si="71">POWER(F76/F75,$B$3)</f>
        <v>1.0419443296099029</v>
      </c>
      <c r="M76" s="3">
        <f t="shared" ref="M76:M107" si="72">M75*$B$5*MAX(0,POWER(1-P76/N$6,1/$B$3))</f>
        <v>0.13878827915395003</v>
      </c>
      <c r="N76" s="3">
        <f t="shared" ref="N76:N107" si="73">N75*$B$6*MAX(0,POWER(1-P76/N$6,1/$B$3))</f>
        <v>1624.3661237942865</v>
      </c>
      <c r="O76">
        <f t="shared" ref="O76:O107" si="74">N76+M76</f>
        <v>1624.5049120734404</v>
      </c>
      <c r="P76" s="3">
        <f t="shared" ref="P76:P107" si="75">MIN(P75+O75,N$6)</f>
        <v>166452.58933535282</v>
      </c>
      <c r="Q76" s="4">
        <f t="shared" si="60"/>
        <v>0.16645258933535281</v>
      </c>
      <c r="R76" s="4">
        <f t="shared" si="61"/>
        <v>0.99991456579901827</v>
      </c>
      <c r="S76" s="3">
        <f t="shared" ref="S76:S107" si="76">POWER(EXP(-(LN(1/R76 - 1)-LN(1/R75 - 1))),$B$3)</f>
        <v>1.5600000000109591</v>
      </c>
      <c r="U76" s="3">
        <f t="shared" ref="U76:U107" si="77">U75*$B$5*MAX(0,POWER(1-X76/V$6,1/$B$3))</f>
        <v>3.651456144448237</v>
      </c>
      <c r="V76" s="3">
        <f t="shared" ref="V76:V107" si="78">V75*$B$6*MAX(0,POWER(1-X76/V$6,1/$B$3))</f>
        <v>0.22495054637816198</v>
      </c>
      <c r="W76">
        <f t="shared" ref="W76:W107" si="79">V76+U76</f>
        <v>3.876406690826399</v>
      </c>
      <c r="X76" s="3">
        <f t="shared" ref="X76:X107" si="80">MIN(X75+W75,V$6)</f>
        <v>53302.925798597411</v>
      </c>
      <c r="Y76" s="4">
        <f t="shared" si="62"/>
        <v>5.3302925798597411E-2</v>
      </c>
      <c r="Z76" s="4">
        <f t="shared" si="63"/>
        <v>5.8030687778584313E-2</v>
      </c>
      <c r="AA76" s="3">
        <f t="shared" ref="AA76:AA107" si="81">POWER(EXP(-(LN(1/Z76 - 1)-LN(1/Z75 - 1))),$B$3)</f>
        <v>1.5599999999999983</v>
      </c>
      <c r="AC76" s="3">
        <f t="shared" ref="AC76:AC107" si="82">AC75*$B$5*MAX(0,POWER(1-AF76/AD$6,1/$B$3))</f>
        <v>5.7626029217830581</v>
      </c>
      <c r="AD76" s="3">
        <f t="shared" ref="AD76:AD107" si="83">AD75*$B$6*MAX(0,POWER(1-AF76/AD$6,1/$B$3))</f>
        <v>35.855933380557829</v>
      </c>
      <c r="AE76">
        <f t="shared" ref="AE76:AE107" si="84">AD76+AC76</f>
        <v>41.618536302340885</v>
      </c>
      <c r="AF76" s="3">
        <f t="shared" ref="AF76:AF107" si="85">MIN(AF75+AE75,AD$6)</f>
        <v>44384.408190971983</v>
      </c>
      <c r="AG76" s="4">
        <f t="shared" si="64"/>
        <v>2.2192204095485991E-2</v>
      </c>
      <c r="AH76" s="4">
        <f t="shared" si="65"/>
        <v>0.86153758796512669</v>
      </c>
      <c r="AI76" s="3">
        <f t="shared" ref="AI76:AI107" si="86">POWER(EXP(-(LN(1/AH76 - 1)-LN(1/AH75 - 1))),$B$3)</f>
        <v>1.5599999999999956</v>
      </c>
    </row>
    <row r="77" spans="3:35" x14ac:dyDescent="0.2">
      <c r="C77">
        <v>66</v>
      </c>
      <c r="D77" s="3">
        <f t="shared" si="66"/>
        <v>9.0160571124637059</v>
      </c>
      <c r="E77" s="3">
        <f t="shared" si="67"/>
        <v>1675.6800541950495</v>
      </c>
      <c r="F77" s="3">
        <f t="shared" si="68"/>
        <v>1684.6961113075133</v>
      </c>
      <c r="G77">
        <f t="shared" si="69"/>
        <v>265809.92317998869</v>
      </c>
      <c r="H77" s="4">
        <f t="shared" si="58"/>
        <v>6.6452480794997174E-2</v>
      </c>
      <c r="I77" s="4">
        <f t="shared" si="59"/>
        <v>0.99464825908248444</v>
      </c>
      <c r="J77" s="3">
        <f t="shared" si="70"/>
        <v>1.3516684852166903</v>
      </c>
      <c r="K77" s="3">
        <f t="shared" si="71"/>
        <v>1.0402150424460526</v>
      </c>
      <c r="M77" s="3">
        <f t="shared" si="72"/>
        <v>0.12678209309014316</v>
      </c>
      <c r="N77" s="3">
        <f t="shared" si="73"/>
        <v>1637.9688094185158</v>
      </c>
      <c r="O77">
        <f t="shared" si="74"/>
        <v>1638.095591511606</v>
      </c>
      <c r="P77" s="3">
        <f t="shared" si="75"/>
        <v>168077.09424742626</v>
      </c>
      <c r="Q77" s="4">
        <f t="shared" si="60"/>
        <v>0.16807709424742626</v>
      </c>
      <c r="R77" s="4">
        <f t="shared" si="61"/>
        <v>0.99992260397149768</v>
      </c>
      <c r="S77" s="3">
        <f t="shared" si="76"/>
        <v>1.5599999999860568</v>
      </c>
      <c r="U77" s="3">
        <f t="shared" si="77"/>
        <v>3.4327620366902272</v>
      </c>
      <c r="V77" s="3">
        <f t="shared" si="78"/>
        <v>0.23344320625220402</v>
      </c>
      <c r="W77">
        <f t="shared" si="79"/>
        <v>3.6662052429424312</v>
      </c>
      <c r="X77" s="3">
        <f t="shared" si="80"/>
        <v>53306.802205288237</v>
      </c>
      <c r="Y77" s="4">
        <f t="shared" si="62"/>
        <v>5.3306802205288238E-2</v>
      </c>
      <c r="Z77" s="4">
        <f t="shared" si="63"/>
        <v>6.3674341937508844E-2</v>
      </c>
      <c r="AA77" s="3">
        <f t="shared" si="81"/>
        <v>1.5600000000000012</v>
      </c>
      <c r="AC77" s="3">
        <f t="shared" si="82"/>
        <v>5.4565129826833356</v>
      </c>
      <c r="AD77" s="3">
        <f t="shared" si="83"/>
        <v>37.477801570281514</v>
      </c>
      <c r="AE77">
        <f t="shared" si="84"/>
        <v>42.93431455296485</v>
      </c>
      <c r="AF77" s="3">
        <f t="shared" si="85"/>
        <v>44426.026727274322</v>
      </c>
      <c r="AG77" s="4">
        <f t="shared" si="64"/>
        <v>2.2213013363637162E-2</v>
      </c>
      <c r="AH77" s="4">
        <f t="shared" si="65"/>
        <v>0.87291021087684906</v>
      </c>
      <c r="AI77" s="3">
        <f t="shared" si="86"/>
        <v>1.5600000000000069</v>
      </c>
    </row>
    <row r="78" spans="3:35" x14ac:dyDescent="0.2">
      <c r="C78">
        <v>67</v>
      </c>
      <c r="D78" s="3">
        <f t="shared" si="66"/>
        <v>8.509583354280819</v>
      </c>
      <c r="E78" s="3">
        <f t="shared" si="67"/>
        <v>1690.3772271457683</v>
      </c>
      <c r="F78" s="3">
        <f t="shared" si="68"/>
        <v>1698.886810500049</v>
      </c>
      <c r="G78">
        <f t="shared" si="69"/>
        <v>267494.61929129623</v>
      </c>
      <c r="H78" s="4">
        <f t="shared" si="58"/>
        <v>6.6873654822824063E-2</v>
      </c>
      <c r="I78" s="4">
        <f t="shared" si="59"/>
        <v>0.99499108280687865</v>
      </c>
      <c r="J78" s="3">
        <f t="shared" si="70"/>
        <v>1.3491306436684332</v>
      </c>
      <c r="K78" s="3">
        <f t="shared" si="71"/>
        <v>1.0384675270454238</v>
      </c>
      <c r="M78" s="3">
        <f t="shared" si="72"/>
        <v>0.11576381326148261</v>
      </c>
      <c r="N78" s="3">
        <f t="shared" si="73"/>
        <v>1650.9621304049456</v>
      </c>
      <c r="O78">
        <f t="shared" si="74"/>
        <v>1651.0778942182071</v>
      </c>
      <c r="P78" s="3">
        <f t="shared" si="75"/>
        <v>169715.18983893786</v>
      </c>
      <c r="Q78" s="4">
        <f t="shared" si="60"/>
        <v>0.16971518983893785</v>
      </c>
      <c r="R78" s="4">
        <f t="shared" si="61"/>
        <v>0.99992988591654763</v>
      </c>
      <c r="S78" s="3">
        <f t="shared" si="76"/>
        <v>1.559999999991855</v>
      </c>
      <c r="U78" s="3">
        <f t="shared" si="77"/>
        <v>3.2271632448345358</v>
      </c>
      <c r="V78" s="3">
        <f t="shared" si="78"/>
        <v>0.24225628487821069</v>
      </c>
      <c r="W78">
        <f t="shared" si="79"/>
        <v>3.4694195297127464</v>
      </c>
      <c r="X78" s="3">
        <f t="shared" si="80"/>
        <v>53310.468410531183</v>
      </c>
      <c r="Y78" s="4">
        <f t="shared" si="62"/>
        <v>5.3310468410531185E-2</v>
      </c>
      <c r="Z78" s="4">
        <f t="shared" si="63"/>
        <v>6.9826172016235963E-2</v>
      </c>
      <c r="AA78" s="3">
        <f t="shared" si="81"/>
        <v>1.5600000000000012</v>
      </c>
      <c r="AC78" s="3">
        <f t="shared" si="82"/>
        <v>5.1666562961848008</v>
      </c>
      <c r="AD78" s="3">
        <f t="shared" si="83"/>
        <v>39.172840455944332</v>
      </c>
      <c r="AE78">
        <f t="shared" si="84"/>
        <v>44.339496752129136</v>
      </c>
      <c r="AF78" s="3">
        <f t="shared" si="85"/>
        <v>44468.961041827286</v>
      </c>
      <c r="AG78" s="4">
        <f t="shared" si="64"/>
        <v>2.2234480520913643E-2</v>
      </c>
      <c r="AH78" s="4">
        <f t="shared" si="65"/>
        <v>0.88347508035402533</v>
      </c>
      <c r="AI78" s="3">
        <f t="shared" si="86"/>
        <v>1.5599999999999927</v>
      </c>
    </row>
    <row r="79" spans="3:35" x14ac:dyDescent="0.2">
      <c r="C79">
        <v>68</v>
      </c>
      <c r="D79" s="3">
        <f t="shared" si="66"/>
        <v>8.0317047912947146</v>
      </c>
      <c r="E79" s="3">
        <f t="shared" si="67"/>
        <v>1704.5183362737093</v>
      </c>
      <c r="F79" s="3">
        <f t="shared" si="68"/>
        <v>1712.5500410650041</v>
      </c>
      <c r="G79">
        <f t="shared" si="69"/>
        <v>269193.50610179629</v>
      </c>
      <c r="H79" s="4">
        <f t="shared" si="58"/>
        <v>6.7298376525449066E-2</v>
      </c>
      <c r="I79" s="4">
        <f t="shared" si="59"/>
        <v>0.99531009045067087</v>
      </c>
      <c r="J79" s="3">
        <f t="shared" si="70"/>
        <v>1.3465848247475594</v>
      </c>
      <c r="K79" s="3">
        <f t="shared" si="71"/>
        <v>1.036703861914809</v>
      </c>
      <c r="M79" s="3">
        <f t="shared" si="72"/>
        <v>0.10565635476027999</v>
      </c>
      <c r="N79" s="3">
        <f t="shared" si="73"/>
        <v>1663.3225984672556</v>
      </c>
      <c r="O79">
        <f t="shared" si="74"/>
        <v>1663.4282548220158</v>
      </c>
      <c r="P79" s="3">
        <f t="shared" si="75"/>
        <v>171366.26773315607</v>
      </c>
      <c r="Q79" s="4">
        <f t="shared" si="60"/>
        <v>0.17136626773315608</v>
      </c>
      <c r="R79" s="4">
        <f t="shared" si="61"/>
        <v>0.99993648277017422</v>
      </c>
      <c r="S79" s="3">
        <f t="shared" si="76"/>
        <v>1.5600000000092265</v>
      </c>
      <c r="U79" s="3">
        <f t="shared" si="77"/>
        <v>3.0338759331026774</v>
      </c>
      <c r="V79" s="3">
        <f t="shared" si="78"/>
        <v>0.25140187504124312</v>
      </c>
      <c r="W79">
        <f t="shared" si="79"/>
        <v>3.2852778081439205</v>
      </c>
      <c r="X79" s="3">
        <f t="shared" si="80"/>
        <v>53313.937830060895</v>
      </c>
      <c r="Y79" s="4">
        <f t="shared" si="62"/>
        <v>5.3313937830060894E-2</v>
      </c>
      <c r="Z79" s="4">
        <f t="shared" si="63"/>
        <v>7.6523779638373216E-2</v>
      </c>
      <c r="AA79" s="3">
        <f t="shared" si="81"/>
        <v>1.5600000000000012</v>
      </c>
      <c r="AC79" s="3">
        <f t="shared" si="82"/>
        <v>4.8921725034317571</v>
      </c>
      <c r="AD79" s="3">
        <f t="shared" si="83"/>
        <v>40.944335931412461</v>
      </c>
      <c r="AE79">
        <f t="shared" si="84"/>
        <v>45.83650843484422</v>
      </c>
      <c r="AF79" s="3">
        <f t="shared" si="85"/>
        <v>44513.300538579417</v>
      </c>
      <c r="AG79" s="4">
        <f t="shared" si="64"/>
        <v>2.2256650269289708E-2</v>
      </c>
      <c r="AH79" s="4">
        <f t="shared" si="65"/>
        <v>0.89326908461219523</v>
      </c>
      <c r="AI79" s="3">
        <f t="shared" si="86"/>
        <v>1.5600000000000041</v>
      </c>
    </row>
    <row r="80" spans="3:35" x14ac:dyDescent="0.2">
      <c r="C80">
        <v>69</v>
      </c>
      <c r="D80" s="3">
        <f t="shared" si="66"/>
        <v>7.5807982935632765</v>
      </c>
      <c r="E80" s="3">
        <f t="shared" si="67"/>
        <v>1718.0840776024238</v>
      </c>
      <c r="F80" s="3">
        <f t="shared" si="68"/>
        <v>1725.6648758959871</v>
      </c>
      <c r="G80">
        <f t="shared" si="69"/>
        <v>270906.05614286131</v>
      </c>
      <c r="H80" s="4">
        <f t="shared" si="58"/>
        <v>6.7726514035715335E-2</v>
      </c>
      <c r="I80" s="4">
        <f t="shared" si="59"/>
        <v>0.99560702752924302</v>
      </c>
      <c r="J80" s="3">
        <f t="shared" si="70"/>
        <v>1.3440328774003225</v>
      </c>
      <c r="K80" s="3">
        <f t="shared" si="71"/>
        <v>1.0349261265094489</v>
      </c>
      <c r="M80" s="3">
        <f t="shared" si="72"/>
        <v>9.6388337593965145E-2</v>
      </c>
      <c r="N80" s="3">
        <f t="shared" si="73"/>
        <v>1675.027465059756</v>
      </c>
      <c r="O80">
        <f t="shared" si="74"/>
        <v>1675.1238533973499</v>
      </c>
      <c r="P80" s="3">
        <f t="shared" si="75"/>
        <v>173029.69598797808</v>
      </c>
      <c r="Q80" s="4">
        <f t="shared" si="60"/>
        <v>0.17302969598797807</v>
      </c>
      <c r="R80" s="4">
        <f t="shared" si="61"/>
        <v>0.9999424589785415</v>
      </c>
      <c r="S80" s="3">
        <f t="shared" si="76"/>
        <v>1.5600000000140515</v>
      </c>
      <c r="U80" s="3">
        <f t="shared" si="77"/>
        <v>2.8521631479183416</v>
      </c>
      <c r="V80" s="3">
        <f t="shared" si="78"/>
        <v>0.26089252572080113</v>
      </c>
      <c r="W80">
        <f t="shared" si="79"/>
        <v>3.1130556736391428</v>
      </c>
      <c r="X80" s="3">
        <f t="shared" si="80"/>
        <v>53317.223107869038</v>
      </c>
      <c r="Y80" s="4">
        <f t="shared" si="62"/>
        <v>5.3317223107869037E-2</v>
      </c>
      <c r="Z80" s="4">
        <f t="shared" si="63"/>
        <v>8.3805929951718261E-2</v>
      </c>
      <c r="AA80" s="3">
        <f t="shared" si="81"/>
        <v>1.5599999999999983</v>
      </c>
      <c r="AC80" s="3">
        <f t="shared" si="82"/>
        <v>4.6322468080509696</v>
      </c>
      <c r="AD80" s="3">
        <f t="shared" si="83"/>
        <v>42.795720016947186</v>
      </c>
      <c r="AE80">
        <f t="shared" si="84"/>
        <v>47.427966824998158</v>
      </c>
      <c r="AF80" s="3">
        <f t="shared" si="85"/>
        <v>44559.137047014257</v>
      </c>
      <c r="AG80" s="4">
        <f t="shared" si="64"/>
        <v>2.227956852350713E-2</v>
      </c>
      <c r="AH80" s="4">
        <f t="shared" si="65"/>
        <v>0.90233090056035414</v>
      </c>
      <c r="AI80" s="3">
        <f t="shared" si="86"/>
        <v>1.5599999999999956</v>
      </c>
    </row>
    <row r="81" spans="3:35" x14ac:dyDescent="0.2">
      <c r="C81">
        <v>70</v>
      </c>
      <c r="D81" s="3">
        <f t="shared" si="66"/>
        <v>7.1553332685323729</v>
      </c>
      <c r="E81" s="3">
        <f t="shared" si="67"/>
        <v>1731.0561215679784</v>
      </c>
      <c r="F81" s="3">
        <f t="shared" si="68"/>
        <v>1738.2114548365107</v>
      </c>
      <c r="G81">
        <f t="shared" si="69"/>
        <v>272631.72101875732</v>
      </c>
      <c r="H81" s="4">
        <f t="shared" si="58"/>
        <v>6.8157930254689331E-2</v>
      </c>
      <c r="I81" s="4">
        <f t="shared" si="59"/>
        <v>0.99588350816086102</v>
      </c>
      <c r="J81" s="3">
        <f t="shared" si="70"/>
        <v>1.3414767345984788</v>
      </c>
      <c r="K81" s="3">
        <f t="shared" si="71"/>
        <v>1.0331364071066458</v>
      </c>
      <c r="M81" s="3">
        <f t="shared" si="72"/>
        <v>8.7893683781517101E-2</v>
      </c>
      <c r="N81" s="3">
        <f t="shared" si="73"/>
        <v>1686.0548030840014</v>
      </c>
      <c r="O81">
        <f t="shared" si="74"/>
        <v>1686.1426967677828</v>
      </c>
      <c r="P81" s="3">
        <f t="shared" si="75"/>
        <v>174704.81984137543</v>
      </c>
      <c r="Q81" s="4">
        <f t="shared" si="60"/>
        <v>0.17470481984137542</v>
      </c>
      <c r="R81" s="4">
        <f t="shared" si="61"/>
        <v>0.99994787292679921</v>
      </c>
      <c r="S81" s="3">
        <f t="shared" si="76"/>
        <v>1.5599999999934011</v>
      </c>
      <c r="U81" s="3">
        <f t="shared" si="77"/>
        <v>2.6813320179086739</v>
      </c>
      <c r="V81" s="3">
        <f t="shared" si="78"/>
        <v>0.270741259297263</v>
      </c>
      <c r="W81">
        <f t="shared" si="79"/>
        <v>2.9520732772059368</v>
      </c>
      <c r="X81" s="3">
        <f t="shared" si="80"/>
        <v>53320.336163542677</v>
      </c>
      <c r="Y81" s="4">
        <f t="shared" si="62"/>
        <v>5.3320336163542675E-2</v>
      </c>
      <c r="Z81" s="4">
        <f t="shared" si="63"/>
        <v>9.1712242168159458E-2</v>
      </c>
      <c r="AA81" s="3">
        <f t="shared" si="81"/>
        <v>1.5600000000000012</v>
      </c>
      <c r="AC81" s="3">
        <f t="shared" si="82"/>
        <v>4.3861075668421821</v>
      </c>
      <c r="AD81" s="3">
        <f t="shared" si="83"/>
        <v>44.73057722467987</v>
      </c>
      <c r="AE81">
        <f t="shared" si="84"/>
        <v>49.116684791522054</v>
      </c>
      <c r="AF81" s="3">
        <f t="shared" si="85"/>
        <v>44606.565013839252</v>
      </c>
      <c r="AG81" s="4">
        <f t="shared" si="64"/>
        <v>2.2303282506919625E-2</v>
      </c>
      <c r="AH81" s="4">
        <f t="shared" si="65"/>
        <v>0.9107002521554699</v>
      </c>
      <c r="AI81" s="3">
        <f t="shared" si="86"/>
        <v>1.5600000000000041</v>
      </c>
    </row>
    <row r="82" spans="3:35" x14ac:dyDescent="0.2">
      <c r="C82">
        <v>71</v>
      </c>
      <c r="D82" s="3">
        <f t="shared" si="66"/>
        <v>6.7538663701539949</v>
      </c>
      <c r="E82" s="3">
        <f t="shared" si="67"/>
        <v>1743.4172002647667</v>
      </c>
      <c r="F82" s="3">
        <f t="shared" si="68"/>
        <v>1750.1710666349206</v>
      </c>
      <c r="G82">
        <f t="shared" si="69"/>
        <v>274369.93247359386</v>
      </c>
      <c r="H82" s="4">
        <f t="shared" si="58"/>
        <v>6.8592483118398467E-2</v>
      </c>
      <c r="I82" s="4">
        <f t="shared" si="59"/>
        <v>0.99614102501240653</v>
      </c>
      <c r="J82" s="3">
        <f t="shared" si="70"/>
        <v>1.3389184147599364</v>
      </c>
      <c r="K82" s="3">
        <f t="shared" si="71"/>
        <v>1.0313368023401579</v>
      </c>
      <c r="M82" s="3">
        <f t="shared" si="72"/>
        <v>8.0111241990429835E-2</v>
      </c>
      <c r="N82" s="3">
        <f t="shared" si="73"/>
        <v>1696.3835874863926</v>
      </c>
      <c r="O82">
        <f t="shared" si="74"/>
        <v>1696.463698728383</v>
      </c>
      <c r="P82" s="3">
        <f t="shared" si="75"/>
        <v>176390.96253814321</v>
      </c>
      <c r="Q82" s="4">
        <f t="shared" si="60"/>
        <v>0.17639096253814321</v>
      </c>
      <c r="R82" s="4">
        <f t="shared" si="61"/>
        <v>0.99995277750885536</v>
      </c>
      <c r="S82" s="3">
        <f t="shared" si="76"/>
        <v>1.560000000007193</v>
      </c>
      <c r="U82" s="3">
        <f t="shared" si="77"/>
        <v>2.520731120658295</v>
      </c>
      <c r="V82" s="3">
        <f t="shared" si="78"/>
        <v>0.28096158940677846</v>
      </c>
      <c r="W82">
        <f t="shared" si="79"/>
        <v>2.8016927100650735</v>
      </c>
      <c r="X82" s="3">
        <f t="shared" si="80"/>
        <v>53323.288236819884</v>
      </c>
      <c r="Y82" s="4">
        <f t="shared" si="62"/>
        <v>5.3323288236819887E-2</v>
      </c>
      <c r="Z82" s="4">
        <f t="shared" si="63"/>
        <v>0.10028279989358745</v>
      </c>
      <c r="AA82" s="3">
        <f t="shared" si="81"/>
        <v>1.5600000000000012</v>
      </c>
      <c r="AC82" s="3">
        <f t="shared" si="82"/>
        <v>4.1530240075052696</v>
      </c>
      <c r="AD82" s="3">
        <f t="shared" si="83"/>
        <v>46.752651188967327</v>
      </c>
      <c r="AE82">
        <f t="shared" si="84"/>
        <v>50.9056751964726</v>
      </c>
      <c r="AF82" s="3">
        <f t="shared" si="85"/>
        <v>44655.681698630775</v>
      </c>
      <c r="AG82" s="4">
        <f t="shared" si="64"/>
        <v>2.2327840849315387E-2</v>
      </c>
      <c r="AH82" s="4">
        <f t="shared" si="65"/>
        <v>0.918417268969</v>
      </c>
      <c r="AI82" s="3">
        <f t="shared" si="86"/>
        <v>1.5599999999999983</v>
      </c>
    </row>
    <row r="83" spans="3:35" x14ac:dyDescent="0.2">
      <c r="C83">
        <v>72</v>
      </c>
      <c r="D83" s="3">
        <f t="shared" si="66"/>
        <v>6.3750365109401645</v>
      </c>
      <c r="E83" s="3">
        <f t="shared" si="67"/>
        <v>1755.1511933923807</v>
      </c>
      <c r="F83" s="3">
        <f t="shared" si="68"/>
        <v>1761.5262299033207</v>
      </c>
      <c r="G83">
        <f t="shared" si="69"/>
        <v>276120.1035402288</v>
      </c>
      <c r="H83" s="4">
        <f t="shared" si="58"/>
        <v>6.9030025885057203E-2</v>
      </c>
      <c r="I83" s="4">
        <f t="shared" si="59"/>
        <v>0.99638095851045616</v>
      </c>
      <c r="J83" s="3">
        <f t="shared" si="70"/>
        <v>1.3363600231835489</v>
      </c>
      <c r="K83" s="3">
        <f t="shared" si="71"/>
        <v>1.0295294284235181</v>
      </c>
      <c r="M83" s="3">
        <f t="shared" si="72"/>
        <v>7.298443785618608E-2</v>
      </c>
      <c r="N83" s="3">
        <f t="shared" si="73"/>
        <v>1705.9937742814375</v>
      </c>
      <c r="O83">
        <f t="shared" si="74"/>
        <v>1706.0667587192936</v>
      </c>
      <c r="P83" s="3">
        <f t="shared" si="75"/>
        <v>178087.4262368716</v>
      </c>
      <c r="Q83" s="4">
        <f t="shared" si="60"/>
        <v>0.1780874262368716</v>
      </c>
      <c r="R83" s="4">
        <f t="shared" si="61"/>
        <v>0.99995722064363357</v>
      </c>
      <c r="S83" s="3">
        <f t="shared" si="76"/>
        <v>1.5599999999944616</v>
      </c>
      <c r="U83" s="3">
        <f t="shared" si="77"/>
        <v>2.3697480063404193</v>
      </c>
      <c r="V83" s="3">
        <f t="shared" si="78"/>
        <v>0.2915675394690182</v>
      </c>
      <c r="W83">
        <f t="shared" si="79"/>
        <v>2.6613155458094373</v>
      </c>
      <c r="X83" s="3">
        <f t="shared" si="80"/>
        <v>53326.089929529946</v>
      </c>
      <c r="Y83" s="4">
        <f t="shared" si="62"/>
        <v>5.3326089929529946E-2</v>
      </c>
      <c r="Z83" s="4">
        <f t="shared" si="63"/>
        <v>0.10955767343264744</v>
      </c>
      <c r="AA83" s="3">
        <f t="shared" si="81"/>
        <v>1.5600000000000012</v>
      </c>
      <c r="AC83" s="3">
        <f t="shared" si="82"/>
        <v>3.9323040667435589</v>
      </c>
      <c r="AD83" s="3">
        <f t="shared" si="83"/>
        <v>48.865851571474117</v>
      </c>
      <c r="AE83">
        <f t="shared" si="84"/>
        <v>52.798155638217679</v>
      </c>
      <c r="AF83" s="3">
        <f t="shared" si="85"/>
        <v>44706.587373827249</v>
      </c>
      <c r="AG83" s="4">
        <f t="shared" si="64"/>
        <v>2.2353293686913623E-2</v>
      </c>
      <c r="AH83" s="4">
        <f t="shared" si="65"/>
        <v>0.92552194259041154</v>
      </c>
      <c r="AI83" s="3">
        <f t="shared" si="86"/>
        <v>1.5599999999999956</v>
      </c>
    </row>
    <row r="84" spans="3:35" x14ac:dyDescent="0.2">
      <c r="C84">
        <v>73</v>
      </c>
      <c r="D84" s="3">
        <f t="shared" si="66"/>
        <v>6.0175601596075872</v>
      </c>
      <c r="E84" s="3">
        <f t="shared" si="67"/>
        <v>1766.2432124433387</v>
      </c>
      <c r="F84" s="3">
        <f t="shared" si="68"/>
        <v>1772.2607726029466</v>
      </c>
      <c r="G84">
        <f t="shared" si="69"/>
        <v>277881.62977013213</v>
      </c>
      <c r="H84" s="4">
        <f t="shared" si="58"/>
        <v>6.9470407442533036E-2</v>
      </c>
      <c r="I84" s="4">
        <f t="shared" si="59"/>
        <v>0.99660458536766583</v>
      </c>
      <c r="J84" s="3">
        <f t="shared" si="70"/>
        <v>1.3338037535082816</v>
      </c>
      <c r="K84" s="3">
        <f t="shared" si="71"/>
        <v>1.0277164240896701</v>
      </c>
      <c r="M84" s="3">
        <f t="shared" si="72"/>
        <v>6.6460948251584689E-2</v>
      </c>
      <c r="N84" s="3">
        <f t="shared" si="73"/>
        <v>1714.8663775303469</v>
      </c>
      <c r="O84">
        <f t="shared" si="74"/>
        <v>1714.9328384785986</v>
      </c>
      <c r="P84" s="3">
        <f t="shared" si="75"/>
        <v>179793.4929955909</v>
      </c>
      <c r="Q84" s="4">
        <f t="shared" si="60"/>
        <v>0.17979349299559091</v>
      </c>
      <c r="R84" s="4">
        <f t="shared" si="61"/>
        <v>0.99996124574282996</v>
      </c>
      <c r="S84" s="3">
        <f t="shared" si="76"/>
        <v>1.5599999999924281</v>
      </c>
      <c r="U84" s="3">
        <f t="shared" si="77"/>
        <v>2.2278068689278663</v>
      </c>
      <c r="V84" s="3">
        <f t="shared" si="78"/>
        <v>0.30257366191309959</v>
      </c>
      <c r="W84">
        <f t="shared" si="79"/>
        <v>2.5303805308409659</v>
      </c>
      <c r="X84" s="3">
        <f t="shared" si="80"/>
        <v>53328.751245075757</v>
      </c>
      <c r="Y84" s="4">
        <f t="shared" si="62"/>
        <v>5.3328751245075759E-2</v>
      </c>
      <c r="Z84" s="4">
        <f t="shared" si="63"/>
        <v>0.11957634759880956</v>
      </c>
      <c r="AA84" s="3">
        <f t="shared" si="81"/>
        <v>1.5600000000000012</v>
      </c>
      <c r="AC84" s="3">
        <f t="shared" si="82"/>
        <v>3.7232923424281368</v>
      </c>
      <c r="AD84" s="3">
        <f t="shared" si="83"/>
        <v>51.074261251078802</v>
      </c>
      <c r="AE84">
        <f t="shared" si="84"/>
        <v>54.79755359350694</v>
      </c>
      <c r="AF84" s="3">
        <f t="shared" si="85"/>
        <v>44759.385529465464</v>
      </c>
      <c r="AG84" s="4">
        <f t="shared" si="64"/>
        <v>2.2379692764732732E-2</v>
      </c>
      <c r="AH84" s="4">
        <f t="shared" si="65"/>
        <v>0.93205367578910825</v>
      </c>
      <c r="AI84" s="3">
        <f t="shared" si="86"/>
        <v>1.5600000000000138</v>
      </c>
    </row>
    <row r="85" spans="3:35" x14ac:dyDescent="0.2">
      <c r="C85">
        <v>74</v>
      </c>
      <c r="D85" s="3">
        <f t="shared" si="66"/>
        <v>5.6802269079580183</v>
      </c>
      <c r="E85" s="3">
        <f t="shared" si="67"/>
        <v>1776.6796826706066</v>
      </c>
      <c r="F85" s="3">
        <f t="shared" si="68"/>
        <v>1782.3599095785644</v>
      </c>
      <c r="G85">
        <f t="shared" si="69"/>
        <v>279653.89054273505</v>
      </c>
      <c r="H85" s="4">
        <f t="shared" si="58"/>
        <v>6.991347263568376E-2</v>
      </c>
      <c r="I85" s="4">
        <f t="shared" si="59"/>
        <v>0.99681308647179967</v>
      </c>
      <c r="J85" s="3">
        <f t="shared" si="70"/>
        <v>1.3312518892100045</v>
      </c>
      <c r="K85" s="3">
        <f t="shared" si="71"/>
        <v>1.0258999552734296</v>
      </c>
      <c r="M85" s="3">
        <f t="shared" si="72"/>
        <v>6.049239789022004E-2</v>
      </c>
      <c r="N85" s="3">
        <f t="shared" si="73"/>
        <v>1722.9835438035329</v>
      </c>
      <c r="O85">
        <f t="shared" si="74"/>
        <v>1723.0440362014231</v>
      </c>
      <c r="P85" s="3">
        <f t="shared" si="75"/>
        <v>181508.42583406949</v>
      </c>
      <c r="Q85" s="4">
        <f t="shared" si="60"/>
        <v>0.18150842583406948</v>
      </c>
      <c r="R85" s="4">
        <f t="shared" si="61"/>
        <v>0.99996489213472251</v>
      </c>
      <c r="S85" s="3">
        <f t="shared" si="76"/>
        <v>1.5600000000112328</v>
      </c>
      <c r="U85" s="3">
        <f t="shared" si="77"/>
        <v>2.0943663562320491</v>
      </c>
      <c r="V85" s="3">
        <f t="shared" si="78"/>
        <v>0.31399505812795714</v>
      </c>
      <c r="W85">
        <f t="shared" si="79"/>
        <v>2.4083614143600061</v>
      </c>
      <c r="X85" s="3">
        <f t="shared" si="80"/>
        <v>53331.2816256066</v>
      </c>
      <c r="Y85" s="4">
        <f t="shared" si="62"/>
        <v>5.3331281625606602E-2</v>
      </c>
      <c r="Z85" s="4">
        <f t="shared" si="63"/>
        <v>0.13037705066014674</v>
      </c>
      <c r="AA85" s="3">
        <f t="shared" si="81"/>
        <v>1.5599999999999998</v>
      </c>
      <c r="AC85" s="3">
        <f t="shared" si="82"/>
        <v>3.5253681538357493</v>
      </c>
      <c r="AD85" s="3">
        <f t="shared" si="83"/>
        <v>53.382143808945536</v>
      </c>
      <c r="AE85">
        <f t="shared" si="84"/>
        <v>56.907511962781285</v>
      </c>
      <c r="AF85" s="3">
        <f t="shared" si="85"/>
        <v>44814.183083058968</v>
      </c>
      <c r="AG85" s="4">
        <f t="shared" si="64"/>
        <v>2.2407091541529485E-2</v>
      </c>
      <c r="AH85" s="4">
        <f t="shared" si="65"/>
        <v>0.93805091749325797</v>
      </c>
      <c r="AI85" s="3">
        <f t="shared" si="86"/>
        <v>1.5599999999999912</v>
      </c>
    </row>
    <row r="86" spans="3:35" x14ac:dyDescent="0.2">
      <c r="C86">
        <v>75</v>
      </c>
      <c r="D86" s="3">
        <f t="shared" si="66"/>
        <v>5.3618952915735569</v>
      </c>
      <c r="E86" s="3">
        <f t="shared" si="67"/>
        <v>1786.4484223770244</v>
      </c>
      <c r="F86" s="3">
        <f t="shared" si="68"/>
        <v>1791.8103176685979</v>
      </c>
      <c r="G86">
        <f t="shared" si="69"/>
        <v>281436.25045231363</v>
      </c>
      <c r="H86" s="4">
        <f t="shared" si="58"/>
        <v>7.0359062613078407E-2</v>
      </c>
      <c r="I86" s="4">
        <f t="shared" si="59"/>
        <v>0.99700755418210218</v>
      </c>
      <c r="J86" s="3">
        <f t="shared" si="70"/>
        <v>1.3287068051268505</v>
      </c>
      <c r="K86" s="3">
        <f t="shared" si="71"/>
        <v>1.0240822195623898</v>
      </c>
      <c r="M86" s="3">
        <f t="shared" si="72"/>
        <v>5.5034076757500779E-2</v>
      </c>
      <c r="N86" s="3">
        <f t="shared" si="73"/>
        <v>1730.3286236585218</v>
      </c>
      <c r="O86">
        <f t="shared" si="74"/>
        <v>1730.3836577352793</v>
      </c>
      <c r="P86" s="3">
        <f t="shared" si="75"/>
        <v>183231.46987027093</v>
      </c>
      <c r="Q86" s="4">
        <f t="shared" si="60"/>
        <v>0.18323146987027092</v>
      </c>
      <c r="R86" s="4">
        <f t="shared" si="61"/>
        <v>0.99996819544815307</v>
      </c>
      <c r="S86" s="3">
        <f t="shared" si="76"/>
        <v>1.5600000000042007</v>
      </c>
      <c r="U86" s="3">
        <f t="shared" si="77"/>
        <v>1.9689175105320111</v>
      </c>
      <c r="V86" s="3">
        <f t="shared" si="78"/>
        <v>0.32584739916441169</v>
      </c>
      <c r="W86">
        <f t="shared" si="79"/>
        <v>2.2947649096964229</v>
      </c>
      <c r="X86" s="3">
        <f t="shared" si="80"/>
        <v>53333.68998702096</v>
      </c>
      <c r="Y86" s="4">
        <f t="shared" si="62"/>
        <v>5.3333689987020962E-2</v>
      </c>
      <c r="Z86" s="4">
        <f t="shared" si="63"/>
        <v>0.14199598302534547</v>
      </c>
      <c r="AA86" s="3">
        <f t="shared" si="81"/>
        <v>1.5599999999999998</v>
      </c>
      <c r="AC86" s="3">
        <f t="shared" si="82"/>
        <v>3.337943704284045</v>
      </c>
      <c r="AD86" s="3">
        <f t="shared" si="83"/>
        <v>55.793951319338355</v>
      </c>
      <c r="AE86">
        <f t="shared" si="84"/>
        <v>59.131895023622398</v>
      </c>
      <c r="AF86" s="3">
        <f t="shared" si="85"/>
        <v>44871.090595021749</v>
      </c>
      <c r="AG86" s="4">
        <f t="shared" si="64"/>
        <v>2.2435545297510875E-2</v>
      </c>
      <c r="AH86" s="4">
        <f t="shared" si="65"/>
        <v>0.94355087549704642</v>
      </c>
      <c r="AI86" s="3">
        <f t="shared" si="86"/>
        <v>1.5599999999999983</v>
      </c>
    </row>
    <row r="87" spans="3:35" x14ac:dyDescent="0.2">
      <c r="C87">
        <v>76</v>
      </c>
      <c r="D87" s="3">
        <f t="shared" si="66"/>
        <v>5.061488849787521</v>
      </c>
      <c r="E87" s="3">
        <f t="shared" si="67"/>
        <v>1795.5387190761101</v>
      </c>
      <c r="F87" s="3">
        <f t="shared" si="68"/>
        <v>1800.6002079258976</v>
      </c>
      <c r="G87">
        <f t="shared" si="69"/>
        <v>283228.06076998223</v>
      </c>
      <c r="H87" s="4">
        <f t="shared" si="58"/>
        <v>7.0807015192495562E-2</v>
      </c>
      <c r="I87" s="4">
        <f t="shared" si="59"/>
        <v>0.99718899907513736</v>
      </c>
      <c r="J87" s="3">
        <f t="shared" si="70"/>
        <v>1.3261709690556391</v>
      </c>
      <c r="K87" s="3">
        <f t="shared" si="71"/>
        <v>1.0222654504405688</v>
      </c>
      <c r="M87" s="3">
        <f t="shared" si="72"/>
        <v>5.0044676964339618E-2</v>
      </c>
      <c r="N87" s="3">
        <f t="shared" si="73"/>
        <v>1736.886239671911</v>
      </c>
      <c r="O87">
        <f t="shared" si="74"/>
        <v>1736.9362843488752</v>
      </c>
      <c r="P87" s="3">
        <f t="shared" si="75"/>
        <v>184961.85352800621</v>
      </c>
      <c r="Q87" s="4">
        <f t="shared" si="60"/>
        <v>0.1849618535280062</v>
      </c>
      <c r="R87" s="4">
        <f t="shared" si="61"/>
        <v>0.99997118796042483</v>
      </c>
      <c r="S87" s="3">
        <f t="shared" si="76"/>
        <v>1.5599999999877896</v>
      </c>
      <c r="U87" s="3">
        <f t="shared" si="77"/>
        <v>1.8509818320399671</v>
      </c>
      <c r="V87" s="3">
        <f t="shared" si="78"/>
        <v>0.33814694721721439</v>
      </c>
      <c r="W87">
        <f t="shared" si="79"/>
        <v>2.1891287792571816</v>
      </c>
      <c r="X87" s="3">
        <f t="shared" si="80"/>
        <v>53335.984751930657</v>
      </c>
      <c r="Y87" s="4">
        <f t="shared" si="62"/>
        <v>5.333598475193066E-2</v>
      </c>
      <c r="Z87" s="4">
        <f t="shared" si="63"/>
        <v>0.15446644821505426</v>
      </c>
      <c r="AA87" s="3">
        <f t="shared" si="81"/>
        <v>1.5599999999999998</v>
      </c>
      <c r="AC87" s="3">
        <f t="shared" si="82"/>
        <v>3.160462340783214</v>
      </c>
      <c r="AD87" s="3">
        <f t="shared" si="83"/>
        <v>58.314332456981987</v>
      </c>
      <c r="AE87">
        <f t="shared" si="84"/>
        <v>61.474794797765199</v>
      </c>
      <c r="AF87" s="3">
        <f t="shared" si="85"/>
        <v>44930.222490045373</v>
      </c>
      <c r="AG87" s="4">
        <f t="shared" si="64"/>
        <v>2.2465111245022686E-2</v>
      </c>
      <c r="AH87" s="4">
        <f t="shared" si="65"/>
        <v>0.94858929824523619</v>
      </c>
      <c r="AI87" s="3">
        <f t="shared" si="86"/>
        <v>1.5600000000000138</v>
      </c>
    </row>
    <row r="88" spans="3:35" x14ac:dyDescent="0.2">
      <c r="C88">
        <v>77</v>
      </c>
      <c r="D88" s="3">
        <f t="shared" si="66"/>
        <v>4.7779924112230621</v>
      </c>
      <c r="E88" s="3">
        <f t="shared" si="67"/>
        <v>1803.9414020852867</v>
      </c>
      <c r="F88" s="3">
        <f t="shared" si="68"/>
        <v>1808.7193944965095</v>
      </c>
      <c r="G88">
        <f t="shared" si="69"/>
        <v>285028.66097790812</v>
      </c>
      <c r="H88" s="4">
        <f t="shared" si="58"/>
        <v>7.1257165244477033E-2</v>
      </c>
      <c r="I88" s="4">
        <f t="shared" si="59"/>
        <v>0.99735835617964785</v>
      </c>
      <c r="J88" s="3">
        <f t="shared" si="70"/>
        <v>1.3236469433881621</v>
      </c>
      <c r="K88" s="3">
        <f t="shared" si="71"/>
        <v>1.0204519213479519</v>
      </c>
      <c r="M88" s="3">
        <f t="shared" si="72"/>
        <v>4.548604771352991E-2</v>
      </c>
      <c r="N88" s="3">
        <f t="shared" si="73"/>
        <v>1742.6423505753837</v>
      </c>
      <c r="O88">
        <f t="shared" si="74"/>
        <v>1742.6878366230972</v>
      </c>
      <c r="P88" s="3">
        <f t="shared" si="75"/>
        <v>186698.78981235507</v>
      </c>
      <c r="Q88" s="4">
        <f t="shared" si="60"/>
        <v>0.18669878981235508</v>
      </c>
      <c r="R88" s="4">
        <f t="shared" si="61"/>
        <v>0.99997389891249744</v>
      </c>
      <c r="S88" s="3">
        <f t="shared" si="76"/>
        <v>1.5600000000455763</v>
      </c>
      <c r="U88" s="3">
        <f t="shared" si="77"/>
        <v>1.7401094579062228</v>
      </c>
      <c r="V88" s="3">
        <f t="shared" si="78"/>
        <v>0.35091057791640112</v>
      </c>
      <c r="W88">
        <f t="shared" si="79"/>
        <v>2.0910200358226239</v>
      </c>
      <c r="X88" s="3">
        <f t="shared" si="80"/>
        <v>53338.173880709917</v>
      </c>
      <c r="Y88" s="4">
        <f t="shared" si="62"/>
        <v>5.3338173880709917E-2</v>
      </c>
      <c r="Z88" s="4">
        <f t="shared" si="63"/>
        <v>0.16781789361398927</v>
      </c>
      <c r="AA88" s="3">
        <f t="shared" si="81"/>
        <v>1.5600000000000025</v>
      </c>
      <c r="AC88" s="3">
        <f t="shared" si="82"/>
        <v>2.9923969056033095</v>
      </c>
      <c r="AD88" s="3">
        <f t="shared" si="83"/>
        <v>60.948140931986543</v>
      </c>
      <c r="AE88">
        <f t="shared" si="84"/>
        <v>63.940537837589851</v>
      </c>
      <c r="AF88" s="3">
        <f t="shared" si="85"/>
        <v>44991.69728484314</v>
      </c>
      <c r="AG88" s="4">
        <f t="shared" si="64"/>
        <v>2.249584864242157E-2</v>
      </c>
      <c r="AH88" s="4">
        <f t="shared" si="65"/>
        <v>0.95320031693815199</v>
      </c>
      <c r="AI88" s="3">
        <f t="shared" si="86"/>
        <v>1.5600000000000041</v>
      </c>
    </row>
    <row r="89" spans="3:35" x14ac:dyDescent="0.2">
      <c r="C89">
        <v>78</v>
      </c>
      <c r="D89" s="3">
        <f t="shared" si="66"/>
        <v>4.5104485919761181</v>
      </c>
      <c r="E89" s="3">
        <f t="shared" si="67"/>
        <v>1811.6489111284702</v>
      </c>
      <c r="F89" s="3">
        <f t="shared" si="68"/>
        <v>1816.1593597204467</v>
      </c>
      <c r="G89">
        <f t="shared" si="69"/>
        <v>286837.38037240464</v>
      </c>
      <c r="H89" s="4">
        <f t="shared" si="58"/>
        <v>7.1709345093101159E-2</v>
      </c>
      <c r="I89" s="4">
        <f t="shared" si="59"/>
        <v>0.99751649073753601</v>
      </c>
      <c r="J89" s="3">
        <f t="shared" si="70"/>
        <v>1.3211373868264034</v>
      </c>
      <c r="K89" s="3">
        <f t="shared" si="71"/>
        <v>1.0186439495774875</v>
      </c>
      <c r="M89" s="3">
        <f t="shared" si="72"/>
        <v>4.1322967157302895E-2</v>
      </c>
      <c r="N89" s="3">
        <f t="shared" si="73"/>
        <v>1747.5843110614594</v>
      </c>
      <c r="O89">
        <f t="shared" si="74"/>
        <v>1747.6256340286168</v>
      </c>
      <c r="P89" s="3">
        <f t="shared" si="75"/>
        <v>188441.47764897818</v>
      </c>
      <c r="Q89" s="4">
        <f t="shared" si="60"/>
        <v>0.18844147764897817</v>
      </c>
      <c r="R89" s="4">
        <f t="shared" si="61"/>
        <v>0.99997635479455504</v>
      </c>
      <c r="S89" s="3">
        <f t="shared" si="76"/>
        <v>1.5599999999154257</v>
      </c>
      <c r="U89" s="3">
        <f t="shared" si="77"/>
        <v>1.6358774498963742</v>
      </c>
      <c r="V89" s="3">
        <f t="shared" si="78"/>
        <v>0.36415580345839299</v>
      </c>
      <c r="W89">
        <f t="shared" si="79"/>
        <v>2.0000332533547671</v>
      </c>
      <c r="X89" s="3">
        <f t="shared" si="80"/>
        <v>53340.264900745737</v>
      </c>
      <c r="Y89" s="4">
        <f t="shared" si="62"/>
        <v>5.3340264900745733E-2</v>
      </c>
      <c r="Z89" s="4">
        <f t="shared" si="63"/>
        <v>0.18207487442899972</v>
      </c>
      <c r="AA89" s="3">
        <f t="shared" si="81"/>
        <v>1.5599999999999998</v>
      </c>
      <c r="AC89" s="3">
        <f t="shared" si="82"/>
        <v>2.8332481749224407</v>
      </c>
      <c r="AD89" s="3">
        <f t="shared" si="83"/>
        <v>63.700444263552569</v>
      </c>
      <c r="AE89">
        <f t="shared" si="84"/>
        <v>66.533692438475015</v>
      </c>
      <c r="AF89" s="3">
        <f t="shared" si="85"/>
        <v>45055.637822680728</v>
      </c>
      <c r="AG89" s="4">
        <f t="shared" si="64"/>
        <v>2.2527818911340366E-2</v>
      </c>
      <c r="AH89" s="4">
        <f t="shared" si="65"/>
        <v>0.95741633943520565</v>
      </c>
      <c r="AI89" s="3">
        <f t="shared" si="86"/>
        <v>1.5599999999999603</v>
      </c>
    </row>
    <row r="90" spans="3:35" x14ac:dyDescent="0.2">
      <c r="C90">
        <v>79</v>
      </c>
      <c r="D90" s="3">
        <f t="shared" si="66"/>
        <v>4.2579544942591152</v>
      </c>
      <c r="E90" s="3">
        <f t="shared" si="67"/>
        <v>1818.6553605450442</v>
      </c>
      <c r="F90" s="3">
        <f t="shared" si="68"/>
        <v>1822.9133150393031</v>
      </c>
      <c r="G90">
        <f t="shared" si="69"/>
        <v>288653.53973212506</v>
      </c>
      <c r="H90" s="4">
        <f t="shared" si="58"/>
        <v>7.216338493303126E-2</v>
      </c>
      <c r="I90" s="4">
        <f t="shared" si="59"/>
        <v>0.99766420352568053</v>
      </c>
      <c r="J90" s="3">
        <f t="shared" si="70"/>
        <v>1.3186450561738827</v>
      </c>
      <c r="K90" s="3">
        <f t="shared" si="71"/>
        <v>1.0168439000294553</v>
      </c>
      <c r="M90" s="3">
        <f t="shared" si="72"/>
        <v>3.7522930007054978E-2</v>
      </c>
      <c r="N90" s="3">
        <f t="shared" si="73"/>
        <v>1751.7009268445818</v>
      </c>
      <c r="O90">
        <f t="shared" si="74"/>
        <v>1751.7384497745888</v>
      </c>
      <c r="P90" s="3">
        <f t="shared" si="75"/>
        <v>190189.10328300679</v>
      </c>
      <c r="Q90" s="4">
        <f t="shared" si="60"/>
        <v>0.19018910328300678</v>
      </c>
      <c r="R90" s="4">
        <f t="shared" si="61"/>
        <v>0.99997857960472813</v>
      </c>
      <c r="S90" s="3">
        <f t="shared" si="76"/>
        <v>1.5600000000567613</v>
      </c>
      <c r="U90" s="3">
        <f t="shared" si="77"/>
        <v>1.5378881842787606</v>
      </c>
      <c r="V90" s="3">
        <f t="shared" si="78"/>
        <v>0.37790079660841769</v>
      </c>
      <c r="W90">
        <f t="shared" si="79"/>
        <v>1.9157889808871782</v>
      </c>
      <c r="X90" s="3">
        <f t="shared" si="80"/>
        <v>53342.264933999089</v>
      </c>
      <c r="Y90" s="4">
        <f t="shared" si="62"/>
        <v>5.3342264933999087E-2</v>
      </c>
      <c r="Z90" s="4">
        <f t="shared" si="63"/>
        <v>0.1972559610575777</v>
      </c>
      <c r="AA90" s="3">
        <f t="shared" si="81"/>
        <v>1.5600000000000012</v>
      </c>
      <c r="AC90" s="3">
        <f t="shared" si="82"/>
        <v>2.6825433799732994</v>
      </c>
      <c r="AD90" s="3">
        <f t="shared" si="83"/>
        <v>66.576532903853973</v>
      </c>
      <c r="AE90">
        <f t="shared" si="84"/>
        <v>69.25907628382727</v>
      </c>
      <c r="AF90" s="3">
        <f t="shared" si="85"/>
        <v>45122.171515119204</v>
      </c>
      <c r="AG90" s="4">
        <f t="shared" si="64"/>
        <v>2.2561085757559603E-2</v>
      </c>
      <c r="AH90" s="4">
        <f t="shared" si="65"/>
        <v>0.9612679879099153</v>
      </c>
      <c r="AI90" s="3">
        <f t="shared" si="86"/>
        <v>1.5600000000000422</v>
      </c>
    </row>
    <row r="91" spans="3:35" x14ac:dyDescent="0.2">
      <c r="C91">
        <v>80</v>
      </c>
      <c r="D91" s="3">
        <f t="shared" si="66"/>
        <v>4.0196585940196563</v>
      </c>
      <c r="E91" s="3">
        <f t="shared" si="67"/>
        <v>1824.9565987265144</v>
      </c>
      <c r="F91" s="3">
        <f t="shared" si="68"/>
        <v>1828.9762573205342</v>
      </c>
      <c r="G91">
        <f t="shared" si="69"/>
        <v>290476.45304716437</v>
      </c>
      <c r="H91" s="4">
        <f t="shared" si="58"/>
        <v>7.2619113261791088E-2</v>
      </c>
      <c r="I91" s="4">
        <f t="shared" si="59"/>
        <v>0.99780223577100524</v>
      </c>
      <c r="J91" s="3">
        <f t="shared" si="70"/>
        <v>1.3161728081902102</v>
      </c>
      <c r="K91" s="3">
        <f t="shared" si="71"/>
        <v>1.0150541888412794</v>
      </c>
      <c r="M91" s="3">
        <f t="shared" si="72"/>
        <v>3.4055949833143771E-2</v>
      </c>
      <c r="N91" s="3">
        <f t="shared" si="73"/>
        <v>1754.9825045872501</v>
      </c>
      <c r="O91">
        <f t="shared" si="74"/>
        <v>1755.0165605370833</v>
      </c>
      <c r="P91" s="3">
        <f t="shared" si="75"/>
        <v>191940.84173278138</v>
      </c>
      <c r="Q91" s="4">
        <f t="shared" si="60"/>
        <v>0.19194084173278139</v>
      </c>
      <c r="R91" s="4">
        <f t="shared" si="61"/>
        <v>0.99998059508348869</v>
      </c>
      <c r="S91" s="3">
        <f t="shared" si="76"/>
        <v>1.5599999999997229</v>
      </c>
      <c r="U91" s="3">
        <f t="shared" si="77"/>
        <v>1.4457678378416932</v>
      </c>
      <c r="V91" s="3">
        <f t="shared" si="78"/>
        <v>0.39216441560701043</v>
      </c>
      <c r="W91">
        <f t="shared" si="79"/>
        <v>1.8379322534487037</v>
      </c>
      <c r="X91" s="3">
        <f t="shared" si="80"/>
        <v>53344.180722979974</v>
      </c>
      <c r="Y91" s="4">
        <f t="shared" si="62"/>
        <v>5.3344180722979972E-2</v>
      </c>
      <c r="Z91" s="4">
        <f t="shared" si="63"/>
        <v>0.21337261744612812</v>
      </c>
      <c r="AA91" s="3">
        <f t="shared" si="81"/>
        <v>1.5599999999999983</v>
      </c>
      <c r="AC91" s="3">
        <f t="shared" si="82"/>
        <v>2.5398348063448188</v>
      </c>
      <c r="AD91" s="3">
        <f t="shared" si="83"/>
        <v>69.581929723657197</v>
      </c>
      <c r="AE91">
        <f t="shared" si="84"/>
        <v>72.121764530002011</v>
      </c>
      <c r="AF91" s="3">
        <f t="shared" si="85"/>
        <v>45191.430591403034</v>
      </c>
      <c r="AG91" s="4">
        <f t="shared" si="64"/>
        <v>2.2595715295701518E-2</v>
      </c>
      <c r="AH91" s="4">
        <f t="shared" si="65"/>
        <v>0.96478407283992251</v>
      </c>
      <c r="AI91" s="3">
        <f t="shared" si="86"/>
        <v>1.5600000000000112</v>
      </c>
    </row>
    <row r="92" spans="3:35" x14ac:dyDescent="0.2">
      <c r="C92">
        <v>81</v>
      </c>
      <c r="D92" s="3">
        <f t="shared" si="66"/>
        <v>3.7947578067064245</v>
      </c>
      <c r="E92" s="3">
        <f t="shared" si="67"/>
        <v>1830.5502624304231</v>
      </c>
      <c r="F92" s="3">
        <f t="shared" si="68"/>
        <v>1834.3450202371293</v>
      </c>
      <c r="G92">
        <f t="shared" si="69"/>
        <v>292305.42930448492</v>
      </c>
      <c r="H92" s="4">
        <f t="shared" si="58"/>
        <v>7.3076357326121236E-2</v>
      </c>
      <c r="I92" s="4">
        <f t="shared" si="59"/>
        <v>0.99793127368906009</v>
      </c>
      <c r="J92" s="3">
        <f t="shared" si="70"/>
        <v>1.3137236015670719</v>
      </c>
      <c r="K92" s="3">
        <f t="shared" si="71"/>
        <v>1.0132772869085951</v>
      </c>
      <c r="M92" s="3">
        <f t="shared" si="72"/>
        <v>3.0894375064345649E-2</v>
      </c>
      <c r="N92" s="3">
        <f t="shared" si="73"/>
        <v>1757.420896329038</v>
      </c>
      <c r="O92">
        <f t="shared" si="74"/>
        <v>1757.4517907041022</v>
      </c>
      <c r="P92" s="3">
        <f t="shared" si="75"/>
        <v>193695.85829331845</v>
      </c>
      <c r="Q92" s="4">
        <f t="shared" si="60"/>
        <v>0.19369585829331845</v>
      </c>
      <c r="R92" s="4">
        <f t="shared" si="61"/>
        <v>0.99998242092600909</v>
      </c>
      <c r="S92" s="3">
        <f t="shared" si="76"/>
        <v>1.5600000000116947</v>
      </c>
      <c r="U92" s="3">
        <f t="shared" si="77"/>
        <v>1.3591649643193133</v>
      </c>
      <c r="V92" s="3">
        <f t="shared" si="78"/>
        <v>0.40696623001457877</v>
      </c>
      <c r="W92">
        <f t="shared" si="79"/>
        <v>1.7661311943338922</v>
      </c>
      <c r="X92" s="3">
        <f t="shared" si="80"/>
        <v>53346.01865523342</v>
      </c>
      <c r="Y92" s="4">
        <f t="shared" si="62"/>
        <v>5.3346018655233418E-2</v>
      </c>
      <c r="Z92" s="4">
        <f t="shared" si="63"/>
        <v>0.23042808559194761</v>
      </c>
      <c r="AA92" s="3">
        <f t="shared" si="81"/>
        <v>1.5600000000000012</v>
      </c>
      <c r="AC92" s="3">
        <f t="shared" si="82"/>
        <v>2.4046984673227656</v>
      </c>
      <c r="AD92" s="3">
        <f t="shared" si="83"/>
        <v>72.722399871370598</v>
      </c>
      <c r="AE92">
        <f t="shared" si="84"/>
        <v>75.127098338693358</v>
      </c>
      <c r="AF92" s="3">
        <f t="shared" si="85"/>
        <v>45263.552355933032</v>
      </c>
      <c r="AG92" s="4">
        <f t="shared" si="64"/>
        <v>2.2631776177966516E-2</v>
      </c>
      <c r="AH92" s="4">
        <f t="shared" si="65"/>
        <v>0.96799159663425671</v>
      </c>
      <c r="AI92" s="3">
        <f t="shared" si="86"/>
        <v>1.559999999999973</v>
      </c>
    </row>
    <row r="93" spans="3:35" x14ac:dyDescent="0.2">
      <c r="C93">
        <v>82</v>
      </c>
      <c r="D93" s="3">
        <f t="shared" si="66"/>
        <v>3.5824947209750944</v>
      </c>
      <c r="E93" s="3">
        <f t="shared" si="67"/>
        <v>1835.435825653183</v>
      </c>
      <c r="F93" s="3">
        <f t="shared" si="68"/>
        <v>1839.0183203741583</v>
      </c>
      <c r="G93">
        <f t="shared" si="69"/>
        <v>294139.77432472206</v>
      </c>
      <c r="H93" s="4">
        <f t="shared" si="58"/>
        <v>7.3534943581180512E-2</v>
      </c>
      <c r="I93" s="4">
        <f t="shared" si="59"/>
        <v>0.99805195267426894</v>
      </c>
      <c r="J93" s="3">
        <f t="shared" si="70"/>
        <v>1.3113004989465591</v>
      </c>
      <c r="K93" s="3">
        <f t="shared" si="71"/>
        <v>1.0115157233111451</v>
      </c>
      <c r="M93" s="3">
        <f t="shared" si="72"/>
        <v>2.8012717763392418E-2</v>
      </c>
      <c r="N93" s="3">
        <f t="shared" si="73"/>
        <v>1759.009538088327</v>
      </c>
      <c r="O93">
        <f t="shared" si="74"/>
        <v>1759.0375508060904</v>
      </c>
      <c r="P93" s="3">
        <f t="shared" si="75"/>
        <v>195453.31008402255</v>
      </c>
      <c r="Q93" s="4">
        <f t="shared" si="60"/>
        <v>0.19545331008402256</v>
      </c>
      <c r="R93" s="4">
        <f t="shared" si="61"/>
        <v>0.99998407497455033</v>
      </c>
      <c r="S93" s="3">
        <f t="shared" si="76"/>
        <v>1.5599999999411398</v>
      </c>
      <c r="U93" s="3">
        <f t="shared" si="77"/>
        <v>1.2777491558433129</v>
      </c>
      <c r="V93" s="3">
        <f t="shared" si="78"/>
        <v>0.42232654752928811</v>
      </c>
      <c r="W93">
        <f t="shared" si="79"/>
        <v>1.7000757033726011</v>
      </c>
      <c r="X93" s="3">
        <f t="shared" si="80"/>
        <v>53347.784786427757</v>
      </c>
      <c r="Y93" s="4">
        <f t="shared" si="62"/>
        <v>5.3347784786427759E-2</v>
      </c>
      <c r="Z93" s="4">
        <f t="shared" si="63"/>
        <v>0.24841631857421348</v>
      </c>
      <c r="AA93" s="3">
        <f t="shared" si="81"/>
        <v>1.5599999999999969</v>
      </c>
      <c r="AC93" s="3">
        <f t="shared" si="82"/>
        <v>2.2767328473683888</v>
      </c>
      <c r="AD93" s="3">
        <f t="shared" si="83"/>
        <v>76.003961017326731</v>
      </c>
      <c r="AE93">
        <f t="shared" si="84"/>
        <v>78.280693864695124</v>
      </c>
      <c r="AF93" s="3">
        <f t="shared" si="85"/>
        <v>45338.679454271725</v>
      </c>
      <c r="AG93" s="4">
        <f t="shared" si="64"/>
        <v>2.2669339727135862E-2</v>
      </c>
      <c r="AH93" s="4">
        <f t="shared" si="65"/>
        <v>0.97091578095483377</v>
      </c>
      <c r="AI93" s="3">
        <f t="shared" si="86"/>
        <v>1.5600000000000041</v>
      </c>
    </row>
    <row r="94" spans="3:35" x14ac:dyDescent="0.2">
      <c r="C94">
        <v>83</v>
      </c>
      <c r="D94" s="3">
        <f t="shared" si="66"/>
        <v>3.3821549907121153</v>
      </c>
      <c r="E94" s="3">
        <f t="shared" si="67"/>
        <v>1839.6146427791402</v>
      </c>
      <c r="F94" s="3">
        <f t="shared" si="68"/>
        <v>1842.9967977698523</v>
      </c>
      <c r="G94">
        <f t="shared" si="69"/>
        <v>295978.7926450962</v>
      </c>
      <c r="H94" s="4">
        <f t="shared" si="58"/>
        <v>7.3994698161274047E-2</v>
      </c>
      <c r="I94" s="4">
        <f t="shared" si="59"/>
        <v>0.99816486116806891</v>
      </c>
      <c r="J94" s="3">
        <f t="shared" si="70"/>
        <v>1.3089066690788262</v>
      </c>
      <c r="K94" s="3">
        <f t="shared" si="71"/>
        <v>1.0097720886540875</v>
      </c>
      <c r="M94" s="3">
        <f t="shared" si="72"/>
        <v>2.5387494317285458E-2</v>
      </c>
      <c r="N94" s="3">
        <f t="shared" si="73"/>
        <v>1759.7434823421497</v>
      </c>
      <c r="O94">
        <f t="shared" si="74"/>
        <v>1759.768869836467</v>
      </c>
      <c r="P94" s="3">
        <f t="shared" si="75"/>
        <v>197212.34763482865</v>
      </c>
      <c r="Q94" s="4">
        <f t="shared" si="60"/>
        <v>0.19721234763482864</v>
      </c>
      <c r="R94" s="4">
        <f t="shared" si="61"/>
        <v>0.99998557339276051</v>
      </c>
      <c r="S94" s="3">
        <f t="shared" si="76"/>
        <v>1.5600000000101979</v>
      </c>
      <c r="U94" s="3">
        <f t="shared" si="77"/>
        <v>1.2012097843563583</v>
      </c>
      <c r="V94" s="3">
        <f t="shared" si="78"/>
        <v>0.43826644181484437</v>
      </c>
      <c r="W94">
        <f t="shared" si="79"/>
        <v>1.6394762261712026</v>
      </c>
      <c r="X94" s="3">
        <f t="shared" si="80"/>
        <v>53349.484862131132</v>
      </c>
      <c r="Y94" s="4">
        <f t="shared" si="62"/>
        <v>5.3349484862131133E-2</v>
      </c>
      <c r="Z94" s="4">
        <f t="shared" si="63"/>
        <v>0.2673210107098426</v>
      </c>
      <c r="AA94" s="3">
        <f t="shared" si="81"/>
        <v>1.5600000000000012</v>
      </c>
      <c r="AC94" s="3">
        <f t="shared" si="82"/>
        <v>2.1555577120384717</v>
      </c>
      <c r="AD94" s="3">
        <f t="shared" si="83"/>
        <v>79.432893995175647</v>
      </c>
      <c r="AE94">
        <f t="shared" si="84"/>
        <v>81.588451707214119</v>
      </c>
      <c r="AF94" s="3">
        <f t="shared" si="85"/>
        <v>45416.960148136423</v>
      </c>
      <c r="AG94" s="4">
        <f t="shared" si="64"/>
        <v>2.270848007406821E-2</v>
      </c>
      <c r="AH94" s="4">
        <f t="shared" si="65"/>
        <v>0.97358011254124732</v>
      </c>
      <c r="AI94" s="3">
        <f t="shared" si="86"/>
        <v>1.5600000000000069</v>
      </c>
    </row>
    <row r="95" spans="3:35" x14ac:dyDescent="0.2">
      <c r="C95">
        <v>84</v>
      </c>
      <c r="D95" s="3">
        <f t="shared" si="66"/>
        <v>3.1930648763059262</v>
      </c>
      <c r="E95" s="3">
        <f t="shared" si="67"/>
        <v>1843.0899857620825</v>
      </c>
      <c r="F95" s="3">
        <f t="shared" si="68"/>
        <v>1846.2830506383882</v>
      </c>
      <c r="G95">
        <f t="shared" si="69"/>
        <v>297821.78944286605</v>
      </c>
      <c r="H95" s="4">
        <f t="shared" si="58"/>
        <v>7.4455447360716506E-2</v>
      </c>
      <c r="I95" s="4">
        <f t="shared" si="59"/>
        <v>0.99827054422928185</v>
      </c>
      <c r="J95" s="3">
        <f t="shared" si="70"/>
        <v>1.3065453890174636</v>
      </c>
      <c r="K95" s="3">
        <f t="shared" si="71"/>
        <v>1.0080490383324734</v>
      </c>
      <c r="M95" s="3">
        <f t="shared" si="72"/>
        <v>2.2997077239124905E-2</v>
      </c>
      <c r="N95" s="3">
        <f t="shared" si="73"/>
        <v>1759.6194241283997</v>
      </c>
      <c r="O95">
        <f t="shared" si="74"/>
        <v>1759.6424212056388</v>
      </c>
      <c r="P95" s="3">
        <f t="shared" si="75"/>
        <v>198972.11650466511</v>
      </c>
      <c r="Q95" s="4">
        <f t="shared" si="60"/>
        <v>0.19897211650466512</v>
      </c>
      <c r="R95" s="4">
        <f t="shared" si="61"/>
        <v>0.99998693082357981</v>
      </c>
      <c r="S95" s="3">
        <f t="shared" si="76"/>
        <v>1.5600000000049492</v>
      </c>
      <c r="U95" s="3">
        <f t="shared" si="77"/>
        <v>1.1292548182230333</v>
      </c>
      <c r="V95" s="3">
        <f t="shared" si="78"/>
        <v>0.45480778137611749</v>
      </c>
      <c r="W95">
        <f t="shared" si="79"/>
        <v>1.5840625995991509</v>
      </c>
      <c r="X95" s="3">
        <f t="shared" si="80"/>
        <v>53351.124338357302</v>
      </c>
      <c r="Y95" s="4">
        <f t="shared" si="62"/>
        <v>5.33511243383573E-2</v>
      </c>
      <c r="Z95" s="4">
        <f t="shared" si="63"/>
        <v>0.28711477784476902</v>
      </c>
      <c r="AA95" s="3">
        <f t="shared" si="81"/>
        <v>1.5599999999999998</v>
      </c>
      <c r="AC95" s="3">
        <f t="shared" si="82"/>
        <v>2.0408129808437678</v>
      </c>
      <c r="AD95" s="3">
        <f t="shared" si="83"/>
        <v>83.015753852306631</v>
      </c>
      <c r="AE95">
        <f t="shared" si="84"/>
        <v>85.056566833150399</v>
      </c>
      <c r="AF95" s="3">
        <f t="shared" si="85"/>
        <v>45498.548599843634</v>
      </c>
      <c r="AG95" s="4">
        <f t="shared" si="64"/>
        <v>2.2749274299921816E-2</v>
      </c>
      <c r="AH95" s="4">
        <f t="shared" si="65"/>
        <v>0.9760064030700053</v>
      </c>
      <c r="AI95" s="3">
        <f t="shared" si="86"/>
        <v>1.5599999999999701</v>
      </c>
    </row>
    <row r="96" spans="3:35" x14ac:dyDescent="0.2">
      <c r="C96">
        <v>85</v>
      </c>
      <c r="D96" s="3">
        <f t="shared" si="66"/>
        <v>3.0145889266152279</v>
      </c>
      <c r="E96" s="3">
        <f t="shared" si="67"/>
        <v>1845.8670751371851</v>
      </c>
      <c r="F96" s="3">
        <f t="shared" si="68"/>
        <v>1848.8816640638001</v>
      </c>
      <c r="G96">
        <f t="shared" si="69"/>
        <v>299668.07249350444</v>
      </c>
      <c r="H96" s="4">
        <f t="shared" si="58"/>
        <v>7.4917018123376117E-2</v>
      </c>
      <c r="I96" s="4">
        <f t="shared" si="59"/>
        <v>0.99836950682933967</v>
      </c>
      <c r="J96" s="3">
        <f t="shared" si="70"/>
        <v>1.3042200464388949</v>
      </c>
      <c r="K96" s="3">
        <f t="shared" si="71"/>
        <v>1.0063492957228595</v>
      </c>
      <c r="M96" s="3">
        <f t="shared" si="72"/>
        <v>2.0821557332273848E-2</v>
      </c>
      <c r="N96" s="3">
        <f t="shared" si="73"/>
        <v>1758.6357205564507</v>
      </c>
      <c r="O96">
        <f t="shared" si="74"/>
        <v>1758.656542113783</v>
      </c>
      <c r="P96" s="3">
        <f t="shared" si="75"/>
        <v>200731.75892587076</v>
      </c>
      <c r="Q96" s="4">
        <f t="shared" si="60"/>
        <v>0.20073175892587075</v>
      </c>
      <c r="R96" s="4">
        <f t="shared" si="61"/>
        <v>0.99998816053229633</v>
      </c>
      <c r="S96" s="3">
        <f t="shared" si="76"/>
        <v>1.5600000000397147</v>
      </c>
      <c r="U96" s="3">
        <f t="shared" si="77"/>
        <v>1.0616097095565076</v>
      </c>
      <c r="V96" s="3">
        <f t="shared" si="78"/>
        <v>0.47197325952196967</v>
      </c>
      <c r="W96">
        <f t="shared" si="79"/>
        <v>1.5335829690784772</v>
      </c>
      <c r="X96" s="3">
        <f t="shared" si="80"/>
        <v>53352.708400956901</v>
      </c>
      <c r="Y96" s="4">
        <f t="shared" si="62"/>
        <v>5.3352708400956898E-2</v>
      </c>
      <c r="Z96" s="4">
        <f t="shared" si="63"/>
        <v>0.30775854260143237</v>
      </c>
      <c r="AA96" s="3">
        <f t="shared" si="81"/>
        <v>1.5600000000000025</v>
      </c>
      <c r="AC96" s="3">
        <f t="shared" si="82"/>
        <v>1.9321576597264467</v>
      </c>
      <c r="AD96" s="3">
        <f t="shared" si="83"/>
        <v>86.759381321212388</v>
      </c>
      <c r="AE96">
        <f t="shared" si="84"/>
        <v>88.69153898093883</v>
      </c>
      <c r="AF96" s="3">
        <f t="shared" si="85"/>
        <v>45583.605166676782</v>
      </c>
      <c r="AG96" s="4">
        <f t="shared" si="64"/>
        <v>2.2791802583338391E-2</v>
      </c>
      <c r="AH96" s="4">
        <f t="shared" si="65"/>
        <v>0.97821485925346618</v>
      </c>
      <c r="AI96" s="3">
        <f t="shared" si="86"/>
        <v>1.5600000000000112</v>
      </c>
    </row>
    <row r="97" spans="3:35" x14ac:dyDescent="0.2">
      <c r="C97">
        <v>86</v>
      </c>
      <c r="D97" s="3">
        <f t="shared" si="66"/>
        <v>2.8461277935743268</v>
      </c>
      <c r="E97" s="3">
        <f t="shared" si="67"/>
        <v>1847.9531047056671</v>
      </c>
      <c r="F97" s="3">
        <f t="shared" si="68"/>
        <v>1850.7992324992415</v>
      </c>
      <c r="G97">
        <f t="shared" si="69"/>
        <v>301516.95415756822</v>
      </c>
      <c r="H97" s="4">
        <f t="shared" si="58"/>
        <v>7.537923853939206E-2</v>
      </c>
      <c r="I97" s="4">
        <f t="shared" si="59"/>
        <v>0.99846221689333037</v>
      </c>
      <c r="J97" s="3">
        <f t="shared" si="70"/>
        <v>1.301934142004491</v>
      </c>
      <c r="K97" s="3">
        <f t="shared" si="71"/>
        <v>1.0046756553022993</v>
      </c>
      <c r="M97" s="3">
        <f t="shared" si="72"/>
        <v>1.8842615518068387E-2</v>
      </c>
      <c r="N97" s="3">
        <f t="shared" si="73"/>
        <v>1756.792403556552</v>
      </c>
      <c r="O97">
        <f t="shared" si="74"/>
        <v>1756.81124617207</v>
      </c>
      <c r="P97" s="3">
        <f t="shared" si="75"/>
        <v>202490.41546798454</v>
      </c>
      <c r="Q97" s="4">
        <f t="shared" si="60"/>
        <v>0.20249041546798455</v>
      </c>
      <c r="R97" s="4">
        <f t="shared" si="61"/>
        <v>0.99998927453614661</v>
      </c>
      <c r="S97" s="3">
        <f t="shared" si="76"/>
        <v>1.5600000000129415</v>
      </c>
      <c r="U97" s="3">
        <f t="shared" si="77"/>
        <v>0.99801634804496775</v>
      </c>
      <c r="V97" s="3">
        <f t="shared" si="78"/>
        <v>0.48978642545612311</v>
      </c>
      <c r="W97">
        <f t="shared" si="79"/>
        <v>1.4878027735010908</v>
      </c>
      <c r="X97" s="3">
        <f t="shared" si="80"/>
        <v>53354.241983925982</v>
      </c>
      <c r="Y97" s="4">
        <f t="shared" si="62"/>
        <v>5.3354241983925979E-2</v>
      </c>
      <c r="Z97" s="4">
        <f t="shared" si="63"/>
        <v>0.32920117785743863</v>
      </c>
      <c r="AA97" s="3">
        <f t="shared" si="81"/>
        <v>1.5599999999999983</v>
      </c>
      <c r="AC97" s="3">
        <f t="shared" si="82"/>
        <v>1.8292688300112907</v>
      </c>
      <c r="AD97" s="3">
        <f t="shared" si="83"/>
        <v>90.670914723659095</v>
      </c>
      <c r="AE97">
        <f t="shared" si="84"/>
        <v>92.500183553670382</v>
      </c>
      <c r="AF97" s="3">
        <f t="shared" si="85"/>
        <v>45672.296705657718</v>
      </c>
      <c r="AG97" s="4">
        <f t="shared" si="64"/>
        <v>2.283614835282886E-2</v>
      </c>
      <c r="AH97" s="4">
        <f t="shared" si="65"/>
        <v>0.98022415999909973</v>
      </c>
      <c r="AI97" s="3">
        <f t="shared" si="86"/>
        <v>1.5600000000000167</v>
      </c>
    </row>
    <row r="98" spans="3:35" x14ac:dyDescent="0.2">
      <c r="C98">
        <v>87</v>
      </c>
      <c r="D98" s="3">
        <f t="shared" si="66"/>
        <v>2.6871161718377445</v>
      </c>
      <c r="E98" s="3">
        <f t="shared" si="67"/>
        <v>1849.3572597807306</v>
      </c>
      <c r="F98" s="3">
        <f t="shared" si="68"/>
        <v>1852.0443759525683</v>
      </c>
      <c r="G98">
        <f t="shared" si="69"/>
        <v>303367.75339006749</v>
      </c>
      <c r="H98" s="4">
        <f t="shared" si="58"/>
        <v>7.5841938347516874E-2</v>
      </c>
      <c r="I98" s="4">
        <f t="shared" si="59"/>
        <v>0.99854910810630249</v>
      </c>
      <c r="J98" s="3">
        <f t="shared" si="70"/>
        <v>1.2996912917906991</v>
      </c>
      <c r="K98" s="3">
        <f t="shared" si="71"/>
        <v>1.0030309856903068</v>
      </c>
      <c r="M98" s="3">
        <f t="shared" si="72"/>
        <v>1.7043403675232435E-2</v>
      </c>
      <c r="N98" s="3">
        <f t="shared" si="73"/>
        <v>1754.0911857447704</v>
      </c>
      <c r="O98">
        <f t="shared" si="74"/>
        <v>1754.1082291484456</v>
      </c>
      <c r="P98" s="3">
        <f t="shared" si="75"/>
        <v>204247.2267141566</v>
      </c>
      <c r="Q98" s="4">
        <f t="shared" si="60"/>
        <v>0.2042472267141566</v>
      </c>
      <c r="R98" s="4">
        <f t="shared" si="61"/>
        <v>0.99999028372172705</v>
      </c>
      <c r="S98" s="3">
        <f t="shared" si="76"/>
        <v>1.5599999998964094</v>
      </c>
      <c r="U98" s="3">
        <f t="shared" si="77"/>
        <v>0.93823207731205127</v>
      </c>
      <c r="V98" s="3">
        <f t="shared" si="78"/>
        <v>0.50827171653842762</v>
      </c>
      <c r="W98">
        <f t="shared" si="79"/>
        <v>1.446503793850479</v>
      </c>
      <c r="X98" s="3">
        <f t="shared" si="80"/>
        <v>53355.729786699485</v>
      </c>
      <c r="Y98" s="4">
        <f t="shared" si="62"/>
        <v>5.3355729786699488E-2</v>
      </c>
      <c r="Z98" s="4">
        <f t="shared" si="63"/>
        <v>0.3513794562442511</v>
      </c>
      <c r="AA98" s="3">
        <f t="shared" si="81"/>
        <v>1.5600000000000012</v>
      </c>
      <c r="AC98" s="3">
        <f t="shared" si="82"/>
        <v>1.7318406908504611</v>
      </c>
      <c r="AD98" s="3">
        <f t="shared" si="83"/>
        <v>94.7578023194216</v>
      </c>
      <c r="AE98">
        <f t="shared" si="84"/>
        <v>96.489643010272061</v>
      </c>
      <c r="AF98" s="3">
        <f t="shared" si="85"/>
        <v>45764.796889211386</v>
      </c>
      <c r="AG98" s="4">
        <f t="shared" si="64"/>
        <v>2.2882398444605694E-2</v>
      </c>
      <c r="AH98" s="4">
        <f t="shared" si="65"/>
        <v>0.98205153800117084</v>
      </c>
      <c r="AI98" s="3">
        <f t="shared" si="86"/>
        <v>1.5599999999999912</v>
      </c>
    </row>
    <row r="99" spans="3:35" x14ac:dyDescent="0.2">
      <c r="C99">
        <v>88</v>
      </c>
      <c r="D99" s="3">
        <f t="shared" si="66"/>
        <v>2.53702085630208</v>
      </c>
      <c r="E99" s="3">
        <f t="shared" si="67"/>
        <v>1850.0907289312174</v>
      </c>
      <c r="F99" s="3">
        <f t="shared" si="68"/>
        <v>1852.6277497875194</v>
      </c>
      <c r="G99">
        <f t="shared" si="69"/>
        <v>305219.79776602006</v>
      </c>
      <c r="H99" s="4">
        <f t="shared" si="58"/>
        <v>7.630494944150501E-2</v>
      </c>
      <c r="I99" s="4">
        <f t="shared" si="59"/>
        <v>0.99863058250282988</v>
      </c>
      <c r="J99" s="3">
        <f t="shared" si="70"/>
        <v>1.2974952297478446</v>
      </c>
      <c r="K99" s="3">
        <f t="shared" si="71"/>
        <v>1.0014182326044814</v>
      </c>
      <c r="M99" s="3">
        <f t="shared" si="72"/>
        <v>1.5408433882894675E-2</v>
      </c>
      <c r="N99" s="3">
        <f t="shared" si="73"/>
        <v>1750.5354593282798</v>
      </c>
      <c r="O99">
        <f t="shared" si="74"/>
        <v>1750.5508677621626</v>
      </c>
      <c r="P99" s="3">
        <f t="shared" si="75"/>
        <v>206001.33494330503</v>
      </c>
      <c r="Q99" s="4">
        <f t="shared" si="60"/>
        <v>0.20600133494330503</v>
      </c>
      <c r="R99" s="4">
        <f t="shared" si="61"/>
        <v>0.99999119795136115</v>
      </c>
      <c r="S99" s="3">
        <f t="shared" si="76"/>
        <v>1.5600000001386525</v>
      </c>
      <c r="U99" s="3">
        <f t="shared" si="77"/>
        <v>0.88202877008102598</v>
      </c>
      <c r="V99" s="3">
        <f t="shared" si="78"/>
        <v>0.52745449176047132</v>
      </c>
      <c r="W99">
        <f t="shared" si="79"/>
        <v>1.4094832618414972</v>
      </c>
      <c r="X99" s="3">
        <f t="shared" si="80"/>
        <v>53357.176290493335</v>
      </c>
      <c r="Y99" s="4">
        <f t="shared" si="62"/>
        <v>5.3357176290493337E-2</v>
      </c>
      <c r="Z99" s="4">
        <f t="shared" si="63"/>
        <v>0.37421834372928225</v>
      </c>
      <c r="AA99" s="3">
        <f t="shared" si="81"/>
        <v>1.5600000000000012</v>
      </c>
      <c r="AC99" s="3">
        <f t="shared" si="82"/>
        <v>1.6395836523381593</v>
      </c>
      <c r="AD99" s="3">
        <f t="shared" si="83"/>
        <v>99.027815111177219</v>
      </c>
      <c r="AE99">
        <f t="shared" si="84"/>
        <v>100.66739876351538</v>
      </c>
      <c r="AF99" s="3">
        <f t="shared" si="85"/>
        <v>45861.28653222166</v>
      </c>
      <c r="AG99" s="4">
        <f t="shared" si="64"/>
        <v>2.2930643266110832E-2</v>
      </c>
      <c r="AH99" s="4">
        <f t="shared" si="65"/>
        <v>0.98371286362340782</v>
      </c>
      <c r="AI99" s="3">
        <f t="shared" si="86"/>
        <v>1.5600000000000351</v>
      </c>
    </row>
    <row r="100" spans="3:35" x14ac:dyDescent="0.2">
      <c r="C100">
        <v>89</v>
      </c>
      <c r="D100" s="3">
        <f t="shared" si="66"/>
        <v>2.395338910753801</v>
      </c>
      <c r="E100" s="3">
        <f t="shared" si="67"/>
        <v>1850.1667092083223</v>
      </c>
      <c r="F100" s="3">
        <f t="shared" si="68"/>
        <v>1852.5620481190765</v>
      </c>
      <c r="G100">
        <f t="shared" si="69"/>
        <v>307072.42551580758</v>
      </c>
      <c r="H100" s="4">
        <f t="shared" si="58"/>
        <v>7.67681063789519E-2</v>
      </c>
      <c r="I100" s="4">
        <f t="shared" si="59"/>
        <v>0.99870701285649988</v>
      </c>
      <c r="J100" s="3">
        <f t="shared" si="70"/>
        <v>1.2953498101749936</v>
      </c>
      <c r="K100" s="3">
        <f t="shared" si="71"/>
        <v>0.99984042171480425</v>
      </c>
      <c r="M100" s="3">
        <f t="shared" si="72"/>
        <v>1.392347549985133E-2</v>
      </c>
      <c r="N100" s="3">
        <f t="shared" si="73"/>
        <v>1746.130288024922</v>
      </c>
      <c r="O100">
        <f t="shared" si="74"/>
        <v>1746.144211500422</v>
      </c>
      <c r="P100" s="3">
        <f t="shared" si="75"/>
        <v>207751.88581106719</v>
      </c>
      <c r="Q100" s="4">
        <f t="shared" si="60"/>
        <v>0.20775188581106718</v>
      </c>
      <c r="R100" s="4">
        <f t="shared" si="61"/>
        <v>0.99999202615946137</v>
      </c>
      <c r="S100" s="3">
        <f t="shared" si="76"/>
        <v>1.5599999999174339</v>
      </c>
      <c r="U100" s="3">
        <f t="shared" si="77"/>
        <v>0.82919195863407669</v>
      </c>
      <c r="V100" s="3">
        <f t="shared" si="78"/>
        <v>0.54736106648111904</v>
      </c>
      <c r="W100">
        <f t="shared" si="79"/>
        <v>1.3765530251151956</v>
      </c>
      <c r="X100" s="3">
        <f t="shared" si="80"/>
        <v>53358.585773755178</v>
      </c>
      <c r="Y100" s="4">
        <f t="shared" si="62"/>
        <v>5.3358585773755178E-2</v>
      </c>
      <c r="Z100" s="4">
        <f t="shared" si="63"/>
        <v>0.39763166147218604</v>
      </c>
      <c r="AA100" s="3">
        <f t="shared" si="81"/>
        <v>1.5600000000000025</v>
      </c>
      <c r="AC100" s="3">
        <f t="shared" si="82"/>
        <v>1.552223476619873</v>
      </c>
      <c r="AD100" s="3">
        <f t="shared" si="83"/>
        <v>103.48906011691933</v>
      </c>
      <c r="AE100">
        <f t="shared" si="84"/>
        <v>105.04128359353921</v>
      </c>
      <c r="AF100" s="3">
        <f t="shared" si="85"/>
        <v>45961.953930985175</v>
      </c>
      <c r="AG100" s="4">
        <f t="shared" si="64"/>
        <v>2.2980976965492589E-2</v>
      </c>
      <c r="AH100" s="4">
        <f t="shared" si="65"/>
        <v>0.98522272935442934</v>
      </c>
      <c r="AI100" s="3">
        <f t="shared" si="86"/>
        <v>1.5600000000000167</v>
      </c>
    </row>
    <row r="101" spans="3:35" x14ac:dyDescent="0.2">
      <c r="C101">
        <v>90</v>
      </c>
      <c r="D101" s="3">
        <f t="shared" si="66"/>
        <v>2.2615959412788431</v>
      </c>
      <c r="E101" s="3">
        <f t="shared" si="67"/>
        <v>1849.6004048901013</v>
      </c>
      <c r="F101" s="3">
        <f t="shared" si="68"/>
        <v>1851.8620008313799</v>
      </c>
      <c r="G101">
        <f t="shared" si="69"/>
        <v>308924.98756392667</v>
      </c>
      <c r="H101" s="4">
        <f t="shared" si="58"/>
        <v>7.7231246890981667E-2</v>
      </c>
      <c r="I101" s="4">
        <f t="shared" si="59"/>
        <v>0.99877874488473595</v>
      </c>
      <c r="J101" s="3">
        <f t="shared" si="70"/>
        <v>1.2932590101651764</v>
      </c>
      <c r="K101" s="3">
        <f t="shared" si="71"/>
        <v>0.99830066137534934</v>
      </c>
      <c r="M101" s="3">
        <f t="shared" si="72"/>
        <v>1.2575459550676878E-2</v>
      </c>
      <c r="N101" s="3">
        <f t="shared" si="73"/>
        <v>1740.8823920206894</v>
      </c>
      <c r="O101">
        <f t="shared" si="74"/>
        <v>1740.89496748024</v>
      </c>
      <c r="P101" s="3">
        <f t="shared" si="75"/>
        <v>209498.0300225676</v>
      </c>
      <c r="Q101" s="4">
        <f t="shared" si="60"/>
        <v>0.20949803002256762</v>
      </c>
      <c r="R101" s="4">
        <f t="shared" si="61"/>
        <v>0.99999277643982809</v>
      </c>
      <c r="S101" s="3">
        <f t="shared" si="76"/>
        <v>1.5600000001148842</v>
      </c>
      <c r="U101" s="3">
        <f t="shared" si="77"/>
        <v>0.7795200172666269</v>
      </c>
      <c r="V101" s="3">
        <f t="shared" si="78"/>
        <v>0.56801874846926237</v>
      </c>
      <c r="W101">
        <f t="shared" si="79"/>
        <v>1.3475387657358893</v>
      </c>
      <c r="X101" s="3">
        <f t="shared" si="80"/>
        <v>53359.962326780296</v>
      </c>
      <c r="Y101" s="4">
        <f t="shared" si="62"/>
        <v>5.3359962326780294E-2</v>
      </c>
      <c r="Z101" s="4">
        <f t="shared" si="63"/>
        <v>0.42152312268290704</v>
      </c>
      <c r="AA101" s="3">
        <f t="shared" si="81"/>
        <v>1.5599999999999983</v>
      </c>
      <c r="AC101" s="3">
        <f t="shared" si="82"/>
        <v>1.4695004644615395</v>
      </c>
      <c r="AD101" s="3">
        <f t="shared" si="83"/>
        <v>108.14999412094255</v>
      </c>
      <c r="AE101">
        <f t="shared" si="84"/>
        <v>109.61949458540408</v>
      </c>
      <c r="AF101" s="3">
        <f t="shared" si="85"/>
        <v>46066.995214578717</v>
      </c>
      <c r="AG101" s="4">
        <f t="shared" si="64"/>
        <v>2.3033497607289358E-2</v>
      </c>
      <c r="AH101" s="4">
        <f t="shared" si="65"/>
        <v>0.98659453348129922</v>
      </c>
      <c r="AI101" s="3">
        <f t="shared" si="86"/>
        <v>1.5599999999999983</v>
      </c>
    </row>
    <row r="102" spans="3:35" x14ac:dyDescent="0.2">
      <c r="C102">
        <v>91</v>
      </c>
      <c r="D102" s="3">
        <f t="shared" si="66"/>
        <v>2.1353444684347913</v>
      </c>
      <c r="E102" s="3">
        <f t="shared" si="67"/>
        <v>1848.4090198278934</v>
      </c>
      <c r="F102" s="3">
        <f t="shared" si="68"/>
        <v>1850.5443642963282</v>
      </c>
      <c r="G102">
        <f t="shared" si="69"/>
        <v>310776.84956475807</v>
      </c>
      <c r="H102" s="4">
        <f t="shared" si="58"/>
        <v>7.7694212391189524E-2</v>
      </c>
      <c r="I102" s="4">
        <f t="shared" si="59"/>
        <v>0.99884609928319834</v>
      </c>
      <c r="J102" s="3">
        <f t="shared" si="70"/>
        <v>1.2912269319636982</v>
      </c>
      <c r="K102" s="3">
        <f t="shared" si="71"/>
        <v>0.99680214520524824</v>
      </c>
      <c r="M102" s="3">
        <f t="shared" si="72"/>
        <v>1.1352389924646234E-2</v>
      </c>
      <c r="N102" s="3">
        <f t="shared" si="73"/>
        <v>1734.8001260385336</v>
      </c>
      <c r="O102">
        <f t="shared" si="74"/>
        <v>1734.8114784284583</v>
      </c>
      <c r="P102" s="3">
        <f t="shared" si="75"/>
        <v>211238.92499004785</v>
      </c>
      <c r="Q102" s="4">
        <f t="shared" si="60"/>
        <v>0.21123892499004784</v>
      </c>
      <c r="R102" s="4">
        <f t="shared" si="61"/>
        <v>0.99999345612473411</v>
      </c>
      <c r="S102" s="3">
        <f t="shared" si="76"/>
        <v>1.5599999998272382</v>
      </c>
      <c r="U102" s="3">
        <f t="shared" si="77"/>
        <v>0.73282339363288118</v>
      </c>
      <c r="V102" s="3">
        <f t="shared" si="78"/>
        <v>0.5894558753028325</v>
      </c>
      <c r="W102">
        <f t="shared" si="79"/>
        <v>1.3222792689357137</v>
      </c>
      <c r="X102" s="3">
        <f t="shared" si="80"/>
        <v>53361.309865546034</v>
      </c>
      <c r="Y102" s="4">
        <f t="shared" si="62"/>
        <v>5.3361309865546033E-2</v>
      </c>
      <c r="Z102" s="4">
        <f t="shared" si="63"/>
        <v>0.44578773119333426</v>
      </c>
      <c r="AA102" s="3">
        <f t="shared" si="81"/>
        <v>1.5599999999999983</v>
      </c>
      <c r="AC102" s="3">
        <f t="shared" si="82"/>
        <v>1.391168684877264</v>
      </c>
      <c r="AD102" s="3">
        <f t="shared" si="83"/>
        <v>113.01943791405702</v>
      </c>
      <c r="AE102">
        <f t="shared" si="84"/>
        <v>114.41060659893428</v>
      </c>
      <c r="AF102" s="3">
        <f t="shared" si="85"/>
        <v>46176.614709164125</v>
      </c>
      <c r="AG102" s="4">
        <f t="shared" si="64"/>
        <v>2.3088307354582064E-2</v>
      </c>
      <c r="AH102" s="4">
        <f t="shared" si="65"/>
        <v>0.98784056193536329</v>
      </c>
      <c r="AI102" s="3">
        <f t="shared" si="86"/>
        <v>1.5599999999999363</v>
      </c>
    </row>
    <row r="103" spans="3:35" x14ac:dyDescent="0.2">
      <c r="C103">
        <v>92</v>
      </c>
      <c r="D103" s="3">
        <f t="shared" si="66"/>
        <v>2.0161623925304069</v>
      </c>
      <c r="E103" s="3">
        <f t="shared" si="67"/>
        <v>1846.6117435275519</v>
      </c>
      <c r="F103" s="3">
        <f t="shared" si="68"/>
        <v>1848.6279059200824</v>
      </c>
      <c r="G103">
        <f t="shared" si="69"/>
        <v>312627.39392905438</v>
      </c>
      <c r="H103" s="4">
        <f t="shared" si="58"/>
        <v>7.8156848482263591E-2</v>
      </c>
      <c r="I103" s="4">
        <f t="shared" si="59"/>
        <v>0.99890937360294418</v>
      </c>
      <c r="J103" s="3">
        <f t="shared" si="70"/>
        <v>1.2892578052489807</v>
      </c>
      <c r="K103" s="3">
        <f t="shared" si="71"/>
        <v>0.99534815448289615</v>
      </c>
      <c r="M103" s="3">
        <f t="shared" si="72"/>
        <v>1.0243260926374675E-2</v>
      </c>
      <c r="N103" s="3">
        <f t="shared" si="73"/>
        <v>1727.8934506411756</v>
      </c>
      <c r="O103">
        <f t="shared" si="74"/>
        <v>1727.9036939021021</v>
      </c>
      <c r="P103" s="3">
        <f t="shared" si="75"/>
        <v>212973.7364684763</v>
      </c>
      <c r="Q103" s="4">
        <f t="shared" si="60"/>
        <v>0.21297373646847631</v>
      </c>
      <c r="R103" s="4">
        <f t="shared" si="61"/>
        <v>0.99999407185657241</v>
      </c>
      <c r="S103" s="3">
        <f t="shared" si="76"/>
        <v>1.5599999999454297</v>
      </c>
      <c r="U103" s="3">
        <f t="shared" si="77"/>
        <v>0.68892388606343724</v>
      </c>
      <c r="V103" s="3">
        <f t="shared" si="78"/>
        <v>0.61170185317495318</v>
      </c>
      <c r="W103">
        <f t="shared" si="79"/>
        <v>1.3006257392383904</v>
      </c>
      <c r="X103" s="3">
        <f t="shared" si="80"/>
        <v>53362.632144814968</v>
      </c>
      <c r="Y103" s="4">
        <f t="shared" si="62"/>
        <v>5.3362632144814966E-2</v>
      </c>
      <c r="Z103" s="4">
        <f t="shared" si="63"/>
        <v>0.470313507353121</v>
      </c>
      <c r="AA103" s="3">
        <f t="shared" si="81"/>
        <v>1.5600000000000012</v>
      </c>
      <c r="AC103" s="3">
        <f t="shared" si="82"/>
        <v>1.3169952455405951</v>
      </c>
      <c r="AD103" s="3">
        <f t="shared" si="83"/>
        <v>118.10659103320137</v>
      </c>
      <c r="AE103">
        <f t="shared" si="84"/>
        <v>119.42358627874196</v>
      </c>
      <c r="AF103" s="3">
        <f t="shared" si="85"/>
        <v>46291.025315763058</v>
      </c>
      <c r="AG103" s="4">
        <f t="shared" si="64"/>
        <v>2.3145512657881531E-2</v>
      </c>
      <c r="AH103" s="4">
        <f t="shared" si="65"/>
        <v>0.98897206752385869</v>
      </c>
      <c r="AI103" s="3">
        <f t="shared" si="86"/>
        <v>1.5600000000000223</v>
      </c>
    </row>
    <row r="104" spans="3:35" x14ac:dyDescent="0.2">
      <c r="C104">
        <v>93</v>
      </c>
      <c r="D104" s="3">
        <f t="shared" si="66"/>
        <v>1.9036515466814508</v>
      </c>
      <c r="E104" s="3">
        <f t="shared" si="67"/>
        <v>1844.2297311460147</v>
      </c>
      <c r="F104" s="3">
        <f t="shared" si="68"/>
        <v>1846.1333826926962</v>
      </c>
      <c r="G104">
        <f t="shared" si="69"/>
        <v>314476.02183497447</v>
      </c>
      <c r="H104" s="4">
        <f t="shared" si="58"/>
        <v>7.8619005458743618E-2</v>
      </c>
      <c r="I104" s="4">
        <f t="shared" si="59"/>
        <v>0.99896884398249441</v>
      </c>
      <c r="J104" s="3">
        <f t="shared" si="70"/>
        <v>1.2873559891752049</v>
      </c>
      <c r="K104" s="3">
        <f t="shared" si="71"/>
        <v>0.99394206030909904</v>
      </c>
      <c r="M104" s="3">
        <f t="shared" si="72"/>
        <v>9.237980747773343E-3</v>
      </c>
      <c r="N104" s="3">
        <f t="shared" si="73"/>
        <v>1720.1738969388252</v>
      </c>
      <c r="O104">
        <f t="shared" si="74"/>
        <v>1720.1831349195729</v>
      </c>
      <c r="P104" s="3">
        <f t="shared" si="75"/>
        <v>214701.6401623784</v>
      </c>
      <c r="Q104" s="4">
        <f t="shared" si="60"/>
        <v>0.21470164016237842</v>
      </c>
      <c r="R104" s="4">
        <f t="shared" si="61"/>
        <v>0.99999462965276187</v>
      </c>
      <c r="S104" s="3">
        <f t="shared" si="76"/>
        <v>1.5600000001324801</v>
      </c>
      <c r="U104" s="3">
        <f t="shared" si="77"/>
        <v>0.64765396410957232</v>
      </c>
      <c r="V104" s="3">
        <f t="shared" si="78"/>
        <v>0.63478719716000975</v>
      </c>
      <c r="W104">
        <f t="shared" si="79"/>
        <v>1.2824411612695821</v>
      </c>
      <c r="X104" s="3">
        <f t="shared" si="80"/>
        <v>53363.932770554209</v>
      </c>
      <c r="Y104" s="4">
        <f t="shared" si="62"/>
        <v>5.3363932770554207E-2</v>
      </c>
      <c r="Z104" s="4">
        <f t="shared" si="63"/>
        <v>0.49498348644049101</v>
      </c>
      <c r="AA104" s="3">
        <f t="shared" si="81"/>
        <v>1.5600000000000041</v>
      </c>
      <c r="AC104" s="3">
        <f t="shared" si="82"/>
        <v>1.2467596018241052</v>
      </c>
      <c r="AD104" s="3">
        <f t="shared" si="83"/>
        <v>123.42104701002958</v>
      </c>
      <c r="AE104">
        <f t="shared" si="84"/>
        <v>124.66780661185369</v>
      </c>
      <c r="AF104" s="3">
        <f t="shared" si="85"/>
        <v>46410.448902041797</v>
      </c>
      <c r="AG104" s="4">
        <f t="shared" si="64"/>
        <v>2.3205224451020898E-2</v>
      </c>
      <c r="AH104" s="4">
        <f t="shared" si="65"/>
        <v>0.9899993459762565</v>
      </c>
      <c r="AI104" s="3">
        <f t="shared" si="86"/>
        <v>1.5599999999998981</v>
      </c>
    </row>
    <row r="105" spans="3:35" x14ac:dyDescent="0.2">
      <c r="C105">
        <v>94</v>
      </c>
      <c r="D105" s="3">
        <f t="shared" si="66"/>
        <v>1.7974363326173282</v>
      </c>
      <c r="E105" s="3">
        <f t="shared" si="67"/>
        <v>1841.2860776297205</v>
      </c>
      <c r="F105" s="3">
        <f t="shared" si="68"/>
        <v>1843.0835139623377</v>
      </c>
      <c r="G105">
        <f t="shared" si="69"/>
        <v>316322.15521766717</v>
      </c>
      <c r="H105" s="4">
        <f t="shared" si="58"/>
        <v>7.9080538804416789E-2</v>
      </c>
      <c r="I105" s="4">
        <f t="shared" si="59"/>
        <v>0.99902476674605312</v>
      </c>
      <c r="J105" s="3">
        <f t="shared" si="70"/>
        <v>1.2855259741877643</v>
      </c>
      <c r="K105" s="3">
        <f t="shared" si="71"/>
        <v>0.99258732548541839</v>
      </c>
      <c r="M105" s="3">
        <f t="shared" si="72"/>
        <v>8.3273004595144154E-3</v>
      </c>
      <c r="N105" s="3">
        <f t="shared" si="73"/>
        <v>1711.6545249193889</v>
      </c>
      <c r="O105">
        <f t="shared" si="74"/>
        <v>1711.6628522198484</v>
      </c>
      <c r="P105" s="3">
        <f t="shared" si="75"/>
        <v>216421.82329729799</v>
      </c>
      <c r="Q105" s="4">
        <f t="shared" si="60"/>
        <v>0.21642182329729798</v>
      </c>
      <c r="R105" s="4">
        <f t="shared" si="61"/>
        <v>0.99999513496454706</v>
      </c>
      <c r="S105" s="3">
        <f t="shared" si="76"/>
        <v>1.5600000000646677</v>
      </c>
      <c r="U105" s="3">
        <f t="shared" si="77"/>
        <v>0.60885612973227676</v>
      </c>
      <c r="V105" s="3">
        <f t="shared" si="78"/>
        <v>0.65874357299437525</v>
      </c>
      <c r="W105">
        <f t="shared" si="79"/>
        <v>1.2675997027266521</v>
      </c>
      <c r="X105" s="3">
        <f t="shared" si="80"/>
        <v>53365.215211715476</v>
      </c>
      <c r="Y105" s="4">
        <f t="shared" si="62"/>
        <v>5.3365215211715479E-2</v>
      </c>
      <c r="Z105" s="4">
        <f t="shared" si="63"/>
        <v>0.51967791691445997</v>
      </c>
      <c r="AA105" s="3">
        <f t="shared" si="81"/>
        <v>1.5599999999999969</v>
      </c>
      <c r="AC105" s="3">
        <f t="shared" si="82"/>
        <v>1.180252902425537</v>
      </c>
      <c r="AD105" s="3">
        <f t="shared" si="83"/>
        <v>128.97280913733715</v>
      </c>
      <c r="AE105">
        <f t="shared" si="84"/>
        <v>130.15306203976269</v>
      </c>
      <c r="AF105" s="3">
        <f t="shared" si="85"/>
        <v>46535.116708653652</v>
      </c>
      <c r="AG105" s="4">
        <f t="shared" si="64"/>
        <v>2.3267558354326826E-2</v>
      </c>
      <c r="AH105" s="4">
        <f t="shared" si="65"/>
        <v>0.99093180841135364</v>
      </c>
      <c r="AI105" s="3">
        <f t="shared" si="86"/>
        <v>1.5600000000000112</v>
      </c>
    </row>
    <row r="106" spans="3:35" x14ac:dyDescent="0.2">
      <c r="C106">
        <v>95</v>
      </c>
      <c r="D106" s="3">
        <f t="shared" si="66"/>
        <v>1.6971624345010818</v>
      </c>
      <c r="E106" s="3">
        <f t="shared" si="67"/>
        <v>1837.8057862651224</v>
      </c>
      <c r="F106" s="3">
        <f t="shared" si="68"/>
        <v>1839.5029486996236</v>
      </c>
      <c r="G106">
        <f t="shared" si="69"/>
        <v>318165.23873162951</v>
      </c>
      <c r="H106" s="4">
        <f t="shared" si="58"/>
        <v>7.9541309682907374E-2</v>
      </c>
      <c r="I106" s="4">
        <f t="shared" si="59"/>
        <v>0.99907737987824319</v>
      </c>
      <c r="J106" s="3">
        <f t="shared" si="70"/>
        <v>1.2837723834927675</v>
      </c>
      <c r="K106" s="3">
        <f t="shared" si="71"/>
        <v>0.99128750604394988</v>
      </c>
      <c r="M106" s="3">
        <f t="shared" si="72"/>
        <v>7.5027481468471647E-3</v>
      </c>
      <c r="N106" s="3">
        <f t="shared" si="73"/>
        <v>1702.3498756633417</v>
      </c>
      <c r="O106">
        <f t="shared" si="74"/>
        <v>1702.3573784114885</v>
      </c>
      <c r="P106" s="3">
        <f t="shared" si="75"/>
        <v>218133.48614951785</v>
      </c>
      <c r="Q106" s="4">
        <f t="shared" si="60"/>
        <v>0.21813348614951786</v>
      </c>
      <c r="R106" s="4">
        <f t="shared" si="61"/>
        <v>0.99999559273026806</v>
      </c>
      <c r="S106" s="3">
        <f t="shared" si="76"/>
        <v>1.5599999999172347</v>
      </c>
      <c r="U106" s="3">
        <f t="shared" si="77"/>
        <v>0.57238231670790263</v>
      </c>
      <c r="V106" s="3">
        <f t="shared" si="78"/>
        <v>0.68360384042857425</v>
      </c>
      <c r="W106">
        <f t="shared" si="79"/>
        <v>1.2559861571364768</v>
      </c>
      <c r="X106" s="3">
        <f t="shared" si="80"/>
        <v>53366.482811418202</v>
      </c>
      <c r="Y106" s="4">
        <f t="shared" si="62"/>
        <v>5.3366482811418203E-2</v>
      </c>
      <c r="Z106" s="4">
        <f t="shared" si="63"/>
        <v>0.54427657227299608</v>
      </c>
      <c r="AA106" s="3">
        <f t="shared" si="81"/>
        <v>1.5600000000000025</v>
      </c>
      <c r="AC106" s="3">
        <f t="shared" si="82"/>
        <v>1.1172773696463321</v>
      </c>
      <c r="AD106" s="3">
        <f t="shared" si="83"/>
        <v>134.77230676135227</v>
      </c>
      <c r="AE106">
        <f t="shared" si="84"/>
        <v>135.8895841309986</v>
      </c>
      <c r="AF106" s="3">
        <f t="shared" si="85"/>
        <v>46665.269770693412</v>
      </c>
      <c r="AG106" s="4">
        <f t="shared" si="64"/>
        <v>2.3332634885346707E-2</v>
      </c>
      <c r="AH106" s="4">
        <f t="shared" si="65"/>
        <v>0.99177804997497621</v>
      </c>
      <c r="AI106" s="3">
        <f t="shared" si="86"/>
        <v>1.560000000000066</v>
      </c>
    </row>
    <row r="107" spans="3:35" x14ac:dyDescent="0.2">
      <c r="C107">
        <v>96</v>
      </c>
      <c r="D107" s="3">
        <f t="shared" si="66"/>
        <v>1.6024956062967148</v>
      </c>
      <c r="E107" s="3">
        <f t="shared" si="67"/>
        <v>1833.8157319526515</v>
      </c>
      <c r="F107" s="3">
        <f t="shared" si="68"/>
        <v>1835.4182275589483</v>
      </c>
      <c r="G107">
        <f t="shared" si="69"/>
        <v>320004.74168032914</v>
      </c>
      <c r="H107" s="4">
        <f t="shared" ref="H107:H131" si="87">G107/E$6</f>
        <v>8.0001185420082291E-2</v>
      </c>
      <c r="I107" s="4">
        <f t="shared" ref="I107:I131" si="88">E107/F107</f>
        <v>0.99912690438493246</v>
      </c>
      <c r="J107" s="3">
        <f t="shared" si="70"/>
        <v>1.2820999740713204</v>
      </c>
      <c r="K107" s="3">
        <f t="shared" si="71"/>
        <v>0.99004625235391086</v>
      </c>
      <c r="M107" s="3">
        <f t="shared" si="72"/>
        <v>6.7565678394406661E-3</v>
      </c>
      <c r="N107" s="3">
        <f t="shared" si="73"/>
        <v>1692.2759177475059</v>
      </c>
      <c r="O107">
        <f t="shared" si="74"/>
        <v>1692.2826743153453</v>
      </c>
      <c r="P107" s="3">
        <f t="shared" si="75"/>
        <v>219835.84352792933</v>
      </c>
      <c r="Q107" s="4">
        <f t="shared" ref="Q107:Q131" si="89">P107/N$6</f>
        <v>0.21983584352792934</v>
      </c>
      <c r="R107" s="4">
        <f t="shared" ref="R107:R131" si="90">N107/O107</f>
        <v>0.99999600742361672</v>
      </c>
      <c r="S107" s="3">
        <f t="shared" si="76"/>
        <v>1.5600000000092265</v>
      </c>
      <c r="U107" s="3">
        <f t="shared" si="77"/>
        <v>0.53809332596698201</v>
      </c>
      <c r="V107" s="3">
        <f t="shared" si="78"/>
        <v>0.7094020982097764</v>
      </c>
      <c r="W107">
        <f t="shared" si="79"/>
        <v>1.2474954241767584</v>
      </c>
      <c r="X107" s="3">
        <f t="shared" si="80"/>
        <v>53367.738797575337</v>
      </c>
      <c r="Y107" s="4">
        <f t="shared" ref="Y107:Y131" si="91">X107/V$6</f>
        <v>5.3367738797575337E-2</v>
      </c>
      <c r="Z107" s="4">
        <f t="shared" ref="Z107:Z131" si="92">V107/W107</f>
        <v>0.56866108240671254</v>
      </c>
      <c r="AA107" s="3">
        <f t="shared" si="81"/>
        <v>1.5600000000000012</v>
      </c>
      <c r="AC107" s="3">
        <f t="shared" si="82"/>
        <v>1.057645712490292</v>
      </c>
      <c r="AD107" s="3">
        <f t="shared" si="83"/>
        <v>140.83041210693582</v>
      </c>
      <c r="AE107">
        <f t="shared" si="84"/>
        <v>141.88805781942611</v>
      </c>
      <c r="AF107" s="3">
        <f t="shared" si="85"/>
        <v>46801.159354824413</v>
      </c>
      <c r="AG107" s="4">
        <f t="shared" ref="AG107:AG131" si="93">AF107/AD$6</f>
        <v>2.3400579677412207E-2</v>
      </c>
      <c r="AH107" s="4">
        <f t="shared" ref="AH107:AH131" si="94">AD107/AE107</f>
        <v>0.99254591451356466</v>
      </c>
      <c r="AI107" s="3">
        <f t="shared" si="86"/>
        <v>1.56000000000011</v>
      </c>
    </row>
    <row r="108" spans="3:35" x14ac:dyDescent="0.2">
      <c r="C108">
        <v>97</v>
      </c>
      <c r="D108" s="3">
        <f t="shared" ref="D108:D131" si="95">M108+U108+AC108</f>
        <v>1.5131205284736704</v>
      </c>
      <c r="E108" s="3">
        <f t="shared" ref="E108:E131" si="96">N108+V108+AD108</f>
        <v>1829.3446195533879</v>
      </c>
      <c r="F108" s="3">
        <f t="shared" ref="F108:F131" si="97">O108+W108+AE108</f>
        <v>1830.8577400818617</v>
      </c>
      <c r="G108">
        <f t="shared" ref="G108:G131" si="98">G107+F107</f>
        <v>321840.1599078881</v>
      </c>
      <c r="H108" s="4">
        <f t="shared" si="87"/>
        <v>8.0460039976972028E-2</v>
      </c>
      <c r="I108" s="4">
        <f t="shared" si="88"/>
        <v>0.99917354554898075</v>
      </c>
      <c r="J108" s="3">
        <f t="shared" ref="J108:J131" si="99">POWER(EXP(-(LN(1/I108 - 1)-LN(1/I107 - 1))),$B$3)</f>
        <v>1.2805136371281962</v>
      </c>
      <c r="K108" s="3">
        <f t="shared" ref="K108:K131" si="100">POWER(F108/F107,$B$3)</f>
        <v>0.98886730971866277</v>
      </c>
      <c r="M108" s="3">
        <f t="shared" ref="M108:M131" si="101">M107*$B$5*MAX(0,POWER(1-P108/N$6,1/$B$3))</f>
        <v>6.0816629080780457E-3</v>
      </c>
      <c r="N108" s="3">
        <f t="shared" ref="N108:N131" si="102">N107*$B$6*MAX(0,POWER(1-P108/N$6,1/$B$3))</f>
        <v>1681.4499881810375</v>
      </c>
      <c r="O108">
        <f t="shared" ref="O108:O131" si="103">N108+M108</f>
        <v>1681.4560698439457</v>
      </c>
      <c r="P108" s="3">
        <f t="shared" ref="P108:P131" si="104">MIN(P107+O107,N$6)</f>
        <v>221528.12620224469</v>
      </c>
      <c r="Q108" s="4">
        <f t="shared" si="89"/>
        <v>0.22152812620224469</v>
      </c>
      <c r="R108" s="4">
        <f t="shared" si="90"/>
        <v>0.99999638309735395</v>
      </c>
      <c r="S108" s="3">
        <f t="shared" ref="S108:S131" si="105">POWER(EXP(-(LN(1/R108 - 1)-LN(1/R107 - 1))),$B$3)</f>
        <v>1.5599999999084813</v>
      </c>
      <c r="U108" s="3">
        <f t="shared" ref="U108:U131" si="106">U107*$B$5*MAX(0,POWER(1-X108/V$6,1/$B$3))</f>
        <v>0.50585829471886989</v>
      </c>
      <c r="V108" s="3">
        <f t="shared" ref="V108:V131" si="107">V107*$B$6*MAX(0,POWER(1-X108/V$6,1/$B$3))</f>
        <v>0.73617373075570547</v>
      </c>
      <c r="W108">
        <f t="shared" ref="W108:W131" si="108">V108+U108</f>
        <v>1.2420320254745754</v>
      </c>
      <c r="X108" s="3">
        <f t="shared" ref="X108:X131" si="109">MIN(X107+W107,V$6)</f>
        <v>53368.986292999514</v>
      </c>
      <c r="Y108" s="4">
        <f t="shared" si="91"/>
        <v>5.3368986292999514E-2</v>
      </c>
      <c r="Z108" s="4">
        <f t="shared" si="92"/>
        <v>0.59271718897458903</v>
      </c>
      <c r="AA108" s="3">
        <f t="shared" ref="AA108:AA131" si="110">POWER(EXP(-(LN(1/Z108 - 1)-LN(1/Z107 - 1))),$B$3)</f>
        <v>1.5599999999999998</v>
      </c>
      <c r="AC108" s="3">
        <f t="shared" ref="AC108:AC131" si="111">AC107*$B$5*MAX(0,POWER(1-AF108/AD$6,1/$B$3))</f>
        <v>1.0011805708467225</v>
      </c>
      <c r="AD108" s="3">
        <f t="shared" ref="AD108:AD131" si="112">AD107*$B$6*MAX(0,POWER(1-AF108/AD$6,1/$B$3))</f>
        <v>147.15845764159471</v>
      </c>
      <c r="AE108">
        <f t="shared" ref="AE108:AE131" si="113">AD108+AC108</f>
        <v>148.15963821244142</v>
      </c>
      <c r="AF108" s="3">
        <f t="shared" ref="AF108:AF131" si="114">MIN(AF107+AE107,AD$6)</f>
        <v>46943.047412643842</v>
      </c>
      <c r="AG108" s="4">
        <f t="shared" si="93"/>
        <v>2.3471523706321922E-2</v>
      </c>
      <c r="AH108" s="4">
        <f t="shared" si="94"/>
        <v>0.99324255524023919</v>
      </c>
      <c r="AI108" s="3">
        <f t="shared" ref="AI108:AI131" si="115">POWER(EXP(-(LN(1/AH108 - 1)-LN(1/AH107 - 1))),$B$3)</f>
        <v>1.5599999999998415</v>
      </c>
    </row>
    <row r="109" spans="3:35" x14ac:dyDescent="0.2">
      <c r="C109">
        <v>98</v>
      </c>
      <c r="D109" s="3">
        <f t="shared" si="95"/>
        <v>1.4287397300794438</v>
      </c>
      <c r="E109" s="3">
        <f t="shared" si="96"/>
        <v>1824.4229376920832</v>
      </c>
      <c r="F109" s="3">
        <f t="shared" si="97"/>
        <v>1825.8516774221628</v>
      </c>
      <c r="G109">
        <f t="shared" si="98"/>
        <v>323671.01764796994</v>
      </c>
      <c r="H109" s="4">
        <f t="shared" si="87"/>
        <v>8.091775441199249E-2</v>
      </c>
      <c r="I109" s="4">
        <f t="shared" si="88"/>
        <v>0.99921749408906169</v>
      </c>
      <c r="J109" s="3">
        <f t="shared" si="99"/>
        <v>1.2790183978717404</v>
      </c>
      <c r="K109" s="3">
        <f t="shared" si="100"/>
        <v>0.98775451836445693</v>
      </c>
      <c r="M109" s="3">
        <f t="shared" si="101"/>
        <v>5.471543622609952E-3</v>
      </c>
      <c r="N109" s="3">
        <f t="shared" si="102"/>
        <v>1669.8907282526002</v>
      </c>
      <c r="O109">
        <f t="shared" si="103"/>
        <v>1669.8961997962228</v>
      </c>
      <c r="P109" s="3">
        <f t="shared" si="104"/>
        <v>223209.58227208865</v>
      </c>
      <c r="Q109" s="4">
        <f t="shared" si="89"/>
        <v>0.22320958227208865</v>
      </c>
      <c r="R109" s="4">
        <f t="shared" si="90"/>
        <v>0.9999967234229149</v>
      </c>
      <c r="S109" s="3">
        <f t="shared" si="105"/>
        <v>1.5599999999662044</v>
      </c>
      <c r="U109" s="3">
        <f t="shared" si="106"/>
        <v>0.47555419734290044</v>
      </c>
      <c r="V109" s="3">
        <f t="shared" si="107"/>
        <v>0.76395545658331787</v>
      </c>
      <c r="W109">
        <f t="shared" si="108"/>
        <v>1.2395096539262183</v>
      </c>
      <c r="X109" s="3">
        <f t="shared" si="109"/>
        <v>53370.228325024989</v>
      </c>
      <c r="Y109" s="4">
        <f t="shared" si="91"/>
        <v>5.3370228325024992E-2</v>
      </c>
      <c r="Z109" s="4">
        <f t="shared" si="92"/>
        <v>0.61633683462121081</v>
      </c>
      <c r="AA109" s="3">
        <f t="shared" si="110"/>
        <v>1.5599999999999998</v>
      </c>
      <c r="AC109" s="3">
        <f t="shared" si="111"/>
        <v>0.94771398911393345</v>
      </c>
      <c r="AD109" s="3">
        <f t="shared" si="112"/>
        <v>153.76825398289972</v>
      </c>
      <c r="AE109">
        <f t="shared" si="113"/>
        <v>154.71596797201366</v>
      </c>
      <c r="AF109" s="3">
        <f t="shared" si="114"/>
        <v>47091.207050856283</v>
      </c>
      <c r="AG109" s="4">
        <f t="shared" si="93"/>
        <v>2.354560352542814E-2</v>
      </c>
      <c r="AH109" s="4">
        <f t="shared" si="94"/>
        <v>0.99387449142104478</v>
      </c>
      <c r="AI109" s="3">
        <f t="shared" si="115"/>
        <v>1.560000000000203</v>
      </c>
    </row>
    <row r="110" spans="3:35" x14ac:dyDescent="0.2">
      <c r="C110">
        <v>99</v>
      </c>
      <c r="D110" s="3">
        <f t="shared" si="95"/>
        <v>1.3490725724385912</v>
      </c>
      <c r="E110" s="3">
        <f t="shared" si="96"/>
        <v>1819.0829084305944</v>
      </c>
      <c r="F110" s="3">
        <f t="shared" si="97"/>
        <v>1820.4319810030333</v>
      </c>
      <c r="G110">
        <f t="shared" si="98"/>
        <v>325496.86932539212</v>
      </c>
      <c r="H110" s="4">
        <f t="shared" si="87"/>
        <v>8.1374217331348031E-2</v>
      </c>
      <c r="I110" s="4">
        <f t="shared" si="88"/>
        <v>0.99925892722907694</v>
      </c>
      <c r="J110" s="3">
        <f t="shared" si="99"/>
        <v>1.2776194144175315</v>
      </c>
      <c r="K110" s="3">
        <f t="shared" si="100"/>
        <v>0.98671181270914488</v>
      </c>
      <c r="M110" s="3">
        <f t="shared" si="101"/>
        <v>4.9202785857021493E-3</v>
      </c>
      <c r="N110" s="3">
        <f t="shared" si="102"/>
        <v>1657.6180146996398</v>
      </c>
      <c r="O110">
        <f t="shared" si="103"/>
        <v>1657.6229349782257</v>
      </c>
      <c r="P110" s="3">
        <f t="shared" si="104"/>
        <v>224879.47847188488</v>
      </c>
      <c r="Q110" s="4">
        <f t="shared" si="89"/>
        <v>0.22487947847188489</v>
      </c>
      <c r="R110" s="4">
        <f t="shared" si="90"/>
        <v>0.99999703172628585</v>
      </c>
      <c r="S110" s="3">
        <f t="shared" si="105"/>
        <v>1.5599999997429284</v>
      </c>
      <c r="U110" s="3">
        <f t="shared" si="106"/>
        <v>0.44706537614717762</v>
      </c>
      <c r="V110" s="3">
        <f t="shared" si="107"/>
        <v>0.79278537855796039</v>
      </c>
      <c r="W110">
        <f t="shared" si="108"/>
        <v>1.2398507547051381</v>
      </c>
      <c r="X110" s="3">
        <f t="shared" si="109"/>
        <v>53371.467834678915</v>
      </c>
      <c r="Y110" s="4">
        <f t="shared" si="91"/>
        <v>5.3371467834678915E-2</v>
      </c>
      <c r="Z110" s="4">
        <f t="shared" si="92"/>
        <v>0.63942000724635684</v>
      </c>
      <c r="AA110" s="3">
        <f t="shared" si="110"/>
        <v>1.5599999999999983</v>
      </c>
      <c r="AC110" s="3">
        <f t="shared" si="111"/>
        <v>0.89708691770571147</v>
      </c>
      <c r="AD110" s="3">
        <f t="shared" si="112"/>
        <v>160.67210835239669</v>
      </c>
      <c r="AE110">
        <f t="shared" si="113"/>
        <v>161.5691952701024</v>
      </c>
      <c r="AF110" s="3">
        <f t="shared" si="114"/>
        <v>47245.923018828296</v>
      </c>
      <c r="AG110" s="4">
        <f t="shared" si="93"/>
        <v>2.3622961509414148E-2</v>
      </c>
      <c r="AH110" s="4">
        <f t="shared" si="94"/>
        <v>0.99444766116334238</v>
      </c>
      <c r="AI110" s="3">
        <f t="shared" si="115"/>
        <v>1.5599999999999912</v>
      </c>
    </row>
    <row r="111" spans="3:35" x14ac:dyDescent="0.2">
      <c r="C111">
        <v>100</v>
      </c>
      <c r="D111" s="3">
        <f t="shared" si="95"/>
        <v>1.2738542909506343</v>
      </c>
      <c r="E111" s="3">
        <f t="shared" si="96"/>
        <v>1813.3584332519779</v>
      </c>
      <c r="F111" s="3">
        <f t="shared" si="97"/>
        <v>1814.6322875429285</v>
      </c>
      <c r="G111">
        <f t="shared" si="98"/>
        <v>327317.30130639515</v>
      </c>
      <c r="H111" s="4">
        <f t="shared" si="87"/>
        <v>8.1829325326598784E-2</v>
      </c>
      <c r="I111" s="4">
        <f t="shared" si="88"/>
        <v>0.99929800968510518</v>
      </c>
      <c r="J111" s="3">
        <f t="shared" si="99"/>
        <v>1.2763219757384445</v>
      </c>
      <c r="K111" s="3">
        <f t="shared" si="100"/>
        <v>0.9857432197855418</v>
      </c>
      <c r="M111" s="3">
        <f t="shared" si="101"/>
        <v>4.4224497756870547E-3</v>
      </c>
      <c r="N111" s="3">
        <f t="shared" si="102"/>
        <v>1644.6528866385609</v>
      </c>
      <c r="O111">
        <f t="shared" si="103"/>
        <v>1644.6573090883364</v>
      </c>
      <c r="P111" s="3">
        <f t="shared" si="104"/>
        <v>226537.1014068631</v>
      </c>
      <c r="Q111" s="4">
        <f t="shared" si="89"/>
        <v>0.22653710140686312</v>
      </c>
      <c r="R111" s="4">
        <f t="shared" si="90"/>
        <v>0.99999731102050793</v>
      </c>
      <c r="S111" s="3">
        <f t="shared" si="105"/>
        <v>1.5600000006879815</v>
      </c>
      <c r="U111" s="3">
        <f t="shared" si="106"/>
        <v>0.42028310020939913</v>
      </c>
      <c r="V111" s="3">
        <f t="shared" si="107"/>
        <v>0.82270303603115646</v>
      </c>
      <c r="W111">
        <f t="shared" si="108"/>
        <v>1.2429861362405557</v>
      </c>
      <c r="X111" s="3">
        <f t="shared" si="109"/>
        <v>53372.707685433619</v>
      </c>
      <c r="Y111" s="4">
        <f t="shared" si="91"/>
        <v>5.3372707685433618E-2</v>
      </c>
      <c r="Z111" s="4">
        <f t="shared" si="92"/>
        <v>0.66187627685007289</v>
      </c>
      <c r="AA111" s="3">
        <f t="shared" si="110"/>
        <v>1.5599999999999998</v>
      </c>
      <c r="AC111" s="3">
        <f t="shared" si="111"/>
        <v>0.84914874096554804</v>
      </c>
      <c r="AD111" s="3">
        <f t="shared" si="112"/>
        <v>167.88284357738596</v>
      </c>
      <c r="AE111">
        <f t="shared" si="113"/>
        <v>168.7319923183515</v>
      </c>
      <c r="AF111" s="3">
        <f t="shared" si="114"/>
        <v>47407.492214098398</v>
      </c>
      <c r="AG111" s="4">
        <f t="shared" si="93"/>
        <v>2.3703746107049201E-2</v>
      </c>
      <c r="AH111" s="4">
        <f t="shared" si="94"/>
        <v>0.99496747042870548</v>
      </c>
      <c r="AI111" s="3">
        <f t="shared" si="115"/>
        <v>1.5599999999998981</v>
      </c>
    </row>
    <row r="112" spans="3:35" x14ac:dyDescent="0.2">
      <c r="C112">
        <v>101</v>
      </c>
      <c r="D112" s="3">
        <f t="shared" si="95"/>
        <v>1.2028350916612891</v>
      </c>
      <c r="E112" s="3">
        <f t="shared" si="96"/>
        <v>1807.2850358171397</v>
      </c>
      <c r="F112" s="3">
        <f t="shared" si="97"/>
        <v>1808.4878709088009</v>
      </c>
      <c r="G112">
        <f t="shared" si="98"/>
        <v>329131.93359393807</v>
      </c>
      <c r="H112" s="4">
        <f t="shared" si="87"/>
        <v>8.2282983398484513E-2</v>
      </c>
      <c r="I112" s="4">
        <f t="shared" si="88"/>
        <v>0.99933489457628666</v>
      </c>
      <c r="J112" s="3">
        <f t="shared" si="99"/>
        <v>1.2751314983677806</v>
      </c>
      <c r="K112" s="3">
        <f t="shared" si="100"/>
        <v>0.98485285668030043</v>
      </c>
      <c r="M112" s="3">
        <f t="shared" si="101"/>
        <v>3.9731109493478167E-3</v>
      </c>
      <c r="N112" s="3">
        <f t="shared" si="102"/>
        <v>1631.0174687181984</v>
      </c>
      <c r="O112">
        <f t="shared" si="103"/>
        <v>1631.0214418291478</v>
      </c>
      <c r="P112" s="3">
        <f t="shared" si="104"/>
        <v>228181.75871595144</v>
      </c>
      <c r="Q112" s="4">
        <f t="shared" si="89"/>
        <v>0.22818175871595145</v>
      </c>
      <c r="R112" s="4">
        <f t="shared" si="90"/>
        <v>0.99999756403512086</v>
      </c>
      <c r="S112" s="3">
        <f t="shared" si="105"/>
        <v>1.5599999996061453</v>
      </c>
      <c r="U112" s="3">
        <f t="shared" si="106"/>
        <v>0.39510515062066198</v>
      </c>
      <c r="V112" s="3">
        <f t="shared" si="107"/>
        <v>0.85374945893770005</v>
      </c>
      <c r="W112">
        <f t="shared" si="108"/>
        <v>1.2488546095583621</v>
      </c>
      <c r="X112" s="3">
        <f t="shared" si="109"/>
        <v>53373.950671569859</v>
      </c>
      <c r="Y112" s="4">
        <f t="shared" si="91"/>
        <v>5.3373950671569859E-2</v>
      </c>
      <c r="Z112" s="4">
        <f t="shared" si="92"/>
        <v>0.68362598208258618</v>
      </c>
      <c r="AA112" s="3">
        <f t="shared" si="110"/>
        <v>1.5600000000000012</v>
      </c>
      <c r="AC112" s="3">
        <f t="shared" si="111"/>
        <v>0.80375683009127918</v>
      </c>
      <c r="AD112" s="3">
        <f t="shared" si="112"/>
        <v>175.41381764000349</v>
      </c>
      <c r="AE112">
        <f t="shared" si="113"/>
        <v>176.21757447009477</v>
      </c>
      <c r="AF112" s="3">
        <f t="shared" si="114"/>
        <v>47576.224206416751</v>
      </c>
      <c r="AG112" s="4">
        <f t="shared" si="93"/>
        <v>2.3788112103208376E-2</v>
      </c>
      <c r="AH112" s="4">
        <f t="shared" si="94"/>
        <v>0.99543883842171665</v>
      </c>
      <c r="AI112" s="3">
        <f t="shared" si="115"/>
        <v>1.5600000000001282</v>
      </c>
    </row>
    <row r="113" spans="3:35" x14ac:dyDescent="0.2">
      <c r="C113">
        <v>102</v>
      </c>
      <c r="D113" s="3">
        <f t="shared" si="95"/>
        <v>1.1357792994717912</v>
      </c>
      <c r="E113" s="3">
        <f t="shared" si="96"/>
        <v>1800.8998019728851</v>
      </c>
      <c r="F113" s="3">
        <f t="shared" si="97"/>
        <v>1802.0355812723571</v>
      </c>
      <c r="G113">
        <f t="shared" si="98"/>
        <v>330940.42146484688</v>
      </c>
      <c r="H113" s="4">
        <f t="shared" si="87"/>
        <v>8.2735105366211717E-2</v>
      </c>
      <c r="I113" s="4">
        <f t="shared" si="88"/>
        <v>0.99936972426556081</v>
      </c>
      <c r="J113" s="3">
        <f t="shared" si="99"/>
        <v>1.2740535217724831</v>
      </c>
      <c r="K113" s="3">
        <f t="shared" si="100"/>
        <v>0.98404492683513423</v>
      </c>
      <c r="M113" s="3">
        <f t="shared" si="101"/>
        <v>3.5677491718156028E-3</v>
      </c>
      <c r="N113" s="3">
        <f t="shared" si="102"/>
        <v>1616.7348909781167</v>
      </c>
      <c r="O113">
        <f t="shared" si="103"/>
        <v>1616.7384587272886</v>
      </c>
      <c r="P113" s="3">
        <f t="shared" si="104"/>
        <v>229812.78015778059</v>
      </c>
      <c r="Q113" s="4">
        <f t="shared" si="89"/>
        <v>0.22981278015778059</v>
      </c>
      <c r="R113" s="4">
        <f t="shared" si="90"/>
        <v>0.99999779324283855</v>
      </c>
      <c r="S113" s="3">
        <f t="shared" si="105"/>
        <v>1.5599999994460418</v>
      </c>
      <c r="U113" s="3">
        <f t="shared" si="106"/>
        <v>0.37143543055341038</v>
      </c>
      <c r="V113" s="3">
        <f t="shared" si="107"/>
        <v>0.88596722392535721</v>
      </c>
      <c r="W113">
        <f t="shared" si="108"/>
        <v>1.2574026544787675</v>
      </c>
      <c r="X113" s="3">
        <f t="shared" si="109"/>
        <v>53375.199526179415</v>
      </c>
      <c r="Y113" s="4">
        <f t="shared" si="91"/>
        <v>5.3375199526179418E-2</v>
      </c>
      <c r="Z113" s="4">
        <f t="shared" si="92"/>
        <v>0.70460104467698781</v>
      </c>
      <c r="AA113" s="3">
        <f t="shared" si="110"/>
        <v>1.5600000000000012</v>
      </c>
      <c r="AC113" s="3">
        <f t="shared" si="111"/>
        <v>0.76077611974656512</v>
      </c>
      <c r="AD113" s="3">
        <f t="shared" si="112"/>
        <v>183.27894377084326</v>
      </c>
      <c r="AE113">
        <f t="shared" si="113"/>
        <v>184.03971989058982</v>
      </c>
      <c r="AF113" s="3">
        <f t="shared" si="114"/>
        <v>47752.441780886846</v>
      </c>
      <c r="AG113" s="4">
        <f t="shared" si="93"/>
        <v>2.3876220890443424E-2</v>
      </c>
      <c r="AH113" s="4">
        <f t="shared" si="94"/>
        <v>0.99586623952590869</v>
      </c>
      <c r="AI113" s="3">
        <f t="shared" si="115"/>
        <v>1.5599999999999603</v>
      </c>
    </row>
    <row r="114" spans="3:35" x14ac:dyDescent="0.2">
      <c r="C114">
        <v>103</v>
      </c>
      <c r="D114" s="3">
        <f t="shared" si="95"/>
        <v>1.0724645550305005</v>
      </c>
      <c r="E114" s="3">
        <f t="shared" si="96"/>
        <v>1794.241317502268</v>
      </c>
      <c r="F114" s="3">
        <f t="shared" si="97"/>
        <v>1795.3137820572983</v>
      </c>
      <c r="G114">
        <f t="shared" si="98"/>
        <v>332742.45704611921</v>
      </c>
      <c r="H114" s="4">
        <f t="shared" si="87"/>
        <v>8.3185614261529803E-2</v>
      </c>
      <c r="I114" s="4">
        <f t="shared" si="88"/>
        <v>0.99940263113571082</v>
      </c>
      <c r="J114" s="3">
        <f t="shared" si="99"/>
        <v>1.2730937020950461</v>
      </c>
      <c r="K114" s="3">
        <f t="shared" si="100"/>
        <v>0.98332371504354654</v>
      </c>
      <c r="M114" s="3">
        <f t="shared" si="101"/>
        <v>3.2022492560291791E-3</v>
      </c>
      <c r="N114" s="3">
        <f t="shared" si="102"/>
        <v>1601.8292059077828</v>
      </c>
      <c r="O114">
        <f t="shared" si="103"/>
        <v>1601.8324081570388</v>
      </c>
      <c r="P114" s="3">
        <f t="shared" si="104"/>
        <v>231429.51861650788</v>
      </c>
      <c r="Q114" s="4">
        <f t="shared" si="89"/>
        <v>0.23142951861650787</v>
      </c>
      <c r="R114" s="4">
        <f t="shared" si="90"/>
        <v>0.99999800088371316</v>
      </c>
      <c r="S114" s="3">
        <f t="shared" si="105"/>
        <v>1.5600000008449419</v>
      </c>
      <c r="U114" s="3">
        <f t="shared" si="106"/>
        <v>0.34918359866894128</v>
      </c>
      <c r="V114" s="3">
        <f t="shared" si="107"/>
        <v>0.91940051259319133</v>
      </c>
      <c r="W114">
        <f t="shared" si="108"/>
        <v>1.2685841112621326</v>
      </c>
      <c r="X114" s="3">
        <f t="shared" si="109"/>
        <v>53376.45692883389</v>
      </c>
      <c r="Y114" s="4">
        <f t="shared" si="91"/>
        <v>5.3376456928833887E-2</v>
      </c>
      <c r="Z114" s="4">
        <f t="shared" si="92"/>
        <v>0.72474541059675301</v>
      </c>
      <c r="AA114" s="3">
        <f t="shared" si="110"/>
        <v>1.5600000000000012</v>
      </c>
      <c r="AC114" s="3">
        <f t="shared" si="111"/>
        <v>0.72007870710553001</v>
      </c>
      <c r="AD114" s="3">
        <f t="shared" si="112"/>
        <v>191.49271108189197</v>
      </c>
      <c r="AE114">
        <f t="shared" si="113"/>
        <v>192.2127897889975</v>
      </c>
      <c r="AF114" s="3">
        <f t="shared" si="114"/>
        <v>47936.481500777438</v>
      </c>
      <c r="AG114" s="4">
        <f t="shared" si="93"/>
        <v>2.3968240750388718E-2</v>
      </c>
      <c r="AH114" s="4">
        <f t="shared" si="94"/>
        <v>0.99625374197057337</v>
      </c>
      <c r="AI114" s="3">
        <f t="shared" si="115"/>
        <v>1.5599999999999983</v>
      </c>
    </row>
    <row r="115" spans="3:35" x14ac:dyDescent="0.2">
      <c r="C115">
        <v>104</v>
      </c>
      <c r="D115" s="3">
        <f t="shared" si="95"/>
        <v>1.0126810575201035</v>
      </c>
      <c r="E115" s="3">
        <f t="shared" si="96"/>
        <v>1787.3496041152434</v>
      </c>
      <c r="F115" s="3">
        <f t="shared" si="97"/>
        <v>1788.3622851727637</v>
      </c>
      <c r="G115">
        <f t="shared" si="98"/>
        <v>334537.77082817652</v>
      </c>
      <c r="H115" s="4">
        <f t="shared" si="87"/>
        <v>8.3634442707044135E-2</v>
      </c>
      <c r="I115" s="4">
        <f t="shared" si="88"/>
        <v>0.9994337383057581</v>
      </c>
      <c r="J115" s="3">
        <f t="shared" si="99"/>
        <v>1.272257804045055</v>
      </c>
      <c r="K115" s="3">
        <f t="shared" si="100"/>
        <v>0.98269358096297443</v>
      </c>
      <c r="M115" s="3">
        <f t="shared" si="101"/>
        <v>2.8728609084677785E-3</v>
      </c>
      <c r="N115" s="3">
        <f t="shared" si="102"/>
        <v>1586.3253032125467</v>
      </c>
      <c r="O115">
        <f t="shared" si="103"/>
        <v>1586.3281760734551</v>
      </c>
      <c r="P115" s="3">
        <f t="shared" si="104"/>
        <v>233031.35102466491</v>
      </c>
      <c r="Q115" s="4">
        <f t="shared" si="89"/>
        <v>0.23303135102466491</v>
      </c>
      <c r="R115" s="4">
        <f t="shared" si="90"/>
        <v>0.99999818898702564</v>
      </c>
      <c r="S115" s="3">
        <f t="shared" si="105"/>
        <v>1.5600000000472214</v>
      </c>
      <c r="U115" s="3">
        <f t="shared" si="106"/>
        <v>0.328264724468527</v>
      </c>
      <c r="V115" s="3">
        <f t="shared" si="107"/>
        <v>0.95409517191734505</v>
      </c>
      <c r="W115">
        <f t="shared" si="108"/>
        <v>1.282359896385872</v>
      </c>
      <c r="X115" s="3">
        <f t="shared" si="109"/>
        <v>53377.725512945151</v>
      </c>
      <c r="Y115" s="4">
        <f t="shared" si="91"/>
        <v>5.3377725512945152E-2</v>
      </c>
      <c r="Z115" s="4">
        <f t="shared" si="92"/>
        <v>0.74401513538150321</v>
      </c>
      <c r="AA115" s="3">
        <f t="shared" si="110"/>
        <v>1.5600000000000025</v>
      </c>
      <c r="AC115" s="3">
        <f t="shared" si="111"/>
        <v>0.68154347214310862</v>
      </c>
      <c r="AD115" s="3">
        <f t="shared" si="112"/>
        <v>200.07020573077938</v>
      </c>
      <c r="AE115">
        <f t="shared" si="113"/>
        <v>200.7517492029225</v>
      </c>
      <c r="AF115" s="3">
        <f t="shared" si="114"/>
        <v>48128.694290566433</v>
      </c>
      <c r="AG115" s="4">
        <f t="shared" si="93"/>
        <v>2.4064347145283216E-2</v>
      </c>
      <c r="AH115" s="4">
        <f t="shared" si="94"/>
        <v>0.99660504341880374</v>
      </c>
      <c r="AI115" s="3">
        <f t="shared" si="115"/>
        <v>1.5599999999995733</v>
      </c>
    </row>
    <row r="116" spans="3:35" x14ac:dyDescent="0.2">
      <c r="C116">
        <v>105</v>
      </c>
      <c r="D116" s="3">
        <f t="shared" si="95"/>
        <v>0.95623085071315406</v>
      </c>
      <c r="E116" s="3">
        <f t="shared" si="96"/>
        <v>1780.2660541797668</v>
      </c>
      <c r="F116" s="3">
        <f t="shared" si="97"/>
        <v>1781.2222850304797</v>
      </c>
      <c r="G116">
        <f t="shared" si="98"/>
        <v>336326.13311334926</v>
      </c>
      <c r="H116" s="4">
        <f t="shared" si="87"/>
        <v>8.4081533278337311E-2</v>
      </c>
      <c r="I116" s="4">
        <f t="shared" si="88"/>
        <v>0.99946316029237381</v>
      </c>
      <c r="J116" s="3">
        <f t="shared" si="99"/>
        <v>1.2715516907453228</v>
      </c>
      <c r="K116" s="3">
        <f t="shared" si="100"/>
        <v>0.98215895095014505</v>
      </c>
      <c r="M116" s="3">
        <f t="shared" si="101"/>
        <v>2.5761683911951741E-3</v>
      </c>
      <c r="N116" s="3">
        <f t="shared" si="102"/>
        <v>1570.2488227975696</v>
      </c>
      <c r="O116">
        <f t="shared" si="103"/>
        <v>1570.2513989659608</v>
      </c>
      <c r="P116" s="3">
        <f t="shared" si="104"/>
        <v>234617.67920073838</v>
      </c>
      <c r="Q116" s="4">
        <f t="shared" si="89"/>
        <v>0.23461767920073837</v>
      </c>
      <c r="R116" s="4">
        <f t="shared" si="90"/>
        <v>0.99999835939111859</v>
      </c>
      <c r="S116" s="3">
        <f t="shared" si="105"/>
        <v>1.5599999996413598</v>
      </c>
      <c r="U116" s="3">
        <f t="shared" si="106"/>
        <v>0.30859896427558342</v>
      </c>
      <c r="V116" s="3">
        <f t="shared" si="107"/>
        <v>0.99009877694602855</v>
      </c>
      <c r="W116">
        <f t="shared" si="108"/>
        <v>1.2986977412216119</v>
      </c>
      <c r="X116" s="3">
        <f t="shared" si="109"/>
        <v>53379.007872841539</v>
      </c>
      <c r="Y116" s="4">
        <f t="shared" si="91"/>
        <v>5.3379007872841541E-2</v>
      </c>
      <c r="Z116" s="4">
        <f t="shared" si="92"/>
        <v>0.7623781465999151</v>
      </c>
      <c r="AA116" s="3">
        <f t="shared" si="110"/>
        <v>1.5600000000000054</v>
      </c>
      <c r="AC116" s="3">
        <f t="shared" si="111"/>
        <v>0.6450557180463754</v>
      </c>
      <c r="AD116" s="3">
        <f t="shared" si="112"/>
        <v>209.02713260525115</v>
      </c>
      <c r="AE116">
        <f t="shared" si="113"/>
        <v>209.67218832329752</v>
      </c>
      <c r="AF116" s="3">
        <f t="shared" si="114"/>
        <v>48329.446039769355</v>
      </c>
      <c r="AG116" s="4">
        <f t="shared" si="93"/>
        <v>2.4164723019884676E-2</v>
      </c>
      <c r="AH116" s="4">
        <f t="shared" si="94"/>
        <v>0.99692350366920512</v>
      </c>
      <c r="AI116" s="3">
        <f t="shared" si="115"/>
        <v>1.5600000000007468</v>
      </c>
    </row>
    <row r="117" spans="3:35" x14ac:dyDescent="0.2">
      <c r="C117">
        <v>106</v>
      </c>
      <c r="D117" s="3">
        <f t="shared" si="95"/>
        <v>0.9029271498189968</v>
      </c>
      <c r="E117" s="3">
        <f t="shared" si="96"/>
        <v>1773.0333646906283</v>
      </c>
      <c r="F117" s="3">
        <f t="shared" si="97"/>
        <v>1773.9362918404472</v>
      </c>
      <c r="G117">
        <f t="shared" si="98"/>
        <v>338107.35539837973</v>
      </c>
      <c r="H117" s="4">
        <f t="shared" si="87"/>
        <v>8.4526838849594929E-2</v>
      </c>
      <c r="I117" s="4">
        <f t="shared" si="88"/>
        <v>0.99949100362060794</v>
      </c>
      <c r="J117" s="3">
        <f t="shared" si="99"/>
        <v>1.2709813111713253</v>
      </c>
      <c r="K117" s="3">
        <f t="shared" si="100"/>
        <v>0.98172430801690991</v>
      </c>
      <c r="M117" s="3">
        <f t="shared" si="101"/>
        <v>2.3090625227110756E-3</v>
      </c>
      <c r="N117" s="3">
        <f t="shared" si="102"/>
        <v>1553.6260664814595</v>
      </c>
      <c r="O117">
        <f t="shared" si="103"/>
        <v>1553.6283755439822</v>
      </c>
      <c r="P117" s="3">
        <f t="shared" si="104"/>
        <v>236187.93059970433</v>
      </c>
      <c r="Q117" s="4">
        <f t="shared" si="89"/>
        <v>0.23618793059970433</v>
      </c>
      <c r="R117" s="4">
        <f t="shared" si="90"/>
        <v>0.99999851376136073</v>
      </c>
      <c r="S117" s="3">
        <f t="shared" si="105"/>
        <v>1.5599999998758209</v>
      </c>
      <c r="U117" s="3">
        <f t="shared" si="106"/>
        <v>0.29011125661471426</v>
      </c>
      <c r="V117" s="3">
        <f t="shared" si="107"/>
        <v>1.0274606958484875</v>
      </c>
      <c r="W117">
        <f t="shared" si="108"/>
        <v>1.3175719524632017</v>
      </c>
      <c r="X117" s="3">
        <f t="shared" si="109"/>
        <v>53380.306570582761</v>
      </c>
      <c r="Y117" s="4">
        <f t="shared" si="91"/>
        <v>5.3380306570582764E-2</v>
      </c>
      <c r="Z117" s="4">
        <f t="shared" si="92"/>
        <v>0.77981372776465763</v>
      </c>
      <c r="AA117" s="3">
        <f t="shared" si="110"/>
        <v>1.5599999999999983</v>
      </c>
      <c r="AC117" s="3">
        <f t="shared" si="111"/>
        <v>0.61050683068157141</v>
      </c>
      <c r="AD117" s="3">
        <f t="shared" si="112"/>
        <v>218.37983751332033</v>
      </c>
      <c r="AE117">
        <f t="shared" si="113"/>
        <v>218.9903443440019</v>
      </c>
      <c r="AF117" s="3">
        <f t="shared" si="114"/>
        <v>48539.118228092651</v>
      </c>
      <c r="AG117" s="4">
        <f t="shared" si="93"/>
        <v>2.4269559114046324E-2</v>
      </c>
      <c r="AH117" s="4">
        <f t="shared" si="94"/>
        <v>0.99721217466226475</v>
      </c>
      <c r="AI117" s="3">
        <f t="shared" si="115"/>
        <v>1.5599999999992558</v>
      </c>
    </row>
    <row r="118" spans="3:35" x14ac:dyDescent="0.2">
      <c r="C118">
        <v>107</v>
      </c>
      <c r="D118" s="3">
        <f t="shared" si="95"/>
        <v>0.85259370678679702</v>
      </c>
      <c r="E118" s="3">
        <f t="shared" si="96"/>
        <v>1765.6954709656411</v>
      </c>
      <c r="F118" s="3">
        <f t="shared" si="97"/>
        <v>1766.5480646724277</v>
      </c>
      <c r="G118">
        <f t="shared" si="98"/>
        <v>339881.29169022018</v>
      </c>
      <c r="H118" s="4">
        <f t="shared" si="87"/>
        <v>8.4970322922555047E-2</v>
      </c>
      <c r="I118" s="4">
        <f t="shared" si="88"/>
        <v>0.99951736738793762</v>
      </c>
      <c r="J118" s="3">
        <f t="shared" si="99"/>
        <v>1.2705526850102662</v>
      </c>
      <c r="K118" s="3">
        <f t="shared" si="100"/>
        <v>0.98139417969543918</v>
      </c>
      <c r="M118" s="3">
        <f t="shared" si="101"/>
        <v>2.0687148517567603E-3</v>
      </c>
      <c r="N118" s="3">
        <f t="shared" si="102"/>
        <v>1536.4839089475213</v>
      </c>
      <c r="O118">
        <f t="shared" si="103"/>
        <v>1536.485977662373</v>
      </c>
      <c r="P118" s="3">
        <f t="shared" si="104"/>
        <v>237741.55897524831</v>
      </c>
      <c r="Q118" s="4">
        <f t="shared" si="89"/>
        <v>0.23774155897524832</v>
      </c>
      <c r="R118" s="4">
        <f t="shared" si="90"/>
        <v>0.99999865360642282</v>
      </c>
      <c r="S118" s="3">
        <f t="shared" si="105"/>
        <v>1.5599999996759772</v>
      </c>
      <c r="U118" s="3">
        <f t="shared" si="106"/>
        <v>0.27273103582719666</v>
      </c>
      <c r="V118" s="3">
        <f t="shared" si="107"/>
        <v>1.0662321574058566</v>
      </c>
      <c r="W118">
        <f t="shared" si="108"/>
        <v>1.3389631932330532</v>
      </c>
      <c r="X118" s="3">
        <f t="shared" si="109"/>
        <v>53381.624142535227</v>
      </c>
      <c r="Y118" s="4">
        <f t="shared" si="91"/>
        <v>5.3381624142535229E-2</v>
      </c>
      <c r="Z118" s="4">
        <f t="shared" si="92"/>
        <v>0.79631177525600105</v>
      </c>
      <c r="AA118" s="3">
        <f t="shared" si="110"/>
        <v>1.5599999999999983</v>
      </c>
      <c r="AC118" s="3">
        <f t="shared" si="111"/>
        <v>0.57779395610784368</v>
      </c>
      <c r="AD118" s="3">
        <f t="shared" si="112"/>
        <v>228.14532986071387</v>
      </c>
      <c r="AE118">
        <f t="shared" si="113"/>
        <v>228.72312381682173</v>
      </c>
      <c r="AF118" s="3">
        <f t="shared" si="114"/>
        <v>48758.108572436657</v>
      </c>
      <c r="AG118" s="4">
        <f t="shared" si="93"/>
        <v>2.4379054286218328E-2</v>
      </c>
      <c r="AH118" s="4">
        <f t="shared" si="94"/>
        <v>0.99747382797827389</v>
      </c>
      <c r="AI118" s="3">
        <f t="shared" si="115"/>
        <v>1.5599999999999603</v>
      </c>
    </row>
    <row r="119" spans="3:35" x14ac:dyDescent="0.2">
      <c r="C119">
        <v>108</v>
      </c>
      <c r="D119" s="3">
        <f t="shared" si="95"/>
        <v>0.80506421186298827</v>
      </c>
      <c r="E119" s="3">
        <f t="shared" si="96"/>
        <v>1758.297480546353</v>
      </c>
      <c r="F119" s="3">
        <f t="shared" si="97"/>
        <v>1759.1025447582163</v>
      </c>
      <c r="G119">
        <f t="shared" si="98"/>
        <v>341647.83975489263</v>
      </c>
      <c r="H119" s="4">
        <f t="shared" si="87"/>
        <v>8.5411959938723164E-2</v>
      </c>
      <c r="I119" s="4">
        <f t="shared" si="88"/>
        <v>0.9995423437853227</v>
      </c>
      <c r="J119" s="3">
        <f t="shared" si="99"/>
        <v>1.2702718845778262</v>
      </c>
      <c r="K119" s="3">
        <f t="shared" si="100"/>
        <v>0.9811731235963882</v>
      </c>
      <c r="M119" s="3">
        <f t="shared" si="101"/>
        <v>1.8525538491219863E-3</v>
      </c>
      <c r="N119" s="3">
        <f t="shared" si="102"/>
        <v>1518.849708432346</v>
      </c>
      <c r="O119">
        <f t="shared" si="103"/>
        <v>1518.8515609861952</v>
      </c>
      <c r="P119" s="3">
        <f t="shared" si="104"/>
        <v>239278.04495291068</v>
      </c>
      <c r="Q119" s="4">
        <f t="shared" si="89"/>
        <v>0.23927804495291069</v>
      </c>
      <c r="R119" s="4">
        <f t="shared" si="90"/>
        <v>0.99999878029302092</v>
      </c>
      <c r="S119" s="3">
        <f t="shared" si="105"/>
        <v>1.5600000011063018</v>
      </c>
      <c r="U119" s="3">
        <f t="shared" si="106"/>
        <v>0.25639196283181143</v>
      </c>
      <c r="V119" s="3">
        <f t="shared" si="107"/>
        <v>1.1064663210350498</v>
      </c>
      <c r="W119">
        <f t="shared" si="108"/>
        <v>1.3628582838668613</v>
      </c>
      <c r="X119" s="3">
        <f t="shared" si="109"/>
        <v>53382.963105728457</v>
      </c>
      <c r="Y119" s="4">
        <f t="shared" si="91"/>
        <v>5.3382963105728459E-2</v>
      </c>
      <c r="Z119" s="4">
        <f t="shared" si="92"/>
        <v>0.81187188288987311</v>
      </c>
      <c r="AA119" s="3">
        <f t="shared" si="110"/>
        <v>1.5599999999999998</v>
      </c>
      <c r="AC119" s="3">
        <f t="shared" si="111"/>
        <v>0.54681969518205487</v>
      </c>
      <c r="AD119" s="3">
        <f t="shared" si="112"/>
        <v>238.34130579297204</v>
      </c>
      <c r="AE119">
        <f t="shared" si="113"/>
        <v>238.88812548815409</v>
      </c>
      <c r="AF119" s="3">
        <f t="shared" si="114"/>
        <v>48986.831696253481</v>
      </c>
      <c r="AG119" s="4">
        <f t="shared" si="93"/>
        <v>2.449341584812674E-2</v>
      </c>
      <c r="AH119" s="4">
        <f t="shared" si="94"/>
        <v>0.99771098000763048</v>
      </c>
      <c r="AI119" s="3">
        <f t="shared" si="115"/>
        <v>1.5600000000004277</v>
      </c>
    </row>
    <row r="120" spans="3:35" x14ac:dyDescent="0.2">
      <c r="C120">
        <v>109</v>
      </c>
      <c r="D120" s="3">
        <f t="shared" si="95"/>
        <v>0.76018172932737071</v>
      </c>
      <c r="E120" s="3">
        <f t="shared" si="96"/>
        <v>1750.8856077634987</v>
      </c>
      <c r="F120" s="3">
        <f t="shared" si="97"/>
        <v>1751.6457894928262</v>
      </c>
      <c r="G120">
        <f t="shared" si="98"/>
        <v>343406.94229965087</v>
      </c>
      <c r="H120" s="4">
        <f t="shared" si="87"/>
        <v>8.5851735574912713E-2</v>
      </c>
      <c r="I120" s="4">
        <f t="shared" si="88"/>
        <v>0.99956601857870608</v>
      </c>
      <c r="J120" s="3">
        <f t="shared" si="99"/>
        <v>1.2701450135800949</v>
      </c>
      <c r="K120" s="3">
        <f t="shared" si="100"/>
        <v>0.98106571044206503</v>
      </c>
      <c r="M120" s="3">
        <f t="shared" si="101"/>
        <v>1.6582429727020447E-3</v>
      </c>
      <c r="N120" s="3">
        <f t="shared" si="102"/>
        <v>1500.7512176392165</v>
      </c>
      <c r="O120">
        <f t="shared" si="103"/>
        <v>1500.7528758821893</v>
      </c>
      <c r="P120" s="3">
        <f t="shared" si="104"/>
        <v>240796.89651389688</v>
      </c>
      <c r="Q120" s="4">
        <f t="shared" si="89"/>
        <v>0.24079689651389688</v>
      </c>
      <c r="R120" s="4">
        <f t="shared" si="90"/>
        <v>0.99999889505927364</v>
      </c>
      <c r="S120" s="3">
        <f t="shared" si="105"/>
        <v>1.5599999990772786</v>
      </c>
      <c r="U120" s="3">
        <f t="shared" si="106"/>
        <v>0.24103167200512668</v>
      </c>
      <c r="V120" s="3">
        <f t="shared" si="107"/>
        <v>1.1482183494402021</v>
      </c>
      <c r="W120">
        <f t="shared" si="108"/>
        <v>1.3892500214453287</v>
      </c>
      <c r="X120" s="3">
        <f t="shared" si="109"/>
        <v>53384.325964012321</v>
      </c>
      <c r="Y120" s="4">
        <f t="shared" si="91"/>
        <v>5.3384325964012325E-2</v>
      </c>
      <c r="Z120" s="4">
        <f t="shared" si="92"/>
        <v>0.82650230823508253</v>
      </c>
      <c r="AA120" s="3">
        <f t="shared" si="110"/>
        <v>1.5600000000000041</v>
      </c>
      <c r="AC120" s="3">
        <f t="shared" si="111"/>
        <v>0.51749181434954195</v>
      </c>
      <c r="AD120" s="3">
        <f t="shared" si="112"/>
        <v>248.98617177484192</v>
      </c>
      <c r="AE120">
        <f t="shared" si="113"/>
        <v>249.50366358919146</v>
      </c>
      <c r="AF120" s="3">
        <f t="shared" si="114"/>
        <v>49225.719821741637</v>
      </c>
      <c r="AG120" s="4">
        <f t="shared" si="93"/>
        <v>2.4612859910870817E-2</v>
      </c>
      <c r="AH120" s="4">
        <f t="shared" si="94"/>
        <v>0.99792591496691774</v>
      </c>
      <c r="AI120" s="3">
        <f t="shared" si="115"/>
        <v>1.5599999999999108</v>
      </c>
    </row>
    <row r="121" spans="3:35" x14ac:dyDescent="0.2">
      <c r="C121">
        <v>110</v>
      </c>
      <c r="D121" s="3">
        <f t="shared" si="95"/>
        <v>0.71779816545084096</v>
      </c>
      <c r="E121" s="3">
        <f t="shared" si="96"/>
        <v>1743.5071094061095</v>
      </c>
      <c r="F121" s="3">
        <f t="shared" si="97"/>
        <v>1744.2249075715604</v>
      </c>
      <c r="G121">
        <f t="shared" si="98"/>
        <v>345158.58808914368</v>
      </c>
      <c r="H121" s="4">
        <f t="shared" si="87"/>
        <v>8.628964702228592E-2</v>
      </c>
      <c r="I121" s="4">
        <f t="shared" si="88"/>
        <v>0.99958847155413566</v>
      </c>
      <c r="J121" s="3">
        <f t="shared" si="99"/>
        <v>1.2701781823440235</v>
      </c>
      <c r="K121" s="3">
        <f t="shared" si="100"/>
        <v>0.98107650435996052</v>
      </c>
      <c r="M121" s="3">
        <f t="shared" si="101"/>
        <v>1.4836604706057412E-3</v>
      </c>
      <c r="N121" s="3">
        <f t="shared" si="102"/>
        <v>1482.2164953477215</v>
      </c>
      <c r="O121">
        <f t="shared" si="103"/>
        <v>1482.2179790081921</v>
      </c>
      <c r="P121" s="3">
        <f t="shared" si="104"/>
        <v>242297.64938977908</v>
      </c>
      <c r="Q121" s="4">
        <f t="shared" si="89"/>
        <v>0.24229764938977907</v>
      </c>
      <c r="R121" s="4">
        <f t="shared" si="90"/>
        <v>0.999998999026802</v>
      </c>
      <c r="S121" s="3">
        <f t="shared" si="105"/>
        <v>1.5600000003219114</v>
      </c>
      <c r="U121" s="3">
        <f t="shared" si="106"/>
        <v>0.226591533216663</v>
      </c>
      <c r="V121" s="3">
        <f t="shared" si="107"/>
        <v>1.1915454839896613</v>
      </c>
      <c r="W121">
        <f t="shared" si="108"/>
        <v>1.4181370172063243</v>
      </c>
      <c r="X121" s="3">
        <f t="shared" si="109"/>
        <v>53385.715214033764</v>
      </c>
      <c r="Y121" s="4">
        <f t="shared" si="91"/>
        <v>5.3385715214033763E-2</v>
      </c>
      <c r="Z121" s="4">
        <f t="shared" si="92"/>
        <v>0.84021887133089601</v>
      </c>
      <c r="AA121" s="3">
        <f t="shared" si="110"/>
        <v>1.5599999999999912</v>
      </c>
      <c r="AC121" s="3">
        <f t="shared" si="111"/>
        <v>0.48972297176357227</v>
      </c>
      <c r="AD121" s="3">
        <f t="shared" si="112"/>
        <v>260.09906857439842</v>
      </c>
      <c r="AE121">
        <f t="shared" si="113"/>
        <v>260.58879154616199</v>
      </c>
      <c r="AF121" s="3">
        <f t="shared" si="114"/>
        <v>49475.223485330825</v>
      </c>
      <c r="AG121" s="4">
        <f t="shared" si="93"/>
        <v>2.4737611742665411E-2</v>
      </c>
      <c r="AH121" s="4">
        <f t="shared" si="94"/>
        <v>0.99812070592576962</v>
      </c>
      <c r="AI121" s="3">
        <f t="shared" si="115"/>
        <v>1.5600000000000351</v>
      </c>
    </row>
    <row r="122" spans="3:35" x14ac:dyDescent="0.2">
      <c r="C122">
        <v>111</v>
      </c>
      <c r="D122" s="3">
        <f t="shared" si="95"/>
        <v>0.67777376682966961</v>
      </c>
      <c r="E122" s="3">
        <f t="shared" si="96"/>
        <v>1736.2102219078683</v>
      </c>
      <c r="F122" s="3">
        <f t="shared" si="97"/>
        <v>1736.8879956746982</v>
      </c>
      <c r="G122">
        <f t="shared" si="98"/>
        <v>346902.81299671525</v>
      </c>
      <c r="H122" s="4">
        <f t="shared" si="87"/>
        <v>8.6725703249178818E-2</v>
      </c>
      <c r="I122" s="4">
        <f t="shared" si="88"/>
        <v>0.99960977692947517</v>
      </c>
      <c r="J122" s="3">
        <f t="shared" si="99"/>
        <v>1.2703774793516078</v>
      </c>
      <c r="K122" s="3">
        <f t="shared" si="100"/>
        <v>0.98121004023102987</v>
      </c>
      <c r="M122" s="3">
        <f t="shared" si="101"/>
        <v>1.3268807960617041E-3</v>
      </c>
      <c r="N122" s="3">
        <f t="shared" si="102"/>
        <v>1463.2738191713665</v>
      </c>
      <c r="O122">
        <f t="shared" si="103"/>
        <v>1463.2751460521627</v>
      </c>
      <c r="P122" s="3">
        <f t="shared" si="104"/>
        <v>243779.86736878727</v>
      </c>
      <c r="Q122" s="4">
        <f t="shared" si="89"/>
        <v>0.24377986736878726</v>
      </c>
      <c r="R122" s="4">
        <f t="shared" si="90"/>
        <v>0.99999909321169045</v>
      </c>
      <c r="S122" s="3">
        <f t="shared" si="105"/>
        <v>1.5600000001257206</v>
      </c>
      <c r="U122" s="3">
        <f t="shared" si="106"/>
        <v>0.21301642811202665</v>
      </c>
      <c r="V122" s="3">
        <f t="shared" si="107"/>
        <v>1.2365071229201361</v>
      </c>
      <c r="W122">
        <f t="shared" si="108"/>
        <v>1.4495235510321627</v>
      </c>
      <c r="X122" s="3">
        <f t="shared" si="109"/>
        <v>53387.133351050972</v>
      </c>
      <c r="Y122" s="4">
        <f t="shared" si="91"/>
        <v>5.3387133351050969E-2</v>
      </c>
      <c r="Z122" s="4">
        <f t="shared" si="92"/>
        <v>0.85304383087784674</v>
      </c>
      <c r="AA122" s="3">
        <f t="shared" si="110"/>
        <v>1.5599999999999998</v>
      </c>
      <c r="AC122" s="3">
        <f t="shared" si="111"/>
        <v>0.46343045792158127</v>
      </c>
      <c r="AD122" s="3">
        <f t="shared" si="112"/>
        <v>271.69989561358176</v>
      </c>
      <c r="AE122">
        <f t="shared" si="113"/>
        <v>272.16332607150332</v>
      </c>
      <c r="AF122" s="3">
        <f t="shared" si="114"/>
        <v>49735.81227687699</v>
      </c>
      <c r="AG122" s="4">
        <f t="shared" si="93"/>
        <v>2.4867906138438495E-2</v>
      </c>
      <c r="AH122" s="4">
        <f t="shared" si="94"/>
        <v>0.99829723400058756</v>
      </c>
      <c r="AI122" s="3">
        <f t="shared" si="115"/>
        <v>1.560000000000765</v>
      </c>
    </row>
    <row r="123" spans="3:35" x14ac:dyDescent="0.2">
      <c r="C123">
        <v>112</v>
      </c>
      <c r="D123" s="3">
        <f t="shared" si="95"/>
        <v>0.6399766473567976</v>
      </c>
      <c r="E123" s="3">
        <f t="shared" si="96"/>
        <v>1729.0441004351833</v>
      </c>
      <c r="F123" s="3">
        <f t="shared" si="97"/>
        <v>1729.6840770825402</v>
      </c>
      <c r="G123">
        <f t="shared" si="98"/>
        <v>348639.70099238993</v>
      </c>
      <c r="H123" s="4">
        <f t="shared" si="87"/>
        <v>8.7159925248097486E-2</v>
      </c>
      <c r="I123" s="4">
        <f t="shared" si="88"/>
        <v>0.99963000373545885</v>
      </c>
      <c r="J123" s="3">
        <f t="shared" si="99"/>
        <v>1.2707489388138242</v>
      </c>
      <c r="K123" s="3">
        <f t="shared" si="100"/>
        <v>0.98147079790313163</v>
      </c>
      <c r="M123" s="3">
        <f t="shared" si="101"/>
        <v>1.1861575162529028E-3</v>
      </c>
      <c r="N123" s="3">
        <f t="shared" si="102"/>
        <v>1443.9515998921875</v>
      </c>
      <c r="O123">
        <f t="shared" si="103"/>
        <v>1443.9527860497037</v>
      </c>
      <c r="P123" s="3">
        <f t="shared" si="104"/>
        <v>245243.14251483942</v>
      </c>
      <c r="Q123" s="4">
        <f t="shared" si="89"/>
        <v>0.24524314251483942</v>
      </c>
      <c r="R123" s="4">
        <f t="shared" si="90"/>
        <v>0.99999917853441767</v>
      </c>
      <c r="S123" s="3">
        <f t="shared" si="105"/>
        <v>1.5599999990617528</v>
      </c>
      <c r="U123" s="3">
        <f t="shared" si="106"/>
        <v>0.20025453979131935</v>
      </c>
      <c r="V123" s="3">
        <f t="shared" si="107"/>
        <v>1.2831649024733456</v>
      </c>
      <c r="W123">
        <f t="shared" si="108"/>
        <v>1.4834194422646649</v>
      </c>
      <c r="X123" s="3">
        <f t="shared" si="109"/>
        <v>53388.582874602005</v>
      </c>
      <c r="Y123" s="4">
        <f t="shared" si="91"/>
        <v>5.3388582874602006E-2</v>
      </c>
      <c r="Z123" s="4">
        <f t="shared" si="92"/>
        <v>0.86500477606953807</v>
      </c>
      <c r="AA123" s="3">
        <f t="shared" si="110"/>
        <v>1.5600000000000041</v>
      </c>
      <c r="AC123" s="3">
        <f t="shared" si="111"/>
        <v>0.43853595004922541</v>
      </c>
      <c r="AD123" s="3">
        <f t="shared" si="112"/>
        <v>283.80933564052248</v>
      </c>
      <c r="AE123">
        <f t="shared" si="113"/>
        <v>284.24787159057172</v>
      </c>
      <c r="AF123" s="3">
        <f t="shared" si="114"/>
        <v>50007.975602948492</v>
      </c>
      <c r="AG123" s="4">
        <f t="shared" si="93"/>
        <v>2.5003987801474246E-2</v>
      </c>
      <c r="AH123" s="4">
        <f t="shared" si="94"/>
        <v>0.99845720586192843</v>
      </c>
      <c r="AI123" s="3">
        <f t="shared" si="115"/>
        <v>1.5599999999988263</v>
      </c>
    </row>
    <row r="124" spans="3:35" x14ac:dyDescent="0.2">
      <c r="C124">
        <v>113</v>
      </c>
      <c r="D124" s="3">
        <f t="shared" si="95"/>
        <v>0.6042823421901482</v>
      </c>
      <c r="E124" s="3">
        <f t="shared" si="96"/>
        <v>1722.0587602289197</v>
      </c>
      <c r="F124" s="3">
        <f t="shared" si="97"/>
        <v>1722.6630425711101</v>
      </c>
      <c r="G124">
        <f t="shared" si="98"/>
        <v>350369.38506947248</v>
      </c>
      <c r="H124" s="4">
        <f t="shared" si="87"/>
        <v>8.7592346267368115E-2</v>
      </c>
      <c r="I124" s="4">
        <f t="shared" si="88"/>
        <v>0.99964921616865454</v>
      </c>
      <c r="J124" s="3">
        <f t="shared" si="99"/>
        <v>1.2712985039279285</v>
      </c>
      <c r="K124" s="3">
        <f t="shared" si="100"/>
        <v>0.98186317310413351</v>
      </c>
      <c r="M124" s="3">
        <f t="shared" si="101"/>
        <v>1.0599076050655102E-3</v>
      </c>
      <c r="N124" s="3">
        <f t="shared" si="102"/>
        <v>1424.2782977757613</v>
      </c>
      <c r="O124">
        <f t="shared" si="103"/>
        <v>1424.2793576833665</v>
      </c>
      <c r="P124" s="3">
        <f t="shared" si="104"/>
        <v>246687.09530088911</v>
      </c>
      <c r="Q124" s="4">
        <f t="shared" si="89"/>
        <v>0.24668709530088911</v>
      </c>
      <c r="R124" s="4">
        <f t="shared" si="90"/>
        <v>0.99999925582885163</v>
      </c>
      <c r="S124" s="3">
        <f t="shared" si="105"/>
        <v>1.5599999989848252</v>
      </c>
      <c r="U124" s="3">
        <f t="shared" si="106"/>
        <v>0.18825715508111768</v>
      </c>
      <c r="V124" s="3">
        <f t="shared" si="107"/>
        <v>1.331582781074387</v>
      </c>
      <c r="W124">
        <f t="shared" si="108"/>
        <v>1.5198399361555046</v>
      </c>
      <c r="X124" s="3">
        <f t="shared" si="109"/>
        <v>53390.066294044271</v>
      </c>
      <c r="Y124" s="4">
        <f t="shared" si="91"/>
        <v>5.3390066294044268E-2</v>
      </c>
      <c r="Z124" s="4">
        <f t="shared" si="92"/>
        <v>0.87613356472437387</v>
      </c>
      <c r="AA124" s="3">
        <f t="shared" si="110"/>
        <v>1.5600000000000112</v>
      </c>
      <c r="AC124" s="3">
        <f t="shared" si="111"/>
        <v>0.41496527950396506</v>
      </c>
      <c r="AD124" s="3">
        <f t="shared" si="112"/>
        <v>296.4488796720841</v>
      </c>
      <c r="AE124">
        <f t="shared" si="113"/>
        <v>296.86384495158808</v>
      </c>
      <c r="AF124" s="3">
        <f t="shared" si="114"/>
        <v>50292.223474539067</v>
      </c>
      <c r="AG124" s="4">
        <f t="shared" si="93"/>
        <v>2.5146111737269532E-2</v>
      </c>
      <c r="AH124" s="4">
        <f t="shared" si="94"/>
        <v>0.9986021696930738</v>
      </c>
      <c r="AI124" s="3">
        <f t="shared" si="115"/>
        <v>1.5600000000004841</v>
      </c>
    </row>
    <row r="125" spans="3:35" x14ac:dyDescent="0.2">
      <c r="C125">
        <v>114</v>
      </c>
      <c r="D125" s="3">
        <f t="shared" si="95"/>
        <v>0.57057338717178685</v>
      </c>
      <c r="E125" s="3">
        <f t="shared" si="96"/>
        <v>1715.3050205160728</v>
      </c>
      <c r="F125" s="3">
        <f t="shared" si="97"/>
        <v>1715.8755939032444</v>
      </c>
      <c r="G125">
        <f t="shared" si="98"/>
        <v>352092.04811204359</v>
      </c>
      <c r="H125" s="4">
        <f t="shared" si="87"/>
        <v>8.8023012028010897E-2</v>
      </c>
      <c r="I125" s="4">
        <f t="shared" si="88"/>
        <v>0.99966747391873922</v>
      </c>
      <c r="J125" s="3">
        <f t="shared" si="99"/>
        <v>1.2720319858799083</v>
      </c>
      <c r="K125" s="3">
        <f t="shared" si="100"/>
        <v>0.98239144492237662</v>
      </c>
      <c r="M125" s="3">
        <f t="shared" si="101"/>
        <v>9.4669701710323585E-4</v>
      </c>
      <c r="N125" s="3">
        <f t="shared" si="102"/>
        <v>1404.2823412419636</v>
      </c>
      <c r="O125">
        <f t="shared" si="103"/>
        <v>1404.2832879389807</v>
      </c>
      <c r="P125" s="3">
        <f t="shared" si="104"/>
        <v>248111.37465857249</v>
      </c>
      <c r="Q125" s="4">
        <f t="shared" si="89"/>
        <v>0.2481113746585725</v>
      </c>
      <c r="R125" s="4">
        <f t="shared" si="90"/>
        <v>0.99999932585039986</v>
      </c>
      <c r="S125" s="3">
        <f t="shared" si="105"/>
        <v>1.5600000017552169</v>
      </c>
      <c r="U125" s="3">
        <f t="shared" si="106"/>
        <v>0.1769784786462559</v>
      </c>
      <c r="V125" s="3">
        <f t="shared" si="107"/>
        <v>1.3818271266650493</v>
      </c>
      <c r="W125">
        <f t="shared" si="108"/>
        <v>1.5588056053113051</v>
      </c>
      <c r="X125" s="3">
        <f t="shared" si="109"/>
        <v>53391.586133980425</v>
      </c>
      <c r="Y125" s="4">
        <f t="shared" si="91"/>
        <v>5.3391586133980422E-2</v>
      </c>
      <c r="Z125" s="4">
        <f t="shared" si="92"/>
        <v>0.88646533086406765</v>
      </c>
      <c r="AA125" s="3">
        <f t="shared" si="110"/>
        <v>1.5600000000000012</v>
      </c>
      <c r="AC125" s="3">
        <f t="shared" si="111"/>
        <v>0.39264821150842777</v>
      </c>
      <c r="AD125" s="3">
        <f t="shared" si="112"/>
        <v>309.64085214744404</v>
      </c>
      <c r="AE125">
        <f t="shared" si="113"/>
        <v>310.03350035895244</v>
      </c>
      <c r="AF125" s="3">
        <f t="shared" si="114"/>
        <v>50589.087319490653</v>
      </c>
      <c r="AG125" s="4">
        <f t="shared" si="93"/>
        <v>2.5294543659745327E-2</v>
      </c>
      <c r="AH125" s="4">
        <f t="shared" si="94"/>
        <v>0.99873352972806551</v>
      </c>
      <c r="AI125" s="3">
        <f t="shared" si="115"/>
        <v>1.560000000000316</v>
      </c>
    </row>
    <row r="126" spans="3:35" x14ac:dyDescent="0.2">
      <c r="C126">
        <v>115</v>
      </c>
      <c r="D126" s="3">
        <f t="shared" si="95"/>
        <v>0.53873892224025155</v>
      </c>
      <c r="E126" s="3">
        <f t="shared" si="96"/>
        <v>1708.8344512692427</v>
      </c>
      <c r="F126" s="3">
        <f t="shared" si="97"/>
        <v>1709.373190191483</v>
      </c>
      <c r="G126">
        <f t="shared" si="98"/>
        <v>353807.92370594683</v>
      </c>
      <c r="H126" s="4">
        <f t="shared" si="87"/>
        <v>8.8451980926486706E-2</v>
      </c>
      <c r="I126" s="4">
        <f t="shared" si="88"/>
        <v>0.99968483247231699</v>
      </c>
      <c r="J126" s="3">
        <f t="shared" si="99"/>
        <v>1.2729550182308336</v>
      </c>
      <c r="K126" s="3">
        <f t="shared" si="100"/>
        <v>0.98305973976587646</v>
      </c>
      <c r="M126" s="3">
        <f t="shared" si="101"/>
        <v>8.4522744722417961E-4</v>
      </c>
      <c r="N126" s="3">
        <f t="shared" si="102"/>
        <v>1383.9920482367252</v>
      </c>
      <c r="O126">
        <f t="shared" si="103"/>
        <v>1383.9928934641723</v>
      </c>
      <c r="P126" s="3">
        <f t="shared" si="104"/>
        <v>249515.65794651146</v>
      </c>
      <c r="Q126" s="4">
        <f t="shared" si="89"/>
        <v>0.24951565794651145</v>
      </c>
      <c r="R126" s="4">
        <f t="shared" si="90"/>
        <v>0.99999938928339072</v>
      </c>
      <c r="S126" s="3">
        <f t="shared" si="105"/>
        <v>1.5599999998843006</v>
      </c>
      <c r="U126" s="3">
        <f t="shared" si="106"/>
        <v>0.16637545823272704</v>
      </c>
      <c r="V126" s="3">
        <f t="shared" si="107"/>
        <v>1.4339668073094516</v>
      </c>
      <c r="W126">
        <f t="shared" si="108"/>
        <v>1.6003422655421786</v>
      </c>
      <c r="X126" s="3">
        <f t="shared" si="109"/>
        <v>53393.144939585734</v>
      </c>
      <c r="Y126" s="4">
        <f t="shared" si="91"/>
        <v>5.3393144939585732E-2</v>
      </c>
      <c r="Z126" s="4">
        <f t="shared" si="92"/>
        <v>0.89603757782629023</v>
      </c>
      <c r="AA126" s="3">
        <f t="shared" si="110"/>
        <v>1.5599999999999912</v>
      </c>
      <c r="AC126" s="3">
        <f t="shared" si="111"/>
        <v>0.37151823656030031</v>
      </c>
      <c r="AD126" s="3">
        <f t="shared" si="112"/>
        <v>323.40843622520811</v>
      </c>
      <c r="AE126">
        <f t="shared" si="113"/>
        <v>323.7799544617684</v>
      </c>
      <c r="AF126" s="3">
        <f t="shared" si="114"/>
        <v>50899.120819849602</v>
      </c>
      <c r="AG126" s="4">
        <f t="shared" si="93"/>
        <v>2.5449560409924802E-2</v>
      </c>
      <c r="AH126" s="4">
        <f t="shared" si="94"/>
        <v>0.99885255948850238</v>
      </c>
      <c r="AI126" s="3">
        <f t="shared" si="115"/>
        <v>1.5599999999998175</v>
      </c>
    </row>
    <row r="127" spans="3:35" x14ac:dyDescent="0.2">
      <c r="C127">
        <v>116</v>
      </c>
      <c r="D127" s="3">
        <f t="shared" si="95"/>
        <v>0.50867431746181047</v>
      </c>
      <c r="E127" s="3">
        <f t="shared" si="96"/>
        <v>1702.6993230509552</v>
      </c>
      <c r="F127" s="3">
        <f t="shared" si="97"/>
        <v>1703.207997368417</v>
      </c>
      <c r="G127">
        <f t="shared" si="98"/>
        <v>355517.29689613829</v>
      </c>
      <c r="H127" s="4">
        <f t="shared" si="87"/>
        <v>8.8879324224034578E-2</v>
      </c>
      <c r="I127" s="4">
        <f t="shared" si="88"/>
        <v>0.99970134339537642</v>
      </c>
      <c r="J127" s="3">
        <f t="shared" si="99"/>
        <v>1.2740730068508765</v>
      </c>
      <c r="K127" s="3">
        <f t="shared" si="100"/>
        <v>0.98387199176642892</v>
      </c>
      <c r="M127" s="3">
        <f t="shared" si="101"/>
        <v>7.5432418633379508E-4</v>
      </c>
      <c r="N127" s="3">
        <f t="shared" si="102"/>
        <v>1363.4355506183069</v>
      </c>
      <c r="O127">
        <f t="shared" si="103"/>
        <v>1363.4363049424933</v>
      </c>
      <c r="P127" s="3">
        <f t="shared" si="104"/>
        <v>250899.65083997563</v>
      </c>
      <c r="Q127" s="4">
        <f t="shared" si="89"/>
        <v>0.25089965083997562</v>
      </c>
      <c r="R127" s="4">
        <f t="shared" si="90"/>
        <v>0.99999944674776253</v>
      </c>
      <c r="S127" s="3">
        <f t="shared" si="105"/>
        <v>1.5600000000457499</v>
      </c>
      <c r="U127" s="3">
        <f t="shared" si="106"/>
        <v>0.15640762037540332</v>
      </c>
      <c r="V127" s="3">
        <f t="shared" si="107"/>
        <v>1.4880732851936844</v>
      </c>
      <c r="W127">
        <f t="shared" si="108"/>
        <v>1.6444809055690877</v>
      </c>
      <c r="X127" s="3">
        <f t="shared" si="109"/>
        <v>53394.745281851276</v>
      </c>
      <c r="Y127" s="4">
        <f t="shared" si="91"/>
        <v>5.3394745281851279E-2</v>
      </c>
      <c r="Z127" s="4">
        <f t="shared" si="92"/>
        <v>0.90488936670184261</v>
      </c>
      <c r="AA127" s="3">
        <f t="shared" si="110"/>
        <v>1.5599999999999956</v>
      </c>
      <c r="AC127" s="3">
        <f t="shared" si="111"/>
        <v>0.35151237290007337</v>
      </c>
      <c r="AD127" s="3">
        <f t="shared" si="112"/>
        <v>337.77569914745465</v>
      </c>
      <c r="AE127">
        <f t="shared" si="113"/>
        <v>338.12721152035471</v>
      </c>
      <c r="AF127" s="3">
        <f t="shared" si="114"/>
        <v>51222.900774311369</v>
      </c>
      <c r="AG127" s="4">
        <f t="shared" si="93"/>
        <v>2.5611450387155683E-2</v>
      </c>
      <c r="AH127" s="4">
        <f t="shared" si="94"/>
        <v>0.99896041382969591</v>
      </c>
      <c r="AI127" s="3">
        <f t="shared" si="115"/>
        <v>1.55999999999973</v>
      </c>
    </row>
    <row r="128" spans="3:35" x14ac:dyDescent="0.2">
      <c r="C128">
        <v>117</v>
      </c>
      <c r="D128" s="3">
        <f t="shared" si="95"/>
        <v>0.48028082038508224</v>
      </c>
      <c r="E128" s="3">
        <f t="shared" si="96"/>
        <v>1696.9525601369648</v>
      </c>
      <c r="F128" s="3">
        <f t="shared" si="97"/>
        <v>1697.43284095735</v>
      </c>
      <c r="G128">
        <f t="shared" si="98"/>
        <v>357220.5048935067</v>
      </c>
      <c r="H128" s="4">
        <f t="shared" si="87"/>
        <v>8.9305126223376677E-2</v>
      </c>
      <c r="I128" s="4">
        <f t="shared" si="88"/>
        <v>0.99971705459633131</v>
      </c>
      <c r="J128" s="3">
        <f t="shared" si="99"/>
        <v>1.2753910752371553</v>
      </c>
      <c r="K128" s="3">
        <f t="shared" si="100"/>
        <v>0.98483189966183005</v>
      </c>
      <c r="M128" s="3">
        <f t="shared" si="101"/>
        <v>6.729249902420897E-4</v>
      </c>
      <c r="N128" s="3">
        <f t="shared" si="102"/>
        <v>1342.6407218386346</v>
      </c>
      <c r="O128">
        <f t="shared" si="103"/>
        <v>1342.6413947636249</v>
      </c>
      <c r="P128" s="3">
        <f t="shared" si="104"/>
        <v>252263.08714491813</v>
      </c>
      <c r="Q128" s="4">
        <f t="shared" si="89"/>
        <v>0.25226308714491813</v>
      </c>
      <c r="R128" s="4">
        <f t="shared" si="90"/>
        <v>0.99999949880512173</v>
      </c>
      <c r="S128" s="3">
        <f t="shared" si="105"/>
        <v>1.5599999993977951</v>
      </c>
      <c r="U128" s="3">
        <f t="shared" si="106"/>
        <v>0.14703691594413398</v>
      </c>
      <c r="V128" s="3">
        <f t="shared" si="107"/>
        <v>1.5442207141455895</v>
      </c>
      <c r="W128">
        <f t="shared" si="108"/>
        <v>1.6912576300897235</v>
      </c>
      <c r="X128" s="3">
        <f t="shared" si="109"/>
        <v>53396.389762756844</v>
      </c>
      <c r="Y128" s="4">
        <f t="shared" si="91"/>
        <v>5.3396389762756846E-2</v>
      </c>
      <c r="Z128" s="4">
        <f t="shared" si="92"/>
        <v>0.91306060452993576</v>
      </c>
      <c r="AA128" s="3">
        <f t="shared" si="110"/>
        <v>1.5600000000000069</v>
      </c>
      <c r="AC128" s="3">
        <f t="shared" si="111"/>
        <v>0.33257097945070618</v>
      </c>
      <c r="AD128" s="3">
        <f t="shared" si="112"/>
        <v>352.76761758418462</v>
      </c>
      <c r="AE128">
        <f t="shared" si="113"/>
        <v>353.1001885636353</v>
      </c>
      <c r="AF128" s="3">
        <f t="shared" si="114"/>
        <v>51561.027985831723</v>
      </c>
      <c r="AG128" s="4">
        <f t="shared" si="93"/>
        <v>2.5780513992915862E-2</v>
      </c>
      <c r="AH128" s="4">
        <f t="shared" si="94"/>
        <v>0.99905813989847037</v>
      </c>
      <c r="AI128" s="3">
        <f t="shared" si="115"/>
        <v>1.5600000000010519</v>
      </c>
    </row>
    <row r="129" spans="3:35" x14ac:dyDescent="0.2">
      <c r="C129">
        <v>118</v>
      </c>
      <c r="D129" s="3">
        <f t="shared" si="95"/>
        <v>0.45346522349764135</v>
      </c>
      <c r="E129" s="3">
        <f t="shared" si="96"/>
        <v>1691.6476970680656</v>
      </c>
      <c r="F129" s="3">
        <f t="shared" si="97"/>
        <v>1692.1011622915632</v>
      </c>
      <c r="G129">
        <f t="shared" si="98"/>
        <v>358917.93773446407</v>
      </c>
      <c r="H129" s="4">
        <f t="shared" si="87"/>
        <v>8.9729484433616016E-2</v>
      </c>
      <c r="I129" s="4">
        <f t="shared" si="88"/>
        <v>0.99973201057146988</v>
      </c>
      <c r="J129" s="3">
        <f t="shared" si="99"/>
        <v>1.2769140055102524</v>
      </c>
      <c r="K129" s="3">
        <f t="shared" si="100"/>
        <v>0.98594288026888488</v>
      </c>
      <c r="M129" s="3">
        <f t="shared" si="101"/>
        <v>6.0006988409096326E-4</v>
      </c>
      <c r="N129" s="3">
        <f t="shared" si="102"/>
        <v>1321.6351081664111</v>
      </c>
      <c r="O129">
        <f t="shared" si="103"/>
        <v>1321.6357082362952</v>
      </c>
      <c r="P129" s="3">
        <f t="shared" si="104"/>
        <v>253605.72853968176</v>
      </c>
      <c r="Q129" s="4">
        <f t="shared" si="89"/>
        <v>0.25360572853968177</v>
      </c>
      <c r="R129" s="4">
        <f t="shared" si="90"/>
        <v>0.9999995459642318</v>
      </c>
      <c r="S129" s="3">
        <f t="shared" si="105"/>
        <v>1.5600000006597243</v>
      </c>
      <c r="U129" s="3">
        <f t="shared" si="106"/>
        <v>0.13822757493925317</v>
      </c>
      <c r="V129" s="3">
        <f t="shared" si="107"/>
        <v>1.6024860408054158</v>
      </c>
      <c r="W129">
        <f t="shared" si="108"/>
        <v>1.740713615744669</v>
      </c>
      <c r="X129" s="3">
        <f t="shared" si="109"/>
        <v>53398.081020386933</v>
      </c>
      <c r="Y129" s="4">
        <f t="shared" si="91"/>
        <v>5.3398081020386935E-2</v>
      </c>
      <c r="Z129" s="4">
        <f t="shared" si="92"/>
        <v>0.9205914323361456</v>
      </c>
      <c r="AA129" s="3">
        <f t="shared" si="110"/>
        <v>1.5599999999999956</v>
      </c>
      <c r="AC129" s="3">
        <f t="shared" si="111"/>
        <v>0.3146375786742972</v>
      </c>
      <c r="AD129" s="3">
        <f t="shared" si="112"/>
        <v>368.41010286084912</v>
      </c>
      <c r="AE129">
        <f t="shared" si="113"/>
        <v>368.72474043952343</v>
      </c>
      <c r="AF129" s="3">
        <f t="shared" si="114"/>
        <v>51914.128174395359</v>
      </c>
      <c r="AG129" s="4">
        <f t="shared" si="93"/>
        <v>2.5957064087197678E-2</v>
      </c>
      <c r="AH129" s="4">
        <f t="shared" si="94"/>
        <v>0.99914668709699472</v>
      </c>
      <c r="AI129" s="3">
        <f t="shared" si="115"/>
        <v>1.5599999999991441</v>
      </c>
    </row>
    <row r="130" spans="3:35" x14ac:dyDescent="0.2">
      <c r="C130">
        <v>119</v>
      </c>
      <c r="D130" s="3">
        <f t="shared" si="95"/>
        <v>0.42813955063319248</v>
      </c>
      <c r="E130" s="3">
        <f t="shared" si="96"/>
        <v>1686.8388387339196</v>
      </c>
      <c r="F130" s="3">
        <f t="shared" si="97"/>
        <v>1687.2669782845528</v>
      </c>
      <c r="G130">
        <f t="shared" si="98"/>
        <v>360610.03889675561</v>
      </c>
      <c r="H130" s="4">
        <f t="shared" si="87"/>
        <v>9.0152509724188895E-2</v>
      </c>
      <c r="I130" s="4">
        <f t="shared" si="88"/>
        <v>0.99974625263450101</v>
      </c>
      <c r="J130" s="3">
        <f t="shared" si="99"/>
        <v>1.2786461752790246</v>
      </c>
      <c r="K130" s="3">
        <f t="shared" si="100"/>
        <v>0.98720801875224418</v>
      </c>
      <c r="M130" s="3">
        <f t="shared" si="101"/>
        <v>5.3489183020193564E-4</v>
      </c>
      <c r="N130" s="3">
        <f t="shared" si="102"/>
        <v>1300.4458636644511</v>
      </c>
      <c r="O130">
        <f t="shared" si="103"/>
        <v>1300.4463985562813</v>
      </c>
      <c r="P130" s="3">
        <f t="shared" si="104"/>
        <v>254927.36424791804</v>
      </c>
      <c r="Q130" s="4">
        <f t="shared" si="89"/>
        <v>0.25492736424791806</v>
      </c>
      <c r="R130" s="4">
        <f t="shared" si="90"/>
        <v>0.99999958868598438</v>
      </c>
      <c r="S130" s="3">
        <f t="shared" si="105"/>
        <v>1.5600000004860548</v>
      </c>
      <c r="U130" s="3">
        <f t="shared" si="106"/>
        <v>0.12994596998276731</v>
      </c>
      <c r="V130" s="3">
        <f t="shared" si="107"/>
        <v>1.6629491095828701</v>
      </c>
      <c r="W130">
        <f t="shared" si="108"/>
        <v>1.7928950795656373</v>
      </c>
      <c r="X130" s="3">
        <f t="shared" si="109"/>
        <v>53399.821734002675</v>
      </c>
      <c r="Y130" s="4">
        <f t="shared" si="91"/>
        <v>5.3399821734002678E-2</v>
      </c>
      <c r="Z130" s="4">
        <f t="shared" si="92"/>
        <v>0.92752170973984205</v>
      </c>
      <c r="AA130" s="3">
        <f t="shared" si="110"/>
        <v>1.5600000000000041</v>
      </c>
      <c r="AC130" s="3">
        <f t="shared" si="111"/>
        <v>0.29765868882022323</v>
      </c>
      <c r="AD130" s="3">
        <f t="shared" si="112"/>
        <v>384.73002595988567</v>
      </c>
      <c r="AE130">
        <f t="shared" si="113"/>
        <v>385.02768464870587</v>
      </c>
      <c r="AF130" s="3">
        <f t="shared" si="114"/>
        <v>52282.852914834883</v>
      </c>
      <c r="AG130" s="4">
        <f t="shared" si="93"/>
        <v>2.614142645741744E-2</v>
      </c>
      <c r="AH130" s="4">
        <f t="shared" si="94"/>
        <v>0.99922691613957115</v>
      </c>
      <c r="AI130" s="3">
        <f t="shared" si="115"/>
        <v>1.5600000000000604</v>
      </c>
    </row>
    <row r="131" spans="3:35" x14ac:dyDescent="0.2">
      <c r="C131">
        <v>120</v>
      </c>
      <c r="D131" s="3">
        <f t="shared" si="95"/>
        <v>0.40422076124386197</v>
      </c>
      <c r="E131" s="3">
        <f t="shared" si="96"/>
        <v>1682.5806240453005</v>
      </c>
      <c r="F131" s="3">
        <f t="shared" si="97"/>
        <v>1682.9848448065445</v>
      </c>
      <c r="G131">
        <f t="shared" si="98"/>
        <v>362297.30587504018</v>
      </c>
      <c r="H131" s="4">
        <f t="shared" si="87"/>
        <v>9.0574326468760041E-2</v>
      </c>
      <c r="I131" s="4">
        <f t="shared" si="88"/>
        <v>0.9997598191317697</v>
      </c>
      <c r="J131" s="3">
        <f t="shared" si="99"/>
        <v>1.2805914907318305</v>
      </c>
      <c r="K131" s="3">
        <f t="shared" si="100"/>
        <v>0.98863001599856526</v>
      </c>
      <c r="M131" s="3">
        <f t="shared" si="101"/>
        <v>4.7660819220699685E-4</v>
      </c>
      <c r="N131" s="3">
        <f t="shared" si="102"/>
        <v>1279.099689099309</v>
      </c>
      <c r="O131">
        <f t="shared" si="103"/>
        <v>1279.1001657075012</v>
      </c>
      <c r="P131" s="3">
        <f t="shared" si="104"/>
        <v>256227.81064647433</v>
      </c>
      <c r="Q131" s="4">
        <f t="shared" si="89"/>
        <v>0.25622781064647432</v>
      </c>
      <c r="R131" s="4">
        <f t="shared" si="90"/>
        <v>0.99999962738790515</v>
      </c>
      <c r="S131" s="3">
        <f t="shared" si="105"/>
        <v>1.5599999979175787</v>
      </c>
      <c r="U131" s="3">
        <f t="shared" si="106"/>
        <v>0.12216048798462149</v>
      </c>
      <c r="V131" s="3">
        <f t="shared" si="107"/>
        <v>1.725692771541014</v>
      </c>
      <c r="W131">
        <f t="shared" si="108"/>
        <v>1.8478532595256354</v>
      </c>
      <c r="X131" s="3">
        <f t="shared" si="109"/>
        <v>53401.614629082243</v>
      </c>
      <c r="Y131" s="4">
        <f t="shared" si="91"/>
        <v>5.3401614629082245E-2</v>
      </c>
      <c r="Z131" s="4">
        <f t="shared" si="92"/>
        <v>0.93389059041626421</v>
      </c>
      <c r="AA131" s="3">
        <f t="shared" si="110"/>
        <v>1.5600000000000069</v>
      </c>
      <c r="AC131" s="3">
        <f t="shared" si="111"/>
        <v>0.28158366506703347</v>
      </c>
      <c r="AD131" s="3">
        <f t="shared" si="112"/>
        <v>401.75524217445059</v>
      </c>
      <c r="AE131">
        <f t="shared" si="113"/>
        <v>402.03682583951763</v>
      </c>
      <c r="AF131" s="3">
        <f t="shared" si="114"/>
        <v>52667.880599483586</v>
      </c>
      <c r="AG131" s="4">
        <f t="shared" si="93"/>
        <v>2.6333940299741794E-2</v>
      </c>
      <c r="AH131" s="4">
        <f t="shared" si="94"/>
        <v>0.9992996072822955</v>
      </c>
      <c r="AI131" s="3">
        <f t="shared" si="115"/>
        <v>1.560000000000203</v>
      </c>
    </row>
    <row r="132" spans="3:35" x14ac:dyDescent="0.2">
      <c r="D132" s="3"/>
      <c r="E132" s="3"/>
      <c r="F132" s="3"/>
      <c r="H132" s="4"/>
      <c r="I132" s="4"/>
      <c r="J132" s="3"/>
      <c r="M132" s="3"/>
      <c r="N132" s="3"/>
      <c r="P132" s="3"/>
      <c r="Q132" s="4"/>
      <c r="R132" s="4"/>
      <c r="S132" s="3"/>
      <c r="U132" s="3"/>
      <c r="V132" s="3"/>
      <c r="X132" s="3"/>
      <c r="Y132" s="4"/>
      <c r="Z132" s="4"/>
      <c r="AA132" s="3"/>
      <c r="AC132" s="3"/>
      <c r="AD132" s="3"/>
      <c r="AF132" s="3"/>
      <c r="AG132" s="4"/>
      <c r="AH132" s="4"/>
      <c r="AI132" s="3"/>
    </row>
    <row r="133" spans="3:35" x14ac:dyDescent="0.2">
      <c r="D133" s="3"/>
      <c r="E133" s="3"/>
      <c r="F133" s="3"/>
      <c r="H133" s="4"/>
      <c r="I133" s="4"/>
      <c r="J133" s="3"/>
      <c r="M133" s="3"/>
      <c r="N133" s="3"/>
      <c r="P133" s="3"/>
      <c r="Q133" s="4"/>
      <c r="R133" s="4"/>
      <c r="S133" s="3"/>
      <c r="U133" s="3"/>
      <c r="V133" s="3"/>
      <c r="X133" s="3"/>
      <c r="Y133" s="4"/>
      <c r="Z133" s="4"/>
      <c r="AA133" s="3"/>
      <c r="AC133" s="3"/>
      <c r="AD133" s="3"/>
      <c r="AF133" s="3"/>
      <c r="AG133" s="4"/>
      <c r="AH133" s="4"/>
      <c r="AI133" s="3"/>
    </row>
    <row r="134" spans="3:35" x14ac:dyDescent="0.2">
      <c r="D134" s="3"/>
      <c r="E134" s="3"/>
      <c r="F134" s="3"/>
      <c r="H134" s="4"/>
      <c r="I134" s="4"/>
      <c r="J134" s="3"/>
      <c r="M134" s="3"/>
      <c r="N134" s="3"/>
      <c r="P134" s="3"/>
      <c r="Q134" s="4"/>
      <c r="R134" s="4"/>
      <c r="S134" s="3"/>
      <c r="U134" s="3"/>
      <c r="V134" s="3"/>
      <c r="X134" s="3"/>
      <c r="Y134" s="4"/>
      <c r="Z134" s="4"/>
      <c r="AA134" s="3"/>
      <c r="AC134" s="3"/>
      <c r="AD134" s="3"/>
      <c r="AF134" s="3"/>
      <c r="AG134" s="4"/>
      <c r="AH134" s="4"/>
      <c r="AI134" s="3"/>
    </row>
    <row r="135" spans="3:35" x14ac:dyDescent="0.2">
      <c r="D135" s="3"/>
      <c r="E135" s="3"/>
      <c r="F135" s="3"/>
      <c r="H135" s="4"/>
      <c r="I135" s="4"/>
      <c r="J135" s="3"/>
      <c r="M135" s="3"/>
      <c r="N135" s="3"/>
      <c r="P135" s="3"/>
      <c r="Q135" s="4"/>
      <c r="R135" s="4"/>
      <c r="S135" s="3"/>
      <c r="U135" s="3"/>
      <c r="V135" s="3"/>
      <c r="X135" s="3"/>
      <c r="Y135" s="4"/>
      <c r="Z135" s="4"/>
      <c r="AA135" s="3"/>
      <c r="AC135" s="3"/>
      <c r="AD135" s="3"/>
      <c r="AF135" s="3"/>
      <c r="AG135" s="4"/>
      <c r="AH135" s="4"/>
      <c r="AI135" s="3"/>
    </row>
    <row r="136" spans="3:35" x14ac:dyDescent="0.2">
      <c r="D136" s="3"/>
      <c r="E136" s="3"/>
      <c r="F136" s="3"/>
      <c r="H136" s="4"/>
      <c r="I136" s="4"/>
      <c r="J136" s="3"/>
      <c r="M136" s="3"/>
      <c r="N136" s="3"/>
      <c r="P136" s="3"/>
      <c r="Q136" s="4"/>
      <c r="R136" s="4"/>
      <c r="S136" s="3"/>
      <c r="U136" s="3"/>
      <c r="V136" s="3"/>
      <c r="X136" s="3"/>
      <c r="Y136" s="4"/>
      <c r="Z136" s="4"/>
      <c r="AA136" s="3"/>
      <c r="AC136" s="3"/>
      <c r="AD136" s="3"/>
      <c r="AF136" s="3"/>
      <c r="AG136" s="4"/>
      <c r="AH136" s="4"/>
      <c r="AI136" s="3"/>
    </row>
    <row r="137" spans="3:35" x14ac:dyDescent="0.2">
      <c r="D137" s="3"/>
      <c r="E137" s="3"/>
      <c r="F137" s="3"/>
      <c r="H137" s="4"/>
      <c r="I137" s="4"/>
      <c r="J137" s="3"/>
      <c r="M137" s="3"/>
      <c r="N137" s="3"/>
      <c r="P137" s="3"/>
      <c r="Q137" s="4"/>
      <c r="R137" s="4"/>
      <c r="S137" s="3"/>
      <c r="U137" s="3"/>
      <c r="V137" s="3"/>
      <c r="X137" s="3"/>
      <c r="Y137" s="4"/>
      <c r="Z137" s="4"/>
      <c r="AA137" s="3"/>
      <c r="AC137" s="3"/>
      <c r="AD137" s="3"/>
      <c r="AF137" s="3"/>
      <c r="AG137" s="4"/>
      <c r="AH137" s="4"/>
      <c r="AI137" s="3"/>
    </row>
    <row r="138" spans="3:35" x14ac:dyDescent="0.2">
      <c r="D138" s="3"/>
      <c r="E138" s="3"/>
      <c r="F138" s="3"/>
      <c r="H138" s="4"/>
      <c r="I138" s="4"/>
      <c r="J138" s="3"/>
      <c r="M138" s="3"/>
      <c r="N138" s="3"/>
      <c r="P138" s="3"/>
      <c r="Q138" s="4"/>
      <c r="R138" s="4"/>
      <c r="S138" s="3"/>
      <c r="U138" s="3"/>
      <c r="V138" s="3"/>
      <c r="X138" s="3"/>
      <c r="Y138" s="4"/>
      <c r="Z138" s="4"/>
      <c r="AA138" s="3"/>
      <c r="AC138" s="3"/>
      <c r="AD138" s="3"/>
      <c r="AF138" s="3"/>
      <c r="AG138" s="4"/>
      <c r="AH138" s="4"/>
      <c r="AI138" s="3"/>
    </row>
    <row r="139" spans="3:35" x14ac:dyDescent="0.2">
      <c r="D139" s="3"/>
      <c r="E139" s="3"/>
      <c r="F139" s="3"/>
      <c r="H139" s="4"/>
      <c r="I139" s="4"/>
      <c r="J139" s="3"/>
      <c r="M139" s="3"/>
      <c r="N139" s="3"/>
      <c r="P139" s="3"/>
      <c r="Q139" s="4"/>
      <c r="R139" s="4"/>
      <c r="S139" s="3"/>
      <c r="U139" s="3"/>
      <c r="V139" s="3"/>
      <c r="X139" s="3"/>
      <c r="Y139" s="4"/>
      <c r="Z139" s="4"/>
      <c r="AA139" s="3"/>
      <c r="AC139" s="3"/>
      <c r="AD139" s="3"/>
      <c r="AF139" s="3"/>
      <c r="AG139" s="4"/>
      <c r="AH139" s="4"/>
      <c r="AI139" s="3"/>
    </row>
    <row r="140" spans="3:35" x14ac:dyDescent="0.2">
      <c r="D140" s="3"/>
      <c r="E140" s="3"/>
      <c r="F140" s="3"/>
      <c r="H140" s="4"/>
      <c r="I140" s="4"/>
      <c r="J140" s="3"/>
      <c r="M140" s="3"/>
      <c r="N140" s="3"/>
      <c r="P140" s="3"/>
      <c r="Q140" s="4"/>
      <c r="R140" s="4"/>
      <c r="S140" s="3"/>
      <c r="U140" s="3"/>
      <c r="V140" s="3"/>
      <c r="X140" s="3"/>
      <c r="Y140" s="4"/>
      <c r="Z140" s="4"/>
      <c r="AA140" s="3"/>
      <c r="AC140" s="3"/>
      <c r="AD140" s="3"/>
      <c r="AF140" s="3"/>
      <c r="AG140" s="4"/>
      <c r="AH140" s="4"/>
      <c r="AI140" s="3"/>
    </row>
    <row r="141" spans="3:35" x14ac:dyDescent="0.2">
      <c r="D141" s="3"/>
      <c r="E141" s="3"/>
      <c r="F141" s="3"/>
      <c r="H141" s="4"/>
      <c r="I141" s="4"/>
      <c r="J141" s="3"/>
      <c r="M141" s="3"/>
      <c r="N141" s="3"/>
      <c r="P141" s="3"/>
      <c r="Q141" s="4"/>
      <c r="R141" s="4"/>
      <c r="S141" s="3"/>
      <c r="U141" s="3"/>
      <c r="V141" s="3"/>
      <c r="X141" s="3"/>
      <c r="Y141" s="4"/>
      <c r="Z141" s="4"/>
      <c r="AA141" s="3"/>
      <c r="AC141" s="3"/>
      <c r="AD141" s="3"/>
      <c r="AF141" s="3"/>
      <c r="AG141" s="4"/>
      <c r="AH141" s="4"/>
      <c r="AI141" s="3"/>
    </row>
    <row r="142" spans="3:35" x14ac:dyDescent="0.2">
      <c r="D142" s="3"/>
      <c r="E142" s="3"/>
      <c r="F142" s="3"/>
      <c r="H142" s="4"/>
      <c r="I142" s="4"/>
      <c r="J142" s="3"/>
      <c r="M142" s="3"/>
      <c r="N142" s="3"/>
      <c r="P142" s="3"/>
      <c r="Q142" s="4"/>
      <c r="R142" s="4"/>
      <c r="S142" s="3"/>
      <c r="U142" s="3"/>
      <c r="V142" s="3"/>
      <c r="X142" s="3"/>
      <c r="Y142" s="4"/>
      <c r="Z142" s="4"/>
      <c r="AA142" s="3"/>
      <c r="AC142" s="3"/>
      <c r="AD142" s="3"/>
      <c r="AF142" s="3"/>
      <c r="AG142" s="4"/>
      <c r="AH142" s="4"/>
      <c r="AI142" s="3"/>
    </row>
    <row r="143" spans="3:35" x14ac:dyDescent="0.2">
      <c r="D143" s="3"/>
      <c r="E143" s="3"/>
      <c r="F143" s="3"/>
      <c r="H143" s="4"/>
      <c r="I143" s="4"/>
      <c r="J143" s="3"/>
      <c r="M143" s="3"/>
      <c r="N143" s="3"/>
      <c r="P143" s="3"/>
      <c r="Q143" s="4"/>
      <c r="R143" s="4"/>
      <c r="S143" s="3"/>
      <c r="U143" s="3"/>
      <c r="V143" s="3"/>
      <c r="X143" s="3"/>
      <c r="Y143" s="4"/>
      <c r="Z143" s="4"/>
      <c r="AA143" s="3"/>
      <c r="AC143" s="3"/>
      <c r="AD143" s="3"/>
      <c r="AF143" s="3"/>
      <c r="AG143" s="4"/>
      <c r="AH143" s="4"/>
      <c r="AI143" s="3"/>
    </row>
    <row r="144" spans="3:35" x14ac:dyDescent="0.2">
      <c r="D144" s="3"/>
      <c r="E144" s="3"/>
      <c r="F144" s="3"/>
      <c r="H144" s="4"/>
      <c r="I144" s="4"/>
      <c r="J144" s="3"/>
      <c r="M144" s="3"/>
      <c r="N144" s="3"/>
      <c r="P144" s="3"/>
      <c r="Q144" s="4"/>
      <c r="R144" s="4"/>
      <c r="S144" s="3"/>
      <c r="U144" s="3"/>
      <c r="V144" s="3"/>
      <c r="X144" s="3"/>
      <c r="Y144" s="4"/>
      <c r="Z144" s="4"/>
      <c r="AA144" s="3"/>
      <c r="AC144" s="3"/>
      <c r="AD144" s="3"/>
      <c r="AF144" s="3"/>
      <c r="AG144" s="4"/>
      <c r="AH144" s="4"/>
      <c r="AI144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A3EA-8069-44D5-9192-CE7EC9EE01DB}">
  <dimension ref="A1:J16"/>
  <sheetViews>
    <sheetView workbookViewId="0">
      <selection activeCell="F24" sqref="F24"/>
    </sheetView>
  </sheetViews>
  <sheetFormatPr defaultRowHeight="12.75" x14ac:dyDescent="0.2"/>
  <cols>
    <col min="6" max="6" width="12.42578125" style="1" bestFit="1" customWidth="1"/>
    <col min="7" max="7" width="12.42578125" style="1" customWidth="1"/>
    <col min="9" max="9" width="12.42578125" bestFit="1" customWidth="1"/>
  </cols>
  <sheetData>
    <row r="1" spans="1:10" x14ac:dyDescent="0.2">
      <c r="E1" t="s">
        <v>3</v>
      </c>
      <c r="F1" s="1">
        <v>1.5</v>
      </c>
    </row>
    <row r="2" spans="1:10" x14ac:dyDescent="0.2">
      <c r="E2" t="s">
        <v>2</v>
      </c>
      <c r="F2" s="1">
        <v>4.5</v>
      </c>
    </row>
    <row r="3" spans="1:10" x14ac:dyDescent="0.2">
      <c r="E3" t="s">
        <v>28</v>
      </c>
      <c r="F3" s="1">
        <f>LN(POWER(F1,7/F2))</f>
        <v>0.63072350150158907</v>
      </c>
    </row>
    <row r="4" spans="1:10" x14ac:dyDescent="0.2">
      <c r="E4" t="s">
        <v>29</v>
      </c>
      <c r="F4" s="1">
        <v>4</v>
      </c>
    </row>
    <row r="6" spans="1:10" x14ac:dyDescent="0.2">
      <c r="A6">
        <v>0</v>
      </c>
      <c r="B6">
        <v>51</v>
      </c>
      <c r="C6">
        <v>6</v>
      </c>
      <c r="D6">
        <v>80</v>
      </c>
      <c r="E6" s="1">
        <f t="shared" ref="E6:E12" si="0">C6/D6</f>
        <v>7.4999999999999997E-2</v>
      </c>
      <c r="F6" s="1">
        <f>1/(1+EXP(-POWER($F$3,7/7)*($A6-$F$4)))</f>
        <v>7.4268728595699496E-2</v>
      </c>
      <c r="H6" s="3"/>
    </row>
    <row r="7" spans="1:10" x14ac:dyDescent="0.2">
      <c r="A7">
        <f>A6+1</f>
        <v>1</v>
      </c>
      <c r="B7">
        <v>52</v>
      </c>
      <c r="C7">
        <v>29</v>
      </c>
      <c r="D7">
        <v>178</v>
      </c>
      <c r="E7" s="1">
        <f t="shared" si="0"/>
        <v>0.16292134831460675</v>
      </c>
      <c r="F7" s="1">
        <f>1/(1+EXP(-POWER($F$3,7/7)*($A7-$F$4)))</f>
        <v>0.13099718792450565</v>
      </c>
      <c r="G7" s="1">
        <f>A7</f>
        <v>1</v>
      </c>
      <c r="H7" s="3">
        <f>POWER(EXP(-(LN(1/E7 - 1)-LN(1/E6 - 1))),$F$2/7)</f>
        <v>1.7557939830109515</v>
      </c>
      <c r="I7" s="3"/>
    </row>
    <row r="8" spans="1:10" x14ac:dyDescent="0.2">
      <c r="A8" s="1">
        <f t="shared" ref="A8:A12" si="1">A7+1</f>
        <v>2</v>
      </c>
      <c r="B8">
        <v>53</v>
      </c>
      <c r="C8">
        <v>111</v>
      </c>
      <c r="D8">
        <v>424</v>
      </c>
      <c r="E8" s="1">
        <f t="shared" si="0"/>
        <v>0.2617924528301887</v>
      </c>
      <c r="F8" s="1">
        <f>1/(1+EXP(-POWER($F$3,7/7)*($A8-$F$4)))</f>
        <v>0.22072489928603894</v>
      </c>
      <c r="G8" s="1">
        <f t="shared" ref="G8:G12" si="2">A8</f>
        <v>2</v>
      </c>
      <c r="H8" s="3">
        <f t="shared" ref="H8:H12" si="3">POWER(EXP(-(LN(1/E8 - 1)-LN(1/E7 - 1))),$F$2/7)</f>
        <v>1.4706431364462837</v>
      </c>
      <c r="I8" s="3"/>
      <c r="J8" s="1"/>
    </row>
    <row r="9" spans="1:10" x14ac:dyDescent="0.2">
      <c r="A9" s="1">
        <f t="shared" si="1"/>
        <v>3</v>
      </c>
      <c r="B9">
        <v>1</v>
      </c>
      <c r="C9">
        <v>87</v>
      </c>
      <c r="D9">
        <v>188</v>
      </c>
      <c r="E9" s="1">
        <f t="shared" si="0"/>
        <v>0.46276595744680848</v>
      </c>
      <c r="F9" s="1">
        <f>1/(1+EXP(-POWER($F$3,7/7)*($A9-$F$4)))</f>
        <v>0.34734650414277018</v>
      </c>
      <c r="G9" s="1">
        <f t="shared" si="2"/>
        <v>3</v>
      </c>
      <c r="H9" s="3">
        <f t="shared" si="3"/>
        <v>1.7691697698370039</v>
      </c>
      <c r="I9" s="3"/>
      <c r="J9" s="1"/>
    </row>
    <row r="10" spans="1:10" x14ac:dyDescent="0.2">
      <c r="A10" s="1">
        <f t="shared" si="1"/>
        <v>4</v>
      </c>
      <c r="B10">
        <v>2</v>
      </c>
      <c r="C10">
        <v>90</v>
      </c>
      <c r="D10">
        <v>156</v>
      </c>
      <c r="E10" s="1">
        <f t="shared" si="0"/>
        <v>0.57692307692307687</v>
      </c>
      <c r="F10" s="1">
        <f>1/(1+EXP(-POWER($F$3,7/7)*($A10-$F$4)))</f>
        <v>0.5</v>
      </c>
      <c r="G10" s="1">
        <f t="shared" si="2"/>
        <v>4</v>
      </c>
      <c r="H10" s="3">
        <f t="shared" si="3"/>
        <v>1.3435395236055145</v>
      </c>
      <c r="I10" s="3"/>
      <c r="J10" s="1"/>
    </row>
    <row r="11" spans="1:10" x14ac:dyDescent="0.2">
      <c r="A11" s="1">
        <f t="shared" si="1"/>
        <v>5</v>
      </c>
      <c r="B11">
        <v>3</v>
      </c>
      <c r="C11">
        <v>330</v>
      </c>
      <c r="D11">
        <v>475</v>
      </c>
      <c r="E11" s="1">
        <f t="shared" si="0"/>
        <v>0.69473684210526321</v>
      </c>
      <c r="F11" s="1">
        <f>1/(1+EXP(-POWER($F$3,7/7)*($A11-$F$4)))</f>
        <v>0.65265349585722976</v>
      </c>
      <c r="G11" s="1">
        <f t="shared" si="2"/>
        <v>5</v>
      </c>
      <c r="H11" s="3">
        <f t="shared" si="3"/>
        <v>1.389958637554267</v>
      </c>
      <c r="I11" s="3"/>
      <c r="J11" s="1"/>
    </row>
    <row r="12" spans="1:10" x14ac:dyDescent="0.2">
      <c r="A12" s="1">
        <f t="shared" si="1"/>
        <v>6</v>
      </c>
      <c r="B12">
        <v>4</v>
      </c>
      <c r="C12">
        <v>833</v>
      </c>
      <c r="D12">
        <v>1111</v>
      </c>
      <c r="E12" s="1">
        <f t="shared" si="0"/>
        <v>0.74977497749774979</v>
      </c>
      <c r="F12" s="1">
        <f>1/(1+EXP(-POWER($F$3,7/7)*($A12-$F$4)))</f>
        <v>0.77927510071396111</v>
      </c>
      <c r="G12" s="1">
        <f t="shared" si="2"/>
        <v>6</v>
      </c>
      <c r="H12" s="3">
        <f t="shared" si="3"/>
        <v>1.1934164760615347</v>
      </c>
      <c r="I12" s="3"/>
      <c r="J12" s="1"/>
    </row>
    <row r="15" spans="1:10" x14ac:dyDescent="0.2">
      <c r="H15" s="3"/>
    </row>
    <row r="16" spans="1:10" x14ac:dyDescent="0.2">
      <c r="H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SimpleModel</vt:lpstr>
      <vt:lpstr>IrelandSamples</vt:lpstr>
      <vt:lpstr>B117 Transmission Advantage</vt:lpstr>
      <vt:lpstr>Cases</vt:lpstr>
      <vt:lpstr>B117 Share</vt:lpstr>
      <vt:lpstr>Observerd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Dempsey</dc:creator>
  <dc:description/>
  <cp:lastModifiedBy>Angela Martin</cp:lastModifiedBy>
  <cp:revision>7</cp:revision>
  <dcterms:created xsi:type="dcterms:W3CDTF">2021-02-09T01:04:01Z</dcterms:created>
  <dcterms:modified xsi:type="dcterms:W3CDTF">2021-02-11T01:28:23Z</dcterms:modified>
  <dc:language>en-GB</dc:language>
</cp:coreProperties>
</file>