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pfadmin/Downloads/Final Project-2/"/>
    </mc:Choice>
  </mc:AlternateContent>
  <xr:revisionPtr revIDLastSave="0" documentId="8_{47AD4C12-0B13-C341-9094-9BEC1DB595C4}" xr6:coauthVersionLast="47" xr6:coauthVersionMax="47" xr10:uidLastSave="{00000000-0000-0000-0000-000000000000}"/>
  <bookViews>
    <workbookView xWindow="240" yWindow="500" windowWidth="19620" windowHeight="19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" l="1"/>
  <c r="C124" i="1"/>
  <c r="D89" i="1"/>
  <c r="C89" i="1"/>
  <c r="D124" i="1"/>
  <c r="D96" i="1"/>
  <c r="D69" i="1"/>
  <c r="D97" i="1"/>
  <c r="D68" i="1"/>
  <c r="C96" i="1"/>
  <c r="D110" i="1"/>
  <c r="D103" i="1"/>
  <c r="D62" i="1"/>
  <c r="C103" i="1"/>
  <c r="C110" i="1"/>
  <c r="D118" i="1"/>
  <c r="C61" i="1"/>
  <c r="D117" i="1"/>
  <c r="C117" i="1"/>
  <c r="D55" i="1"/>
  <c r="D54" i="1"/>
  <c r="D139" i="1"/>
  <c r="D138" i="1"/>
  <c r="C138" i="1"/>
  <c r="B42" i="1"/>
  <c r="B36" i="1"/>
  <c r="C30" i="1"/>
  <c r="B30" i="1"/>
  <c r="B29" i="1"/>
  <c r="B23" i="1"/>
  <c r="D22" i="1"/>
  <c r="B22" i="1"/>
  <c r="C16" i="1"/>
  <c r="B16" i="1"/>
  <c r="E15" i="1"/>
  <c r="C15" i="1"/>
  <c r="B15" i="1"/>
  <c r="C13" i="1"/>
  <c r="E8" i="1"/>
  <c r="D8" i="1"/>
  <c r="C8" i="1"/>
  <c r="B8" i="1"/>
  <c r="F7" i="1"/>
  <c r="D7" i="1"/>
  <c r="C7" i="1"/>
  <c r="B7" i="1"/>
  <c r="C6" i="1"/>
  <c r="B6" i="1"/>
  <c r="C4" i="1"/>
</calcChain>
</file>

<file path=xl/sharedStrings.xml><?xml version="1.0" encoding="utf-8"?>
<sst xmlns="http://schemas.openxmlformats.org/spreadsheetml/2006/main" count="162" uniqueCount="30">
  <si>
    <t>Goal</t>
  </si>
  <si>
    <t>Criteria</t>
  </si>
  <si>
    <t>Functionality</t>
  </si>
  <si>
    <t>Security</t>
  </si>
  <si>
    <t>Support and Maintenance</t>
  </si>
  <si>
    <t>Implementation Effort</t>
  </si>
  <si>
    <t>Recurring Cost</t>
  </si>
  <si>
    <t>Functionality Cluster</t>
  </si>
  <si>
    <t>User Roles</t>
  </si>
  <si>
    <t>Build Functionality</t>
  </si>
  <si>
    <t>Development Workflow Solution</t>
  </si>
  <si>
    <t>Familiarity</t>
  </si>
  <si>
    <t>Security Cluster</t>
  </si>
  <si>
    <t>Security Updates</t>
  </si>
  <si>
    <t>Server Location</t>
  </si>
  <si>
    <t>Customer Data Management</t>
  </si>
  <si>
    <t>Support and Maintenance Cluster</t>
  </si>
  <si>
    <t>Vendor Support Quality</t>
  </si>
  <si>
    <t>Update Responsibility</t>
  </si>
  <si>
    <t>Internal Support and Maintenance</t>
  </si>
  <si>
    <t>Implementation Effort Cluster</t>
  </si>
  <si>
    <t>Internal Implementation Effort</t>
  </si>
  <si>
    <t>Vendor Implementation Effort</t>
  </si>
  <si>
    <t>Recurring Cost Cluster</t>
  </si>
  <si>
    <t>Yearly Subscription Cost</t>
  </si>
  <si>
    <t>Internal Yearly Support Cost</t>
  </si>
  <si>
    <t>Alternatives Cluster</t>
  </si>
  <si>
    <t>GitLab On-Prem</t>
  </si>
  <si>
    <t>GitLab Cloud</t>
  </si>
  <si>
    <t>GitHub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</si>
</sst>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2" xfId="0" applyBorder="1"/>
    <xf numFmtId="0" fontId="0" fillId="4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workbookViewId="0">
      <selection activeCell="E125" sqref="E125"/>
    </sheetView>
  </sheetViews>
  <sheetFormatPr baseColWidth="10" defaultColWidth="8.83203125" defaultRowHeight="15" x14ac:dyDescent="0.2"/>
  <cols>
    <col min="1" max="21" width="15.6640625" customWidth="1"/>
  </cols>
  <sheetData>
    <row r="1" spans="1:6" x14ac:dyDescent="0.2">
      <c r="A1" s="1" t="s">
        <v>0</v>
      </c>
    </row>
    <row r="2" spans="1:6" x14ac:dyDescent="0.2">
      <c r="C2" s="2" t="s">
        <v>1</v>
      </c>
    </row>
    <row r="3" spans="1:6" x14ac:dyDescent="0.2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3" t="s">
        <v>2</v>
      </c>
      <c r="B4" s="4">
        <v>1</v>
      </c>
      <c r="C4" s="5">
        <f>1/5</f>
        <v>0.2</v>
      </c>
      <c r="D4" s="5">
        <v>3</v>
      </c>
      <c r="E4" s="5">
        <v>5</v>
      </c>
      <c r="F4" s="7">
        <v>6</v>
      </c>
    </row>
    <row r="5" spans="1:6" x14ac:dyDescent="0.2">
      <c r="A5" s="3" t="s">
        <v>3</v>
      </c>
      <c r="B5" s="6">
        <v>5</v>
      </c>
      <c r="C5" s="4">
        <v>1</v>
      </c>
      <c r="D5" s="5">
        <v>4</v>
      </c>
      <c r="E5" s="5">
        <v>6</v>
      </c>
      <c r="F5" s="7">
        <v>8</v>
      </c>
    </row>
    <row r="6" spans="1:6" x14ac:dyDescent="0.2">
      <c r="A6" s="3" t="s">
        <v>4</v>
      </c>
      <c r="B6" s="6">
        <f>1/3</f>
        <v>0.33333333333333331</v>
      </c>
      <c r="C6" s="6">
        <f>1/4</f>
        <v>0.25</v>
      </c>
      <c r="D6" s="4">
        <v>1</v>
      </c>
      <c r="E6" s="5">
        <v>3</v>
      </c>
      <c r="F6" s="7">
        <v>2</v>
      </c>
    </row>
    <row r="7" spans="1:6" x14ac:dyDescent="0.2">
      <c r="A7" s="3" t="s">
        <v>5</v>
      </c>
      <c r="B7" s="6">
        <f>1/4</f>
        <v>0.25</v>
      </c>
      <c r="C7" s="6">
        <f>1/6</f>
        <v>0.16666666666666666</v>
      </c>
      <c r="D7" s="6">
        <f>1/3</f>
        <v>0.33333333333333331</v>
      </c>
      <c r="E7" s="4">
        <v>1</v>
      </c>
      <c r="F7" s="7">
        <f>1/3</f>
        <v>0.33333333333333331</v>
      </c>
    </row>
    <row r="8" spans="1:6" x14ac:dyDescent="0.2">
      <c r="A8" s="3" t="s">
        <v>6</v>
      </c>
      <c r="B8" s="6">
        <f>1/6</f>
        <v>0.16666666666666666</v>
      </c>
      <c r="C8" s="6">
        <f>1/8</f>
        <v>0.125</v>
      </c>
      <c r="D8" s="6">
        <f>1/2</f>
        <v>0.5</v>
      </c>
      <c r="E8" s="6">
        <f>3</f>
        <v>3</v>
      </c>
      <c r="F8" s="8">
        <v>1</v>
      </c>
    </row>
    <row r="10" spans="1:6" x14ac:dyDescent="0.2">
      <c r="A10" s="1" t="s">
        <v>2</v>
      </c>
    </row>
    <row r="11" spans="1:6" x14ac:dyDescent="0.2">
      <c r="C11" s="2" t="s">
        <v>7</v>
      </c>
    </row>
    <row r="12" spans="1:6" x14ac:dyDescent="0.2">
      <c r="B12" s="3" t="s">
        <v>8</v>
      </c>
      <c r="C12" s="3" t="s">
        <v>9</v>
      </c>
      <c r="D12" s="3" t="s">
        <v>10</v>
      </c>
      <c r="E12" s="3" t="s">
        <v>11</v>
      </c>
    </row>
    <row r="13" spans="1:6" x14ac:dyDescent="0.2">
      <c r="A13" s="3" t="s">
        <v>8</v>
      </c>
      <c r="B13" s="4">
        <v>1</v>
      </c>
      <c r="C13" s="5">
        <f>1/3</f>
        <v>0.33333333333333331</v>
      </c>
      <c r="D13" s="5">
        <v>5</v>
      </c>
      <c r="E13" s="7">
        <v>3</v>
      </c>
    </row>
    <row r="14" spans="1:6" x14ac:dyDescent="0.2">
      <c r="A14" s="3" t="s">
        <v>9</v>
      </c>
      <c r="B14" s="6">
        <v>3</v>
      </c>
      <c r="C14" s="4">
        <v>1</v>
      </c>
      <c r="D14" s="5">
        <v>4</v>
      </c>
      <c r="E14" s="7">
        <v>7</v>
      </c>
    </row>
    <row r="15" spans="1:6" x14ac:dyDescent="0.2">
      <c r="A15" s="3" t="s">
        <v>10</v>
      </c>
      <c r="B15" s="6">
        <f>1/5</f>
        <v>0.2</v>
      </c>
      <c r="C15" s="6">
        <f>1/4</f>
        <v>0.25</v>
      </c>
      <c r="D15" s="4">
        <v>1</v>
      </c>
      <c r="E15" s="7">
        <f>1/6</f>
        <v>0.16666666666666666</v>
      </c>
    </row>
    <row r="16" spans="1:6" x14ac:dyDescent="0.2">
      <c r="A16" s="3" t="s">
        <v>11</v>
      </c>
      <c r="B16" s="6">
        <f>1/3</f>
        <v>0.33333333333333331</v>
      </c>
      <c r="C16" s="6">
        <f>1/7</f>
        <v>0.14285714285714285</v>
      </c>
      <c r="D16" s="6">
        <v>6</v>
      </c>
      <c r="E16" s="8">
        <v>1</v>
      </c>
    </row>
    <row r="18" spans="1:4" x14ac:dyDescent="0.2">
      <c r="A18" s="1" t="s">
        <v>3</v>
      </c>
    </row>
    <row r="19" spans="1:4" x14ac:dyDescent="0.2">
      <c r="C19" s="2" t="s">
        <v>12</v>
      </c>
    </row>
    <row r="20" spans="1:4" x14ac:dyDescent="0.2">
      <c r="B20" s="3" t="s">
        <v>13</v>
      </c>
      <c r="C20" s="3" t="s">
        <v>14</v>
      </c>
      <c r="D20" s="3" t="s">
        <v>15</v>
      </c>
    </row>
    <row r="21" spans="1:4" x14ac:dyDescent="0.2">
      <c r="A21" s="3" t="s">
        <v>13</v>
      </c>
      <c r="B21" s="4">
        <v>1</v>
      </c>
      <c r="C21" s="5">
        <v>4</v>
      </c>
      <c r="D21" s="5">
        <v>3</v>
      </c>
    </row>
    <row r="22" spans="1:4" x14ac:dyDescent="0.2">
      <c r="A22" s="3" t="s">
        <v>14</v>
      </c>
      <c r="B22" s="6">
        <f>1/4</f>
        <v>0.25</v>
      </c>
      <c r="C22" s="4">
        <v>1</v>
      </c>
      <c r="D22" s="5">
        <f>1/2</f>
        <v>0.5</v>
      </c>
    </row>
    <row r="23" spans="1:4" x14ac:dyDescent="0.2">
      <c r="A23" s="3" t="s">
        <v>15</v>
      </c>
      <c r="B23" s="6">
        <f>1/3</f>
        <v>0.33333333333333331</v>
      </c>
      <c r="C23" s="6">
        <v>2</v>
      </c>
      <c r="D23" s="4">
        <v>1</v>
      </c>
    </row>
    <row r="25" spans="1:4" x14ac:dyDescent="0.2">
      <c r="A25" s="1" t="s">
        <v>4</v>
      </c>
    </row>
    <row r="26" spans="1:4" x14ac:dyDescent="0.2">
      <c r="C26" s="2" t="s">
        <v>16</v>
      </c>
    </row>
    <row r="27" spans="1:4" x14ac:dyDescent="0.2">
      <c r="B27" s="3" t="s">
        <v>17</v>
      </c>
      <c r="C27" s="3" t="s">
        <v>18</v>
      </c>
      <c r="D27" s="3" t="s">
        <v>19</v>
      </c>
    </row>
    <row r="28" spans="1:4" x14ac:dyDescent="0.2">
      <c r="A28" s="3" t="s">
        <v>17</v>
      </c>
      <c r="B28" s="4">
        <v>1</v>
      </c>
      <c r="C28" s="5">
        <v>4</v>
      </c>
      <c r="D28" s="5">
        <v>6</v>
      </c>
    </row>
    <row r="29" spans="1:4" x14ac:dyDescent="0.2">
      <c r="A29" s="3" t="s">
        <v>18</v>
      </c>
      <c r="B29" s="6">
        <f>1/4</f>
        <v>0.25</v>
      </c>
      <c r="C29" s="4">
        <v>1</v>
      </c>
      <c r="D29" s="5">
        <v>5</v>
      </c>
    </row>
    <row r="30" spans="1:4" x14ac:dyDescent="0.2">
      <c r="A30" s="3" t="s">
        <v>19</v>
      </c>
      <c r="B30" s="6">
        <f>1/6</f>
        <v>0.16666666666666666</v>
      </c>
      <c r="C30" s="6">
        <f>1/5</f>
        <v>0.2</v>
      </c>
      <c r="D30" s="4">
        <v>1</v>
      </c>
    </row>
    <row r="32" spans="1:4" x14ac:dyDescent="0.2">
      <c r="A32" s="1" t="s">
        <v>5</v>
      </c>
    </row>
    <row r="33" spans="1:4" x14ac:dyDescent="0.2">
      <c r="C33" s="2" t="s">
        <v>20</v>
      </c>
    </row>
    <row r="34" spans="1:4" x14ac:dyDescent="0.2">
      <c r="B34" s="3" t="s">
        <v>21</v>
      </c>
      <c r="C34" s="3" t="s">
        <v>22</v>
      </c>
    </row>
    <row r="35" spans="1:4" x14ac:dyDescent="0.2">
      <c r="A35" s="3" t="s">
        <v>21</v>
      </c>
      <c r="B35" s="4">
        <v>1</v>
      </c>
      <c r="C35" s="5">
        <v>4</v>
      </c>
    </row>
    <row r="36" spans="1:4" x14ac:dyDescent="0.2">
      <c r="A36" s="3" t="s">
        <v>22</v>
      </c>
      <c r="B36" s="6">
        <f>1/4</f>
        <v>0.25</v>
      </c>
      <c r="C36" s="4">
        <v>1</v>
      </c>
    </row>
    <row r="38" spans="1:4" x14ac:dyDescent="0.2">
      <c r="A38" s="1" t="s">
        <v>6</v>
      </c>
    </row>
    <row r="39" spans="1:4" x14ac:dyDescent="0.2">
      <c r="C39" s="2" t="s">
        <v>23</v>
      </c>
    </row>
    <row r="40" spans="1:4" x14ac:dyDescent="0.2">
      <c r="B40" s="3" t="s">
        <v>24</v>
      </c>
      <c r="C40" s="3" t="s">
        <v>25</v>
      </c>
    </row>
    <row r="41" spans="1:4" x14ac:dyDescent="0.2">
      <c r="A41" s="3" t="s">
        <v>24</v>
      </c>
      <c r="B41" s="4">
        <v>1</v>
      </c>
      <c r="C41" s="5">
        <v>2</v>
      </c>
    </row>
    <row r="42" spans="1:4" x14ac:dyDescent="0.2">
      <c r="A42" s="3" t="s">
        <v>25</v>
      </c>
      <c r="B42" s="6">
        <f>1/2</f>
        <v>0.5</v>
      </c>
      <c r="C42" s="4">
        <v>1</v>
      </c>
    </row>
    <row r="44" spans="1:4" x14ac:dyDescent="0.2">
      <c r="A44" s="1" t="s">
        <v>8</v>
      </c>
    </row>
    <row r="45" spans="1:4" x14ac:dyDescent="0.2">
      <c r="C45" s="2" t="s">
        <v>26</v>
      </c>
    </row>
    <row r="46" spans="1:4" x14ac:dyDescent="0.2">
      <c r="B46" s="3" t="s">
        <v>27</v>
      </c>
      <c r="C46" s="3" t="s">
        <v>28</v>
      </c>
      <c r="D46" s="3" t="s">
        <v>29</v>
      </c>
    </row>
    <row r="47" spans="1:4" x14ac:dyDescent="0.2">
      <c r="A47" s="3" t="s">
        <v>27</v>
      </c>
      <c r="B47" s="4">
        <v>1</v>
      </c>
      <c r="C47" s="5">
        <v>1</v>
      </c>
      <c r="D47" s="9">
        <v>1</v>
      </c>
    </row>
    <row r="48" spans="1:4" x14ac:dyDescent="0.2">
      <c r="A48" s="3" t="s">
        <v>28</v>
      </c>
      <c r="B48" s="6">
        <v>1</v>
      </c>
      <c r="C48" s="4">
        <v>1</v>
      </c>
      <c r="D48" s="9">
        <v>1</v>
      </c>
    </row>
    <row r="49" spans="1:4" x14ac:dyDescent="0.2">
      <c r="A49" s="3" t="s">
        <v>29</v>
      </c>
      <c r="B49" s="6">
        <v>1</v>
      </c>
      <c r="C49" s="6">
        <v>1</v>
      </c>
      <c r="D49" s="4">
        <v>1</v>
      </c>
    </row>
    <row r="51" spans="1:4" x14ac:dyDescent="0.2">
      <c r="A51" s="1" t="s">
        <v>9</v>
      </c>
    </row>
    <row r="52" spans="1:4" x14ac:dyDescent="0.2">
      <c r="C52" s="2" t="s">
        <v>26</v>
      </c>
    </row>
    <row r="53" spans="1:4" x14ac:dyDescent="0.2">
      <c r="B53" s="3" t="s">
        <v>27</v>
      </c>
      <c r="C53" s="3" t="s">
        <v>28</v>
      </c>
      <c r="D53" s="3" t="s">
        <v>29</v>
      </c>
    </row>
    <row r="54" spans="1:4" x14ac:dyDescent="0.2">
      <c r="A54" s="3" t="s">
        <v>27</v>
      </c>
      <c r="B54" s="4">
        <v>1</v>
      </c>
      <c r="C54" s="5">
        <v>1</v>
      </c>
      <c r="D54" s="9">
        <f>0.448749910962319/0.056093739</f>
        <v>7.9999999815009479</v>
      </c>
    </row>
    <row r="55" spans="1:4" x14ac:dyDescent="0.2">
      <c r="A55" s="3" t="s">
        <v>28</v>
      </c>
      <c r="B55" s="6"/>
      <c r="C55" s="4">
        <v>1</v>
      </c>
      <c r="D55" s="9">
        <f>0.448749910962319/0.056093739</f>
        <v>7.9999999815009479</v>
      </c>
    </row>
    <row r="56" spans="1:4" x14ac:dyDescent="0.2">
      <c r="A56" s="3" t="s">
        <v>29</v>
      </c>
      <c r="B56" s="6"/>
      <c r="C56" s="6"/>
      <c r="D56" s="4">
        <v>1</v>
      </c>
    </row>
    <row r="58" spans="1:4" x14ac:dyDescent="0.2">
      <c r="A58" s="1" t="s">
        <v>10</v>
      </c>
    </row>
    <row r="59" spans="1:4" x14ac:dyDescent="0.2">
      <c r="C59" s="2" t="s">
        <v>26</v>
      </c>
    </row>
    <row r="60" spans="1:4" x14ac:dyDescent="0.2">
      <c r="B60" s="3" t="s">
        <v>27</v>
      </c>
      <c r="C60" s="3" t="s">
        <v>28</v>
      </c>
      <c r="D60" s="3" t="s">
        <v>29</v>
      </c>
    </row>
    <row r="61" spans="1:4" x14ac:dyDescent="0.2">
      <c r="A61" s="3" t="s">
        <v>27</v>
      </c>
      <c r="B61" s="4">
        <v>1</v>
      </c>
      <c r="C61" s="5">
        <f>0.0272054633520906/0.048365268</f>
        <v>0.56250000211082463</v>
      </c>
      <c r="D61" s="5">
        <v>1</v>
      </c>
    </row>
    <row r="62" spans="1:4" x14ac:dyDescent="0.2">
      <c r="A62" s="3" t="s">
        <v>28</v>
      </c>
      <c r="B62" s="6"/>
      <c r="C62" s="4">
        <v>1</v>
      </c>
      <c r="D62" s="5">
        <f>1/C61</f>
        <v>1.7777777711065297</v>
      </c>
    </row>
    <row r="63" spans="1:4" x14ac:dyDescent="0.2">
      <c r="A63" s="3" t="s">
        <v>29</v>
      </c>
      <c r="B63" s="6"/>
      <c r="C63" s="6"/>
      <c r="D63" s="4">
        <v>1</v>
      </c>
    </row>
    <row r="65" spans="1:4" x14ac:dyDescent="0.2">
      <c r="A65" s="1" t="s">
        <v>11</v>
      </c>
    </row>
    <row r="66" spans="1:4" x14ac:dyDescent="0.2">
      <c r="C66" s="2" t="s">
        <v>26</v>
      </c>
    </row>
    <row r="67" spans="1:4" x14ac:dyDescent="0.2">
      <c r="B67" s="3" t="s">
        <v>27</v>
      </c>
      <c r="C67" s="3" t="s">
        <v>28</v>
      </c>
      <c r="D67" s="3" t="s">
        <v>29</v>
      </c>
    </row>
    <row r="68" spans="1:4" x14ac:dyDescent="0.2">
      <c r="A68" s="3" t="s">
        <v>27</v>
      </c>
      <c r="B68" s="4">
        <v>1</v>
      </c>
      <c r="C68" s="5">
        <v>1</v>
      </c>
      <c r="D68" s="5">
        <f>0.2236627/0.0338882</f>
        <v>6.6000171151020117</v>
      </c>
    </row>
    <row r="69" spans="1:4" x14ac:dyDescent="0.2">
      <c r="A69" s="3" t="s">
        <v>28</v>
      </c>
      <c r="B69" s="6"/>
      <c r="C69" s="4">
        <v>1</v>
      </c>
      <c r="D69" s="5">
        <f>0.2236627/0.0338882</f>
        <v>6.6000171151020117</v>
      </c>
    </row>
    <row r="70" spans="1:4" x14ac:dyDescent="0.2">
      <c r="A70" s="3" t="s">
        <v>29</v>
      </c>
      <c r="B70" s="6"/>
      <c r="C70" s="6"/>
      <c r="D70" s="4">
        <v>1</v>
      </c>
    </row>
    <row r="72" spans="1:4" x14ac:dyDescent="0.2">
      <c r="A72" s="1" t="s">
        <v>13</v>
      </c>
    </row>
    <row r="73" spans="1:4" x14ac:dyDescent="0.2">
      <c r="C73" s="2" t="s">
        <v>26</v>
      </c>
    </row>
    <row r="74" spans="1:4" x14ac:dyDescent="0.2">
      <c r="B74" s="3" t="s">
        <v>27</v>
      </c>
      <c r="C74" s="3" t="s">
        <v>28</v>
      </c>
      <c r="D74" s="3" t="s">
        <v>29</v>
      </c>
    </row>
    <row r="75" spans="1:4" x14ac:dyDescent="0.2">
      <c r="A75" s="3" t="s">
        <v>27</v>
      </c>
      <c r="B75" s="4">
        <v>1</v>
      </c>
      <c r="C75" s="5">
        <v>1</v>
      </c>
      <c r="D75" s="5">
        <v>1</v>
      </c>
    </row>
    <row r="76" spans="1:4" x14ac:dyDescent="0.2">
      <c r="A76" s="3" t="s">
        <v>28</v>
      </c>
      <c r="B76" s="6"/>
      <c r="C76" s="4">
        <v>1</v>
      </c>
      <c r="D76" s="5">
        <v>1</v>
      </c>
    </row>
    <row r="77" spans="1:4" x14ac:dyDescent="0.2">
      <c r="A77" s="3" t="s">
        <v>29</v>
      </c>
      <c r="B77" s="6"/>
      <c r="C77" s="6"/>
      <c r="D77" s="4">
        <v>1</v>
      </c>
    </row>
    <row r="79" spans="1:4" x14ac:dyDescent="0.2">
      <c r="A79" s="1" t="s">
        <v>14</v>
      </c>
    </row>
    <row r="80" spans="1:4" x14ac:dyDescent="0.2">
      <c r="C80" s="2" t="s">
        <v>26</v>
      </c>
    </row>
    <row r="81" spans="1:4" x14ac:dyDescent="0.2">
      <c r="B81" s="3" t="s">
        <v>27</v>
      </c>
      <c r="C81" s="3" t="s">
        <v>28</v>
      </c>
      <c r="D81" s="3" t="s">
        <v>29</v>
      </c>
    </row>
    <row r="82" spans="1:4" x14ac:dyDescent="0.2">
      <c r="A82" s="3" t="s">
        <v>27</v>
      </c>
      <c r="B82" s="4">
        <v>1</v>
      </c>
      <c r="C82" s="5">
        <v>1</v>
      </c>
      <c r="D82" s="5">
        <v>1</v>
      </c>
    </row>
    <row r="83" spans="1:4" x14ac:dyDescent="0.2">
      <c r="A83" s="3" t="s">
        <v>28</v>
      </c>
      <c r="B83" s="6"/>
      <c r="C83" s="4">
        <v>1</v>
      </c>
      <c r="D83" s="5">
        <v>1</v>
      </c>
    </row>
    <row r="84" spans="1:4" x14ac:dyDescent="0.2">
      <c r="A84" s="3" t="s">
        <v>29</v>
      </c>
      <c r="B84" s="6"/>
      <c r="C84" s="6"/>
      <c r="D84" s="4">
        <v>1</v>
      </c>
    </row>
    <row r="86" spans="1:4" x14ac:dyDescent="0.2">
      <c r="A86" s="1" t="s">
        <v>15</v>
      </c>
    </row>
    <row r="87" spans="1:4" x14ac:dyDescent="0.2">
      <c r="C87" s="2" t="s">
        <v>26</v>
      </c>
    </row>
    <row r="88" spans="1:4" x14ac:dyDescent="0.2">
      <c r="B88" s="3" t="s">
        <v>27</v>
      </c>
      <c r="C88" s="3" t="s">
        <v>28</v>
      </c>
      <c r="D88" s="3" t="s">
        <v>29</v>
      </c>
    </row>
    <row r="89" spans="1:4" x14ac:dyDescent="0.2">
      <c r="A89" s="3" t="s">
        <v>27</v>
      </c>
      <c r="B89" s="4">
        <v>1</v>
      </c>
      <c r="C89" s="5">
        <f>0.021647725/0.06208853</f>
        <v>0.34865900352287288</v>
      </c>
      <c r="D89" s="5">
        <f>0.021647725/0.06208853</f>
        <v>0.34865900352287288</v>
      </c>
    </row>
    <row r="90" spans="1:4" x14ac:dyDescent="0.2">
      <c r="A90" s="3" t="s">
        <v>28</v>
      </c>
      <c r="B90" s="6"/>
      <c r="C90" s="4">
        <v>1</v>
      </c>
      <c r="D90" s="5">
        <v>1</v>
      </c>
    </row>
    <row r="91" spans="1:4" x14ac:dyDescent="0.2">
      <c r="A91" s="3" t="s">
        <v>29</v>
      </c>
      <c r="B91" s="6"/>
      <c r="C91" s="6"/>
      <c r="D91" s="4">
        <v>1</v>
      </c>
    </row>
    <row r="93" spans="1:4" x14ac:dyDescent="0.2">
      <c r="A93" s="1" t="s">
        <v>17</v>
      </c>
    </row>
    <row r="94" spans="1:4" x14ac:dyDescent="0.2">
      <c r="C94" s="2" t="s">
        <v>26</v>
      </c>
    </row>
    <row r="95" spans="1:4" x14ac:dyDescent="0.2">
      <c r="B95" s="3" t="s">
        <v>27</v>
      </c>
      <c r="C95" s="3" t="s">
        <v>28</v>
      </c>
      <c r="D95" s="3" t="s">
        <v>29</v>
      </c>
    </row>
    <row r="96" spans="1:4" x14ac:dyDescent="0.2">
      <c r="A96" s="3" t="s">
        <v>27</v>
      </c>
      <c r="B96" s="4">
        <v>1</v>
      </c>
      <c r="C96" s="5">
        <f>0.218058575/0.590868397</f>
        <v>0.36904761890658366</v>
      </c>
      <c r="D96" s="5">
        <f>0.218058575/0.37984397</f>
        <v>0.57407407309901493</v>
      </c>
    </row>
    <row r="97" spans="1:4" x14ac:dyDescent="0.2">
      <c r="A97" s="3" t="s">
        <v>28</v>
      </c>
      <c r="B97" s="6"/>
      <c r="C97" s="4">
        <v>1</v>
      </c>
      <c r="D97" s="5">
        <f>0.590868397/0.37984397</f>
        <v>1.5555555535079313</v>
      </c>
    </row>
    <row r="98" spans="1:4" x14ac:dyDescent="0.2">
      <c r="A98" s="3" t="s">
        <v>29</v>
      </c>
      <c r="B98" s="6"/>
      <c r="C98" s="6"/>
      <c r="D98" s="4">
        <v>1</v>
      </c>
    </row>
    <row r="100" spans="1:4" x14ac:dyDescent="0.2">
      <c r="A100" s="1" t="s">
        <v>18</v>
      </c>
    </row>
    <row r="101" spans="1:4" x14ac:dyDescent="0.2">
      <c r="C101" s="2" t="s">
        <v>26</v>
      </c>
    </row>
    <row r="102" spans="1:4" x14ac:dyDescent="0.2">
      <c r="B102" s="3" t="s">
        <v>27</v>
      </c>
      <c r="C102" s="3" t="s">
        <v>28</v>
      </c>
      <c r="D102" s="3" t="s">
        <v>29</v>
      </c>
    </row>
    <row r="103" spans="1:4" x14ac:dyDescent="0.2">
      <c r="A103" s="3" t="s">
        <v>27</v>
      </c>
      <c r="B103" s="4">
        <v>1</v>
      </c>
      <c r="C103" s="5">
        <f>0.33572068/0.047960097</f>
        <v>7.000000020850667</v>
      </c>
      <c r="D103" s="5">
        <f>0.33572068/0.047960097</f>
        <v>7.000000020850667</v>
      </c>
    </row>
    <row r="104" spans="1:4" x14ac:dyDescent="0.2">
      <c r="A104" s="3" t="s">
        <v>28</v>
      </c>
      <c r="B104" s="6"/>
      <c r="C104" s="4">
        <v>1</v>
      </c>
      <c r="D104" s="5">
        <v>1</v>
      </c>
    </row>
    <row r="105" spans="1:4" x14ac:dyDescent="0.2">
      <c r="A105" s="3" t="s">
        <v>29</v>
      </c>
      <c r="B105" s="6"/>
      <c r="C105" s="6"/>
      <c r="D105" s="4">
        <v>1</v>
      </c>
    </row>
    <row r="107" spans="1:4" x14ac:dyDescent="0.2">
      <c r="A107" s="1" t="s">
        <v>19</v>
      </c>
    </row>
    <row r="108" spans="1:4" x14ac:dyDescent="0.2">
      <c r="C108" s="2" t="s">
        <v>26</v>
      </c>
    </row>
    <row r="109" spans="1:4" x14ac:dyDescent="0.2">
      <c r="B109" s="3" t="s">
        <v>27</v>
      </c>
      <c r="C109" s="3" t="s">
        <v>28</v>
      </c>
      <c r="D109" s="3" t="s">
        <v>29</v>
      </c>
    </row>
    <row r="110" spans="1:4" x14ac:dyDescent="0.2">
      <c r="A110" s="3" t="s">
        <v>27</v>
      </c>
      <c r="B110" s="4">
        <v>1</v>
      </c>
      <c r="C110" s="5">
        <f>0.009030709/0.073410922</f>
        <v>0.12301587766463415</v>
      </c>
      <c r="D110" s="5">
        <f>0.009030709/0.073410922</f>
        <v>0.12301587766463415</v>
      </c>
    </row>
    <row r="111" spans="1:4" x14ac:dyDescent="0.2">
      <c r="A111" s="3" t="s">
        <v>28</v>
      </c>
      <c r="B111" s="6"/>
      <c r="C111" s="4">
        <v>1</v>
      </c>
      <c r="D111" s="5">
        <v>1</v>
      </c>
    </row>
    <row r="112" spans="1:4" x14ac:dyDescent="0.2">
      <c r="A112" s="3" t="s">
        <v>29</v>
      </c>
      <c r="B112" s="6"/>
      <c r="C112" s="6"/>
      <c r="D112" s="4">
        <v>1</v>
      </c>
    </row>
    <row r="114" spans="1:4" x14ac:dyDescent="0.2">
      <c r="A114" s="1" t="s">
        <v>21</v>
      </c>
    </row>
    <row r="115" spans="1:4" x14ac:dyDescent="0.2">
      <c r="C115" s="2" t="s">
        <v>26</v>
      </c>
    </row>
    <row r="116" spans="1:4" x14ac:dyDescent="0.2">
      <c r="B116" s="3" t="s">
        <v>27</v>
      </c>
      <c r="C116" s="3" t="s">
        <v>28</v>
      </c>
      <c r="D116" s="3" t="s">
        <v>29</v>
      </c>
    </row>
    <row r="117" spans="1:4" x14ac:dyDescent="0.2">
      <c r="A117" s="3" t="s">
        <v>27</v>
      </c>
      <c r="B117" s="4">
        <v>1</v>
      </c>
      <c r="C117" s="5">
        <f>0.122857143/0.8</f>
        <v>0.15357142874999999</v>
      </c>
      <c r="D117" s="5">
        <f>0.122857143/0.572222222</f>
        <v>0.21470180338435024</v>
      </c>
    </row>
    <row r="118" spans="1:4" x14ac:dyDescent="0.2">
      <c r="A118" s="3" t="s">
        <v>28</v>
      </c>
      <c r="B118" s="6"/>
      <c r="C118" s="4">
        <v>1</v>
      </c>
      <c r="D118" s="5">
        <f>0.8/0.572222222</f>
        <v>1.39805825297012</v>
      </c>
    </row>
    <row r="119" spans="1:4" x14ac:dyDescent="0.2">
      <c r="A119" s="3" t="s">
        <v>29</v>
      </c>
      <c r="B119" s="6"/>
      <c r="C119" s="6"/>
      <c r="D119" s="4">
        <v>1</v>
      </c>
    </row>
    <row r="121" spans="1:4" x14ac:dyDescent="0.2">
      <c r="A121" s="1" t="s">
        <v>22</v>
      </c>
    </row>
    <row r="122" spans="1:4" x14ac:dyDescent="0.2">
      <c r="C122" s="2" t="s">
        <v>26</v>
      </c>
    </row>
    <row r="123" spans="1:4" x14ac:dyDescent="0.2">
      <c r="B123" s="3" t="s">
        <v>27</v>
      </c>
      <c r="C123" s="3" t="s">
        <v>28</v>
      </c>
      <c r="D123" s="3" t="s">
        <v>29</v>
      </c>
    </row>
    <row r="124" spans="1:4" x14ac:dyDescent="0.2">
      <c r="A124" s="3" t="s">
        <v>27</v>
      </c>
      <c r="B124" s="4">
        <v>1</v>
      </c>
      <c r="C124" s="5">
        <f>0.025/0.2</f>
        <v>0.125</v>
      </c>
      <c r="D124" s="5">
        <f>0.025/0.025</f>
        <v>1</v>
      </c>
    </row>
    <row r="125" spans="1:4" x14ac:dyDescent="0.2">
      <c r="A125" s="3" t="s">
        <v>28</v>
      </c>
      <c r="B125" s="6"/>
      <c r="C125" s="4">
        <v>1</v>
      </c>
      <c r="D125" s="5">
        <f>0.2/0.025</f>
        <v>8</v>
      </c>
    </row>
    <row r="126" spans="1:4" x14ac:dyDescent="0.2">
      <c r="A126" s="3" t="s">
        <v>29</v>
      </c>
      <c r="B126" s="6"/>
      <c r="C126" s="6"/>
      <c r="D126" s="4">
        <v>1</v>
      </c>
    </row>
    <row r="128" spans="1:4" x14ac:dyDescent="0.2">
      <c r="A128" s="1" t="s">
        <v>24</v>
      </c>
    </row>
    <row r="129" spans="1:4" x14ac:dyDescent="0.2">
      <c r="C129" s="2" t="s">
        <v>26</v>
      </c>
    </row>
    <row r="130" spans="1:4" x14ac:dyDescent="0.2">
      <c r="B130" s="3" t="s">
        <v>27</v>
      </c>
      <c r="C130" s="3" t="s">
        <v>28</v>
      </c>
      <c r="D130" s="3" t="s">
        <v>29</v>
      </c>
    </row>
    <row r="131" spans="1:4" x14ac:dyDescent="0.2">
      <c r="A131" s="3" t="s">
        <v>27</v>
      </c>
      <c r="B131" s="4">
        <v>1</v>
      </c>
      <c r="C131" s="5">
        <v>1</v>
      </c>
      <c r="D131" s="5">
        <v>1</v>
      </c>
    </row>
    <row r="132" spans="1:4" x14ac:dyDescent="0.2">
      <c r="A132" s="3" t="s">
        <v>28</v>
      </c>
      <c r="B132" s="6"/>
      <c r="C132" s="4">
        <v>1</v>
      </c>
      <c r="D132" s="5">
        <v>1</v>
      </c>
    </row>
    <row r="133" spans="1:4" x14ac:dyDescent="0.2">
      <c r="A133" s="3" t="s">
        <v>29</v>
      </c>
      <c r="B133" s="6"/>
      <c r="C133" s="6"/>
      <c r="D133" s="4">
        <v>1</v>
      </c>
    </row>
    <row r="135" spans="1:4" x14ac:dyDescent="0.2">
      <c r="A135" s="1" t="s">
        <v>25</v>
      </c>
    </row>
    <row r="136" spans="1:4" x14ac:dyDescent="0.2">
      <c r="C136" s="2" t="s">
        <v>26</v>
      </c>
    </row>
    <row r="137" spans="1:4" x14ac:dyDescent="0.2">
      <c r="B137" s="3" t="s">
        <v>27</v>
      </c>
      <c r="C137" s="3" t="s">
        <v>28</v>
      </c>
      <c r="D137" s="3" t="s">
        <v>29</v>
      </c>
    </row>
    <row r="138" spans="1:4" x14ac:dyDescent="0.2">
      <c r="A138" s="3" t="s">
        <v>27</v>
      </c>
      <c r="B138" s="4">
        <v>1</v>
      </c>
      <c r="C138" s="5">
        <f>0.333333333/0.87254802</f>
        <v>0.38202290918040249</v>
      </c>
      <c r="D138" s="5">
        <f>0.333333333/0.87254802</f>
        <v>0.38202290918040249</v>
      </c>
    </row>
    <row r="139" spans="1:4" x14ac:dyDescent="0.2">
      <c r="A139" s="3" t="s">
        <v>28</v>
      </c>
      <c r="B139" s="6"/>
      <c r="C139" s="4">
        <v>1</v>
      </c>
      <c r="D139" s="5">
        <f>1</f>
        <v>1</v>
      </c>
    </row>
    <row r="140" spans="1:4" x14ac:dyDescent="0.2">
      <c r="A140" s="3" t="s">
        <v>29</v>
      </c>
      <c r="B140" s="6"/>
      <c r="C140" s="6"/>
      <c r="D14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2022-10-19T01:35:59Z</dcterms:created>
  <dcterms:modified xsi:type="dcterms:W3CDTF">2022-10-19T13:41:04Z</dcterms:modified>
  <cp:category/>
  <cp:contentStatus/>
</cp:coreProperties>
</file>