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cqcnme\Dropbox\2012-2016\PhD\Psychometrics\"/>
    </mc:Choice>
  </mc:AlternateContent>
  <bookViews>
    <workbookView xWindow="0" yWindow="0" windowWidth="28800" windowHeight="13020" activeTab="1"/>
  </bookViews>
  <sheets>
    <sheet name="Matrix" sheetId="2" r:id="rId1"/>
    <sheet name="Weight" sheetId="1" r:id="rId2"/>
    <sheet name="Rat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54" i="1" l="1"/>
  <c r="AF55" i="1"/>
  <c r="AF56" i="1"/>
  <c r="AF57" i="1"/>
  <c r="AF58" i="1"/>
  <c r="AF59" i="1"/>
  <c r="AE54" i="1"/>
  <c r="AE55" i="1"/>
  <c r="AE56" i="1"/>
  <c r="AE57" i="1"/>
  <c r="AE58" i="1"/>
  <c r="AE59" i="1"/>
  <c r="AD54" i="1"/>
  <c r="AD55" i="1"/>
  <c r="AD56" i="1"/>
  <c r="AD57" i="1"/>
  <c r="AD58" i="1"/>
  <c r="AD59" i="1"/>
  <c r="AB54" i="1"/>
  <c r="AB55" i="1"/>
  <c r="AB56" i="1"/>
  <c r="AB57" i="1"/>
  <c r="AB58" i="1"/>
  <c r="AB59" i="1"/>
  <c r="AA54" i="1"/>
  <c r="AA55" i="1"/>
  <c r="AA56" i="1"/>
  <c r="AA57" i="1"/>
  <c r="AA58" i="1"/>
  <c r="AA59" i="1"/>
  <c r="Z54" i="1"/>
  <c r="Z55" i="1"/>
  <c r="Z56" i="1"/>
  <c r="Z57" i="1"/>
  <c r="Z58" i="1"/>
  <c r="Z59" i="1"/>
  <c r="Y54" i="1"/>
  <c r="Y55" i="1"/>
  <c r="Y56" i="1"/>
  <c r="Y57" i="1"/>
  <c r="Y58" i="1"/>
  <c r="Y59" i="1"/>
  <c r="X54" i="1"/>
  <c r="X55" i="1"/>
  <c r="X56" i="1"/>
  <c r="X57" i="1"/>
  <c r="X58" i="1"/>
  <c r="X59" i="1"/>
  <c r="W54" i="1"/>
  <c r="W55" i="1"/>
  <c r="W56" i="1"/>
  <c r="W57" i="1"/>
  <c r="W58" i="1"/>
  <c r="W59" i="1"/>
  <c r="V54" i="1"/>
  <c r="V55" i="1"/>
  <c r="V56" i="1"/>
  <c r="V57" i="1"/>
  <c r="V58" i="1"/>
  <c r="V59" i="1"/>
  <c r="U54" i="1"/>
  <c r="U55" i="1"/>
  <c r="U56" i="1"/>
  <c r="U57" i="1"/>
  <c r="U58" i="1"/>
  <c r="U59" i="1"/>
  <c r="T54" i="1"/>
  <c r="T55" i="1"/>
  <c r="T56" i="1"/>
  <c r="T57" i="1"/>
  <c r="T58" i="1"/>
  <c r="T59" i="1"/>
  <c r="S54" i="1"/>
  <c r="S55" i="1"/>
  <c r="S56" i="1"/>
  <c r="S57" i="1"/>
  <c r="S58" i="1"/>
  <c r="S59" i="1"/>
  <c r="R54" i="1"/>
  <c r="R55" i="1"/>
  <c r="R56" i="1"/>
  <c r="R57" i="1"/>
  <c r="R58" i="1"/>
  <c r="R59" i="1"/>
  <c r="Q54" i="1"/>
  <c r="Q55" i="1"/>
  <c r="Q56" i="1"/>
  <c r="Q57" i="1"/>
  <c r="Q58" i="1"/>
  <c r="Q59" i="1"/>
  <c r="P54" i="1"/>
  <c r="P55" i="1"/>
  <c r="P56" i="1"/>
  <c r="P57" i="1"/>
  <c r="P58" i="1"/>
  <c r="P59" i="1"/>
  <c r="O54" i="1"/>
  <c r="O55" i="1"/>
  <c r="O56" i="1"/>
  <c r="O57" i="1"/>
  <c r="O58" i="1"/>
  <c r="O59" i="1"/>
  <c r="N54" i="1"/>
  <c r="N55" i="1"/>
  <c r="N56" i="1"/>
  <c r="N57" i="1"/>
  <c r="N58" i="1"/>
  <c r="N59" i="1"/>
  <c r="M54" i="1"/>
  <c r="M55" i="1"/>
  <c r="M56" i="1"/>
  <c r="M57" i="1"/>
  <c r="M58" i="1"/>
  <c r="M59" i="1"/>
  <c r="E19" i="3"/>
  <c r="E18" i="3"/>
  <c r="E20" i="3" s="1"/>
  <c r="E15" i="3"/>
  <c r="C15" i="3"/>
  <c r="E14" i="3"/>
  <c r="E16" i="3" s="1"/>
  <c r="C11" i="3"/>
  <c r="E11" i="3" s="1"/>
  <c r="E10" i="3"/>
  <c r="E12" i="3" s="1"/>
  <c r="F10" i="3" s="1"/>
  <c r="C7" i="3"/>
  <c r="E7" i="3" s="1"/>
  <c r="E6" i="3"/>
  <c r="E3" i="3"/>
  <c r="D2" i="3"/>
  <c r="E2" i="3" s="1"/>
  <c r="E8" i="3" l="1"/>
  <c r="F7" i="3"/>
  <c r="F11" i="3"/>
  <c r="E4" i="3"/>
  <c r="F2" i="3"/>
  <c r="F15" i="3"/>
  <c r="F3" i="3"/>
  <c r="F6" i="3"/>
  <c r="F19" i="3"/>
  <c r="F14" i="3"/>
  <c r="F18" i="3"/>
  <c r="Q13" i="1" l="1"/>
  <c r="Q15" i="1"/>
  <c r="Q16" i="1"/>
  <c r="Q18" i="1"/>
  <c r="Q24" i="1"/>
  <c r="Q27" i="1"/>
  <c r="Q32" i="1"/>
  <c r="Q36" i="1"/>
  <c r="Q37" i="1"/>
  <c r="Q40" i="1"/>
  <c r="Q45" i="1"/>
  <c r="Q47" i="1"/>
  <c r="Q49" i="1"/>
  <c r="Q60" i="1"/>
  <c r="Q61" i="1"/>
  <c r="Q63" i="1"/>
  <c r="Q64" i="1"/>
  <c r="Q65" i="1"/>
  <c r="Q67" i="1"/>
  <c r="Q69" i="1"/>
  <c r="Q71" i="1"/>
  <c r="Q80" i="1"/>
  <c r="Q81" i="1"/>
  <c r="Q83" i="1"/>
  <c r="Q84" i="1"/>
  <c r="Q93" i="1"/>
  <c r="Q94" i="1"/>
  <c r="Q96" i="1"/>
  <c r="Q104" i="1"/>
  <c r="Q105" i="1"/>
  <c r="Q106" i="1"/>
  <c r="Q110" i="1"/>
  <c r="Q119" i="1"/>
  <c r="Q125" i="1"/>
  <c r="Q126" i="1"/>
  <c r="Q128" i="1"/>
  <c r="Q132" i="1"/>
  <c r="Q133" i="1"/>
  <c r="Q140" i="1"/>
  <c r="Q141" i="1"/>
  <c r="Q148" i="1"/>
  <c r="Q152" i="1"/>
  <c r="Q154" i="1"/>
  <c r="Q158" i="1"/>
  <c r="Q160" i="1"/>
  <c r="Q161" i="1"/>
  <c r="Q163" i="1"/>
  <c r="Q166" i="1"/>
  <c r="Q175" i="1"/>
  <c r="Q176" i="1"/>
  <c r="Q181" i="1"/>
  <c r="P14" i="1"/>
  <c r="P16" i="1"/>
  <c r="P22" i="1"/>
  <c r="P24" i="1"/>
  <c r="P27" i="1"/>
  <c r="P45" i="1"/>
  <c r="P52" i="1"/>
  <c r="P64" i="1"/>
  <c r="P67" i="1"/>
  <c r="P71" i="1"/>
  <c r="P75" i="1"/>
  <c r="P83" i="1"/>
  <c r="P84" i="1"/>
  <c r="P90" i="1"/>
  <c r="P92" i="1"/>
  <c r="P94" i="1"/>
  <c r="P96" i="1"/>
  <c r="P97" i="1"/>
  <c r="P104" i="1"/>
  <c r="P110" i="1"/>
  <c r="P111" i="1"/>
  <c r="P112" i="1"/>
  <c r="P137" i="1"/>
  <c r="P146" i="1"/>
  <c r="P148" i="1"/>
  <c r="P154" i="1"/>
  <c r="P160" i="1"/>
  <c r="P161" i="1"/>
  <c r="P163" i="1"/>
  <c r="P164" i="1"/>
  <c r="P174" i="1"/>
  <c r="P175" i="1"/>
  <c r="P181" i="1"/>
  <c r="O14" i="1"/>
  <c r="O16" i="1"/>
  <c r="O24" i="1"/>
  <c r="O27" i="1"/>
  <c r="O45" i="1"/>
  <c r="O49" i="1"/>
  <c r="O63" i="1"/>
  <c r="O67" i="1"/>
  <c r="O71" i="1"/>
  <c r="O83" i="1"/>
  <c r="O84" i="1"/>
  <c r="O93" i="1"/>
  <c r="O94" i="1"/>
  <c r="O96" i="1"/>
  <c r="O104" i="1"/>
  <c r="O106" i="1"/>
  <c r="O110" i="1"/>
  <c r="O111" i="1"/>
  <c r="O119" i="1"/>
  <c r="O122" i="1"/>
  <c r="O130" i="1"/>
  <c r="O137" i="1"/>
  <c r="O144" i="1"/>
  <c r="O148" i="1"/>
  <c r="O154" i="1"/>
  <c r="O160" i="1"/>
  <c r="O161" i="1"/>
  <c r="O163" i="1"/>
  <c r="O166" i="1"/>
  <c r="O175" i="1"/>
  <c r="O176" i="1"/>
  <c r="N13" i="1"/>
  <c r="N15" i="1"/>
  <c r="N16" i="1"/>
  <c r="N18" i="1"/>
  <c r="N22" i="1"/>
  <c r="N24" i="1"/>
  <c r="N27" i="1"/>
  <c r="N45" i="1"/>
  <c r="N61" i="1"/>
  <c r="N63" i="1"/>
  <c r="N65" i="1"/>
  <c r="N67" i="1"/>
  <c r="N72" i="1"/>
  <c r="N75" i="1"/>
  <c r="N83" i="1"/>
  <c r="N84" i="1"/>
  <c r="N85" i="1"/>
  <c r="N90" i="1"/>
  <c r="N94" i="1"/>
  <c r="N96" i="1"/>
  <c r="N102" i="1"/>
  <c r="N104" i="1"/>
  <c r="N106" i="1"/>
  <c r="N110" i="1"/>
  <c r="N117" i="1"/>
  <c r="N126" i="1"/>
  <c r="N130" i="1"/>
  <c r="N131" i="1"/>
  <c r="N143" i="1"/>
  <c r="N148" i="1"/>
  <c r="N154" i="1"/>
  <c r="N161" i="1"/>
  <c r="N163" i="1"/>
  <c r="N164" i="1"/>
  <c r="N166" i="1"/>
  <c r="N168" i="1"/>
  <c r="N174" i="1"/>
  <c r="N175" i="1"/>
  <c r="N181" i="1"/>
  <c r="M16" i="1"/>
  <c r="M22" i="1"/>
  <c r="M24" i="1"/>
  <c r="M27" i="1"/>
  <c r="M32" i="1"/>
  <c r="M45" i="1"/>
  <c r="M47" i="1"/>
  <c r="M48" i="1"/>
  <c r="M61" i="1"/>
  <c r="M67" i="1"/>
  <c r="M72" i="1"/>
  <c r="M75" i="1"/>
  <c r="M81" i="1"/>
  <c r="M83" i="1"/>
  <c r="M84" i="1"/>
  <c r="M94" i="1"/>
  <c r="M95" i="1"/>
  <c r="M96" i="1"/>
  <c r="M104" i="1"/>
  <c r="M110" i="1"/>
  <c r="M118" i="1"/>
  <c r="M126" i="1"/>
  <c r="M128" i="1"/>
  <c r="M131" i="1"/>
  <c r="M132" i="1"/>
  <c r="M143" i="1"/>
  <c r="M148" i="1"/>
  <c r="M154" i="1"/>
  <c r="M161" i="1"/>
  <c r="M163" i="1"/>
  <c r="M175" i="1"/>
  <c r="M11" i="1"/>
  <c r="Q5" i="1"/>
  <c r="P5" i="1"/>
  <c r="O5" i="1"/>
  <c r="N5" i="1"/>
  <c r="M5" i="1"/>
  <c r="S163" i="1" l="1"/>
  <c r="V163" i="1"/>
  <c r="R163" i="1"/>
  <c r="U163" i="1"/>
  <c r="T163" i="1"/>
  <c r="U83" i="1"/>
  <c r="S83" i="1"/>
  <c r="V83" i="1"/>
  <c r="T83" i="1"/>
  <c r="R83" i="1"/>
  <c r="V45" i="1"/>
  <c r="T45" i="1"/>
  <c r="R45" i="1"/>
  <c r="U45" i="1"/>
  <c r="S45" i="1"/>
  <c r="V161" i="1"/>
  <c r="T161" i="1"/>
  <c r="U161" i="1"/>
  <c r="S161" i="1"/>
  <c r="R161" i="1"/>
  <c r="U154" i="1"/>
  <c r="S154" i="1"/>
  <c r="V154" i="1"/>
  <c r="T154" i="1"/>
  <c r="R154" i="1"/>
  <c r="S110" i="1"/>
  <c r="U110" i="1"/>
  <c r="T110" i="1"/>
  <c r="R110" i="1"/>
  <c r="V110" i="1"/>
  <c r="V27" i="1"/>
  <c r="T27" i="1"/>
  <c r="R27" i="1"/>
  <c r="U27" i="1"/>
  <c r="S27" i="1"/>
  <c r="V148" i="1"/>
  <c r="R148" i="1"/>
  <c r="U148" i="1"/>
  <c r="S148" i="1"/>
  <c r="T148" i="1"/>
  <c r="T104" i="1"/>
  <c r="R104" i="1"/>
  <c r="U104" i="1"/>
  <c r="S104" i="1"/>
  <c r="V104" i="1"/>
  <c r="S24" i="1"/>
  <c r="R24" i="1"/>
  <c r="U24" i="1"/>
  <c r="V24" i="1"/>
  <c r="T24" i="1"/>
  <c r="T96" i="1"/>
  <c r="R96" i="1"/>
  <c r="V96" i="1"/>
  <c r="U96" i="1"/>
  <c r="S96" i="1"/>
  <c r="R67" i="1"/>
  <c r="U67" i="1"/>
  <c r="V67" i="1"/>
  <c r="T67" i="1"/>
  <c r="S67" i="1"/>
  <c r="S16" i="1"/>
  <c r="T16" i="1"/>
  <c r="R16" i="1"/>
  <c r="V16" i="1"/>
  <c r="U16" i="1"/>
  <c r="S94" i="1"/>
  <c r="R94" i="1"/>
  <c r="U94" i="1"/>
  <c r="T94" i="1"/>
  <c r="V94" i="1"/>
  <c r="U175" i="1"/>
  <c r="S175" i="1"/>
  <c r="R175" i="1"/>
  <c r="V175" i="1"/>
  <c r="T175" i="1"/>
  <c r="V84" i="1"/>
  <c r="R84" i="1"/>
  <c r="U84" i="1"/>
  <c r="S84" i="1"/>
  <c r="T84" i="1"/>
  <c r="S5" i="1"/>
  <c r="V5" i="1"/>
  <c r="U5" i="1"/>
  <c r="R5" i="1"/>
  <c r="T5" i="1"/>
  <c r="AA175" i="1" l="1"/>
  <c r="Z175" i="1"/>
  <c r="W175" i="1"/>
  <c r="AF175" i="1"/>
  <c r="Y175" i="1"/>
  <c r="X175" i="1"/>
  <c r="AE175" i="1"/>
  <c r="Z96" i="1"/>
  <c r="AA96" i="1"/>
  <c r="AE96" i="1"/>
  <c r="X96" i="1"/>
  <c r="W96" i="1"/>
  <c r="Y96" i="1"/>
  <c r="AF96" i="1"/>
  <c r="AA5" i="1"/>
  <c r="AF5" i="1"/>
  <c r="Z5" i="1"/>
  <c r="AE5" i="1"/>
  <c r="Y5" i="1"/>
  <c r="X5" i="1"/>
  <c r="W5" i="1"/>
  <c r="AE163" i="1"/>
  <c r="W163" i="1"/>
  <c r="Z163" i="1"/>
  <c r="AA163" i="1"/>
  <c r="Y163" i="1"/>
  <c r="AF163" i="1"/>
  <c r="X163" i="1"/>
  <c r="AF84" i="1"/>
  <c r="X84" i="1"/>
  <c r="AE84" i="1"/>
  <c r="W84" i="1"/>
  <c r="AB84" i="1" s="1"/>
  <c r="AD84" i="1" s="1"/>
  <c r="AA84" i="1"/>
  <c r="Y84" i="1"/>
  <c r="Z84" i="1"/>
  <c r="AF83" i="1"/>
  <c r="X83" i="1"/>
  <c r="AE83" i="1"/>
  <c r="AA83" i="1"/>
  <c r="W83" i="1"/>
  <c r="AB83" i="1" s="1"/>
  <c r="AD83" i="1" s="1"/>
  <c r="Z83" i="1"/>
  <c r="Y83" i="1"/>
  <c r="AF16" i="1"/>
  <c r="Y16" i="1"/>
  <c r="AE16" i="1"/>
  <c r="AA16" i="1"/>
  <c r="X16" i="1"/>
  <c r="Z16" i="1"/>
  <c r="W16" i="1"/>
  <c r="Y24" i="1"/>
  <c r="AF24" i="1"/>
  <c r="W24" i="1"/>
  <c r="AE24" i="1"/>
  <c r="Z24" i="1"/>
  <c r="AA24" i="1"/>
  <c r="X24" i="1"/>
  <c r="Y94" i="1"/>
  <c r="AE94" i="1"/>
  <c r="X94" i="1"/>
  <c r="AA94" i="1"/>
  <c r="Z94" i="1"/>
  <c r="AF94" i="1"/>
  <c r="W94" i="1"/>
  <c r="AB94" i="1" s="1"/>
  <c r="AD94" i="1" s="1"/>
  <c r="AF148" i="1"/>
  <c r="X148" i="1"/>
  <c r="W148" i="1"/>
  <c r="AE148" i="1"/>
  <c r="Y148" i="1"/>
  <c r="AA148" i="1"/>
  <c r="Z148" i="1"/>
  <c r="AE154" i="1"/>
  <c r="AA154" i="1"/>
  <c r="AF154" i="1"/>
  <c r="W154" i="1"/>
  <c r="Z154" i="1"/>
  <c r="Y154" i="1"/>
  <c r="X154" i="1"/>
  <c r="AF67" i="1"/>
  <c r="Y67" i="1"/>
  <c r="AE67" i="1"/>
  <c r="X67" i="1"/>
  <c r="W67" i="1"/>
  <c r="AB67" i="1" s="1"/>
  <c r="AD67" i="1" s="1"/>
  <c r="AA67" i="1"/>
  <c r="Z67" i="1"/>
  <c r="AF104" i="1"/>
  <c r="Z104" i="1"/>
  <c r="AE104" i="1"/>
  <c r="Y104" i="1"/>
  <c r="X104" i="1"/>
  <c r="AA104" i="1"/>
  <c r="W104" i="1"/>
  <c r="AA27" i="1"/>
  <c r="X27" i="1"/>
  <c r="AF27" i="1"/>
  <c r="W27" i="1"/>
  <c r="AB27" i="1" s="1"/>
  <c r="AD27" i="1" s="1"/>
  <c r="AE27" i="1"/>
  <c r="Z27" i="1"/>
  <c r="Y27" i="1"/>
  <c r="AA45" i="1"/>
  <c r="X45" i="1"/>
  <c r="W45" i="1"/>
  <c r="AF45" i="1"/>
  <c r="AE45" i="1"/>
  <c r="Z45" i="1"/>
  <c r="Y45" i="1"/>
  <c r="Y110" i="1"/>
  <c r="AE110" i="1"/>
  <c r="Z110" i="1"/>
  <c r="W110" i="1"/>
  <c r="AA110" i="1"/>
  <c r="AF110" i="1"/>
  <c r="X110" i="1"/>
  <c r="AF161" i="1"/>
  <c r="Y161" i="1"/>
  <c r="AA161" i="1"/>
  <c r="AE161" i="1"/>
  <c r="Z161" i="1"/>
  <c r="W161" i="1"/>
  <c r="X161" i="1"/>
  <c r="K180" i="1"/>
  <c r="D180" i="1"/>
  <c r="D179" i="1"/>
  <c r="C179" i="1"/>
  <c r="K177" i="1"/>
  <c r="J177" i="1"/>
  <c r="H177" i="1"/>
  <c r="F177" i="1"/>
  <c r="D177" i="1"/>
  <c r="C177" i="1"/>
  <c r="C173" i="1"/>
  <c r="J172" i="1"/>
  <c r="Q172" i="1" s="1"/>
  <c r="I172" i="1"/>
  <c r="F172" i="1"/>
  <c r="D172" i="1"/>
  <c r="K169" i="1"/>
  <c r="H169" i="1"/>
  <c r="Q169" i="1" s="1"/>
  <c r="D169" i="1"/>
  <c r="C169" i="1"/>
  <c r="K167" i="1"/>
  <c r="J167" i="1"/>
  <c r="Q167" i="1" s="1"/>
  <c r="F167" i="1"/>
  <c r="N167" i="1" s="1"/>
  <c r="D167" i="1"/>
  <c r="K165" i="1"/>
  <c r="J165" i="1"/>
  <c r="Q165" i="1" s="1"/>
  <c r="D165" i="1"/>
  <c r="H159" i="1"/>
  <c r="K158" i="1"/>
  <c r="F158" i="1"/>
  <c r="D158" i="1"/>
  <c r="O158" i="1" s="1"/>
  <c r="H157" i="1"/>
  <c r="F157" i="1"/>
  <c r="E157" i="1"/>
  <c r="D157" i="1"/>
  <c r="C151" i="1"/>
  <c r="I147" i="1"/>
  <c r="H147" i="1"/>
  <c r="F147" i="1"/>
  <c r="E147" i="1"/>
  <c r="D147" i="1"/>
  <c r="K142" i="1"/>
  <c r="J142" i="1"/>
  <c r="I142" i="1"/>
  <c r="F142" i="1"/>
  <c r="N142" i="1" s="1"/>
  <c r="D142" i="1"/>
  <c r="D140" i="1"/>
  <c r="O140" i="1" s="1"/>
  <c r="L136" i="1"/>
  <c r="D135" i="1"/>
  <c r="P135" i="1" s="1"/>
  <c r="D131" i="1"/>
  <c r="J129" i="1"/>
  <c r="Q129" i="1" s="1"/>
  <c r="D128" i="1"/>
  <c r="O128" i="1" s="1"/>
  <c r="K127" i="1"/>
  <c r="F127" i="1"/>
  <c r="E127" i="1"/>
  <c r="D127" i="1"/>
  <c r="O127" i="1" s="1"/>
  <c r="L123" i="1"/>
  <c r="J123" i="1"/>
  <c r="K122" i="1"/>
  <c r="H122" i="1"/>
  <c r="Q122" i="1" s="1"/>
  <c r="C122" i="1"/>
  <c r="K121" i="1"/>
  <c r="H121" i="1"/>
  <c r="Q121" i="1" s="1"/>
  <c r="D121" i="1"/>
  <c r="O121" i="1" s="1"/>
  <c r="C121" i="1"/>
  <c r="J120" i="1"/>
  <c r="Q120" i="1" s="1"/>
  <c r="I120" i="1"/>
  <c r="F120" i="1"/>
  <c r="D120" i="1"/>
  <c r="D117" i="1"/>
  <c r="H116" i="1"/>
  <c r="E116" i="1"/>
  <c r="D116" i="1"/>
  <c r="K114" i="1"/>
  <c r="D114" i="1"/>
  <c r="O114" i="1" s="1"/>
  <c r="E111" i="1"/>
  <c r="I107" i="1"/>
  <c r="H107" i="1"/>
  <c r="F107" i="1"/>
  <c r="E107" i="1"/>
  <c r="D107" i="1"/>
  <c r="K98" i="1"/>
  <c r="J98" i="1"/>
  <c r="Q98" i="1" s="1"/>
  <c r="C97" i="1"/>
  <c r="K74" i="1"/>
  <c r="J74" i="1"/>
  <c r="K73" i="1"/>
  <c r="J73" i="1"/>
  <c r="Q73" i="1" s="1"/>
  <c r="F73" i="1"/>
  <c r="D73" i="1"/>
  <c r="O73" i="1" s="1"/>
  <c r="C73" i="1"/>
  <c r="C71" i="1"/>
  <c r="J68" i="1"/>
  <c r="I68" i="1"/>
  <c r="H68" i="1"/>
  <c r="G68" i="1"/>
  <c r="F68" i="1"/>
  <c r="P68" i="1" s="1"/>
  <c r="E68" i="1"/>
  <c r="D68" i="1"/>
  <c r="K62" i="1"/>
  <c r="I62" i="1"/>
  <c r="H62" i="1"/>
  <c r="F62" i="1"/>
  <c r="N62" i="1" s="1"/>
  <c r="E62" i="1"/>
  <c r="D60" i="1"/>
  <c r="O60" i="1" s="1"/>
  <c r="C60" i="1"/>
  <c r="H52" i="1"/>
  <c r="E52" i="1"/>
  <c r="D48" i="1"/>
  <c r="F47" i="1"/>
  <c r="J44" i="1"/>
  <c r="Q44" i="1" s="1"/>
  <c r="F44" i="1"/>
  <c r="D44" i="1"/>
  <c r="I43" i="1"/>
  <c r="H43" i="1"/>
  <c r="F43" i="1"/>
  <c r="E43" i="1"/>
  <c r="D43" i="1"/>
  <c r="C41" i="1"/>
  <c r="G38" i="1"/>
  <c r="I36" i="1"/>
  <c r="I33" i="1"/>
  <c r="H33" i="1"/>
  <c r="N33" i="1" s="1"/>
  <c r="E33" i="1"/>
  <c r="D33" i="1"/>
  <c r="P33" i="1" s="1"/>
  <c r="F32" i="1"/>
  <c r="D32" i="1"/>
  <c r="O32" i="1" s="1"/>
  <c r="F31" i="1"/>
  <c r="K30" i="1"/>
  <c r="H30" i="1"/>
  <c r="N30" i="1" s="1"/>
  <c r="E30" i="1"/>
  <c r="D30" i="1"/>
  <c r="O30" i="1" s="1"/>
  <c r="K29" i="1"/>
  <c r="J29" i="1"/>
  <c r="Q29" i="1" s="1"/>
  <c r="G25" i="1"/>
  <c r="J22" i="1"/>
  <c r="K20" i="1"/>
  <c r="J20" i="1"/>
  <c r="Q20" i="1" s="1"/>
  <c r="F20" i="1"/>
  <c r="D20" i="1"/>
  <c r="K15" i="1"/>
  <c r="D15" i="1"/>
  <c r="O15" i="1" s="1"/>
  <c r="K12" i="1"/>
  <c r="J12" i="1"/>
  <c r="I12" i="1"/>
  <c r="F12" i="1"/>
  <c r="N12" i="1" s="1"/>
  <c r="E12" i="1"/>
  <c r="D12" i="1"/>
  <c r="L11" i="1"/>
  <c r="J11" i="1"/>
  <c r="K10" i="1"/>
  <c r="H10" i="1"/>
  <c r="Q10" i="1" s="1"/>
  <c r="F10" i="1"/>
  <c r="D10" i="1"/>
  <c r="O10" i="1" s="1"/>
  <c r="C10" i="1"/>
  <c r="D7" i="1"/>
  <c r="C7" i="1"/>
  <c r="K6" i="1"/>
  <c r="J6" i="1"/>
  <c r="Q6" i="1" s="1"/>
  <c r="G6" i="1"/>
  <c r="F6" i="1"/>
  <c r="J180" i="1"/>
  <c r="Q180" i="1" s="1"/>
  <c r="F180" i="1"/>
  <c r="C180" i="1"/>
  <c r="K179" i="1"/>
  <c r="J179" i="1"/>
  <c r="Q179" i="1" s="1"/>
  <c r="K178" i="1"/>
  <c r="J178" i="1"/>
  <c r="Q178" i="1" s="1"/>
  <c r="F178" i="1"/>
  <c r="D178" i="1"/>
  <c r="O178" i="1" s="1"/>
  <c r="C178" i="1"/>
  <c r="K176" i="1"/>
  <c r="C176" i="1"/>
  <c r="I174" i="1"/>
  <c r="E174" i="1"/>
  <c r="K173" i="1"/>
  <c r="H173" i="1"/>
  <c r="Q173" i="1" s="1"/>
  <c r="D173" i="1"/>
  <c r="O173" i="1" s="1"/>
  <c r="H171" i="1"/>
  <c r="D171" i="1"/>
  <c r="P171" i="1" s="1"/>
  <c r="D168" i="1"/>
  <c r="P168" i="1" s="1"/>
  <c r="C165" i="1"/>
  <c r="E164" i="1"/>
  <c r="K162" i="1"/>
  <c r="I162" i="1"/>
  <c r="H162" i="1"/>
  <c r="Q162" i="1" s="1"/>
  <c r="D162" i="1"/>
  <c r="C162" i="1"/>
  <c r="C160" i="1"/>
  <c r="I159" i="1"/>
  <c r="F159" i="1"/>
  <c r="E159" i="1"/>
  <c r="D159" i="1"/>
  <c r="C158" i="1"/>
  <c r="I157" i="1"/>
  <c r="G157" i="1"/>
  <c r="K156" i="1"/>
  <c r="J156" i="1"/>
  <c r="Q156" i="1" s="1"/>
  <c r="I156" i="1"/>
  <c r="G156" i="1"/>
  <c r="F156" i="1"/>
  <c r="D156" i="1"/>
  <c r="K155" i="1"/>
  <c r="H155" i="1"/>
  <c r="Q155" i="1" s="1"/>
  <c r="G155" i="1"/>
  <c r="F155" i="1"/>
  <c r="D155" i="1"/>
  <c r="K153" i="1"/>
  <c r="H153" i="1"/>
  <c r="D153" i="1"/>
  <c r="O153" i="1" s="1"/>
  <c r="I152" i="1"/>
  <c r="F152" i="1"/>
  <c r="D152" i="1"/>
  <c r="K151" i="1"/>
  <c r="D151" i="1"/>
  <c r="H150" i="1"/>
  <c r="N150" i="1" s="1"/>
  <c r="D150" i="1"/>
  <c r="O150" i="1" s="1"/>
  <c r="H149" i="1"/>
  <c r="N149" i="1" s="1"/>
  <c r="D149" i="1"/>
  <c r="C147" i="1"/>
  <c r="I146" i="1"/>
  <c r="H146" i="1"/>
  <c r="K145" i="1"/>
  <c r="J145" i="1"/>
  <c r="Q145" i="1" s="1"/>
  <c r="I145" i="1"/>
  <c r="G145" i="1"/>
  <c r="F145" i="1"/>
  <c r="D145" i="1"/>
  <c r="C145" i="1"/>
  <c r="K144" i="1"/>
  <c r="H144" i="1"/>
  <c r="D143" i="1"/>
  <c r="E142" i="1"/>
  <c r="K141" i="1"/>
  <c r="D141" i="1"/>
  <c r="O141" i="1" s="1"/>
  <c r="K140" i="1"/>
  <c r="C140" i="1"/>
  <c r="K139" i="1"/>
  <c r="J139" i="1"/>
  <c r="F139" i="1"/>
  <c r="N139" i="1" s="1"/>
  <c r="K138" i="1"/>
  <c r="J138" i="1"/>
  <c r="Q138" i="1" s="1"/>
  <c r="G138" i="1"/>
  <c r="F138" i="1"/>
  <c r="D138" i="1"/>
  <c r="H137" i="1"/>
  <c r="Q137" i="1" s="1"/>
  <c r="C137" i="1"/>
  <c r="J136" i="1"/>
  <c r="Q136" i="1" s="1"/>
  <c r="I136" i="1"/>
  <c r="F136" i="1"/>
  <c r="P136" i="1" s="1"/>
  <c r="D136" i="1"/>
  <c r="C136" i="1"/>
  <c r="J135" i="1"/>
  <c r="I135" i="1"/>
  <c r="H135" i="1"/>
  <c r="K134" i="1"/>
  <c r="J134" i="1"/>
  <c r="Q134" i="1" s="1"/>
  <c r="F134" i="1"/>
  <c r="D134" i="1"/>
  <c r="C134" i="1"/>
  <c r="D133" i="1"/>
  <c r="C133" i="1"/>
  <c r="F132" i="1"/>
  <c r="D132" i="1"/>
  <c r="O132" i="1" s="1"/>
  <c r="K130" i="1"/>
  <c r="E130" i="1"/>
  <c r="K129" i="1"/>
  <c r="F129" i="1"/>
  <c r="D129" i="1"/>
  <c r="O129" i="1" s="1"/>
  <c r="F128" i="1"/>
  <c r="C127" i="1"/>
  <c r="K125" i="1"/>
  <c r="D125" i="1"/>
  <c r="O125" i="1" s="1"/>
  <c r="C125" i="1"/>
  <c r="J124" i="1"/>
  <c r="I124" i="1"/>
  <c r="H124" i="1"/>
  <c r="Q124" i="1" s="1"/>
  <c r="F124" i="1"/>
  <c r="D124" i="1"/>
  <c r="K123" i="1"/>
  <c r="G123" i="1"/>
  <c r="F123" i="1"/>
  <c r="D123" i="1"/>
  <c r="C123" i="1"/>
  <c r="K119" i="1"/>
  <c r="C119" i="1"/>
  <c r="L118" i="1"/>
  <c r="Q118" i="1" s="1"/>
  <c r="F118" i="1"/>
  <c r="D118" i="1"/>
  <c r="O118" i="1" s="1"/>
  <c r="K117" i="1"/>
  <c r="C116" i="1"/>
  <c r="K115" i="1"/>
  <c r="H115" i="1"/>
  <c r="Q115" i="1" s="1"/>
  <c r="F115" i="1"/>
  <c r="D115" i="1"/>
  <c r="O115" i="1" s="1"/>
  <c r="K113" i="1"/>
  <c r="J113" i="1"/>
  <c r="Q113" i="1" s="1"/>
  <c r="D113" i="1"/>
  <c r="C113" i="1"/>
  <c r="H111" i="1"/>
  <c r="N111" i="1" s="1"/>
  <c r="K109" i="1"/>
  <c r="F109" i="1"/>
  <c r="D109" i="1"/>
  <c r="O109" i="1" s="1"/>
  <c r="C109" i="1"/>
  <c r="K106" i="1"/>
  <c r="K105" i="1"/>
  <c r="F105" i="1"/>
  <c r="N105" i="1" s="1"/>
  <c r="D105" i="1"/>
  <c r="O105" i="1" s="1"/>
  <c r="L103" i="1"/>
  <c r="K103" i="1"/>
  <c r="J103" i="1"/>
  <c r="I103" i="1"/>
  <c r="H103" i="1"/>
  <c r="F103" i="1"/>
  <c r="E103" i="1"/>
  <c r="D103" i="1"/>
  <c r="C103" i="1"/>
  <c r="L102" i="1"/>
  <c r="K102" i="1"/>
  <c r="J102" i="1"/>
  <c r="I102" i="1"/>
  <c r="L101" i="1"/>
  <c r="K101" i="1"/>
  <c r="J101" i="1"/>
  <c r="I101" i="1"/>
  <c r="H101" i="1"/>
  <c r="F101" i="1"/>
  <c r="N101" i="1" s="1"/>
  <c r="E101" i="1"/>
  <c r="K100" i="1"/>
  <c r="I100" i="1"/>
  <c r="F100" i="1"/>
  <c r="N100" i="1" s="1"/>
  <c r="E100" i="1"/>
  <c r="D100" i="1"/>
  <c r="I99" i="1"/>
  <c r="H99" i="1"/>
  <c r="F99" i="1"/>
  <c r="E99" i="1"/>
  <c r="D99" i="1"/>
  <c r="I98" i="1"/>
  <c r="D98" i="1"/>
  <c r="C98" i="1"/>
  <c r="D95" i="1"/>
  <c r="K93" i="1"/>
  <c r="C93" i="1"/>
  <c r="K89" i="1"/>
  <c r="H89" i="1"/>
  <c r="Q89" i="1" s="1"/>
  <c r="F89" i="1"/>
  <c r="D89" i="1"/>
  <c r="O89" i="1" s="1"/>
  <c r="K88" i="1"/>
  <c r="J88" i="1"/>
  <c r="Q88" i="1" s="1"/>
  <c r="I88" i="1"/>
  <c r="F88" i="1"/>
  <c r="D88" i="1"/>
  <c r="C88" i="1"/>
  <c r="I87" i="1"/>
  <c r="F87" i="1"/>
  <c r="E87" i="1"/>
  <c r="D87" i="1"/>
  <c r="J86" i="1"/>
  <c r="Q86" i="1" s="1"/>
  <c r="I86" i="1"/>
  <c r="F86" i="1"/>
  <c r="D86" i="1"/>
  <c r="C86" i="1"/>
  <c r="K82" i="1"/>
  <c r="H82" i="1"/>
  <c r="Q82" i="1" s="1"/>
  <c r="F82" i="1"/>
  <c r="D82" i="1"/>
  <c r="O82" i="1" s="1"/>
  <c r="I80" i="1"/>
  <c r="F80" i="1"/>
  <c r="D80" i="1"/>
  <c r="H79" i="1"/>
  <c r="D79" i="1"/>
  <c r="O79" i="1" s="1"/>
  <c r="C79" i="1"/>
  <c r="K78" i="1"/>
  <c r="J78" i="1"/>
  <c r="Q78" i="1" s="1"/>
  <c r="I78" i="1"/>
  <c r="F78" i="1"/>
  <c r="D78" i="1"/>
  <c r="C78" i="1"/>
  <c r="K77" i="1"/>
  <c r="J77" i="1"/>
  <c r="Q77" i="1" s="1"/>
  <c r="F77" i="1"/>
  <c r="D77" i="1"/>
  <c r="C77" i="1"/>
  <c r="I76" i="1"/>
  <c r="G76" i="1"/>
  <c r="N76" i="1" s="1"/>
  <c r="F76" i="1"/>
  <c r="E76" i="1"/>
  <c r="D76" i="1"/>
  <c r="J75" i="1"/>
  <c r="C74" i="1"/>
  <c r="J72" i="1"/>
  <c r="D72" i="1"/>
  <c r="K70" i="1"/>
  <c r="H70" i="1"/>
  <c r="Q70" i="1" s="1"/>
  <c r="F70" i="1"/>
  <c r="D70" i="1"/>
  <c r="O70" i="1" s="1"/>
  <c r="C70" i="1"/>
  <c r="K69" i="1"/>
  <c r="F69" i="1"/>
  <c r="D69" i="1"/>
  <c r="C69" i="1"/>
  <c r="I66" i="1"/>
  <c r="H66" i="1"/>
  <c r="N66" i="1" s="1"/>
  <c r="E66" i="1"/>
  <c r="D66" i="1"/>
  <c r="P66" i="1" s="1"/>
  <c r="D65" i="1"/>
  <c r="P65" i="1" s="1"/>
  <c r="K63" i="1"/>
  <c r="D61" i="1"/>
  <c r="K60" i="1"/>
  <c r="I53" i="1"/>
  <c r="H53" i="1"/>
  <c r="D53" i="1"/>
  <c r="P53" i="1" s="1"/>
  <c r="I52" i="1"/>
  <c r="C52" i="1"/>
  <c r="K51" i="1"/>
  <c r="I51" i="1"/>
  <c r="H51" i="1"/>
  <c r="F51" i="1"/>
  <c r="E51" i="1"/>
  <c r="D51" i="1"/>
  <c r="K50" i="1"/>
  <c r="J50" i="1"/>
  <c r="Q50" i="1" s="1"/>
  <c r="F50" i="1"/>
  <c r="D50" i="1"/>
  <c r="C50" i="1"/>
  <c r="K49" i="1"/>
  <c r="C49" i="1"/>
  <c r="D47" i="1"/>
  <c r="O47" i="1" s="1"/>
  <c r="I46" i="1"/>
  <c r="H46" i="1"/>
  <c r="E46" i="1"/>
  <c r="D46" i="1"/>
  <c r="P46" i="1" s="1"/>
  <c r="C46" i="1"/>
  <c r="I44" i="1"/>
  <c r="J42" i="1"/>
  <c r="Q42" i="1" s="1"/>
  <c r="I42" i="1"/>
  <c r="F42" i="1"/>
  <c r="D42" i="1"/>
  <c r="K41" i="1"/>
  <c r="H41" i="1"/>
  <c r="Q41" i="1" s="1"/>
  <c r="D41" i="1"/>
  <c r="O41" i="1" s="1"/>
  <c r="K40" i="1"/>
  <c r="F40" i="1"/>
  <c r="D40" i="1"/>
  <c r="O40" i="1" s="1"/>
  <c r="C40" i="1"/>
  <c r="H39" i="1"/>
  <c r="Q39" i="1" s="1"/>
  <c r="D39" i="1"/>
  <c r="C39" i="1"/>
  <c r="K38" i="1"/>
  <c r="H38" i="1"/>
  <c r="F38" i="1"/>
  <c r="E38" i="1"/>
  <c r="D38" i="1"/>
  <c r="I37" i="1"/>
  <c r="G37" i="1"/>
  <c r="D37" i="1"/>
  <c r="P37" i="1" s="1"/>
  <c r="C37" i="1"/>
  <c r="F36" i="1"/>
  <c r="D36" i="1"/>
  <c r="K35" i="1"/>
  <c r="J35" i="1"/>
  <c r="H35" i="1"/>
  <c r="Q35" i="1" s="1"/>
  <c r="F35" i="1"/>
  <c r="D35" i="1"/>
  <c r="C35" i="1"/>
  <c r="K34" i="1"/>
  <c r="H34" i="1"/>
  <c r="Q34" i="1" s="1"/>
  <c r="F34" i="1"/>
  <c r="D34" i="1"/>
  <c r="O34" i="1" s="1"/>
  <c r="C34" i="1"/>
  <c r="L31" i="1"/>
  <c r="J31" i="1"/>
  <c r="Q31" i="1" s="1"/>
  <c r="I31" i="1"/>
  <c r="G31" i="1"/>
  <c r="F29" i="1"/>
  <c r="N29" i="1" s="1"/>
  <c r="L28" i="1"/>
  <c r="K28" i="1"/>
  <c r="J28" i="1"/>
  <c r="I28" i="1"/>
  <c r="F28" i="1"/>
  <c r="D28" i="1"/>
  <c r="C28" i="1"/>
  <c r="I26" i="1"/>
  <c r="H26" i="1"/>
  <c r="N26" i="1" s="1"/>
  <c r="E26" i="1"/>
  <c r="F25" i="1"/>
  <c r="I23" i="1"/>
  <c r="H23" i="1"/>
  <c r="F23" i="1"/>
  <c r="E23" i="1"/>
  <c r="D23" i="1"/>
  <c r="K21" i="1"/>
  <c r="I21" i="1"/>
  <c r="E21" i="1"/>
  <c r="C21" i="1"/>
  <c r="C20" i="1"/>
  <c r="L19" i="1"/>
  <c r="J19" i="1"/>
  <c r="I19" i="1"/>
  <c r="F19" i="1"/>
  <c r="D19" i="1"/>
  <c r="D18" i="1"/>
  <c r="O18" i="1" s="1"/>
  <c r="D17" i="1"/>
  <c r="C17" i="1"/>
  <c r="H9" i="1"/>
  <c r="E9" i="1"/>
  <c r="D9" i="1"/>
  <c r="C9" i="1"/>
  <c r="K8" i="1"/>
  <c r="H8" i="1"/>
  <c r="Q8" i="1" s="1"/>
  <c r="F8" i="1"/>
  <c r="D8" i="1"/>
  <c r="O8" i="1" s="1"/>
  <c r="C8" i="1"/>
  <c r="D6" i="1"/>
  <c r="I181" i="1"/>
  <c r="F173" i="1"/>
  <c r="I171" i="1"/>
  <c r="I170" i="1"/>
  <c r="H170" i="1"/>
  <c r="E170" i="1"/>
  <c r="D170" i="1"/>
  <c r="P170" i="1" s="1"/>
  <c r="C170" i="1"/>
  <c r="I169" i="1"/>
  <c r="I168" i="1"/>
  <c r="E168" i="1"/>
  <c r="K166" i="1"/>
  <c r="I164" i="1"/>
  <c r="K157" i="1"/>
  <c r="J151" i="1"/>
  <c r="Q151" i="1" s="1"/>
  <c r="K150" i="1"/>
  <c r="E150" i="1"/>
  <c r="J149" i="1"/>
  <c r="E149" i="1"/>
  <c r="J143" i="1"/>
  <c r="C141" i="1"/>
  <c r="J131" i="1"/>
  <c r="C129" i="1"/>
  <c r="D126" i="1"/>
  <c r="J117" i="1"/>
  <c r="Q117" i="1" s="1"/>
  <c r="I117" i="1"/>
  <c r="H114" i="1"/>
  <c r="J112" i="1"/>
  <c r="I112" i="1"/>
  <c r="H112" i="1"/>
  <c r="N112" i="1" s="1"/>
  <c r="E112" i="1"/>
  <c r="J109" i="1"/>
  <c r="Q109" i="1" s="1"/>
  <c r="K108" i="1"/>
  <c r="H108" i="1"/>
  <c r="Q108" i="1" s="1"/>
  <c r="F108" i="1"/>
  <c r="D108" i="1"/>
  <c r="O108" i="1" s="1"/>
  <c r="J97" i="1"/>
  <c r="H95" i="1"/>
  <c r="I92" i="1"/>
  <c r="H92" i="1"/>
  <c r="Q92" i="1" s="1"/>
  <c r="C92" i="1"/>
  <c r="L91" i="1"/>
  <c r="I91" i="1"/>
  <c r="H91" i="1"/>
  <c r="D91" i="1"/>
  <c r="I90" i="1"/>
  <c r="E90" i="1"/>
  <c r="E85" i="1"/>
  <c r="D85" i="1"/>
  <c r="G81" i="1"/>
  <c r="D81" i="1"/>
  <c r="P81" i="1" s="1"/>
  <c r="F79" i="1"/>
  <c r="P79" i="1" s="1"/>
  <c r="E79" i="1"/>
  <c r="I69" i="1"/>
  <c r="I65" i="1"/>
  <c r="I64" i="1"/>
  <c r="C64" i="1"/>
  <c r="H48" i="1"/>
  <c r="I29" i="1"/>
  <c r="K26" i="1"/>
  <c r="K25" i="1"/>
  <c r="J25" i="1"/>
  <c r="Q25" i="1" s="1"/>
  <c r="C25" i="1"/>
  <c r="K18" i="1"/>
  <c r="J17" i="1"/>
  <c r="Q17" i="1" s="1"/>
  <c r="H14" i="1"/>
  <c r="N14" i="1" s="1"/>
  <c r="E14" i="1"/>
  <c r="K13" i="1"/>
  <c r="I13" i="1"/>
  <c r="F11" i="1"/>
  <c r="H7" i="1"/>
  <c r="Q7" i="1" s="1"/>
  <c r="T100" i="1" l="1"/>
  <c r="Q130" i="1"/>
  <c r="P141" i="1"/>
  <c r="U114" i="1"/>
  <c r="Q157" i="1"/>
  <c r="O69" i="1"/>
  <c r="Q131" i="1"/>
  <c r="P157" i="1"/>
  <c r="P86" i="1"/>
  <c r="T102" i="1"/>
  <c r="O162" i="1"/>
  <c r="P165" i="1"/>
  <c r="U25" i="1"/>
  <c r="Q79" i="1"/>
  <c r="V62" i="1"/>
  <c r="P13" i="1"/>
  <c r="P26" i="1"/>
  <c r="Q143" i="1"/>
  <c r="O170" i="1"/>
  <c r="Q21" i="1"/>
  <c r="Q28" i="1"/>
  <c r="O37" i="1"/>
  <c r="P69" i="1"/>
  <c r="O77" i="1"/>
  <c r="O88" i="1"/>
  <c r="P93" i="1"/>
  <c r="P102" i="1"/>
  <c r="P145" i="1"/>
  <c r="O151" i="1"/>
  <c r="Q164" i="1"/>
  <c r="Q174" i="1"/>
  <c r="P178" i="1"/>
  <c r="P10" i="1"/>
  <c r="P12" i="1"/>
  <c r="V12" i="1" s="1"/>
  <c r="O25" i="1"/>
  <c r="P73" i="1"/>
  <c r="U73" i="1"/>
  <c r="Q127" i="1"/>
  <c r="P147" i="1"/>
  <c r="AB110" i="1"/>
  <c r="AD110" i="1" s="1"/>
  <c r="AB45" i="1"/>
  <c r="AD45" i="1" s="1"/>
  <c r="AB5" i="1"/>
  <c r="AD5" i="1" s="1"/>
  <c r="N108" i="1"/>
  <c r="Q168" i="1"/>
  <c r="V168" i="1"/>
  <c r="P8" i="1"/>
  <c r="O21" i="1"/>
  <c r="Q26" i="1"/>
  <c r="P28" i="1"/>
  <c r="U28" i="1"/>
  <c r="O46" i="1"/>
  <c r="P50" i="1"/>
  <c r="U50" i="1"/>
  <c r="O52" i="1"/>
  <c r="P78" i="1"/>
  <c r="U78" i="1"/>
  <c r="N82" i="1"/>
  <c r="T99" i="1"/>
  <c r="P103" i="1"/>
  <c r="N115" i="1"/>
  <c r="T135" i="1"/>
  <c r="U6" i="1"/>
  <c r="U32" i="1"/>
  <c r="P121" i="1"/>
  <c r="P177" i="1"/>
  <c r="AB24" i="1"/>
  <c r="AD24" i="1" s="1"/>
  <c r="AB96" i="1"/>
  <c r="AD96" i="1" s="1"/>
  <c r="O92" i="1"/>
  <c r="T92" i="1"/>
  <c r="S60" i="1"/>
  <c r="Q142" i="1"/>
  <c r="P20" i="1"/>
  <c r="AB163" i="1"/>
  <c r="AD163" i="1" s="1"/>
  <c r="T78" i="1"/>
  <c r="P35" i="1"/>
  <c r="Q38" i="1"/>
  <c r="Q66" i="1"/>
  <c r="P88" i="1"/>
  <c r="T101" i="1"/>
  <c r="P119" i="1"/>
  <c r="P156" i="1"/>
  <c r="P29" i="1"/>
  <c r="Q43" i="1"/>
  <c r="P74" i="1"/>
  <c r="U167" i="1"/>
  <c r="AB175" i="1"/>
  <c r="AD175" i="1" s="1"/>
  <c r="Q150" i="1"/>
  <c r="O169" i="1"/>
  <c r="S49" i="1"/>
  <c r="Q51" i="1"/>
  <c r="Q76" i="1"/>
  <c r="Q100" i="1"/>
  <c r="V100" i="1"/>
  <c r="U115" i="1"/>
  <c r="N157" i="1"/>
  <c r="P176" i="1"/>
  <c r="O20" i="1"/>
  <c r="Q33" i="1"/>
  <c r="V33" i="1"/>
  <c r="Q52" i="1"/>
  <c r="U62" i="1"/>
  <c r="V111" i="1"/>
  <c r="AB154" i="1"/>
  <c r="AD154" i="1" s="1"/>
  <c r="AB148" i="1"/>
  <c r="AD148" i="1" s="1"/>
  <c r="Q90" i="1"/>
  <c r="S125" i="1"/>
  <c r="Q170" i="1"/>
  <c r="U100" i="1"/>
  <c r="O123" i="1"/>
  <c r="O136" i="1"/>
  <c r="O145" i="1"/>
  <c r="S145" i="1" s="1"/>
  <c r="S121" i="1"/>
  <c r="P169" i="1"/>
  <c r="Q72" i="1"/>
  <c r="V72" i="1"/>
  <c r="T80" i="1"/>
  <c r="U134" i="1"/>
  <c r="AB161" i="1"/>
  <c r="AD161" i="1" s="1"/>
  <c r="T168" i="1"/>
  <c r="P21" i="1"/>
  <c r="Q87" i="1"/>
  <c r="S98" i="1"/>
  <c r="S103" i="1"/>
  <c r="P179" i="1"/>
  <c r="U127" i="1"/>
  <c r="O147" i="1"/>
  <c r="AB104" i="1"/>
  <c r="AD104" i="1" s="1"/>
  <c r="U18" i="1"/>
  <c r="O64" i="1"/>
  <c r="Q9" i="1"/>
  <c r="Q19" i="1"/>
  <c r="N31" i="1"/>
  <c r="P49" i="1"/>
  <c r="U49" i="1"/>
  <c r="T87" i="1"/>
  <c r="T152" i="1"/>
  <c r="Q12" i="1"/>
  <c r="Q30" i="1"/>
  <c r="P122" i="1"/>
  <c r="AB16" i="1"/>
  <c r="AD16" i="1" s="1"/>
  <c r="P166" i="1"/>
  <c r="M166" i="1"/>
  <c r="U166" i="1" s="1"/>
  <c r="N132" i="1"/>
  <c r="P132" i="1"/>
  <c r="P42" i="1"/>
  <c r="N42" i="1"/>
  <c r="P47" i="1"/>
  <c r="U47" i="1" s="1"/>
  <c r="N47" i="1"/>
  <c r="N48" i="1"/>
  <c r="V48" i="1" s="1"/>
  <c r="Q48" i="1"/>
  <c r="N81" i="1"/>
  <c r="O81" i="1"/>
  <c r="O168" i="1"/>
  <c r="M168" i="1"/>
  <c r="P109" i="1"/>
  <c r="N11" i="1"/>
  <c r="P11" i="1"/>
  <c r="U11" i="1" s="1"/>
  <c r="O90" i="1"/>
  <c r="T90" i="1" s="1"/>
  <c r="M90" i="1"/>
  <c r="Q95" i="1"/>
  <c r="N95" i="1"/>
  <c r="M17" i="1"/>
  <c r="N17" i="1"/>
  <c r="S17" i="1" s="1"/>
  <c r="N20" i="1"/>
  <c r="M20" i="1"/>
  <c r="U20" i="1" s="1"/>
  <c r="O35" i="1"/>
  <c r="N39" i="1"/>
  <c r="M39" i="1"/>
  <c r="O50" i="1"/>
  <c r="O51" i="1"/>
  <c r="M51" i="1"/>
  <c r="T51" i="1" s="1"/>
  <c r="P61" i="1"/>
  <c r="O61" i="1"/>
  <c r="O72" i="1"/>
  <c r="U72" i="1" s="1"/>
  <c r="P72" i="1"/>
  <c r="O76" i="1"/>
  <c r="M76" i="1"/>
  <c r="N80" i="1"/>
  <c r="P80" i="1"/>
  <c r="M89" i="1"/>
  <c r="P89" i="1"/>
  <c r="Q99" i="1"/>
  <c r="P100" i="1"/>
  <c r="O102" i="1"/>
  <c r="U102" i="1" s="1"/>
  <c r="M102" i="1"/>
  <c r="P106" i="1"/>
  <c r="M106" i="1"/>
  <c r="P130" i="1"/>
  <c r="M130" i="1"/>
  <c r="P138" i="1"/>
  <c r="M138" i="1"/>
  <c r="N153" i="1"/>
  <c r="Q153" i="1"/>
  <c r="M12" i="1"/>
  <c r="O12" i="1"/>
  <c r="T12" i="1" s="1"/>
  <c r="P30" i="1"/>
  <c r="M30" i="1"/>
  <c r="M36" i="1"/>
  <c r="O36" i="1"/>
  <c r="O116" i="1"/>
  <c r="P116" i="1"/>
  <c r="N121" i="1"/>
  <c r="M121" i="1"/>
  <c r="U121" i="1" s="1"/>
  <c r="O13" i="1"/>
  <c r="M13" i="1"/>
  <c r="P25" i="1"/>
  <c r="P91" i="1"/>
  <c r="O97" i="1"/>
  <c r="Q97" i="1"/>
  <c r="O112" i="1"/>
  <c r="M112" i="1"/>
  <c r="N141" i="1"/>
  <c r="M141" i="1"/>
  <c r="U141" i="1" s="1"/>
  <c r="M164" i="1"/>
  <c r="T164" i="1" s="1"/>
  <c r="O164" i="1"/>
  <c r="P17" i="1"/>
  <c r="O17" i="1"/>
  <c r="N21" i="1"/>
  <c r="M21" i="1"/>
  <c r="S21" i="1" s="1"/>
  <c r="M23" i="1"/>
  <c r="O23" i="1"/>
  <c r="O28" i="1"/>
  <c r="P39" i="1"/>
  <c r="O39" i="1"/>
  <c r="P41" i="1"/>
  <c r="Q46" i="1"/>
  <c r="P51" i="1"/>
  <c r="M63" i="1"/>
  <c r="P63" i="1"/>
  <c r="U63" i="1" s="1"/>
  <c r="M77" i="1"/>
  <c r="U77" i="1" s="1"/>
  <c r="N77" i="1"/>
  <c r="O78" i="1"/>
  <c r="O80" i="1"/>
  <c r="M80" i="1"/>
  <c r="O86" i="1"/>
  <c r="M93" i="1"/>
  <c r="N93" i="1"/>
  <c r="P99" i="1"/>
  <c r="N99" i="1"/>
  <c r="Q101" i="1"/>
  <c r="Q102" i="1"/>
  <c r="O103" i="1"/>
  <c r="M109" i="1"/>
  <c r="N109" i="1"/>
  <c r="P113" i="1"/>
  <c r="P118" i="1"/>
  <c r="N118" i="1"/>
  <c r="P123" i="1"/>
  <c r="P125" i="1"/>
  <c r="P134" i="1"/>
  <c r="P143" i="1"/>
  <c r="U143" i="1" s="1"/>
  <c r="O143" i="1"/>
  <c r="M153" i="1"/>
  <c r="P153" i="1"/>
  <c r="N156" i="1"/>
  <c r="Q159" i="1"/>
  <c r="P162" i="1"/>
  <c r="P173" i="1"/>
  <c r="N6" i="1"/>
  <c r="O6" i="1"/>
  <c r="Q22" i="1"/>
  <c r="O22" i="1"/>
  <c r="V22" i="1" s="1"/>
  <c r="P31" i="1"/>
  <c r="N38" i="1"/>
  <c r="O38" i="1"/>
  <c r="P44" i="1"/>
  <c r="N44" i="1"/>
  <c r="T44" i="1" s="1"/>
  <c r="Q62" i="1"/>
  <c r="N68" i="1"/>
  <c r="Q107" i="1"/>
  <c r="Q116" i="1"/>
  <c r="Q147" i="1"/>
  <c r="O167" i="1"/>
  <c r="Q177" i="1"/>
  <c r="Q91" i="1"/>
  <c r="N91" i="1"/>
  <c r="N74" i="1"/>
  <c r="M74" i="1"/>
  <c r="M127" i="1"/>
  <c r="N127" i="1"/>
  <c r="Q135" i="1"/>
  <c r="N135" i="1"/>
  <c r="O139" i="1"/>
  <c r="Q139" i="1"/>
  <c r="Q144" i="1"/>
  <c r="N144" i="1"/>
  <c r="P107" i="1"/>
  <c r="N107" i="1"/>
  <c r="O29" i="1"/>
  <c r="M29" i="1"/>
  <c r="O91" i="1"/>
  <c r="T91" i="1" s="1"/>
  <c r="M91" i="1"/>
  <c r="O171" i="1"/>
  <c r="T171" i="1" s="1"/>
  <c r="M171" i="1"/>
  <c r="N40" i="1"/>
  <c r="M40" i="1"/>
  <c r="U40" i="1" s="1"/>
  <c r="N98" i="1"/>
  <c r="M98" i="1"/>
  <c r="M103" i="1"/>
  <c r="T103" i="1" s="1"/>
  <c r="N103" i="1"/>
  <c r="N140" i="1"/>
  <c r="M140" i="1"/>
  <c r="S140" i="1" s="1"/>
  <c r="N145" i="1"/>
  <c r="M145" i="1"/>
  <c r="O155" i="1"/>
  <c r="N155" i="1"/>
  <c r="N176" i="1"/>
  <c r="S176" i="1" s="1"/>
  <c r="M176" i="1"/>
  <c r="P48" i="1"/>
  <c r="O48" i="1"/>
  <c r="O62" i="1"/>
  <c r="M62" i="1"/>
  <c r="T62" i="1" s="1"/>
  <c r="O107" i="1"/>
  <c r="M107" i="1"/>
  <c r="N122" i="1"/>
  <c r="S122" i="1" s="1"/>
  <c r="M122" i="1"/>
  <c r="P158" i="1"/>
  <c r="P167" i="1"/>
  <c r="M167" i="1"/>
  <c r="N179" i="1"/>
  <c r="S179" i="1" s="1"/>
  <c r="M179" i="1"/>
  <c r="N64" i="1"/>
  <c r="M64" i="1"/>
  <c r="O19" i="1"/>
  <c r="M19" i="1"/>
  <c r="T19" i="1" s="1"/>
  <c r="O26" i="1"/>
  <c r="M26" i="1"/>
  <c r="M49" i="1"/>
  <c r="N49" i="1"/>
  <c r="Q53" i="1"/>
  <c r="N53" i="1"/>
  <c r="P77" i="1"/>
  <c r="P82" i="1"/>
  <c r="M82" i="1"/>
  <c r="U82" i="1" s="1"/>
  <c r="P115" i="1"/>
  <c r="M115" i="1"/>
  <c r="M124" i="1"/>
  <c r="O124" i="1"/>
  <c r="M134" i="1"/>
  <c r="S134" i="1" s="1"/>
  <c r="N134" i="1"/>
  <c r="P140" i="1"/>
  <c r="N152" i="1"/>
  <c r="P152" i="1"/>
  <c r="M162" i="1"/>
  <c r="N162" i="1"/>
  <c r="M180" i="1"/>
  <c r="S180" i="1" s="1"/>
  <c r="N180" i="1"/>
  <c r="P7" i="1"/>
  <c r="O7" i="1"/>
  <c r="M71" i="1"/>
  <c r="N71" i="1"/>
  <c r="Q111" i="1"/>
  <c r="M111" i="1"/>
  <c r="O142" i="1"/>
  <c r="M142" i="1"/>
  <c r="N173" i="1"/>
  <c r="M173" i="1"/>
  <c r="U173" i="1" s="1"/>
  <c r="M18" i="1"/>
  <c r="P18" i="1"/>
  <c r="Q85" i="1"/>
  <c r="M85" i="1"/>
  <c r="P126" i="1"/>
  <c r="O126" i="1"/>
  <c r="P150" i="1"/>
  <c r="M150" i="1"/>
  <c r="N170" i="1"/>
  <c r="M170" i="1"/>
  <c r="Q23" i="1"/>
  <c r="N28" i="1"/>
  <c r="M28" i="1"/>
  <c r="P34" i="1"/>
  <c r="P36" i="1"/>
  <c r="N36" i="1"/>
  <c r="P40" i="1"/>
  <c r="O44" i="1"/>
  <c r="M44" i="1"/>
  <c r="N51" i="1"/>
  <c r="O53" i="1"/>
  <c r="M53" i="1"/>
  <c r="O66" i="1"/>
  <c r="M66" i="1"/>
  <c r="T66" i="1" s="1"/>
  <c r="P76" i="1"/>
  <c r="N78" i="1"/>
  <c r="M78" i="1"/>
  <c r="N86" i="1"/>
  <c r="M86" i="1"/>
  <c r="S86" i="1" s="1"/>
  <c r="M87" i="1"/>
  <c r="O87" i="1"/>
  <c r="N89" i="1"/>
  <c r="U89" i="1" s="1"/>
  <c r="O98" i="1"/>
  <c r="P101" i="1"/>
  <c r="Q103" i="1"/>
  <c r="N113" i="1"/>
  <c r="M113" i="1"/>
  <c r="M116" i="1"/>
  <c r="S116" i="1" s="1"/>
  <c r="N116" i="1"/>
  <c r="P129" i="1"/>
  <c r="S129" i="1" s="1"/>
  <c r="O134" i="1"/>
  <c r="O138" i="1"/>
  <c r="N138" i="1"/>
  <c r="P149" i="1"/>
  <c r="O149" i="1"/>
  <c r="O152" i="1"/>
  <c r="M152" i="1"/>
  <c r="P155" i="1"/>
  <c r="M155" i="1"/>
  <c r="O157" i="1"/>
  <c r="M157" i="1"/>
  <c r="Q171" i="1"/>
  <c r="N171" i="1"/>
  <c r="N178" i="1"/>
  <c r="S178" i="1" s="1"/>
  <c r="M178" i="1"/>
  <c r="N10" i="1"/>
  <c r="U10" i="1" s="1"/>
  <c r="M10" i="1"/>
  <c r="N73" i="1"/>
  <c r="M73" i="1"/>
  <c r="O120" i="1"/>
  <c r="M120" i="1"/>
  <c r="O165" i="1"/>
  <c r="N177" i="1"/>
  <c r="M177" i="1"/>
  <c r="O180" i="1"/>
  <c r="N34" i="1"/>
  <c r="M34" i="1"/>
  <c r="N52" i="1"/>
  <c r="M52" i="1"/>
  <c r="V52" i="1" s="1"/>
  <c r="N137" i="1"/>
  <c r="S137" i="1" s="1"/>
  <c r="M137" i="1"/>
  <c r="M156" i="1"/>
  <c r="O156" i="1"/>
  <c r="N159" i="1"/>
  <c r="P159" i="1"/>
  <c r="M41" i="1"/>
  <c r="N41" i="1"/>
  <c r="P172" i="1"/>
  <c r="N172" i="1"/>
  <c r="Q14" i="1"/>
  <c r="V14" i="1" s="1"/>
  <c r="M14" i="1"/>
  <c r="Q114" i="1"/>
  <c r="N114" i="1"/>
  <c r="M149" i="1"/>
  <c r="Q149" i="1"/>
  <c r="N70" i="1"/>
  <c r="S70" i="1" s="1"/>
  <c r="M70" i="1"/>
  <c r="O75" i="1"/>
  <c r="Q75" i="1"/>
  <c r="P95" i="1"/>
  <c r="O95" i="1"/>
  <c r="O99" i="1"/>
  <c r="M99" i="1"/>
  <c r="M119" i="1"/>
  <c r="N119" i="1"/>
  <c r="P124" i="1"/>
  <c r="N124" i="1"/>
  <c r="P128" i="1"/>
  <c r="N128" i="1"/>
  <c r="M133" i="1"/>
  <c r="N133" i="1"/>
  <c r="O135" i="1"/>
  <c r="M135" i="1"/>
  <c r="P139" i="1"/>
  <c r="U139" i="1" s="1"/>
  <c r="M139" i="1"/>
  <c r="P144" i="1"/>
  <c r="M144" i="1"/>
  <c r="N146" i="1"/>
  <c r="Q146" i="1"/>
  <c r="P151" i="1"/>
  <c r="O159" i="1"/>
  <c r="M159" i="1"/>
  <c r="T159" i="1" s="1"/>
  <c r="N165" i="1"/>
  <c r="M165" i="1"/>
  <c r="S165" i="1" s="1"/>
  <c r="O174" i="1"/>
  <c r="M174" i="1"/>
  <c r="P6" i="1"/>
  <c r="M6" i="1"/>
  <c r="O11" i="1"/>
  <c r="Q11" i="1"/>
  <c r="N32" i="1"/>
  <c r="P32" i="1"/>
  <c r="O68" i="1"/>
  <c r="M68" i="1"/>
  <c r="Q74" i="1"/>
  <c r="O74" i="1"/>
  <c r="M172" i="1"/>
  <c r="O172" i="1"/>
  <c r="T172" i="1" s="1"/>
  <c r="O117" i="1"/>
  <c r="M117" i="1"/>
  <c r="U117" i="1" s="1"/>
  <c r="N9" i="1"/>
  <c r="M9" i="1"/>
  <c r="N19" i="1"/>
  <c r="P19" i="1"/>
  <c r="O42" i="1"/>
  <c r="M42" i="1"/>
  <c r="M79" i="1"/>
  <c r="S79" i="1" s="1"/>
  <c r="N79" i="1"/>
  <c r="O101" i="1"/>
  <c r="M101" i="1"/>
  <c r="P133" i="1"/>
  <c r="O133" i="1"/>
  <c r="O146" i="1"/>
  <c r="M146" i="1"/>
  <c r="T146" i="1" s="1"/>
  <c r="N160" i="1"/>
  <c r="M160" i="1"/>
  <c r="N7" i="1"/>
  <c r="M7" i="1"/>
  <c r="P15" i="1"/>
  <c r="M15" i="1"/>
  <c r="U15" i="1" s="1"/>
  <c r="P127" i="1"/>
  <c r="P85" i="1"/>
  <c r="O85" i="1"/>
  <c r="N92" i="1"/>
  <c r="M92" i="1"/>
  <c r="P108" i="1"/>
  <c r="M108" i="1"/>
  <c r="M181" i="1"/>
  <c r="O181" i="1"/>
  <c r="O9" i="1"/>
  <c r="S9" i="1" s="1"/>
  <c r="P9" i="1"/>
  <c r="P87" i="1"/>
  <c r="N87" i="1"/>
  <c r="N123" i="1"/>
  <c r="M123" i="1"/>
  <c r="M136" i="1"/>
  <c r="T136" i="1" s="1"/>
  <c r="N136" i="1"/>
  <c r="N147" i="1"/>
  <c r="V147" i="1" s="1"/>
  <c r="M147" i="1"/>
  <c r="T147" i="1" s="1"/>
  <c r="N43" i="1"/>
  <c r="P43" i="1"/>
  <c r="P62" i="1"/>
  <c r="N97" i="1"/>
  <c r="M97" i="1"/>
  <c r="P120" i="1"/>
  <c r="N120" i="1"/>
  <c r="N151" i="1"/>
  <c r="M151" i="1"/>
  <c r="N169" i="1"/>
  <c r="T169" i="1" s="1"/>
  <c r="M169" i="1"/>
  <c r="O179" i="1"/>
  <c r="M25" i="1"/>
  <c r="N25" i="1"/>
  <c r="O65" i="1"/>
  <c r="M65" i="1"/>
  <c r="Q112" i="1"/>
  <c r="N129" i="1"/>
  <c r="M129" i="1"/>
  <c r="N8" i="1"/>
  <c r="M8" i="1"/>
  <c r="P23" i="1"/>
  <c r="N23" i="1"/>
  <c r="V23" i="1" s="1"/>
  <c r="O31" i="1"/>
  <c r="M31" i="1"/>
  <c r="N35" i="1"/>
  <c r="M35" i="1"/>
  <c r="N37" i="1"/>
  <c r="M37" i="1"/>
  <c r="P38" i="1"/>
  <c r="M38" i="1"/>
  <c r="M46" i="1"/>
  <c r="T46" i="1" s="1"/>
  <c r="N46" i="1"/>
  <c r="N50" i="1"/>
  <c r="M50" i="1"/>
  <c r="P60" i="1"/>
  <c r="M69" i="1"/>
  <c r="N69" i="1"/>
  <c r="P70" i="1"/>
  <c r="M88" i="1"/>
  <c r="T88" i="1" s="1"/>
  <c r="N88" i="1"/>
  <c r="M100" i="1"/>
  <c r="O100" i="1"/>
  <c r="P105" i="1"/>
  <c r="M105" i="1"/>
  <c r="O113" i="1"/>
  <c r="P117" i="1"/>
  <c r="T117" i="1" s="1"/>
  <c r="N125" i="1"/>
  <c r="M125" i="1"/>
  <c r="N158" i="1"/>
  <c r="M158" i="1"/>
  <c r="M33" i="1"/>
  <c r="O33" i="1"/>
  <c r="O43" i="1"/>
  <c r="M43" i="1"/>
  <c r="M60" i="1"/>
  <c r="N60" i="1"/>
  <c r="Q68" i="1"/>
  <c r="P98" i="1"/>
  <c r="P114" i="1"/>
  <c r="M114" i="1"/>
  <c r="Q123" i="1"/>
  <c r="O131" i="1"/>
  <c r="P131" i="1"/>
  <c r="P142" i="1"/>
  <c r="O177" i="1"/>
  <c r="P180" i="1"/>
  <c r="R43" i="1" l="1"/>
  <c r="U43" i="1"/>
  <c r="S43" i="1"/>
  <c r="T43" i="1"/>
  <c r="R177" i="1"/>
  <c r="V177" i="1"/>
  <c r="T177" i="1"/>
  <c r="S150" i="1"/>
  <c r="T150" i="1"/>
  <c r="R150" i="1"/>
  <c r="V150" i="1"/>
  <c r="S13" i="1"/>
  <c r="R13" i="1"/>
  <c r="V13" i="1"/>
  <c r="U13" i="1"/>
  <c r="T13" i="1"/>
  <c r="R61" i="1"/>
  <c r="S61" i="1"/>
  <c r="V61" i="1"/>
  <c r="T61" i="1"/>
  <c r="U61" i="1"/>
  <c r="R69" i="1"/>
  <c r="V69" i="1"/>
  <c r="U69" i="1"/>
  <c r="T25" i="1"/>
  <c r="R25" i="1"/>
  <c r="V25" i="1"/>
  <c r="S25" i="1"/>
  <c r="S181" i="1"/>
  <c r="V181" i="1"/>
  <c r="R181" i="1"/>
  <c r="U181" i="1"/>
  <c r="R119" i="1"/>
  <c r="V119" i="1"/>
  <c r="T119" i="1"/>
  <c r="R53" i="1"/>
  <c r="U53" i="1"/>
  <c r="S53" i="1"/>
  <c r="V53" i="1"/>
  <c r="U64" i="1"/>
  <c r="R64" i="1"/>
  <c r="V64" i="1"/>
  <c r="S64" i="1"/>
  <c r="T64" i="1"/>
  <c r="R112" i="1"/>
  <c r="U112" i="1"/>
  <c r="S112" i="1"/>
  <c r="T112" i="1"/>
  <c r="V112" i="1"/>
  <c r="T23" i="1"/>
  <c r="R33" i="1"/>
  <c r="U33" i="1"/>
  <c r="S33" i="1"/>
  <c r="T33" i="1"/>
  <c r="V108" i="1"/>
  <c r="R108" i="1"/>
  <c r="S108" i="1"/>
  <c r="T108" i="1"/>
  <c r="R113" i="1"/>
  <c r="V113" i="1"/>
  <c r="T113" i="1"/>
  <c r="U113" i="1"/>
  <c r="V28" i="1"/>
  <c r="R28" i="1"/>
  <c r="S28" i="1"/>
  <c r="R107" i="1"/>
  <c r="U107" i="1"/>
  <c r="S107" i="1"/>
  <c r="V107" i="1"/>
  <c r="T107" i="1"/>
  <c r="V98" i="1"/>
  <c r="R98" i="1"/>
  <c r="U98" i="1"/>
  <c r="U122" i="1"/>
  <c r="U51" i="1"/>
  <c r="S136" i="1"/>
  <c r="U108" i="1"/>
  <c r="V66" i="1"/>
  <c r="S52" i="1"/>
  <c r="R158" i="1"/>
  <c r="V158" i="1"/>
  <c r="T158" i="1"/>
  <c r="S158" i="1"/>
  <c r="U158" i="1"/>
  <c r="T50" i="1"/>
  <c r="V50" i="1"/>
  <c r="R50" i="1"/>
  <c r="S50" i="1"/>
  <c r="T35" i="1"/>
  <c r="R35" i="1"/>
  <c r="V35" i="1"/>
  <c r="U35" i="1"/>
  <c r="V129" i="1"/>
  <c r="T129" i="1"/>
  <c r="R129" i="1"/>
  <c r="U129" i="1"/>
  <c r="R169" i="1"/>
  <c r="V169" i="1"/>
  <c r="S169" i="1"/>
  <c r="T7" i="1"/>
  <c r="R7" i="1"/>
  <c r="V7" i="1"/>
  <c r="U7" i="1"/>
  <c r="S101" i="1"/>
  <c r="R101" i="1"/>
  <c r="U101" i="1"/>
  <c r="T9" i="1"/>
  <c r="U9" i="1"/>
  <c r="R9" i="1"/>
  <c r="R68" i="1"/>
  <c r="S68" i="1"/>
  <c r="U68" i="1"/>
  <c r="V68" i="1"/>
  <c r="S174" i="1"/>
  <c r="U174" i="1"/>
  <c r="R174" i="1"/>
  <c r="T174" i="1"/>
  <c r="T133" i="1"/>
  <c r="R133" i="1"/>
  <c r="U133" i="1"/>
  <c r="V133" i="1"/>
  <c r="S133" i="1"/>
  <c r="R149" i="1"/>
  <c r="U149" i="1"/>
  <c r="T149" i="1"/>
  <c r="S149" i="1"/>
  <c r="T41" i="1"/>
  <c r="R41" i="1"/>
  <c r="V41" i="1"/>
  <c r="S41" i="1"/>
  <c r="U41" i="1"/>
  <c r="R85" i="1"/>
  <c r="U85" i="1"/>
  <c r="S85" i="1"/>
  <c r="T85" i="1"/>
  <c r="V85" i="1"/>
  <c r="U111" i="1"/>
  <c r="S111" i="1"/>
  <c r="T111" i="1"/>
  <c r="R111" i="1"/>
  <c r="V124" i="1"/>
  <c r="R124" i="1"/>
  <c r="U124" i="1"/>
  <c r="S124" i="1"/>
  <c r="V179" i="1"/>
  <c r="T179" i="1"/>
  <c r="R179" i="1"/>
  <c r="U179" i="1"/>
  <c r="T76" i="1"/>
  <c r="T28" i="1"/>
  <c r="S46" i="1"/>
  <c r="S173" i="1"/>
  <c r="V159" i="1"/>
  <c r="S69" i="1"/>
  <c r="S119" i="1"/>
  <c r="V149" i="1"/>
  <c r="V174" i="1"/>
  <c r="V143" i="1"/>
  <c r="T69" i="1"/>
  <c r="S35" i="1"/>
  <c r="V156" i="1"/>
  <c r="R156" i="1"/>
  <c r="S156" i="1"/>
  <c r="T156" i="1"/>
  <c r="T141" i="1"/>
  <c r="R141" i="1"/>
  <c r="V141" i="1"/>
  <c r="S141" i="1"/>
  <c r="T48" i="1"/>
  <c r="S48" i="1"/>
  <c r="R48" i="1"/>
  <c r="U48" i="1"/>
  <c r="T114" i="1"/>
  <c r="R114" i="1"/>
  <c r="S114" i="1"/>
  <c r="V114" i="1"/>
  <c r="V37" i="1"/>
  <c r="U37" i="1"/>
  <c r="R37" i="1"/>
  <c r="T37" i="1"/>
  <c r="V97" i="1"/>
  <c r="T97" i="1"/>
  <c r="R97" i="1"/>
  <c r="U97" i="1"/>
  <c r="V6" i="1"/>
  <c r="R6" i="1"/>
  <c r="S6" i="1"/>
  <c r="T6" i="1"/>
  <c r="R87" i="1"/>
  <c r="U87" i="1"/>
  <c r="S87" i="1"/>
  <c r="V87" i="1"/>
  <c r="S142" i="1"/>
  <c r="R142" i="1"/>
  <c r="U142" i="1"/>
  <c r="V109" i="1"/>
  <c r="T109" i="1"/>
  <c r="R109" i="1"/>
  <c r="R21" i="1"/>
  <c r="T21" i="1"/>
  <c r="U21" i="1"/>
  <c r="S177" i="1"/>
  <c r="V9" i="1"/>
  <c r="S97" i="1"/>
  <c r="U70" i="1"/>
  <c r="T123" i="1"/>
  <c r="R123" i="1"/>
  <c r="V123" i="1"/>
  <c r="U123" i="1"/>
  <c r="S99" i="1"/>
  <c r="R99" i="1"/>
  <c r="U99" i="1"/>
  <c r="V99" i="1"/>
  <c r="U120" i="1"/>
  <c r="S120" i="1"/>
  <c r="R120" i="1"/>
  <c r="V120" i="1"/>
  <c r="V180" i="1"/>
  <c r="R180" i="1"/>
  <c r="T180" i="1"/>
  <c r="R100" i="1"/>
  <c r="S100" i="1"/>
  <c r="V92" i="1"/>
  <c r="R92" i="1"/>
  <c r="U92" i="1"/>
  <c r="S92" i="1"/>
  <c r="T144" i="1"/>
  <c r="V144" i="1"/>
  <c r="S144" i="1"/>
  <c r="R144" i="1"/>
  <c r="U144" i="1"/>
  <c r="T128" i="1"/>
  <c r="V128" i="1"/>
  <c r="R128" i="1"/>
  <c r="S128" i="1"/>
  <c r="U128" i="1"/>
  <c r="T34" i="1"/>
  <c r="R34" i="1"/>
  <c r="V34" i="1"/>
  <c r="S34" i="1"/>
  <c r="R73" i="1"/>
  <c r="V73" i="1"/>
  <c r="T73" i="1"/>
  <c r="S73" i="1"/>
  <c r="S157" i="1"/>
  <c r="R157" i="1"/>
  <c r="V157" i="1"/>
  <c r="U157" i="1"/>
  <c r="R78" i="1"/>
  <c r="V78" i="1"/>
  <c r="S78" i="1"/>
  <c r="U44" i="1"/>
  <c r="R44" i="1"/>
  <c r="V44" i="1"/>
  <c r="S44" i="1"/>
  <c r="V162" i="1"/>
  <c r="R162" i="1"/>
  <c r="S162" i="1"/>
  <c r="T162" i="1"/>
  <c r="V115" i="1"/>
  <c r="T115" i="1"/>
  <c r="S115" i="1"/>
  <c r="R115" i="1"/>
  <c r="V49" i="1"/>
  <c r="T49" i="1"/>
  <c r="R49" i="1"/>
  <c r="S62" i="1"/>
  <c r="R62" i="1"/>
  <c r="V145" i="1"/>
  <c r="R145" i="1"/>
  <c r="T145" i="1"/>
  <c r="U145" i="1"/>
  <c r="R40" i="1"/>
  <c r="V40" i="1"/>
  <c r="T40" i="1"/>
  <c r="V39" i="1"/>
  <c r="R39" i="1"/>
  <c r="U39" i="1"/>
  <c r="T39" i="1"/>
  <c r="T157" i="1"/>
  <c r="S113" i="1"/>
  <c r="U34" i="1"/>
  <c r="U150" i="1"/>
  <c r="V101" i="1"/>
  <c r="U176" i="1"/>
  <c r="T181" i="1"/>
  <c r="S7" i="1"/>
  <c r="U119" i="1"/>
  <c r="T131" i="1"/>
  <c r="R131" i="1"/>
  <c r="S131" i="1"/>
  <c r="R38" i="1"/>
  <c r="S38" i="1"/>
  <c r="T38" i="1"/>
  <c r="U38" i="1"/>
  <c r="R42" i="1"/>
  <c r="U42" i="1"/>
  <c r="S42" i="1"/>
  <c r="V42" i="1"/>
  <c r="R159" i="1"/>
  <c r="S159" i="1"/>
  <c r="U159" i="1"/>
  <c r="R75" i="1"/>
  <c r="T75" i="1"/>
  <c r="S75" i="1"/>
  <c r="U75" i="1"/>
  <c r="U66" i="1"/>
  <c r="R66" i="1"/>
  <c r="S66" i="1"/>
  <c r="R30" i="1"/>
  <c r="S30" i="1"/>
  <c r="T30" i="1"/>
  <c r="U30" i="1"/>
  <c r="V30" i="1"/>
  <c r="V20" i="1"/>
  <c r="T20" i="1"/>
  <c r="R20" i="1"/>
  <c r="S20" i="1"/>
  <c r="U131" i="1"/>
  <c r="S147" i="1"/>
  <c r="U156" i="1"/>
  <c r="T105" i="1"/>
  <c r="R105" i="1"/>
  <c r="S105" i="1"/>
  <c r="V105" i="1"/>
  <c r="U105" i="1"/>
  <c r="R15" i="1"/>
  <c r="T15" i="1"/>
  <c r="S15" i="1"/>
  <c r="V15" i="1"/>
  <c r="R126" i="1"/>
  <c r="S126" i="1"/>
  <c r="V126" i="1"/>
  <c r="T126" i="1"/>
  <c r="R121" i="1"/>
  <c r="T121" i="1"/>
  <c r="V121" i="1"/>
  <c r="R51" i="1"/>
  <c r="S51" i="1"/>
  <c r="V131" i="1"/>
  <c r="U52" i="1"/>
  <c r="R52" i="1"/>
  <c r="T52" i="1"/>
  <c r="R86" i="1"/>
  <c r="V86" i="1"/>
  <c r="U86" i="1"/>
  <c r="T86" i="1"/>
  <c r="S29" i="1"/>
  <c r="V29" i="1"/>
  <c r="R29" i="1"/>
  <c r="T29" i="1"/>
  <c r="U29" i="1"/>
  <c r="V125" i="1"/>
  <c r="T125" i="1"/>
  <c r="R125" i="1"/>
  <c r="U125" i="1"/>
  <c r="U31" i="1"/>
  <c r="S31" i="1"/>
  <c r="R31" i="1"/>
  <c r="V31" i="1"/>
  <c r="T151" i="1"/>
  <c r="R151" i="1"/>
  <c r="V151" i="1"/>
  <c r="S151" i="1"/>
  <c r="U151" i="1"/>
  <c r="T160" i="1"/>
  <c r="R160" i="1"/>
  <c r="U160" i="1"/>
  <c r="V160" i="1"/>
  <c r="S160" i="1"/>
  <c r="S117" i="1"/>
  <c r="V117" i="1"/>
  <c r="R117" i="1"/>
  <c r="T165" i="1"/>
  <c r="R165" i="1"/>
  <c r="V165" i="1"/>
  <c r="U165" i="1"/>
  <c r="U170" i="1"/>
  <c r="R170" i="1"/>
  <c r="S170" i="1"/>
  <c r="T170" i="1"/>
  <c r="V170" i="1"/>
  <c r="R26" i="1"/>
  <c r="S26" i="1"/>
  <c r="T26" i="1"/>
  <c r="V26" i="1"/>
  <c r="U26" i="1"/>
  <c r="R167" i="1"/>
  <c r="T167" i="1"/>
  <c r="S167" i="1"/>
  <c r="V167" i="1"/>
  <c r="T127" i="1"/>
  <c r="R127" i="1"/>
  <c r="S118" i="1"/>
  <c r="V118" i="1"/>
  <c r="R118" i="1"/>
  <c r="T118" i="1"/>
  <c r="U118" i="1"/>
  <c r="S138" i="1"/>
  <c r="T138" i="1"/>
  <c r="R138" i="1"/>
  <c r="V138" i="1"/>
  <c r="U138" i="1"/>
  <c r="U90" i="1"/>
  <c r="S90" i="1"/>
  <c r="R90" i="1"/>
  <c r="R81" i="1"/>
  <c r="U81" i="1"/>
  <c r="S81" i="1"/>
  <c r="V81" i="1"/>
  <c r="T81" i="1"/>
  <c r="S132" i="1"/>
  <c r="V132" i="1"/>
  <c r="T132" i="1"/>
  <c r="R132" i="1"/>
  <c r="U132" i="1"/>
  <c r="T120" i="1"/>
  <c r="U126" i="1"/>
  <c r="T42" i="1"/>
  <c r="S37" i="1"/>
  <c r="T142" i="1"/>
  <c r="T124" i="1"/>
  <c r="V43" i="1"/>
  <c r="V38" i="1"/>
  <c r="S39" i="1"/>
  <c r="T68" i="1"/>
  <c r="V75" i="1"/>
  <c r="S40" i="1"/>
  <c r="U12" i="1"/>
  <c r="U162" i="1"/>
  <c r="U146" i="1"/>
  <c r="S146" i="1"/>
  <c r="R146" i="1"/>
  <c r="V146" i="1"/>
  <c r="V173" i="1"/>
  <c r="T173" i="1"/>
  <c r="R173" i="1"/>
  <c r="V19" i="1"/>
  <c r="S19" i="1"/>
  <c r="R19" i="1"/>
  <c r="U19" i="1"/>
  <c r="V153" i="1"/>
  <c r="T153" i="1"/>
  <c r="R153" i="1"/>
  <c r="S153" i="1"/>
  <c r="U153" i="1"/>
  <c r="R130" i="1"/>
  <c r="S130" i="1"/>
  <c r="T130" i="1"/>
  <c r="V130" i="1"/>
  <c r="T8" i="1"/>
  <c r="R8" i="1"/>
  <c r="V8" i="1"/>
  <c r="S8" i="1"/>
  <c r="V136" i="1"/>
  <c r="R136" i="1"/>
  <c r="U136" i="1"/>
  <c r="R116" i="1"/>
  <c r="T116" i="1"/>
  <c r="U116" i="1"/>
  <c r="V116" i="1"/>
  <c r="V134" i="1"/>
  <c r="T134" i="1"/>
  <c r="R134" i="1"/>
  <c r="R103" i="1"/>
  <c r="V103" i="1"/>
  <c r="V106" i="1"/>
  <c r="T106" i="1"/>
  <c r="R106" i="1"/>
  <c r="S106" i="1"/>
  <c r="U106" i="1"/>
  <c r="U130" i="1"/>
  <c r="V60" i="1"/>
  <c r="R60" i="1"/>
  <c r="T60" i="1"/>
  <c r="U60" i="1"/>
  <c r="V88" i="1"/>
  <c r="R88" i="1"/>
  <c r="S88" i="1"/>
  <c r="U88" i="1"/>
  <c r="R46" i="1"/>
  <c r="U46" i="1"/>
  <c r="V46" i="1"/>
  <c r="U65" i="1"/>
  <c r="S65" i="1"/>
  <c r="R65" i="1"/>
  <c r="V65" i="1"/>
  <c r="T65" i="1"/>
  <c r="U147" i="1"/>
  <c r="R147" i="1"/>
  <c r="T79" i="1"/>
  <c r="R79" i="1"/>
  <c r="U79" i="1"/>
  <c r="V79" i="1"/>
  <c r="S32" i="1"/>
  <c r="V32" i="1"/>
  <c r="T32" i="1"/>
  <c r="R32" i="1"/>
  <c r="R139" i="1"/>
  <c r="V139" i="1"/>
  <c r="T139" i="1"/>
  <c r="S139" i="1"/>
  <c r="R14" i="1"/>
  <c r="U14" i="1"/>
  <c r="T14" i="1"/>
  <c r="S14" i="1"/>
  <c r="T10" i="1"/>
  <c r="V10" i="1"/>
  <c r="R10" i="1"/>
  <c r="S10" i="1"/>
  <c r="S155" i="1"/>
  <c r="V155" i="1"/>
  <c r="T155" i="1"/>
  <c r="R155" i="1"/>
  <c r="T18" i="1"/>
  <c r="V18" i="1"/>
  <c r="S18" i="1"/>
  <c r="R18" i="1"/>
  <c r="V71" i="1"/>
  <c r="U71" i="1"/>
  <c r="T71" i="1"/>
  <c r="R71" i="1"/>
  <c r="S71" i="1"/>
  <c r="S82" i="1"/>
  <c r="V82" i="1"/>
  <c r="T82" i="1"/>
  <c r="R82" i="1"/>
  <c r="V140" i="1"/>
  <c r="R140" i="1"/>
  <c r="T140" i="1"/>
  <c r="U140" i="1"/>
  <c r="V171" i="1"/>
  <c r="S171" i="1"/>
  <c r="R171" i="1"/>
  <c r="U171" i="1"/>
  <c r="R74" i="1"/>
  <c r="V74" i="1"/>
  <c r="T74" i="1"/>
  <c r="U74" i="1"/>
  <c r="S74" i="1"/>
  <c r="R22" i="1"/>
  <c r="U22" i="1"/>
  <c r="S22" i="1"/>
  <c r="T22" i="1"/>
  <c r="T77" i="1"/>
  <c r="R77" i="1"/>
  <c r="V77" i="1"/>
  <c r="S77" i="1"/>
  <c r="R164" i="1"/>
  <c r="S164" i="1"/>
  <c r="U164" i="1"/>
  <c r="U36" i="1"/>
  <c r="V36" i="1"/>
  <c r="S36" i="1"/>
  <c r="R36" i="1"/>
  <c r="T36" i="1"/>
  <c r="R72" i="1"/>
  <c r="T72" i="1"/>
  <c r="S72" i="1"/>
  <c r="S166" i="1"/>
  <c r="T166" i="1"/>
  <c r="R166" i="1"/>
  <c r="V166" i="1"/>
  <c r="U155" i="1"/>
  <c r="T98" i="1"/>
  <c r="T53" i="1"/>
  <c r="U169" i="1"/>
  <c r="U180" i="1"/>
  <c r="V90" i="1"/>
  <c r="S123" i="1"/>
  <c r="V51" i="1"/>
  <c r="U109" i="1"/>
  <c r="S109" i="1"/>
  <c r="V142" i="1"/>
  <c r="T31" i="1"/>
  <c r="U177" i="1"/>
  <c r="U103" i="1"/>
  <c r="U8" i="1"/>
  <c r="V127" i="1"/>
  <c r="V164" i="1"/>
  <c r="S127" i="1"/>
  <c r="V21" i="1"/>
  <c r="V172" i="1"/>
  <c r="R172" i="1"/>
  <c r="S172" i="1"/>
  <c r="U172" i="1"/>
  <c r="V135" i="1"/>
  <c r="R135" i="1"/>
  <c r="U135" i="1"/>
  <c r="S135" i="1"/>
  <c r="V70" i="1"/>
  <c r="T70" i="1"/>
  <c r="R70" i="1"/>
  <c r="U137" i="1"/>
  <c r="T137" i="1"/>
  <c r="R137" i="1"/>
  <c r="V137" i="1"/>
  <c r="T178" i="1"/>
  <c r="R178" i="1"/>
  <c r="V178" i="1"/>
  <c r="V152" i="1"/>
  <c r="R152" i="1"/>
  <c r="U152" i="1"/>
  <c r="S152" i="1"/>
  <c r="R122" i="1"/>
  <c r="T122" i="1"/>
  <c r="V122" i="1"/>
  <c r="T176" i="1"/>
  <c r="R176" i="1"/>
  <c r="V176" i="1"/>
  <c r="S91" i="1"/>
  <c r="R91" i="1"/>
  <c r="U91" i="1"/>
  <c r="V91" i="1"/>
  <c r="T143" i="1"/>
  <c r="S143" i="1"/>
  <c r="R143" i="1"/>
  <c r="T93" i="1"/>
  <c r="R93" i="1"/>
  <c r="V93" i="1"/>
  <c r="S63" i="1"/>
  <c r="V63" i="1"/>
  <c r="T63" i="1"/>
  <c r="R63" i="1"/>
  <c r="U23" i="1"/>
  <c r="R23" i="1"/>
  <c r="S23" i="1"/>
  <c r="V89" i="1"/>
  <c r="T89" i="1"/>
  <c r="R89" i="1"/>
  <c r="S89" i="1"/>
  <c r="S11" i="1"/>
  <c r="V11" i="1"/>
  <c r="R11" i="1"/>
  <c r="T11" i="1"/>
  <c r="S47" i="1"/>
  <c r="V47" i="1"/>
  <c r="T47" i="1"/>
  <c r="R47" i="1"/>
  <c r="S93" i="1"/>
  <c r="V80" i="1"/>
  <c r="R80" i="1"/>
  <c r="U80" i="1"/>
  <c r="S80" i="1"/>
  <c r="S12" i="1"/>
  <c r="R12" i="1"/>
  <c r="T17" i="1"/>
  <c r="R17" i="1"/>
  <c r="V17" i="1"/>
  <c r="U17" i="1"/>
  <c r="R168" i="1"/>
  <c r="U168" i="1"/>
  <c r="S168" i="1"/>
  <c r="U93" i="1"/>
  <c r="S102" i="1"/>
  <c r="R102" i="1"/>
  <c r="V102" i="1"/>
  <c r="R76" i="1"/>
  <c r="U76" i="1"/>
  <c r="S76" i="1"/>
  <c r="T95" i="1"/>
  <c r="R95" i="1"/>
  <c r="U95" i="1"/>
  <c r="S95" i="1"/>
  <c r="V95" i="1"/>
  <c r="V76" i="1"/>
  <c r="U178" i="1"/>
  <c r="AA102" i="1" l="1"/>
  <c r="AF102" i="1"/>
  <c r="W102" i="1"/>
  <c r="X102" i="1"/>
  <c r="AE102" i="1"/>
  <c r="Z102" i="1"/>
  <c r="Y102" i="1"/>
  <c r="AA17" i="1"/>
  <c r="AE17" i="1"/>
  <c r="AF17" i="1"/>
  <c r="Z17" i="1"/>
  <c r="Y17" i="1"/>
  <c r="W17" i="1"/>
  <c r="X17" i="1"/>
  <c r="AE63" i="1"/>
  <c r="X63" i="1"/>
  <c r="AA63" i="1"/>
  <c r="AF63" i="1"/>
  <c r="Y63" i="1"/>
  <c r="W63" i="1"/>
  <c r="Z63" i="1"/>
  <c r="AF172" i="1"/>
  <c r="AE172" i="1"/>
  <c r="X172" i="1"/>
  <c r="W172" i="1"/>
  <c r="Z172" i="1"/>
  <c r="AA172" i="1"/>
  <c r="Y172" i="1"/>
  <c r="AE74" i="1"/>
  <c r="AA74" i="1"/>
  <c r="W74" i="1"/>
  <c r="AB74" i="1" s="1"/>
  <c r="AD74" i="1" s="1"/>
  <c r="AF74" i="1"/>
  <c r="Y74" i="1"/>
  <c r="Z74" i="1"/>
  <c r="X74" i="1"/>
  <c r="Y134" i="1"/>
  <c r="AA134" i="1"/>
  <c r="AE134" i="1"/>
  <c r="AF134" i="1"/>
  <c r="W134" i="1"/>
  <c r="AB134" i="1" s="1"/>
  <c r="AD134" i="1" s="1"/>
  <c r="X134" i="1"/>
  <c r="Z134" i="1"/>
  <c r="Z136" i="1"/>
  <c r="AE136" i="1"/>
  <c r="W136" i="1"/>
  <c r="AA136" i="1"/>
  <c r="AF136" i="1"/>
  <c r="X136" i="1"/>
  <c r="Y136" i="1"/>
  <c r="AE19" i="1"/>
  <c r="X19" i="1"/>
  <c r="AF19" i="1"/>
  <c r="AA19" i="1"/>
  <c r="Z19" i="1"/>
  <c r="W19" i="1"/>
  <c r="Y19" i="1"/>
  <c r="AF86" i="1"/>
  <c r="AE86" i="1"/>
  <c r="W86" i="1"/>
  <c r="AA86" i="1"/>
  <c r="Z86" i="1"/>
  <c r="Y86" i="1"/>
  <c r="X86" i="1"/>
  <c r="Z42" i="1"/>
  <c r="AA42" i="1"/>
  <c r="AF42" i="1"/>
  <c r="AE42" i="1"/>
  <c r="W42" i="1"/>
  <c r="X42" i="1"/>
  <c r="Y42" i="1"/>
  <c r="AF92" i="1"/>
  <c r="W92" i="1"/>
  <c r="AB92" i="1" s="1"/>
  <c r="AD92" i="1" s="1"/>
  <c r="AA92" i="1"/>
  <c r="Z92" i="1"/>
  <c r="AE92" i="1"/>
  <c r="X92" i="1"/>
  <c r="Y92" i="1"/>
  <c r="Z120" i="1"/>
  <c r="W120" i="1"/>
  <c r="X120" i="1"/>
  <c r="AE120" i="1"/>
  <c r="AF120" i="1"/>
  <c r="AA120" i="1"/>
  <c r="Y120" i="1"/>
  <c r="W41" i="1"/>
  <c r="AA41" i="1"/>
  <c r="AF41" i="1"/>
  <c r="Y41" i="1"/>
  <c r="AE41" i="1"/>
  <c r="Z41" i="1"/>
  <c r="X41" i="1"/>
  <c r="Y158" i="1"/>
  <c r="AE158" i="1"/>
  <c r="W158" i="1"/>
  <c r="AF158" i="1"/>
  <c r="AA158" i="1"/>
  <c r="Z158" i="1"/>
  <c r="X158" i="1"/>
  <c r="AE98" i="1"/>
  <c r="AA98" i="1"/>
  <c r="AF98" i="1"/>
  <c r="W98" i="1"/>
  <c r="X98" i="1"/>
  <c r="Y98" i="1"/>
  <c r="Z98" i="1"/>
  <c r="AE28" i="1"/>
  <c r="AA28" i="1"/>
  <c r="W28" i="1"/>
  <c r="AF28" i="1"/>
  <c r="X28" i="1"/>
  <c r="Z28" i="1"/>
  <c r="Y28" i="1"/>
  <c r="AF108" i="1"/>
  <c r="AE108" i="1"/>
  <c r="X108" i="1"/>
  <c r="W108" i="1"/>
  <c r="Y108" i="1"/>
  <c r="AA108" i="1"/>
  <c r="Z108" i="1"/>
  <c r="AE47" i="1"/>
  <c r="X47" i="1"/>
  <c r="Y47" i="1"/>
  <c r="AF47" i="1"/>
  <c r="W47" i="1"/>
  <c r="AA47" i="1"/>
  <c r="Z47" i="1"/>
  <c r="AE178" i="1"/>
  <c r="AA178" i="1"/>
  <c r="AF178" i="1"/>
  <c r="Y178" i="1"/>
  <c r="W178" i="1"/>
  <c r="X178" i="1"/>
  <c r="Z178" i="1"/>
  <c r="AE82" i="1"/>
  <c r="AA82" i="1"/>
  <c r="W82" i="1"/>
  <c r="AB82" i="1" s="1"/>
  <c r="AD82" i="1" s="1"/>
  <c r="X82" i="1"/>
  <c r="AF82" i="1"/>
  <c r="Y82" i="1"/>
  <c r="Z82" i="1"/>
  <c r="AF14" i="1"/>
  <c r="X14" i="1"/>
  <c r="W14" i="1"/>
  <c r="AB14" i="1" s="1"/>
  <c r="AD14" i="1" s="1"/>
  <c r="Y14" i="1"/>
  <c r="Z14" i="1"/>
  <c r="AE14" i="1"/>
  <c r="AA14" i="1"/>
  <c r="AE130" i="1"/>
  <c r="AF130" i="1"/>
  <c r="Y130" i="1"/>
  <c r="W130" i="1"/>
  <c r="X130" i="1"/>
  <c r="AA130" i="1"/>
  <c r="Z130" i="1"/>
  <c r="AF132" i="1"/>
  <c r="X132" i="1"/>
  <c r="W132" i="1"/>
  <c r="Z132" i="1"/>
  <c r="AA132" i="1"/>
  <c r="Y132" i="1"/>
  <c r="AE132" i="1"/>
  <c r="AE81" i="1"/>
  <c r="AA81" i="1"/>
  <c r="W81" i="1"/>
  <c r="Z81" i="1"/>
  <c r="AF81" i="1"/>
  <c r="Y81" i="1"/>
  <c r="X81" i="1"/>
  <c r="AE26" i="1"/>
  <c r="X26" i="1"/>
  <c r="AF26" i="1"/>
  <c r="W26" i="1"/>
  <c r="Y26" i="1"/>
  <c r="Z26" i="1"/>
  <c r="AA26" i="1"/>
  <c r="AE165" i="1"/>
  <c r="AA165" i="1"/>
  <c r="W165" i="1"/>
  <c r="AF165" i="1"/>
  <c r="Y165" i="1"/>
  <c r="X165" i="1"/>
  <c r="Z165" i="1"/>
  <c r="Z160" i="1"/>
  <c r="AF160" i="1"/>
  <c r="AA160" i="1"/>
  <c r="Y160" i="1"/>
  <c r="AE160" i="1"/>
  <c r="W160" i="1"/>
  <c r="X160" i="1"/>
  <c r="Z31" i="1"/>
  <c r="AA31" i="1"/>
  <c r="X31" i="1"/>
  <c r="AF31" i="1"/>
  <c r="W31" i="1"/>
  <c r="AE31" i="1"/>
  <c r="Y31" i="1"/>
  <c r="Y121" i="1"/>
  <c r="AE121" i="1"/>
  <c r="W121" i="1"/>
  <c r="AB121" i="1" s="1"/>
  <c r="AD121" i="1" s="1"/>
  <c r="AF121" i="1"/>
  <c r="AA121" i="1"/>
  <c r="Z121" i="1"/>
  <c r="X121" i="1"/>
  <c r="AE15" i="1"/>
  <c r="Y15" i="1"/>
  <c r="AA15" i="1"/>
  <c r="X15" i="1"/>
  <c r="W15" i="1"/>
  <c r="AB15" i="1" s="1"/>
  <c r="AD15" i="1" s="1"/>
  <c r="AF15" i="1"/>
  <c r="Z15" i="1"/>
  <c r="AF75" i="1"/>
  <c r="W75" i="1"/>
  <c r="AE75" i="1"/>
  <c r="Y75" i="1"/>
  <c r="X75" i="1"/>
  <c r="Z75" i="1"/>
  <c r="AA75" i="1"/>
  <c r="AE115" i="1"/>
  <c r="AA115" i="1"/>
  <c r="X115" i="1"/>
  <c r="AF115" i="1"/>
  <c r="W115" i="1"/>
  <c r="Y115" i="1"/>
  <c r="Z115" i="1"/>
  <c r="AE123" i="1"/>
  <c r="AA123" i="1"/>
  <c r="Y123" i="1"/>
  <c r="AF123" i="1"/>
  <c r="W123" i="1"/>
  <c r="X123" i="1"/>
  <c r="Z123" i="1"/>
  <c r="AE21" i="1"/>
  <c r="AF21" i="1"/>
  <c r="W21" i="1"/>
  <c r="AB21" i="1" s="1"/>
  <c r="AD21" i="1" s="1"/>
  <c r="X21" i="1"/>
  <c r="Z21" i="1"/>
  <c r="AA21" i="1"/>
  <c r="Y21" i="1"/>
  <c r="AF97" i="1"/>
  <c r="Y97" i="1"/>
  <c r="AE97" i="1"/>
  <c r="W97" i="1"/>
  <c r="AA97" i="1"/>
  <c r="Z97" i="1"/>
  <c r="X97" i="1"/>
  <c r="AA133" i="1"/>
  <c r="Z133" i="1"/>
  <c r="AE133" i="1"/>
  <c r="AF133" i="1"/>
  <c r="W133" i="1"/>
  <c r="Y133" i="1"/>
  <c r="X133" i="1"/>
  <c r="AF129" i="1"/>
  <c r="Y129" i="1"/>
  <c r="W129" i="1"/>
  <c r="AA129" i="1"/>
  <c r="AE129" i="1"/>
  <c r="X129" i="1"/>
  <c r="Z129" i="1"/>
  <c r="W50" i="1"/>
  <c r="AF50" i="1"/>
  <c r="AE50" i="1"/>
  <c r="Y50" i="1"/>
  <c r="AA50" i="1"/>
  <c r="X50" i="1"/>
  <c r="Z50" i="1"/>
  <c r="AE181" i="1"/>
  <c r="AF181" i="1"/>
  <c r="X181" i="1"/>
  <c r="AA181" i="1"/>
  <c r="Z181" i="1"/>
  <c r="W181" i="1"/>
  <c r="AB181" i="1" s="1"/>
  <c r="AD181" i="1" s="1"/>
  <c r="Y181" i="1"/>
  <c r="AF95" i="1"/>
  <c r="Y95" i="1"/>
  <c r="AE95" i="1"/>
  <c r="X95" i="1"/>
  <c r="AA95" i="1"/>
  <c r="Z95" i="1"/>
  <c r="W95" i="1"/>
  <c r="AB95" i="1" s="1"/>
  <c r="AD95" i="1" s="1"/>
  <c r="AE12" i="1"/>
  <c r="W12" i="1"/>
  <c r="AF12" i="1"/>
  <c r="X12" i="1"/>
  <c r="Y12" i="1"/>
  <c r="Z12" i="1"/>
  <c r="AA12" i="1"/>
  <c r="AE89" i="1"/>
  <c r="X89" i="1"/>
  <c r="AF89" i="1"/>
  <c r="Y89" i="1"/>
  <c r="W89" i="1"/>
  <c r="AA89" i="1"/>
  <c r="Z89" i="1"/>
  <c r="X171" i="1"/>
  <c r="AF171" i="1"/>
  <c r="Z171" i="1"/>
  <c r="W171" i="1"/>
  <c r="AE171" i="1"/>
  <c r="AA171" i="1"/>
  <c r="Y171" i="1"/>
  <c r="AF18" i="1"/>
  <c r="AA18" i="1"/>
  <c r="Y18" i="1"/>
  <c r="AE18" i="1"/>
  <c r="X18" i="1"/>
  <c r="W18" i="1"/>
  <c r="Z18" i="1"/>
  <c r="AF65" i="1"/>
  <c r="W65" i="1"/>
  <c r="X65" i="1"/>
  <c r="AA65" i="1"/>
  <c r="Z65" i="1"/>
  <c r="AE65" i="1"/>
  <c r="Y65" i="1"/>
  <c r="AF88" i="1"/>
  <c r="W88" i="1"/>
  <c r="AA88" i="1"/>
  <c r="AE88" i="1"/>
  <c r="Z88" i="1"/>
  <c r="Y88" i="1"/>
  <c r="X88" i="1"/>
  <c r="AE90" i="1"/>
  <c r="W90" i="1"/>
  <c r="Z90" i="1"/>
  <c r="AF90" i="1"/>
  <c r="X90" i="1"/>
  <c r="AA90" i="1"/>
  <c r="Y90" i="1"/>
  <c r="AE29" i="1"/>
  <c r="AF29" i="1"/>
  <c r="AA29" i="1"/>
  <c r="X29" i="1"/>
  <c r="W29" i="1"/>
  <c r="Z29" i="1"/>
  <c r="Y29" i="1"/>
  <c r="AE52" i="1"/>
  <c r="AF52" i="1"/>
  <c r="W52" i="1"/>
  <c r="Z52" i="1"/>
  <c r="Y52" i="1"/>
  <c r="AA52" i="1"/>
  <c r="X52" i="1"/>
  <c r="AF30" i="1"/>
  <c r="X30" i="1"/>
  <c r="Y30" i="1"/>
  <c r="W30" i="1"/>
  <c r="AE30" i="1"/>
  <c r="AA30" i="1"/>
  <c r="Z30" i="1"/>
  <c r="W145" i="1"/>
  <c r="AA145" i="1"/>
  <c r="AE145" i="1"/>
  <c r="AF145" i="1"/>
  <c r="X145" i="1"/>
  <c r="Y145" i="1"/>
  <c r="Z145" i="1"/>
  <c r="AE157" i="1"/>
  <c r="X157" i="1"/>
  <c r="AF157" i="1"/>
  <c r="W157" i="1"/>
  <c r="AA157" i="1"/>
  <c r="Y157" i="1"/>
  <c r="Z157" i="1"/>
  <c r="AF34" i="1"/>
  <c r="Y34" i="1"/>
  <c r="AE34" i="1"/>
  <c r="W34" i="1"/>
  <c r="AB34" i="1" s="1"/>
  <c r="AD34" i="1" s="1"/>
  <c r="AA34" i="1"/>
  <c r="X34" i="1"/>
  <c r="Z34" i="1"/>
  <c r="AE144" i="1"/>
  <c r="X144" i="1"/>
  <c r="AA144" i="1"/>
  <c r="AF144" i="1"/>
  <c r="Y144" i="1"/>
  <c r="W144" i="1"/>
  <c r="Z144" i="1"/>
  <c r="AF109" i="1"/>
  <c r="W109" i="1"/>
  <c r="Y109" i="1"/>
  <c r="AA109" i="1"/>
  <c r="AE109" i="1"/>
  <c r="X109" i="1"/>
  <c r="Z109" i="1"/>
  <c r="AE114" i="1"/>
  <c r="AA114" i="1"/>
  <c r="X114" i="1"/>
  <c r="AF114" i="1"/>
  <c r="W114" i="1"/>
  <c r="Y114" i="1"/>
  <c r="Z114" i="1"/>
  <c r="AF141" i="1"/>
  <c r="AE141" i="1"/>
  <c r="Y141" i="1"/>
  <c r="AA141" i="1"/>
  <c r="W141" i="1"/>
  <c r="X141" i="1"/>
  <c r="Z141" i="1"/>
  <c r="AF124" i="1"/>
  <c r="X124" i="1"/>
  <c r="AA124" i="1"/>
  <c r="W124" i="1"/>
  <c r="AE124" i="1"/>
  <c r="Z124" i="1"/>
  <c r="Y124" i="1"/>
  <c r="AF68" i="1"/>
  <c r="X68" i="1"/>
  <c r="AE68" i="1"/>
  <c r="Z68" i="1"/>
  <c r="W68" i="1"/>
  <c r="Y68" i="1"/>
  <c r="AA68" i="1"/>
  <c r="AA69" i="1"/>
  <c r="AE69" i="1"/>
  <c r="W69" i="1"/>
  <c r="AB69" i="1" s="1"/>
  <c r="AD69" i="1" s="1"/>
  <c r="AF69" i="1"/>
  <c r="Y69" i="1"/>
  <c r="Z69" i="1"/>
  <c r="X69" i="1"/>
  <c r="AE122" i="1"/>
  <c r="AF122" i="1"/>
  <c r="AA122" i="1"/>
  <c r="Y122" i="1"/>
  <c r="W122" i="1"/>
  <c r="Z122" i="1"/>
  <c r="X122" i="1"/>
  <c r="Z72" i="1"/>
  <c r="AF72" i="1"/>
  <c r="AA72" i="1"/>
  <c r="W72" i="1"/>
  <c r="AB72" i="1" s="1"/>
  <c r="AD72" i="1" s="1"/>
  <c r="AE72" i="1"/>
  <c r="Y72" i="1"/>
  <c r="X72" i="1"/>
  <c r="AF164" i="1"/>
  <c r="X164" i="1"/>
  <c r="Z164" i="1"/>
  <c r="W164" i="1"/>
  <c r="AE164" i="1"/>
  <c r="AA164" i="1"/>
  <c r="Y164" i="1"/>
  <c r="AF22" i="1"/>
  <c r="X22" i="1"/>
  <c r="W22" i="1"/>
  <c r="AE22" i="1"/>
  <c r="Z22" i="1"/>
  <c r="AA22" i="1"/>
  <c r="Y22" i="1"/>
  <c r="AE10" i="1"/>
  <c r="AF10" i="1"/>
  <c r="Y10" i="1"/>
  <c r="W10" i="1"/>
  <c r="AA10" i="1"/>
  <c r="Z10" i="1"/>
  <c r="X10" i="1"/>
  <c r="AE106" i="1"/>
  <c r="AA106" i="1"/>
  <c r="X106" i="1"/>
  <c r="AF106" i="1"/>
  <c r="Y106" i="1"/>
  <c r="W106" i="1"/>
  <c r="Z106" i="1"/>
  <c r="W173" i="1"/>
  <c r="AB173" i="1" s="1"/>
  <c r="AD173" i="1" s="1"/>
  <c r="AF173" i="1"/>
  <c r="Y173" i="1"/>
  <c r="AE173" i="1"/>
  <c r="AA173" i="1"/>
  <c r="Z173" i="1"/>
  <c r="X173" i="1"/>
  <c r="AE117" i="1"/>
  <c r="X117" i="1"/>
  <c r="AA117" i="1"/>
  <c r="AF117" i="1"/>
  <c r="W117" i="1"/>
  <c r="Z117" i="1"/>
  <c r="Y117" i="1"/>
  <c r="AE20" i="1"/>
  <c r="AA20" i="1"/>
  <c r="W20" i="1"/>
  <c r="Y20" i="1"/>
  <c r="AF20" i="1"/>
  <c r="X20" i="1"/>
  <c r="Z20" i="1"/>
  <c r="AF39" i="1"/>
  <c r="Z39" i="1"/>
  <c r="Y39" i="1"/>
  <c r="AE39" i="1"/>
  <c r="AA39" i="1"/>
  <c r="W39" i="1"/>
  <c r="X39" i="1"/>
  <c r="AE44" i="1"/>
  <c r="AA44" i="1"/>
  <c r="W44" i="1"/>
  <c r="Z44" i="1"/>
  <c r="AF44" i="1"/>
  <c r="X44" i="1"/>
  <c r="Y44" i="1"/>
  <c r="AF100" i="1"/>
  <c r="X100" i="1"/>
  <c r="W100" i="1"/>
  <c r="AE100" i="1"/>
  <c r="AA100" i="1"/>
  <c r="Z100" i="1"/>
  <c r="Y100" i="1"/>
  <c r="AF87" i="1"/>
  <c r="Z87" i="1"/>
  <c r="X87" i="1"/>
  <c r="W87" i="1"/>
  <c r="AE87" i="1"/>
  <c r="Y87" i="1"/>
  <c r="AA87" i="1"/>
  <c r="AF9" i="1"/>
  <c r="Z9" i="1"/>
  <c r="Y9" i="1"/>
  <c r="AE9" i="1"/>
  <c r="W9" i="1"/>
  <c r="AA9" i="1"/>
  <c r="X9" i="1"/>
  <c r="AF7" i="1"/>
  <c r="AE7" i="1"/>
  <c r="Y7" i="1"/>
  <c r="Z7" i="1"/>
  <c r="AA7" i="1"/>
  <c r="W7" i="1"/>
  <c r="X7" i="1"/>
  <c r="Z112" i="1"/>
  <c r="AF112" i="1"/>
  <c r="AE112" i="1"/>
  <c r="W112" i="1"/>
  <c r="X112" i="1"/>
  <c r="AA112" i="1"/>
  <c r="Y112" i="1"/>
  <c r="W13" i="1"/>
  <c r="AF13" i="1"/>
  <c r="AA13" i="1"/>
  <c r="X13" i="1"/>
  <c r="AE13" i="1"/>
  <c r="Z13" i="1"/>
  <c r="Y13" i="1"/>
  <c r="AF177" i="1"/>
  <c r="AE177" i="1"/>
  <c r="Y177" i="1"/>
  <c r="AA177" i="1"/>
  <c r="W177" i="1"/>
  <c r="AB177" i="1" s="1"/>
  <c r="AD177" i="1" s="1"/>
  <c r="X177" i="1"/>
  <c r="Z177" i="1"/>
  <c r="Z91" i="1"/>
  <c r="W91" i="1"/>
  <c r="AE91" i="1"/>
  <c r="AA91" i="1"/>
  <c r="AF91" i="1"/>
  <c r="X91" i="1"/>
  <c r="Y91" i="1"/>
  <c r="Z137" i="1"/>
  <c r="AE137" i="1"/>
  <c r="W137" i="1"/>
  <c r="Y137" i="1"/>
  <c r="AF137" i="1"/>
  <c r="AA137" i="1"/>
  <c r="X137" i="1"/>
  <c r="AE135" i="1"/>
  <c r="X135" i="1"/>
  <c r="AA135" i="1"/>
  <c r="AF135" i="1"/>
  <c r="Z135" i="1"/>
  <c r="W135" i="1"/>
  <c r="Y135" i="1"/>
  <c r="Z79" i="1"/>
  <c r="Y79" i="1"/>
  <c r="AF79" i="1"/>
  <c r="W79" i="1"/>
  <c r="AE79" i="1"/>
  <c r="AA79" i="1"/>
  <c r="X79" i="1"/>
  <c r="Y8" i="1"/>
  <c r="AF8" i="1"/>
  <c r="AA8" i="1"/>
  <c r="AE8" i="1"/>
  <c r="W8" i="1"/>
  <c r="X8" i="1"/>
  <c r="Z8" i="1"/>
  <c r="AE153" i="1"/>
  <c r="X153" i="1"/>
  <c r="W153" i="1"/>
  <c r="AB153" i="1" s="1"/>
  <c r="AD153" i="1" s="1"/>
  <c r="AF153" i="1"/>
  <c r="AA153" i="1"/>
  <c r="Y153" i="1"/>
  <c r="Z153" i="1"/>
  <c r="Y118" i="1"/>
  <c r="AF118" i="1"/>
  <c r="Z118" i="1"/>
  <c r="W118" i="1"/>
  <c r="AB118" i="1" s="1"/>
  <c r="AD118" i="1" s="1"/>
  <c r="X118" i="1"/>
  <c r="AE118" i="1"/>
  <c r="AA118" i="1"/>
  <c r="AE167" i="1"/>
  <c r="AF167" i="1"/>
  <c r="X167" i="1"/>
  <c r="AA167" i="1"/>
  <c r="W167" i="1"/>
  <c r="AB167" i="1" s="1"/>
  <c r="AD167" i="1" s="1"/>
  <c r="Y167" i="1"/>
  <c r="Z167" i="1"/>
  <c r="AE66" i="1"/>
  <c r="W66" i="1"/>
  <c r="AF66" i="1"/>
  <c r="Z66" i="1"/>
  <c r="X66" i="1"/>
  <c r="Y66" i="1"/>
  <c r="AA66" i="1"/>
  <c r="AF159" i="1"/>
  <c r="X159" i="1"/>
  <c r="AE159" i="1"/>
  <c r="Z159" i="1"/>
  <c r="W159" i="1"/>
  <c r="AA159" i="1"/>
  <c r="Y159" i="1"/>
  <c r="AF38" i="1"/>
  <c r="AE38" i="1"/>
  <c r="X38" i="1"/>
  <c r="Y38" i="1"/>
  <c r="W38" i="1"/>
  <c r="AA38" i="1"/>
  <c r="Z38" i="1"/>
  <c r="AE62" i="1"/>
  <c r="X62" i="1"/>
  <c r="W62" i="1"/>
  <c r="AF62" i="1"/>
  <c r="AA62" i="1"/>
  <c r="Y62" i="1"/>
  <c r="Z62" i="1"/>
  <c r="AE111" i="1"/>
  <c r="Z111" i="1"/>
  <c r="W111" i="1"/>
  <c r="AF111" i="1"/>
  <c r="Y111" i="1"/>
  <c r="X111" i="1"/>
  <c r="AA111" i="1"/>
  <c r="Y85" i="1"/>
  <c r="AE85" i="1"/>
  <c r="AF85" i="1"/>
  <c r="X85" i="1"/>
  <c r="W85" i="1"/>
  <c r="Z85" i="1"/>
  <c r="AA85" i="1"/>
  <c r="Z174" i="1"/>
  <c r="W174" i="1"/>
  <c r="AF174" i="1"/>
  <c r="X174" i="1"/>
  <c r="AE174" i="1"/>
  <c r="Y174" i="1"/>
  <c r="AA174" i="1"/>
  <c r="AF53" i="1"/>
  <c r="AA53" i="1"/>
  <c r="Z53" i="1"/>
  <c r="AE53" i="1"/>
  <c r="X53" i="1"/>
  <c r="W53" i="1"/>
  <c r="Y53" i="1"/>
  <c r="AF168" i="1"/>
  <c r="Z168" i="1"/>
  <c r="AE168" i="1"/>
  <c r="X168" i="1"/>
  <c r="W168" i="1"/>
  <c r="AA168" i="1"/>
  <c r="Y168" i="1"/>
  <c r="AA93" i="1"/>
  <c r="W93" i="1"/>
  <c r="AE93" i="1"/>
  <c r="Y93" i="1"/>
  <c r="AF93" i="1"/>
  <c r="X93" i="1"/>
  <c r="Z93" i="1"/>
  <c r="AE36" i="1"/>
  <c r="AA36" i="1"/>
  <c r="W36" i="1"/>
  <c r="AF36" i="1"/>
  <c r="X36" i="1"/>
  <c r="Z36" i="1"/>
  <c r="Y36" i="1"/>
  <c r="AF139" i="1"/>
  <c r="AE139" i="1"/>
  <c r="Y139" i="1"/>
  <c r="X139" i="1"/>
  <c r="AA139" i="1"/>
  <c r="W139" i="1"/>
  <c r="Z139" i="1"/>
  <c r="AE170" i="1"/>
  <c r="AF170" i="1"/>
  <c r="W170" i="1"/>
  <c r="Z170" i="1"/>
  <c r="X170" i="1"/>
  <c r="AA170" i="1"/>
  <c r="Y170" i="1"/>
  <c r="AE125" i="1"/>
  <c r="AA125" i="1"/>
  <c r="AF125" i="1"/>
  <c r="W125" i="1"/>
  <c r="Y125" i="1"/>
  <c r="X125" i="1"/>
  <c r="Z125" i="1"/>
  <c r="AE126" i="1"/>
  <c r="Y126" i="1"/>
  <c r="X126" i="1"/>
  <c r="AF126" i="1"/>
  <c r="AA126" i="1"/>
  <c r="W126" i="1"/>
  <c r="Z126" i="1"/>
  <c r="AA105" i="1"/>
  <c r="AE105" i="1"/>
  <c r="X105" i="1"/>
  <c r="AF105" i="1"/>
  <c r="Y105" i="1"/>
  <c r="W105" i="1"/>
  <c r="Z105" i="1"/>
  <c r="AF180" i="1"/>
  <c r="W180" i="1"/>
  <c r="AE180" i="1"/>
  <c r="Y180" i="1"/>
  <c r="AA180" i="1"/>
  <c r="Z180" i="1"/>
  <c r="X180" i="1"/>
  <c r="AE99" i="1"/>
  <c r="AF99" i="1"/>
  <c r="Z99" i="1"/>
  <c r="W99" i="1"/>
  <c r="X99" i="1"/>
  <c r="Y99" i="1"/>
  <c r="AA99" i="1"/>
  <c r="AE37" i="1"/>
  <c r="AA37" i="1"/>
  <c r="AF37" i="1"/>
  <c r="Z37" i="1"/>
  <c r="W37" i="1"/>
  <c r="X37" i="1"/>
  <c r="Y37" i="1"/>
  <c r="Y48" i="1"/>
  <c r="Z48" i="1"/>
  <c r="AE48" i="1"/>
  <c r="X48" i="1"/>
  <c r="AF48" i="1"/>
  <c r="W48" i="1"/>
  <c r="AA48" i="1"/>
  <c r="AA179" i="1"/>
  <c r="AE179" i="1"/>
  <c r="AF179" i="1"/>
  <c r="Y179" i="1"/>
  <c r="W179" i="1"/>
  <c r="Z179" i="1"/>
  <c r="X179" i="1"/>
  <c r="AF149" i="1"/>
  <c r="Y149" i="1"/>
  <c r="X149" i="1"/>
  <c r="W149" i="1"/>
  <c r="AE149" i="1"/>
  <c r="Z149" i="1"/>
  <c r="AA149" i="1"/>
  <c r="AF113" i="1"/>
  <c r="Y113" i="1"/>
  <c r="AA113" i="1"/>
  <c r="AE113" i="1"/>
  <c r="W113" i="1"/>
  <c r="Z113" i="1"/>
  <c r="X113" i="1"/>
  <c r="AE33" i="1"/>
  <c r="W33" i="1"/>
  <c r="Z33" i="1"/>
  <c r="X33" i="1"/>
  <c r="AF33" i="1"/>
  <c r="Y33" i="1"/>
  <c r="AA33" i="1"/>
  <c r="AF76" i="1"/>
  <c r="X76" i="1"/>
  <c r="AE76" i="1"/>
  <c r="Z76" i="1"/>
  <c r="W76" i="1"/>
  <c r="AA76" i="1"/>
  <c r="Y76" i="1"/>
  <c r="AE80" i="1"/>
  <c r="Z80" i="1"/>
  <c r="X80" i="1"/>
  <c r="W80" i="1"/>
  <c r="AF80" i="1"/>
  <c r="AA80" i="1"/>
  <c r="Y80" i="1"/>
  <c r="W11" i="1"/>
  <c r="AF11" i="1"/>
  <c r="Z11" i="1"/>
  <c r="AA11" i="1"/>
  <c r="X11" i="1"/>
  <c r="AE11" i="1"/>
  <c r="Y11" i="1"/>
  <c r="W23" i="1"/>
  <c r="AB23" i="1" s="1"/>
  <c r="AD23" i="1" s="1"/>
  <c r="AF23" i="1"/>
  <c r="AE23" i="1"/>
  <c r="Z23" i="1"/>
  <c r="X23" i="1"/>
  <c r="Y23" i="1"/>
  <c r="AA23" i="1"/>
  <c r="Z152" i="1"/>
  <c r="AE152" i="1"/>
  <c r="AF152" i="1"/>
  <c r="X152" i="1"/>
  <c r="AA152" i="1"/>
  <c r="W152" i="1"/>
  <c r="Y152" i="1"/>
  <c r="Y166" i="1"/>
  <c r="AE166" i="1"/>
  <c r="AA166" i="1"/>
  <c r="W166" i="1"/>
  <c r="X166" i="1"/>
  <c r="AF166" i="1"/>
  <c r="Z166" i="1"/>
  <c r="AF77" i="1"/>
  <c r="Y77" i="1"/>
  <c r="AA77" i="1"/>
  <c r="AE77" i="1"/>
  <c r="W77" i="1"/>
  <c r="Z77" i="1"/>
  <c r="X77" i="1"/>
  <c r="AE71" i="1"/>
  <c r="AF71" i="1"/>
  <c r="AA71" i="1"/>
  <c r="W71" i="1"/>
  <c r="Y71" i="1"/>
  <c r="Z71" i="1"/>
  <c r="X71" i="1"/>
  <c r="AA155" i="1"/>
  <c r="AF155" i="1"/>
  <c r="W155" i="1"/>
  <c r="AE155" i="1"/>
  <c r="Y155" i="1"/>
  <c r="X155" i="1"/>
  <c r="Z155" i="1"/>
  <c r="Y32" i="1"/>
  <c r="W32" i="1"/>
  <c r="Z32" i="1"/>
  <c r="AA32" i="1"/>
  <c r="X32" i="1"/>
  <c r="AF32" i="1"/>
  <c r="AE32" i="1"/>
  <c r="AE147" i="1"/>
  <c r="W147" i="1"/>
  <c r="AF147" i="1"/>
  <c r="Z147" i="1"/>
  <c r="Y147" i="1"/>
  <c r="AA147" i="1"/>
  <c r="X147" i="1"/>
  <c r="AF60" i="1"/>
  <c r="AA60" i="1"/>
  <c r="W60" i="1"/>
  <c r="Y60" i="1"/>
  <c r="AE60" i="1"/>
  <c r="X60" i="1"/>
  <c r="Z60" i="1"/>
  <c r="AF116" i="1"/>
  <c r="W116" i="1"/>
  <c r="AB116" i="1" s="1"/>
  <c r="AD116" i="1" s="1"/>
  <c r="AE116" i="1"/>
  <c r="Z116" i="1"/>
  <c r="Y116" i="1"/>
  <c r="AA116" i="1"/>
  <c r="X116" i="1"/>
  <c r="AA151" i="1"/>
  <c r="AF151" i="1"/>
  <c r="AE151" i="1"/>
  <c r="Y151" i="1"/>
  <c r="W151" i="1"/>
  <c r="X151" i="1"/>
  <c r="Z151" i="1"/>
  <c r="AF51" i="1"/>
  <c r="AE51" i="1"/>
  <c r="X51" i="1"/>
  <c r="W51" i="1"/>
  <c r="AB51" i="1" s="1"/>
  <c r="AD51" i="1" s="1"/>
  <c r="Z51" i="1"/>
  <c r="AA51" i="1"/>
  <c r="Y51" i="1"/>
  <c r="AF131" i="1"/>
  <c r="Y131" i="1"/>
  <c r="Z131" i="1"/>
  <c r="AA131" i="1"/>
  <c r="W131" i="1"/>
  <c r="AB131" i="1" s="1"/>
  <c r="AD131" i="1" s="1"/>
  <c r="AE131" i="1"/>
  <c r="X131" i="1"/>
  <c r="AF49" i="1"/>
  <c r="AE49" i="1"/>
  <c r="Y49" i="1"/>
  <c r="AA49" i="1"/>
  <c r="W49" i="1"/>
  <c r="X49" i="1"/>
  <c r="Z49" i="1"/>
  <c r="Z128" i="1"/>
  <c r="AF128" i="1"/>
  <c r="Y128" i="1"/>
  <c r="W128" i="1"/>
  <c r="AE128" i="1"/>
  <c r="X128" i="1"/>
  <c r="AA128" i="1"/>
  <c r="AF142" i="1"/>
  <c r="W142" i="1"/>
  <c r="AE142" i="1"/>
  <c r="X142" i="1"/>
  <c r="Z142" i="1"/>
  <c r="AA142" i="1"/>
  <c r="Y142" i="1"/>
  <c r="AF6" i="1"/>
  <c r="X6" i="1"/>
  <c r="Y6" i="1"/>
  <c r="AE6" i="1"/>
  <c r="AA6" i="1"/>
  <c r="W6" i="1"/>
  <c r="Z6" i="1"/>
  <c r="AF156" i="1"/>
  <c r="X156" i="1"/>
  <c r="W156" i="1"/>
  <c r="AA156" i="1"/>
  <c r="AE156" i="1"/>
  <c r="Z156" i="1"/>
  <c r="Y156" i="1"/>
  <c r="AE35" i="1"/>
  <c r="AA35" i="1"/>
  <c r="W35" i="1"/>
  <c r="AB35" i="1" s="1"/>
  <c r="AD35" i="1" s="1"/>
  <c r="Y35" i="1"/>
  <c r="AF35" i="1"/>
  <c r="X35" i="1"/>
  <c r="Z35" i="1"/>
  <c r="AF107" i="1"/>
  <c r="X107" i="1"/>
  <c r="Z107" i="1"/>
  <c r="AE107" i="1"/>
  <c r="W107" i="1"/>
  <c r="Y107" i="1"/>
  <c r="AA107" i="1"/>
  <c r="AF25" i="1"/>
  <c r="AE25" i="1"/>
  <c r="Y25" i="1"/>
  <c r="W25" i="1"/>
  <c r="AA25" i="1"/>
  <c r="Z25" i="1"/>
  <c r="X25" i="1"/>
  <c r="AF150" i="1"/>
  <c r="Y150" i="1"/>
  <c r="W150" i="1"/>
  <c r="AE150" i="1"/>
  <c r="X150" i="1"/>
  <c r="AA150" i="1"/>
  <c r="Z150" i="1"/>
  <c r="AF143" i="1"/>
  <c r="Z143" i="1"/>
  <c r="AA143" i="1"/>
  <c r="Y143" i="1"/>
  <c r="W143" i="1"/>
  <c r="AE143" i="1"/>
  <c r="X143" i="1"/>
  <c r="AA176" i="1"/>
  <c r="AE176" i="1"/>
  <c r="AF176" i="1"/>
  <c r="Y176" i="1"/>
  <c r="W176" i="1"/>
  <c r="X176" i="1"/>
  <c r="Z176" i="1"/>
  <c r="Y70" i="1"/>
  <c r="AA70" i="1"/>
  <c r="W70" i="1"/>
  <c r="AE70" i="1"/>
  <c r="AF70" i="1"/>
  <c r="X70" i="1"/>
  <c r="Z70" i="1"/>
  <c r="AF140" i="1"/>
  <c r="Y140" i="1"/>
  <c r="W140" i="1"/>
  <c r="AE140" i="1"/>
  <c r="AA140" i="1"/>
  <c r="X140" i="1"/>
  <c r="Z140" i="1"/>
  <c r="AF46" i="1"/>
  <c r="AE46" i="1"/>
  <c r="W46" i="1"/>
  <c r="AB46" i="1" s="1"/>
  <c r="AD46" i="1" s="1"/>
  <c r="Z46" i="1"/>
  <c r="Y46" i="1"/>
  <c r="AA46" i="1"/>
  <c r="X46" i="1"/>
  <c r="AF103" i="1"/>
  <c r="W103" i="1"/>
  <c r="AE103" i="1"/>
  <c r="X103" i="1"/>
  <c r="Z103" i="1"/>
  <c r="AA103" i="1"/>
  <c r="Y103" i="1"/>
  <c r="AE146" i="1"/>
  <c r="AA146" i="1"/>
  <c r="Z146" i="1"/>
  <c r="X146" i="1"/>
  <c r="W146" i="1"/>
  <c r="AB146" i="1" s="1"/>
  <c r="AD146" i="1" s="1"/>
  <c r="AF146" i="1"/>
  <c r="Y146" i="1"/>
  <c r="AE138" i="1"/>
  <c r="AA138" i="1"/>
  <c r="AF138" i="1"/>
  <c r="Y138" i="1"/>
  <c r="X138" i="1"/>
  <c r="W138" i="1"/>
  <c r="AB138" i="1" s="1"/>
  <c r="AD138" i="1" s="1"/>
  <c r="Z138" i="1"/>
  <c r="AE127" i="1"/>
  <c r="W127" i="1"/>
  <c r="AF127" i="1"/>
  <c r="Y127" i="1"/>
  <c r="AA127" i="1"/>
  <c r="X127" i="1"/>
  <c r="Z127" i="1"/>
  <c r="Y40" i="1"/>
  <c r="AF40" i="1"/>
  <c r="AA40" i="1"/>
  <c r="W40" i="1"/>
  <c r="AE40" i="1"/>
  <c r="X40" i="1"/>
  <c r="Z40" i="1"/>
  <c r="AE162" i="1"/>
  <c r="AA162" i="1"/>
  <c r="AF162" i="1"/>
  <c r="W162" i="1"/>
  <c r="X162" i="1"/>
  <c r="Y162" i="1"/>
  <c r="Z162" i="1"/>
  <c r="AA78" i="1"/>
  <c r="AF78" i="1"/>
  <c r="AE78" i="1"/>
  <c r="W78" i="1"/>
  <c r="X78" i="1"/>
  <c r="Y78" i="1"/>
  <c r="Z78" i="1"/>
  <c r="AE73" i="1"/>
  <c r="AF73" i="1"/>
  <c r="AA73" i="1"/>
  <c r="Y73" i="1"/>
  <c r="W73" i="1"/>
  <c r="X73" i="1"/>
  <c r="Z73" i="1"/>
  <c r="AF101" i="1"/>
  <c r="W101" i="1"/>
  <c r="X101" i="1"/>
  <c r="AE101" i="1"/>
  <c r="Z101" i="1"/>
  <c r="Y101" i="1"/>
  <c r="AA101" i="1"/>
  <c r="AA169" i="1"/>
  <c r="AF169" i="1"/>
  <c r="AE169" i="1"/>
  <c r="W169" i="1"/>
  <c r="Y169" i="1"/>
  <c r="Z169" i="1"/>
  <c r="X169" i="1"/>
  <c r="Z64" i="1"/>
  <c r="AE64" i="1"/>
  <c r="W64" i="1"/>
  <c r="AA64" i="1"/>
  <c r="AF64" i="1"/>
  <c r="X64" i="1"/>
  <c r="Y64" i="1"/>
  <c r="AF119" i="1"/>
  <c r="Y119" i="1"/>
  <c r="W119" i="1"/>
  <c r="AE119" i="1"/>
  <c r="AA119" i="1"/>
  <c r="X119" i="1"/>
  <c r="Z119" i="1"/>
  <c r="AA61" i="1"/>
  <c r="W61" i="1"/>
  <c r="AF61" i="1"/>
  <c r="Z61" i="1"/>
  <c r="Y61" i="1"/>
  <c r="AE61" i="1"/>
  <c r="X61" i="1"/>
  <c r="AF43" i="1"/>
  <c r="W43" i="1"/>
  <c r="Z43" i="1"/>
  <c r="X43" i="1"/>
  <c r="AE43" i="1"/>
  <c r="AA43" i="1"/>
  <c r="Y43" i="1"/>
  <c r="AB71" i="1" l="1"/>
  <c r="AD71" i="1" s="1"/>
  <c r="AB129" i="1"/>
  <c r="AD129" i="1" s="1"/>
  <c r="AB130" i="1"/>
  <c r="AD130" i="1" s="1"/>
  <c r="AB120" i="1"/>
  <c r="AD120" i="1" s="1"/>
  <c r="AB101" i="1"/>
  <c r="AD101" i="1" s="1"/>
  <c r="AB174" i="1"/>
  <c r="AD174" i="1" s="1"/>
  <c r="AB135" i="1"/>
  <c r="AD135" i="1" s="1"/>
  <c r="AB29" i="1"/>
  <c r="AD29" i="1" s="1"/>
  <c r="AB158" i="1"/>
  <c r="AD158" i="1" s="1"/>
  <c r="AB64" i="1"/>
  <c r="AD64" i="1" s="1"/>
  <c r="AB80" i="1"/>
  <c r="AD80" i="1" s="1"/>
  <c r="AB33" i="1"/>
  <c r="AD33" i="1" s="1"/>
  <c r="AB99" i="1"/>
  <c r="AD99" i="1" s="1"/>
  <c r="AB139" i="1"/>
  <c r="AD139" i="1" s="1"/>
  <c r="AB38" i="1"/>
  <c r="AD38" i="1" s="1"/>
  <c r="AB44" i="1"/>
  <c r="AD44" i="1" s="1"/>
  <c r="AB106" i="1"/>
  <c r="AD106" i="1" s="1"/>
  <c r="AB169" i="1"/>
  <c r="AD169" i="1" s="1"/>
  <c r="AB25" i="1"/>
  <c r="AD25" i="1" s="1"/>
  <c r="AB49" i="1"/>
  <c r="AD49" i="1" s="1"/>
  <c r="AB76" i="1"/>
  <c r="AD76" i="1" s="1"/>
  <c r="AB168" i="1"/>
  <c r="AD168" i="1" s="1"/>
  <c r="AB20" i="1"/>
  <c r="AD20" i="1" s="1"/>
  <c r="AB145" i="1"/>
  <c r="AD145" i="1" s="1"/>
  <c r="AB19" i="1"/>
  <c r="AD19" i="1" s="1"/>
  <c r="AB103" i="1"/>
  <c r="AD103" i="1" s="1"/>
  <c r="AB143" i="1"/>
  <c r="AD143" i="1" s="1"/>
  <c r="AB159" i="1"/>
  <c r="AD159" i="1" s="1"/>
  <c r="AB164" i="1"/>
  <c r="AD164" i="1" s="1"/>
  <c r="AB114" i="1"/>
  <c r="AD114" i="1" s="1"/>
  <c r="AB65" i="1"/>
  <c r="AD65" i="1" s="1"/>
  <c r="AB115" i="1"/>
  <c r="AD115" i="1" s="1"/>
  <c r="AB98" i="1"/>
  <c r="AD98" i="1" s="1"/>
  <c r="AB176" i="1"/>
  <c r="AD176" i="1" s="1"/>
  <c r="AB150" i="1"/>
  <c r="AD150" i="1" s="1"/>
  <c r="AB6" i="1"/>
  <c r="AD6" i="1" s="1"/>
  <c r="AB128" i="1"/>
  <c r="AD128" i="1" s="1"/>
  <c r="AB155" i="1"/>
  <c r="AD155" i="1" s="1"/>
  <c r="AB48" i="1"/>
  <c r="AD48" i="1" s="1"/>
  <c r="AB37" i="1"/>
  <c r="AD37" i="1" s="1"/>
  <c r="AB13" i="1"/>
  <c r="AD13" i="1" s="1"/>
  <c r="AB141" i="1"/>
  <c r="AD141" i="1" s="1"/>
  <c r="AB88" i="1"/>
  <c r="AD88" i="1" s="1"/>
  <c r="AB123" i="1"/>
  <c r="AD123" i="1" s="1"/>
  <c r="AB132" i="1"/>
  <c r="AD132" i="1" s="1"/>
  <c r="AB41" i="1"/>
  <c r="AD41" i="1" s="1"/>
  <c r="AB136" i="1"/>
  <c r="AD136" i="1" s="1"/>
  <c r="AB17" i="1"/>
  <c r="AD17" i="1" s="1"/>
  <c r="AB119" i="1"/>
  <c r="AD119" i="1" s="1"/>
  <c r="AB40" i="1"/>
  <c r="AD40" i="1" s="1"/>
  <c r="AB152" i="1"/>
  <c r="AD152" i="1" s="1"/>
  <c r="AB180" i="1"/>
  <c r="AD180" i="1" s="1"/>
  <c r="AB66" i="1"/>
  <c r="AD66" i="1" s="1"/>
  <c r="AB137" i="1"/>
  <c r="AD137" i="1" s="1"/>
  <c r="AB91" i="1"/>
  <c r="AD91" i="1" s="1"/>
  <c r="AB7" i="1"/>
  <c r="AD7" i="1" s="1"/>
  <c r="AB9" i="1"/>
  <c r="AD9" i="1" s="1"/>
  <c r="AB87" i="1"/>
  <c r="AD87" i="1" s="1"/>
  <c r="AB100" i="1"/>
  <c r="AD100" i="1" s="1"/>
  <c r="AB10" i="1"/>
  <c r="AD10" i="1" s="1"/>
  <c r="AB22" i="1"/>
  <c r="AD22" i="1" s="1"/>
  <c r="AB109" i="1"/>
  <c r="AD109" i="1" s="1"/>
  <c r="AB90" i="1"/>
  <c r="AD90" i="1" s="1"/>
  <c r="AB89" i="1"/>
  <c r="AD89" i="1" s="1"/>
  <c r="AB50" i="1"/>
  <c r="AD50" i="1" s="1"/>
  <c r="AB75" i="1"/>
  <c r="AD75" i="1" s="1"/>
  <c r="AB160" i="1"/>
  <c r="AD160" i="1" s="1"/>
  <c r="AB26" i="1"/>
  <c r="AD26" i="1" s="1"/>
  <c r="AB81" i="1"/>
  <c r="AD81" i="1" s="1"/>
  <c r="AB47" i="1"/>
  <c r="AD47" i="1" s="1"/>
  <c r="AB108" i="1"/>
  <c r="AD108" i="1" s="1"/>
  <c r="AB28" i="1"/>
  <c r="AD28" i="1" s="1"/>
  <c r="AB42" i="1"/>
  <c r="AD42" i="1" s="1"/>
  <c r="AB63" i="1"/>
  <c r="AD63" i="1" s="1"/>
  <c r="AB162" i="1"/>
  <c r="AD162" i="1" s="1"/>
  <c r="AB127" i="1"/>
  <c r="AD127" i="1" s="1"/>
  <c r="AB32" i="1"/>
  <c r="AD32" i="1" s="1"/>
  <c r="AB179" i="1"/>
  <c r="AD179" i="1" s="1"/>
  <c r="AB36" i="1"/>
  <c r="AD36" i="1" s="1"/>
  <c r="AB93" i="1"/>
  <c r="AD93" i="1" s="1"/>
  <c r="AB8" i="1"/>
  <c r="AD8" i="1" s="1"/>
  <c r="AB79" i="1"/>
  <c r="AD79" i="1" s="1"/>
  <c r="AB68" i="1"/>
  <c r="AD68" i="1" s="1"/>
  <c r="AB124" i="1"/>
  <c r="AD124" i="1" s="1"/>
  <c r="AB30" i="1"/>
  <c r="AD30" i="1" s="1"/>
  <c r="AB52" i="1"/>
  <c r="AD52" i="1" s="1"/>
  <c r="AB18" i="1"/>
  <c r="AD18" i="1" s="1"/>
  <c r="AB178" i="1"/>
  <c r="AD178" i="1" s="1"/>
  <c r="AB86" i="1"/>
  <c r="AD86" i="1" s="1"/>
  <c r="AB102" i="1"/>
  <c r="AD102" i="1" s="1"/>
  <c r="AB61" i="1"/>
  <c r="AD61" i="1" s="1"/>
  <c r="AB73" i="1"/>
  <c r="AD73" i="1" s="1"/>
  <c r="AB78" i="1"/>
  <c r="AD78" i="1" s="1"/>
  <c r="AB70" i="1"/>
  <c r="AD70" i="1" s="1"/>
  <c r="AB142" i="1"/>
  <c r="AD142" i="1" s="1"/>
  <c r="AB151" i="1"/>
  <c r="AD151" i="1" s="1"/>
  <c r="AB60" i="1"/>
  <c r="AD60" i="1" s="1"/>
  <c r="AB147" i="1"/>
  <c r="AD147" i="1" s="1"/>
  <c r="AB126" i="1"/>
  <c r="AD126" i="1" s="1"/>
  <c r="AB85" i="1"/>
  <c r="AD85" i="1" s="1"/>
  <c r="AB62" i="1"/>
  <c r="AD62" i="1" s="1"/>
  <c r="AB117" i="1"/>
  <c r="AD117" i="1" s="1"/>
  <c r="AB171" i="1"/>
  <c r="AD171" i="1" s="1"/>
  <c r="AB12" i="1"/>
  <c r="AD12" i="1" s="1"/>
  <c r="AB133" i="1"/>
  <c r="AD133" i="1" s="1"/>
  <c r="AB97" i="1"/>
  <c r="AD97" i="1" s="1"/>
  <c r="AB31" i="1"/>
  <c r="AD31" i="1" s="1"/>
  <c r="AB165" i="1"/>
  <c r="AD165" i="1" s="1"/>
  <c r="AB43" i="1"/>
  <c r="AD43" i="1" s="1"/>
  <c r="AB140" i="1"/>
  <c r="AD140" i="1" s="1"/>
  <c r="AB107" i="1"/>
  <c r="AD107" i="1" s="1"/>
  <c r="AB156" i="1"/>
  <c r="AD156" i="1" s="1"/>
  <c r="AB77" i="1"/>
  <c r="AD77" i="1" s="1"/>
  <c r="AB166" i="1"/>
  <c r="AD166" i="1" s="1"/>
  <c r="AB11" i="1"/>
  <c r="AD11" i="1" s="1"/>
  <c r="AB113" i="1"/>
  <c r="AD113" i="1" s="1"/>
  <c r="AB149" i="1"/>
  <c r="AD149" i="1" s="1"/>
  <c r="AB105" i="1"/>
  <c r="AD105" i="1" s="1"/>
  <c r="AB125" i="1"/>
  <c r="AD125" i="1" s="1"/>
  <c r="AB170" i="1"/>
  <c r="AD170" i="1" s="1"/>
  <c r="AB53" i="1"/>
  <c r="AD53" i="1" s="1"/>
  <c r="AB111" i="1"/>
  <c r="AD111" i="1" s="1"/>
  <c r="AB112" i="1"/>
  <c r="AD112" i="1" s="1"/>
  <c r="AB39" i="1"/>
  <c r="AD39" i="1" s="1"/>
  <c r="AB122" i="1"/>
  <c r="AD122" i="1" s="1"/>
  <c r="AB144" i="1"/>
  <c r="AD144" i="1" s="1"/>
  <c r="AB157" i="1"/>
  <c r="AD157" i="1" s="1"/>
  <c r="AB172" i="1"/>
  <c r="AD172" i="1" s="1"/>
</calcChain>
</file>

<file path=xl/sharedStrings.xml><?xml version="1.0" encoding="utf-8"?>
<sst xmlns="http://schemas.openxmlformats.org/spreadsheetml/2006/main" count="534" uniqueCount="310">
  <si>
    <t>Weights</t>
  </si>
  <si>
    <t>A v B</t>
  </si>
  <si>
    <t>C v D</t>
  </si>
  <si>
    <t>E v A</t>
  </si>
  <si>
    <t>B v D</t>
  </si>
  <si>
    <t>B v C</t>
  </si>
  <si>
    <t>E v B</t>
  </si>
  <si>
    <t>C v A</t>
  </si>
  <si>
    <t>C v E</t>
  </si>
  <si>
    <t>A v D</t>
  </si>
  <si>
    <t>D v E</t>
  </si>
  <si>
    <t>Bleeding</t>
  </si>
  <si>
    <t>Sore throat</t>
  </si>
  <si>
    <t>GP</t>
  </si>
  <si>
    <t>QoL</t>
  </si>
  <si>
    <t>Bad breath</t>
  </si>
  <si>
    <t>Consistency measures</t>
  </si>
  <si>
    <t>Consistency output</t>
  </si>
  <si>
    <t>Weighted average rating for alternatives</t>
  </si>
  <si>
    <t>HOSPITAL</t>
  </si>
  <si>
    <t>Pat ID</t>
  </si>
  <si>
    <t xml:space="preserve">Treatment </t>
  </si>
  <si>
    <t>Bleeding v sore throat</t>
  </si>
  <si>
    <t>GP VQoL</t>
  </si>
  <si>
    <t>breath v bleeding</t>
  </si>
  <si>
    <t>Sore throat V QoL</t>
  </si>
  <si>
    <t>Sore throat v GP</t>
  </si>
  <si>
    <t>breath v sore throat</t>
  </si>
  <si>
    <t>GP v Bleeding</t>
  </si>
  <si>
    <t>GP v Breath</t>
  </si>
  <si>
    <t>Bleeding V QoL</t>
  </si>
  <si>
    <t>QoL v breath</t>
  </si>
  <si>
    <t>Normalised row total A/5</t>
  </si>
  <si>
    <t>Normalised row total B/5</t>
  </si>
  <si>
    <t>Normalised row total C/5</t>
  </si>
  <si>
    <t>Normalised row total D/5</t>
  </si>
  <si>
    <t>Normalised row total E/5</t>
  </si>
  <si>
    <t>matrix weight and pref total row A</t>
  </si>
  <si>
    <t>matrix weight and pref total row B</t>
  </si>
  <si>
    <t>matrix weight and pref total row C</t>
  </si>
  <si>
    <t>matrix weight and pref total row D</t>
  </si>
  <si>
    <t>matrix weight and pref total row E</t>
  </si>
  <si>
    <t>Consistency index</t>
  </si>
  <si>
    <t>Random index</t>
  </si>
  <si>
    <t>Consistency ratio</t>
  </si>
  <si>
    <t>Tonsillectomy</t>
  </si>
  <si>
    <t xml:space="preserve">Watchful waiting </t>
  </si>
  <si>
    <t>POOLE</t>
  </si>
  <si>
    <t>L1</t>
  </si>
  <si>
    <t>L2</t>
  </si>
  <si>
    <t>L4</t>
  </si>
  <si>
    <t>L5</t>
  </si>
  <si>
    <t>L6</t>
  </si>
  <si>
    <t>L7</t>
  </si>
  <si>
    <t>L8</t>
  </si>
  <si>
    <t>L9</t>
  </si>
  <si>
    <t>L10</t>
  </si>
  <si>
    <t>UHSM</t>
  </si>
  <si>
    <t>T1</t>
  </si>
  <si>
    <t>.</t>
  </si>
  <si>
    <t>T2</t>
  </si>
  <si>
    <t>T3</t>
  </si>
  <si>
    <t>T4</t>
  </si>
  <si>
    <t>T5</t>
  </si>
  <si>
    <t>T6</t>
  </si>
  <si>
    <t>T7</t>
  </si>
  <si>
    <t>T8</t>
  </si>
  <si>
    <t>WMUH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</si>
  <si>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</si>
  <si>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</si>
  <si>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</si>
  <si>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</si>
  <si>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</si>
  <si>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</si>
  <si>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</si>
  <si>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</si>
  <si>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</si>
  <si>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</si>
  <si>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</si>
  <si>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</si>
  <si>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</si>
  <si>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</si>
  <si>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</si>
  <si>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</si>
  <si>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</si>
  <si>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</si>
  <si>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</si>
  <si>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</si>
  <si>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</si>
  <si>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</si>
  <si>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CXH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</si>
  <si>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</si>
  <si>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</si>
  <si>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</si>
  <si>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</si>
  <si>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</si>
  <si>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</si>
  <si>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</si>
  <si>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</si>
  <si>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</si>
  <si>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</si>
  <si>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IPSWICH</t>
  </si>
  <si>
    <t>P01</t>
  </si>
  <si>
    <t>P02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</si>
  <si>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</si>
  <si>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</si>
  <si>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</si>
  <si>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</si>
  <si>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</si>
  <si>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</si>
  <si>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</si>
  <si>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</si>
  <si>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</si>
  <si>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</si>
  <si>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</si>
  <si>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</si>
  <si>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</si>
  <si>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Lister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</si>
  <si>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</si>
  <si>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</si>
  <si>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</si>
  <si>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</si>
  <si>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</si>
  <si>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</si>
  <si>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</si>
  <si>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</si>
  <si>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</si>
  <si>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</si>
  <si>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</si>
  <si>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</si>
  <si>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</si>
  <si>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</si>
  <si>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</si>
  <si>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</si>
  <si>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</si>
  <si>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</si>
  <si>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</si>
  <si>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</si>
  <si>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</si>
  <si>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</si>
  <si>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</si>
  <si>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</si>
  <si>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</si>
  <si>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</si>
  <si>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</si>
  <si>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</si>
  <si>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</si>
  <si>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</si>
  <si>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Stoke Mandeville</t>
  </si>
  <si>
    <t>O1</t>
  </si>
  <si>
    <t>O2</t>
  </si>
  <si>
    <t>O3</t>
  </si>
  <si>
    <t>O4</t>
  </si>
  <si>
    <t>JPUH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</si>
  <si>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</si>
  <si>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</si>
  <si>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</si>
  <si>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</si>
  <si>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</si>
  <si>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</si>
  <si>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</si>
  <si>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</si>
  <si>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</si>
  <si>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</si>
  <si>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</si>
  <si>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</si>
  <si>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</si>
  <si>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HINCHINGBROOKE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</si>
  <si>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</si>
  <si>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</si>
  <si>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</si>
  <si>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</si>
  <si>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</si>
  <si>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</si>
  <si>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</si>
  <si>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</si>
  <si>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</si>
  <si>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</si>
  <si>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Hillingdon</t>
  </si>
  <si>
    <t>H1</t>
  </si>
  <si>
    <t>H2</t>
  </si>
  <si>
    <t>H3</t>
  </si>
  <si>
    <t>H4</t>
  </si>
  <si>
    <t>H5</t>
  </si>
  <si>
    <t>H6</t>
  </si>
  <si>
    <t>H7</t>
  </si>
  <si>
    <t>Barts</t>
  </si>
  <si>
    <t>D1</t>
  </si>
  <si>
    <t>D2</t>
  </si>
  <si>
    <t>D3</t>
  </si>
  <si>
    <t>D4</t>
  </si>
  <si>
    <t>D5</t>
  </si>
  <si>
    <t>D6</t>
  </si>
  <si>
    <t>D7</t>
  </si>
  <si>
    <t>D8</t>
  </si>
  <si>
    <t>UCLH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</si>
  <si>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</si>
  <si>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</si>
  <si>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</si>
  <si>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</si>
  <si>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</si>
  <si>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</si>
  <si>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</si>
  <si>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</si>
  <si>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</si>
  <si>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</si>
  <si>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</si>
  <si>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</si>
  <si>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</si>
  <si>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</si>
  <si>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</si>
  <si>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</si>
  <si>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</si>
  <si>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</si>
  <si>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</si>
  <si>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</si>
  <si>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</si>
  <si>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</si>
  <si>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</si>
  <si>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</si>
  <si>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</si>
  <si>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</si>
  <si>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</si>
  <si>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</si>
  <si>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NWP</t>
  </si>
  <si>
    <t>G01</t>
  </si>
  <si>
    <t>G02</t>
  </si>
  <si>
    <t>G03</t>
  </si>
  <si>
    <t>G04</t>
  </si>
  <si>
    <t>G05</t>
  </si>
  <si>
    <t>G06</t>
  </si>
  <si>
    <t>G07</t>
  </si>
  <si>
    <t>C</t>
  </si>
  <si>
    <t>D</t>
  </si>
  <si>
    <t>E</t>
  </si>
  <si>
    <t>BLEEDING</t>
  </si>
  <si>
    <t>SORE THROAT</t>
  </si>
  <si>
    <t>BREATH</t>
  </si>
  <si>
    <t>F</t>
  </si>
  <si>
    <t>G</t>
  </si>
  <si>
    <t>H</t>
  </si>
  <si>
    <t>I</t>
  </si>
  <si>
    <t>J</t>
  </si>
  <si>
    <t>K</t>
  </si>
  <si>
    <t>L</t>
  </si>
  <si>
    <t>1/C</t>
  </si>
  <si>
    <t>1/I</t>
  </si>
  <si>
    <t>1/G</t>
  </si>
  <si>
    <t>1/D</t>
  </si>
  <si>
    <t>1/L</t>
  </si>
  <si>
    <t>1/K</t>
  </si>
  <si>
    <t>1/F</t>
  </si>
  <si>
    <t>1/J</t>
  </si>
  <si>
    <t>1/E</t>
  </si>
  <si>
    <t>1/H</t>
  </si>
  <si>
    <t xml:space="preserve">Sum of BLEEDING Column </t>
  </si>
  <si>
    <t>SUM(1+(1/C1)+I1+(1/K1)+E1)</t>
  </si>
  <si>
    <t>Sum of SORE THROAT Column</t>
  </si>
  <si>
    <t>SUM(C1+1+(1/G1)+(1/F1)+H1)</t>
  </si>
  <si>
    <t>Sum of GP Column</t>
  </si>
  <si>
    <t>SUM((1/I1)+G1+1+(1/D1)+(1/J1))</t>
  </si>
  <si>
    <t>Sum of QoL Column</t>
  </si>
  <si>
    <t>SUM(K1+F1+D1+1+(1/L1))</t>
  </si>
  <si>
    <t>Sum of BREATH Column</t>
  </si>
  <si>
    <t>SUM((1/E1)+(1/H1)+J1+L1+1)</t>
  </si>
  <si>
    <t>(SUM((1/M1)+(C1/N1)+((1/I1)/O1)+(K1/P1)+((1/E1)/Q1))/5)</t>
  </si>
  <si>
    <t>ROW TOTAL</t>
  </si>
  <si>
    <t>M</t>
  </si>
  <si>
    <t>N</t>
  </si>
  <si>
    <t>O</t>
  </si>
  <si>
    <t>P</t>
  </si>
  <si>
    <t>Q</t>
  </si>
  <si>
    <t>(SUM(((1/C1)/M1)+(1/N1)+(G1/O1)+(F1/P1)+((1/H1)/Q1))/5)</t>
  </si>
  <si>
    <t>(SUM((I1/M1)+((1/G1)/N1)+(1/O1)+(D1/P1)+(J1/Q1))/5)</t>
  </si>
  <si>
    <t>(SUM(((1/K1)/M1)+((1/F1)/N1)+((1/D1)/O1)+(1/P1)+(L1/Q1))/5)</t>
  </si>
  <si>
    <t>(SUM((E1/M1)+(H1/N1)+((1/J1)/O1)+((1/L1)/P1)+(1/Q1))/5)</t>
  </si>
  <si>
    <t>Normalised row total</t>
  </si>
  <si>
    <t>R</t>
  </si>
  <si>
    <t>S</t>
  </si>
  <si>
    <t>T</t>
  </si>
  <si>
    <t>U</t>
  </si>
  <si>
    <t>V</t>
  </si>
  <si>
    <t>(SUM((1*R1),(C1*S1),((1/I1)*T1),(K1*U1),((1/E1)*V1)))/R1</t>
  </si>
  <si>
    <t>Matrix multiplication of row with column of normalised weights, divided by number of criteria</t>
  </si>
  <si>
    <t>(SUM(((1/C1)*R1),(1*S1),(G1*T1),(F1*U1),((1/H1)*V1)))/S1</t>
  </si>
  <si>
    <t>(SUM((I1*R1),((1/G1)*S1),(1*T1),(D1*U1),(J1*V1)))/T1</t>
  </si>
  <si>
    <t>(SUM(((1/K1)*R1),((1/F1)*S1),((1/D1)*T1),(1*U1),(L1*V1)))/U1</t>
  </si>
  <si>
    <t>(SUM((E1*R1),(H1*S1),((1/J1)*T1),((1/L1)*U1),(1*V1)))/V1</t>
  </si>
  <si>
    <t>(AVERAGE(W1:AA1)-5)/4</t>
  </si>
  <si>
    <t>Watchful Waiting</t>
  </si>
  <si>
    <t>Square root of product</t>
  </si>
  <si>
    <t>Priority vector</t>
  </si>
  <si>
    <t xml:space="preserve">TONSILLECTOMY HAS 4% RISK OF HAEMORRHAGE VS WATCHFUL WAITING HAS 0%. THEREFORE RATING STRONGLY ALIGNED TO TONSILLECTOMY </t>
  </si>
  <si>
    <t>META-ANALYSIS OF RCTS SHOWS THAT TONSILLECTOMY REDUCES 10.64 DAYS OF SORE THROAT/6MONTHS</t>
  </si>
  <si>
    <t>DEEMED LARGE EFFECT WITH STRONG EVIDENCE</t>
  </si>
  <si>
    <t>RCT SHOWED 0.9GP VISITS REDUCED OVER 6MONTHS</t>
  </si>
  <si>
    <t>EFFECT DEEMED MODERATE AND EVIDENCE STRONG</t>
  </si>
  <si>
    <t>10% IMPROVEMENT IN IN PHYSCIAL COMPONENT OF SF 36</t>
  </si>
  <si>
    <t>MEDIUM EFFECT FROM WEAK/MODERATE STUDIES</t>
  </si>
  <si>
    <t>80% REDUCTION AT 2 MONTHS</t>
  </si>
  <si>
    <t>LARGE EFFECT BUT VERY WEAK STUDY</t>
  </si>
  <si>
    <t>AB1/AC1</t>
  </si>
  <si>
    <t>SUM((Rate!$F$2*Weight!R1),(Rate!$F$6*Weight!S1),(Rate!$F$10*Weight!T1),(Rate!$F$14*Weight!U1),(Rate!$F$18*Weight!V1))</t>
  </si>
  <si>
    <t>SUM((Rate!$F$3*Weight!R1),(Rate!$F$7*Weight!S1),(Rate!$F$11*Weight!T1),(Rate!$F$15*Weight!U1),(Rate!$F$19*Weight!V1))</t>
  </si>
  <si>
    <t>F11</t>
  </si>
  <si>
    <t>F12</t>
  </si>
  <si>
    <t>F13</t>
  </si>
  <si>
    <t>F14</t>
  </si>
  <si>
    <t>F15</t>
  </si>
  <si>
    <t>F16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</si>
</sst>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 tint="0.59999389629810485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3" fillId="9" borderId="0" xfId="0" applyFont="1" applyFill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" fontId="5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F11" sqref="F11"/>
    </sheetView>
  </sheetViews>
  <sheetFormatPr defaultRowHeight="15" x14ac:dyDescent="0.25"/>
  <cols>
    <col min="1" max="1" width="27.85546875" customWidth="1"/>
    <col min="2" max="2" width="9.5703125" customWidth="1"/>
    <col min="3" max="3" width="9.42578125" customWidth="1"/>
    <col min="7" max="7" width="11.7109375" customWidth="1"/>
    <col min="8" max="8" width="12.140625" customWidth="1"/>
  </cols>
  <sheetData>
    <row r="1" spans="1:8" s="25" customFormat="1" ht="30" x14ac:dyDescent="0.25">
      <c r="B1" s="33" t="s">
        <v>235</v>
      </c>
      <c r="C1" s="33" t="s">
        <v>236</v>
      </c>
      <c r="D1" s="33" t="s">
        <v>13</v>
      </c>
      <c r="E1" s="33" t="s">
        <v>14</v>
      </c>
      <c r="F1" s="33" t="s">
        <v>237</v>
      </c>
      <c r="G1" s="34" t="s">
        <v>266</v>
      </c>
      <c r="H1" s="33" t="s">
        <v>276</v>
      </c>
    </row>
    <row r="2" spans="1:8" x14ac:dyDescent="0.25">
      <c r="A2" t="s">
        <v>235</v>
      </c>
      <c r="B2" s="26">
        <v>1</v>
      </c>
      <c r="C2" s="28" t="s">
        <v>232</v>
      </c>
      <c r="D2" s="28" t="s">
        <v>246</v>
      </c>
      <c r="E2" s="28" t="s">
        <v>243</v>
      </c>
      <c r="F2" s="29" t="s">
        <v>253</v>
      </c>
      <c r="G2" s="26" t="s">
        <v>267</v>
      </c>
      <c r="H2" s="35" t="s">
        <v>277</v>
      </c>
    </row>
    <row r="3" spans="1:8" x14ac:dyDescent="0.25">
      <c r="A3" t="s">
        <v>236</v>
      </c>
      <c r="B3" s="27" t="s">
        <v>245</v>
      </c>
      <c r="C3" s="26">
        <v>1</v>
      </c>
      <c r="D3" s="28" t="s">
        <v>239</v>
      </c>
      <c r="E3" s="28" t="s">
        <v>238</v>
      </c>
      <c r="F3" s="28" t="s">
        <v>254</v>
      </c>
      <c r="G3" s="26" t="s">
        <v>268</v>
      </c>
      <c r="H3" s="35" t="s">
        <v>278</v>
      </c>
    </row>
    <row r="4" spans="1:8" x14ac:dyDescent="0.25">
      <c r="A4" t="s">
        <v>13</v>
      </c>
      <c r="B4" s="27" t="s">
        <v>241</v>
      </c>
      <c r="C4" s="27" t="s">
        <v>247</v>
      </c>
      <c r="D4" s="26">
        <v>1</v>
      </c>
      <c r="E4" s="28" t="s">
        <v>233</v>
      </c>
      <c r="F4" s="28" t="s">
        <v>242</v>
      </c>
      <c r="G4" s="26" t="s">
        <v>269</v>
      </c>
      <c r="H4" s="35" t="s">
        <v>279</v>
      </c>
    </row>
    <row r="5" spans="1:8" x14ac:dyDescent="0.25">
      <c r="A5" t="s">
        <v>14</v>
      </c>
      <c r="B5" s="27" t="s">
        <v>250</v>
      </c>
      <c r="C5" s="27" t="s">
        <v>251</v>
      </c>
      <c r="D5" s="27" t="s">
        <v>248</v>
      </c>
      <c r="E5" s="26">
        <v>1</v>
      </c>
      <c r="F5" s="28" t="s">
        <v>244</v>
      </c>
      <c r="G5" s="26" t="s">
        <v>270</v>
      </c>
      <c r="H5" s="35" t="s">
        <v>280</v>
      </c>
    </row>
    <row r="6" spans="1:8" x14ac:dyDescent="0.25">
      <c r="A6" t="s">
        <v>237</v>
      </c>
      <c r="B6" s="27" t="s">
        <v>234</v>
      </c>
      <c r="C6" s="27" t="s">
        <v>240</v>
      </c>
      <c r="D6" s="27" t="s">
        <v>252</v>
      </c>
      <c r="E6" s="27" t="s">
        <v>249</v>
      </c>
      <c r="F6" s="26">
        <v>1</v>
      </c>
      <c r="G6" s="26" t="s">
        <v>271</v>
      </c>
      <c r="H6" s="35" t="s">
        <v>281</v>
      </c>
    </row>
    <row r="9" spans="1:8" x14ac:dyDescent="0.25">
      <c r="A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71"/>
  <sheetViews>
    <sheetView tabSelected="1" topLeftCell="X33" workbookViewId="0">
      <selection activeCell="AF53" sqref="AF53:AF59"/>
    </sheetView>
  </sheetViews>
  <sheetFormatPr defaultRowHeight="15" x14ac:dyDescent="0.25"/>
  <cols>
    <col min="13" max="13" width="15.28515625" customWidth="1"/>
    <col min="14" max="14" width="16.5703125" customWidth="1"/>
    <col min="15" max="16" width="16.7109375" customWidth="1"/>
    <col min="17" max="17" width="16.28515625" customWidth="1"/>
    <col min="18" max="18" width="24.28515625" customWidth="1"/>
    <col min="19" max="19" width="23.28515625" customWidth="1"/>
    <col min="20" max="20" width="22.5703125" customWidth="1"/>
    <col min="21" max="21" width="21.5703125" customWidth="1"/>
    <col min="22" max="22" width="28.42578125" customWidth="1"/>
    <col min="23" max="23" width="19" customWidth="1"/>
    <col min="24" max="27" width="19" style="25" customWidth="1"/>
    <col min="28" max="28" width="12.7109375" customWidth="1"/>
    <col min="31" max="31" width="21.5703125" customWidth="1"/>
    <col min="32" max="32" width="18.42578125" customWidth="1"/>
  </cols>
  <sheetData>
    <row r="1" spans="1:33" ht="105" x14ac:dyDescent="0.25">
      <c r="R1" s="32" t="s">
        <v>265</v>
      </c>
      <c r="S1" s="32" t="s">
        <v>272</v>
      </c>
      <c r="T1" s="32" t="s">
        <v>273</v>
      </c>
      <c r="U1" s="32" t="s">
        <v>274</v>
      </c>
      <c r="V1" s="32" t="s">
        <v>275</v>
      </c>
      <c r="W1" s="32" t="s">
        <v>282</v>
      </c>
      <c r="X1" s="32" t="s">
        <v>284</v>
      </c>
      <c r="Y1" s="32" t="s">
        <v>285</v>
      </c>
      <c r="Z1" s="32" t="s">
        <v>286</v>
      </c>
      <c r="AA1" s="32" t="s">
        <v>287</v>
      </c>
      <c r="AB1" s="32" t="s">
        <v>288</v>
      </c>
      <c r="AD1" s="35" t="s">
        <v>301</v>
      </c>
      <c r="AE1" s="32" t="s">
        <v>302</v>
      </c>
      <c r="AF1" s="32" t="s">
        <v>303</v>
      </c>
    </row>
    <row r="2" spans="1:33" ht="60" customHeight="1" x14ac:dyDescent="0.25">
      <c r="A2" s="1"/>
      <c r="B2" s="1"/>
      <c r="C2" s="2"/>
      <c r="D2" s="3"/>
      <c r="E2" s="4"/>
      <c r="F2" s="5"/>
      <c r="G2" s="6"/>
      <c r="H2" s="7"/>
      <c r="I2" s="8"/>
      <c r="J2" s="1"/>
      <c r="K2" s="9"/>
      <c r="L2" s="10"/>
      <c r="M2" s="1" t="s">
        <v>256</v>
      </c>
      <c r="N2" s="1" t="s">
        <v>258</v>
      </c>
      <c r="O2" s="1" t="s">
        <v>260</v>
      </c>
      <c r="P2" s="1" t="s">
        <v>262</v>
      </c>
      <c r="Q2" s="1" t="s">
        <v>264</v>
      </c>
      <c r="R2" s="30" t="s">
        <v>0</v>
      </c>
      <c r="S2" s="30"/>
      <c r="T2" s="30"/>
      <c r="U2" s="30"/>
      <c r="V2" s="30"/>
      <c r="W2" s="31" t="s">
        <v>283</v>
      </c>
      <c r="X2" s="31"/>
      <c r="Y2" s="31"/>
      <c r="Z2" s="31"/>
      <c r="AA2" s="31"/>
      <c r="AB2" s="1"/>
      <c r="AC2" s="1"/>
      <c r="AD2" s="1"/>
      <c r="AE2" s="1"/>
      <c r="AF2" s="1"/>
      <c r="AG2" s="1"/>
    </row>
    <row r="3" spans="1:33" x14ac:dyDescent="0.25">
      <c r="A3" s="1"/>
      <c r="B3" s="1"/>
      <c r="C3" s="2" t="s">
        <v>1</v>
      </c>
      <c r="D3" s="3" t="s">
        <v>2</v>
      </c>
      <c r="E3" s="4" t="s">
        <v>3</v>
      </c>
      <c r="F3" s="5" t="s">
        <v>4</v>
      </c>
      <c r="G3" s="6" t="s">
        <v>5</v>
      </c>
      <c r="H3" s="7" t="s">
        <v>6</v>
      </c>
      <c r="I3" s="8" t="s">
        <v>7</v>
      </c>
      <c r="J3" s="1" t="s">
        <v>8</v>
      </c>
      <c r="K3" s="9" t="s">
        <v>9</v>
      </c>
      <c r="L3" s="10" t="s">
        <v>10</v>
      </c>
      <c r="M3" s="1"/>
      <c r="N3" s="22"/>
      <c r="O3" s="1"/>
      <c r="P3" s="1"/>
      <c r="Q3" s="1"/>
      <c r="R3" s="1" t="s">
        <v>11</v>
      </c>
      <c r="S3" s="1" t="s">
        <v>12</v>
      </c>
      <c r="T3" s="1" t="s">
        <v>13</v>
      </c>
      <c r="U3" s="1" t="s">
        <v>14</v>
      </c>
      <c r="V3" s="1" t="s">
        <v>15</v>
      </c>
      <c r="W3" s="31" t="s">
        <v>16</v>
      </c>
      <c r="X3" s="31"/>
      <c r="Y3" s="31"/>
      <c r="Z3" s="31"/>
      <c r="AA3" s="31"/>
      <c r="AB3" s="31" t="s">
        <v>17</v>
      </c>
      <c r="AC3" s="31"/>
      <c r="AD3" s="31"/>
      <c r="AE3" s="31" t="s">
        <v>18</v>
      </c>
      <c r="AF3" s="31"/>
      <c r="AG3" s="1"/>
    </row>
    <row r="4" spans="1:33" ht="75" x14ac:dyDescent="0.25">
      <c r="A4" s="12" t="s">
        <v>19</v>
      </c>
      <c r="B4" s="12" t="s">
        <v>20</v>
      </c>
      <c r="C4" s="13" t="s">
        <v>22</v>
      </c>
      <c r="D4" s="14" t="s">
        <v>23</v>
      </c>
      <c r="E4" s="15" t="s">
        <v>24</v>
      </c>
      <c r="F4" s="16" t="s">
        <v>25</v>
      </c>
      <c r="G4" s="17" t="s">
        <v>26</v>
      </c>
      <c r="H4" s="18" t="s">
        <v>27</v>
      </c>
      <c r="I4" s="19" t="s">
        <v>28</v>
      </c>
      <c r="J4" s="12" t="s">
        <v>29</v>
      </c>
      <c r="K4" s="20" t="s">
        <v>30</v>
      </c>
      <c r="L4" s="21" t="s">
        <v>31</v>
      </c>
      <c r="M4" s="12" t="s">
        <v>255</v>
      </c>
      <c r="N4" s="12" t="s">
        <v>257</v>
      </c>
      <c r="O4" s="12" t="s">
        <v>259</v>
      </c>
      <c r="P4" s="12" t="s">
        <v>261</v>
      </c>
      <c r="Q4" s="12" t="s">
        <v>263</v>
      </c>
      <c r="R4" s="12" t="s">
        <v>32</v>
      </c>
      <c r="S4" s="12" t="s">
        <v>33</v>
      </c>
      <c r="T4" s="12" t="s">
        <v>34</v>
      </c>
      <c r="U4" s="12" t="s">
        <v>35</v>
      </c>
      <c r="V4" s="12" t="s">
        <v>36</v>
      </c>
      <c r="W4" s="12" t="s">
        <v>37</v>
      </c>
      <c r="X4" s="12" t="s">
        <v>38</v>
      </c>
      <c r="Y4" s="12" t="s">
        <v>39</v>
      </c>
      <c r="Z4" s="12" t="s">
        <v>40</v>
      </c>
      <c r="AA4" s="12" t="s">
        <v>41</v>
      </c>
      <c r="AB4" s="12" t="s">
        <v>42</v>
      </c>
      <c r="AC4" s="12" t="s">
        <v>43</v>
      </c>
      <c r="AD4" s="12" t="s">
        <v>44</v>
      </c>
      <c r="AE4" s="12" t="s">
        <v>45</v>
      </c>
      <c r="AF4" s="12" t="s">
        <v>46</v>
      </c>
      <c r="AG4" s="12" t="s">
        <v>21</v>
      </c>
    </row>
    <row r="5" spans="1:33" x14ac:dyDescent="0.25">
      <c r="A5" s="22" t="s">
        <v>47</v>
      </c>
      <c r="B5" s="22" t="s">
        <v>48</v>
      </c>
      <c r="C5" s="23">
        <v>8</v>
      </c>
      <c r="D5" s="23">
        <v>0.111</v>
      </c>
      <c r="E5" s="23">
        <v>0.11</v>
      </c>
      <c r="F5" s="23">
        <v>0.11</v>
      </c>
      <c r="G5" s="23">
        <v>6</v>
      </c>
      <c r="H5" s="23">
        <v>0.11</v>
      </c>
      <c r="I5" s="23">
        <v>0.11</v>
      </c>
      <c r="J5" s="23">
        <v>8</v>
      </c>
      <c r="K5" s="23">
        <v>8</v>
      </c>
      <c r="L5" s="23">
        <v>8</v>
      </c>
      <c r="M5" s="22">
        <f>SUM(1+(1/C5)+I5+(1/K5)+E5)</f>
        <v>1.4700000000000002</v>
      </c>
      <c r="N5" s="22">
        <f>SUM(C5+1+(1/G5)+(1/F5)+H5)</f>
        <v>18.367575757575757</v>
      </c>
      <c r="O5" s="22">
        <f>SUM((1/I5)+G5+1+(1/D5)+(1/J5))</f>
        <v>25.224918099918103</v>
      </c>
      <c r="P5" s="22">
        <f>SUM(K5+F5+D5+1+(1/L5))</f>
        <v>9.3460000000000001</v>
      </c>
      <c r="Q5" s="22">
        <f>SUM((1/E5)+(1/H5)+J5+L5+1)</f>
        <v>35.181818181818187</v>
      </c>
      <c r="R5" s="22">
        <f>(SUM((1/M5)+(C5/N5)+((1/I5)/O5)+(K5/P5)+((1/E5)/Q5))/5)</f>
        <v>0.51811906757761828</v>
      </c>
      <c r="S5" s="22">
        <f>(SUM(((1/C5)/M5)+(1/N5)+(G5/O5)+(F5/P5)+((1/H5)/Q5))/5)</f>
        <v>0.12950109851135821</v>
      </c>
      <c r="T5" s="22">
        <f>(SUM((I5/M5)+((1/G5)/N5)+(1/O5)+(D5/P5)+(J5/Q5))/5)</f>
        <v>7.2562830481588583E-2</v>
      </c>
      <c r="U5" s="22">
        <f>(SUM(((1/K5)/M5)+((1/F5)/N5)+((1/D5)/O5)+(1/P5)+(L5/Q5))/5)</f>
        <v>0.25430247501013081</v>
      </c>
      <c r="V5" s="22">
        <f>(SUM((E5/M5)+(H5/N5)+((1/J5)/O5)+((1/L5)/P5)+(1/Q5))/5)</f>
        <v>2.5514528419304051E-2</v>
      </c>
      <c r="W5" s="22">
        <f>(SUM((1*R5),(C5*S5),((1/I5)*T5),(K5*U5),((1/E5)*V5)))/R5</f>
        <v>8.646969952949755</v>
      </c>
      <c r="X5" s="11">
        <f>(SUM(((1/C5)*R5),(1*S5),(G5*T5),(F5*U5),((1/H5)*V5)))/S5</f>
        <v>6.8691810778616231</v>
      </c>
      <c r="Y5" s="11">
        <f>(SUM((I5*R5),((1/G5)*S5),(1*T5),(D5*U5),(J5*V5)))/T5</f>
        <v>5.2848440981301676</v>
      </c>
      <c r="Z5" s="11">
        <f>(SUM(((1/K5)*R5),((1/F5)*S5),((1/D5)*T5),(1*U5),(L5*V5)))/U5</f>
        <v>9.2574226538118669</v>
      </c>
      <c r="AA5" s="11">
        <f>(SUM((E5*R5),(H5*S5),((1/J5)*T5),((1/L5)*U5),(1*V5)))/V5</f>
        <v>5.3934334044536474</v>
      </c>
      <c r="AB5" s="22">
        <f t="shared" ref="AB5:AB74" si="0">(AVERAGE(W5:AA5)-5)/4</f>
        <v>0.52259255936035309</v>
      </c>
      <c r="AC5" s="22">
        <v>1.1200000000000001</v>
      </c>
      <c r="AD5" s="22">
        <f t="shared" ref="AD5:AD74" si="1">AB5/AC5</f>
        <v>0.46660049942888665</v>
      </c>
      <c r="AE5" s="22">
        <f>SUM((Rate!$F$2*Weight!R5),(Rate!$F$6*Weight!S5),(Rate!$F$10*Weight!T5),(Rate!$F$14*Weight!U5),(Rate!$F$18*Weight!V5))</f>
        <v>0.37344345838734988</v>
      </c>
      <c r="AF5" s="22">
        <f>SUM((Rate!$F$3*Weight!R5),(Rate!$F$7*Weight!S5),(Rate!$F$11*Weight!T5),(Rate!$F$15*Weight!U5),(Rate!$F$19*Weight!V5))</f>
        <v>0.62655654161265006</v>
      </c>
      <c r="AG5" s="23">
        <v>1</v>
      </c>
    </row>
    <row r="6" spans="1:33" x14ac:dyDescent="0.25">
      <c r="A6" s="22" t="s">
        <v>47</v>
      </c>
      <c r="B6" s="22" t="s">
        <v>49</v>
      </c>
      <c r="C6" s="23">
        <v>1</v>
      </c>
      <c r="D6" s="23">
        <f>1/7</f>
        <v>0.14285714285714285</v>
      </c>
      <c r="E6" s="23">
        <v>9</v>
      </c>
      <c r="F6" s="23">
        <f>1/9</f>
        <v>0.1111111111111111</v>
      </c>
      <c r="G6" s="23">
        <f>1/9</f>
        <v>0.1111111111111111</v>
      </c>
      <c r="H6" s="23">
        <v>9</v>
      </c>
      <c r="I6" s="23">
        <v>9</v>
      </c>
      <c r="J6" s="23">
        <f>1/9</f>
        <v>0.1111111111111111</v>
      </c>
      <c r="K6" s="23">
        <f>1/9</f>
        <v>0.1111111111111111</v>
      </c>
      <c r="L6" s="23">
        <v>9</v>
      </c>
      <c r="M6" s="22">
        <f t="shared" ref="M6:M75" si="2">SUM(1+(1/C6)+I6+(1/K6)+E6)</f>
        <v>29</v>
      </c>
      <c r="N6" s="22">
        <f t="shared" ref="N6:N75" si="3">SUM(C6+1+(1/G6)+(1/F6)+H6)</f>
        <v>29</v>
      </c>
      <c r="O6" s="22">
        <f t="shared" ref="O6:O75" si="4">SUM((1/I6)+G6+1+(1/D6)+(1/J6))</f>
        <v>17.222222222222221</v>
      </c>
      <c r="P6" s="22">
        <f t="shared" ref="P6:P75" si="5">SUM(K6+F6+D6+1+(1/L6))</f>
        <v>1.4761904761904763</v>
      </c>
      <c r="Q6" s="22">
        <f t="shared" ref="Q6:Q75" si="6">SUM((1/E6)+(1/H6)+J6+L6+1)</f>
        <v>10.333333333333334</v>
      </c>
      <c r="R6" s="22">
        <f t="shared" ref="R6:R75" si="7">(SUM((1/M6)+(C6/N6)+((1/I6)/O6)+(K6/P6)+((1/E6)/Q6))/5)</f>
        <v>3.2287727104189833E-2</v>
      </c>
      <c r="S6" s="22">
        <f t="shared" ref="S6:S75" si="8">(SUM(((1/C6)/M6)+(1/N6)+(G6/O6)+(F6/P6)+((1/H6)/Q6))/5)</f>
        <v>3.2287727104189833E-2</v>
      </c>
      <c r="T6" s="22">
        <f t="shared" ref="T6:T75" si="9">(SUM((I6/M6)+((1/G6)/N6)+(1/O6)+(D6/P6)+(J6/Q6))/5)</f>
        <v>0.15725621060437525</v>
      </c>
      <c r="U6" s="22">
        <f t="shared" ref="U6:U75" si="10">(SUM(((1/K6)/M6)+((1/F6)/N6)+((1/D6)/O6)+(1/P6)+(L6/Q6))/5)</f>
        <v>0.51510567296996668</v>
      </c>
      <c r="V6" s="22">
        <f t="shared" ref="V6:V75" si="11">(SUM((E6/M6)+(H6/N6)+((1/J6)/O6)+((1/L6)/P6)+(1/Q6))/5)</f>
        <v>0.26306266221727842</v>
      </c>
      <c r="W6" s="22">
        <f t="shared" ref="W6:W75" si="12">(SUM((1*R6),(C6*S6),((1/I6)*T6),(K6*U6),((1/E6)*V6)))/R6</f>
        <v>5.2190578267748693</v>
      </c>
      <c r="X6" s="11">
        <f t="shared" ref="X6:X75" si="13">(SUM(((1/C6)*R6),(1*S6),(G6*T6),(F6*U6),((1/H6)*V6)))/S6</f>
        <v>5.2190578267748693</v>
      </c>
      <c r="Y6" s="11">
        <f t="shared" ref="Y6:Y75" si="14">(SUM((I6*R6),((1/G6)*S6),(1*T6),(D6*U6),(J6*V6)))/T6</f>
        <v>5.3495566543760438</v>
      </c>
      <c r="Z6" s="11">
        <f t="shared" ref="Z6:Z75" si="15">(SUM(((1/K6)*R6),((1/F6)*S6),((1/D6)*T6),(1*U6),(L6*V6)))/U6</f>
        <v>8.8615645964700089</v>
      </c>
      <c r="AA6" s="11">
        <f t="shared" ref="AA6:AA75" si="16">(SUM((E6*R6),(H6*S6),((1/J6)*T6),((1/L6)*U6),(1*V6)))/V6</f>
        <v>8.8069572080960725</v>
      </c>
      <c r="AB6" s="22">
        <f t="shared" si="0"/>
        <v>0.42280970562459319</v>
      </c>
      <c r="AC6" s="22">
        <v>1.1200000000000001</v>
      </c>
      <c r="AD6" s="22">
        <f t="shared" si="1"/>
        <v>0.37750866573624386</v>
      </c>
      <c r="AE6" s="22">
        <f>SUM((Rate!$F$2*Weight!R6),(Rate!$F$6*Weight!S6),(Rate!$F$10*Weight!T6),(Rate!$F$14*Weight!U6),(Rate!$F$18*Weight!V6))</f>
        <v>0.57556742059077992</v>
      </c>
      <c r="AF6" s="22">
        <f>SUM((Rate!$F$3*Weight!R6),(Rate!$F$7*Weight!S6),(Rate!$F$11*Weight!T6),(Rate!$F$15*Weight!U6),(Rate!$F$19*Weight!V6))</f>
        <v>0.42443257940922019</v>
      </c>
      <c r="AG6" s="23">
        <v>1</v>
      </c>
    </row>
    <row r="7" spans="1:33" x14ac:dyDescent="0.25">
      <c r="A7" s="22" t="s">
        <v>47</v>
      </c>
      <c r="B7" s="22" t="s">
        <v>50</v>
      </c>
      <c r="C7" s="23">
        <f>1/9</f>
        <v>0.1111111111111111</v>
      </c>
      <c r="D7" s="23">
        <f>1/9</f>
        <v>0.1111111111111111</v>
      </c>
      <c r="E7" s="23">
        <v>9</v>
      </c>
      <c r="F7" s="23">
        <v>9</v>
      </c>
      <c r="G7" s="23">
        <v>9</v>
      </c>
      <c r="H7" s="23">
        <f>1/3</f>
        <v>0.33333333333333331</v>
      </c>
      <c r="I7" s="23">
        <v>9</v>
      </c>
      <c r="J7" s="23">
        <v>3</v>
      </c>
      <c r="K7" s="23">
        <v>1</v>
      </c>
      <c r="L7" s="23">
        <v>1</v>
      </c>
      <c r="M7" s="22">
        <f t="shared" si="2"/>
        <v>29</v>
      </c>
      <c r="N7" s="22">
        <f t="shared" si="3"/>
        <v>1.6666666666666667</v>
      </c>
      <c r="O7" s="22">
        <f t="shared" si="4"/>
        <v>19.444444444444443</v>
      </c>
      <c r="P7" s="22">
        <f t="shared" si="5"/>
        <v>12.111111111111111</v>
      </c>
      <c r="Q7" s="22">
        <f t="shared" si="6"/>
        <v>8.1111111111111107</v>
      </c>
      <c r="R7" s="22">
        <f t="shared" si="7"/>
        <v>4.0626229695615579E-2</v>
      </c>
      <c r="S7" s="22">
        <f t="shared" si="8"/>
        <v>0.49723685003940521</v>
      </c>
      <c r="T7" s="22">
        <f t="shared" si="9"/>
        <v>0.16149547826133612</v>
      </c>
      <c r="U7" s="22">
        <f t="shared" si="10"/>
        <v>0.1539726093433651</v>
      </c>
      <c r="V7" s="22">
        <f t="shared" si="11"/>
        <v>0.14666883266027808</v>
      </c>
      <c r="W7" s="22">
        <f t="shared" si="12"/>
        <v>6.9927201970749806</v>
      </c>
      <c r="X7" s="11">
        <f t="shared" si="13"/>
        <v>8.3302196999173272</v>
      </c>
      <c r="Y7" s="11">
        <f t="shared" si="14"/>
        <v>6.4366795980421161</v>
      </c>
      <c r="Z7" s="11">
        <f t="shared" si="15"/>
        <v>12.014965017700202</v>
      </c>
      <c r="AA7" s="11">
        <f t="shared" si="16"/>
        <v>6.0398309304265076</v>
      </c>
      <c r="AB7" s="22">
        <f t="shared" si="0"/>
        <v>0.74072077215805687</v>
      </c>
      <c r="AC7" s="22">
        <v>1.1200000000000001</v>
      </c>
      <c r="AD7" s="22">
        <f t="shared" si="1"/>
        <v>0.66135783228397926</v>
      </c>
      <c r="AE7" s="22">
        <f>SUM((Rate!$F$2*Weight!R7),(Rate!$F$6*Weight!S7),(Rate!$F$10*Weight!T7),(Rate!$F$14*Weight!U7),(Rate!$F$18*Weight!V7))</f>
        <v>0.69180829877944805</v>
      </c>
      <c r="AF7" s="22">
        <f>SUM((Rate!$F$3*Weight!R7),(Rate!$F$7*Weight!S7),(Rate!$F$11*Weight!T7),(Rate!$F$15*Weight!U7),(Rate!$F$19*Weight!V7))</f>
        <v>0.30819170122055201</v>
      </c>
      <c r="AG7" s="23">
        <v>1</v>
      </c>
    </row>
    <row r="8" spans="1:33" x14ac:dyDescent="0.25">
      <c r="A8" s="22" t="s">
        <v>47</v>
      </c>
      <c r="B8" s="22" t="s">
        <v>51</v>
      </c>
      <c r="C8" s="23">
        <f>1/7</f>
        <v>0.14285714285714285</v>
      </c>
      <c r="D8" s="23">
        <f>1/7</f>
        <v>0.14285714285714285</v>
      </c>
      <c r="E8" s="23">
        <v>5</v>
      </c>
      <c r="F8" s="23">
        <f>1/7</f>
        <v>0.14285714285714285</v>
      </c>
      <c r="G8" s="23">
        <v>7</v>
      </c>
      <c r="H8" s="23">
        <f>1/7</f>
        <v>0.14285714285714285</v>
      </c>
      <c r="I8" s="23">
        <v>7</v>
      </c>
      <c r="J8" s="23">
        <v>7</v>
      </c>
      <c r="K8" s="23">
        <f>1/7</f>
        <v>0.14285714285714285</v>
      </c>
      <c r="L8" s="23">
        <v>7</v>
      </c>
      <c r="M8" s="22">
        <f t="shared" si="2"/>
        <v>27</v>
      </c>
      <c r="N8" s="22">
        <f t="shared" si="3"/>
        <v>8.428571428571427</v>
      </c>
      <c r="O8" s="22">
        <f t="shared" si="4"/>
        <v>15.285714285714285</v>
      </c>
      <c r="P8" s="22">
        <f t="shared" si="5"/>
        <v>1.5714285714285714</v>
      </c>
      <c r="Q8" s="22">
        <f t="shared" si="6"/>
        <v>22.2</v>
      </c>
      <c r="R8" s="22">
        <f t="shared" si="7"/>
        <v>3.2650016778006635E-2</v>
      </c>
      <c r="S8" s="22">
        <f t="shared" si="8"/>
        <v>0.24841433170278412</v>
      </c>
      <c r="T8" s="22">
        <f t="shared" si="9"/>
        <v>0.1495706757547404</v>
      </c>
      <c r="U8" s="22">
        <f t="shared" si="10"/>
        <v>0.49987812214962535</v>
      </c>
      <c r="V8" s="22">
        <f t="shared" si="11"/>
        <v>6.9486853614843483E-2</v>
      </c>
      <c r="W8" s="22">
        <f t="shared" si="12"/>
        <v>5.3541641360252346</v>
      </c>
      <c r="X8" s="11">
        <f t="shared" si="13"/>
        <v>8.3802665521478659</v>
      </c>
      <c r="Y8" s="11">
        <f t="shared" si="14"/>
        <v>6.4947736953232234</v>
      </c>
      <c r="Z8" s="11">
        <f t="shared" si="15"/>
        <v>8.0034134118490883</v>
      </c>
      <c r="AA8" s="11">
        <f t="shared" si="16"/>
        <v>5.1952719125594529</v>
      </c>
      <c r="AB8" s="22">
        <f t="shared" si="0"/>
        <v>0.42139448539524338</v>
      </c>
      <c r="AC8" s="22">
        <v>1.1200000000000001</v>
      </c>
      <c r="AD8" s="22">
        <f t="shared" si="1"/>
        <v>0.37624507624575299</v>
      </c>
      <c r="AE8" s="22">
        <f>SUM((Rate!$F$2*Weight!R8),(Rate!$F$6*Weight!S8),(Rate!$F$10*Weight!T8),(Rate!$F$14*Weight!U8),(Rate!$F$18*Weight!V8))</f>
        <v>0.6446610286971447</v>
      </c>
      <c r="AF8" s="22">
        <f>SUM((Rate!$F$3*Weight!R8),(Rate!$F$7*Weight!S8),(Rate!$F$11*Weight!T8),(Rate!$F$15*Weight!U8),(Rate!$F$19*Weight!V8))</f>
        <v>0.35533897130285541</v>
      </c>
      <c r="AG8" s="23">
        <v>1</v>
      </c>
    </row>
    <row r="9" spans="1:33" x14ac:dyDescent="0.25">
      <c r="A9" s="22" t="s">
        <v>47</v>
      </c>
      <c r="B9" s="22" t="s">
        <v>52</v>
      </c>
      <c r="C9" s="23">
        <f>1/7</f>
        <v>0.14285714285714285</v>
      </c>
      <c r="D9" s="23">
        <f>1/7</f>
        <v>0.14285714285714285</v>
      </c>
      <c r="E9" s="23">
        <f>1/7</f>
        <v>0.14285714285714285</v>
      </c>
      <c r="F9" s="23">
        <v>1</v>
      </c>
      <c r="G9" s="23">
        <v>5</v>
      </c>
      <c r="H9" s="23">
        <f>1/7</f>
        <v>0.14285714285714285</v>
      </c>
      <c r="I9" s="23">
        <v>1</v>
      </c>
      <c r="J9" s="23">
        <v>5</v>
      </c>
      <c r="K9" s="23">
        <v>0.2</v>
      </c>
      <c r="L9" s="23">
        <v>7</v>
      </c>
      <c r="M9" s="22">
        <f t="shared" si="2"/>
        <v>14.142857142857142</v>
      </c>
      <c r="N9" s="22">
        <f t="shared" si="3"/>
        <v>2.4857142857142853</v>
      </c>
      <c r="O9" s="22">
        <f t="shared" si="4"/>
        <v>14.2</v>
      </c>
      <c r="P9" s="22">
        <f t="shared" si="5"/>
        <v>2.4857142857142853</v>
      </c>
      <c r="Q9" s="22">
        <f t="shared" si="6"/>
        <v>27</v>
      </c>
      <c r="R9" s="22">
        <f t="shared" si="7"/>
        <v>0.10766397993207125</v>
      </c>
      <c r="S9" s="22">
        <f t="shared" si="8"/>
        <v>0.38218382628290354</v>
      </c>
      <c r="T9" s="22">
        <f t="shared" si="9"/>
        <v>9.2849165117256424E-2</v>
      </c>
      <c r="U9" s="22">
        <f t="shared" si="10"/>
        <v>0.3820700120845823</v>
      </c>
      <c r="V9" s="22">
        <f t="shared" si="11"/>
        <v>3.5233016583186574E-2</v>
      </c>
      <c r="W9" s="22">
        <f t="shared" si="12"/>
        <v>5.3700035367660943</v>
      </c>
      <c r="X9" s="11">
        <f t="shared" si="13"/>
        <v>5.8316927255596793</v>
      </c>
      <c r="Y9" s="11">
        <f t="shared" si="14"/>
        <v>5.4679697214130467</v>
      </c>
      <c r="Z9" s="11">
        <f t="shared" si="15"/>
        <v>5.7558796565381787</v>
      </c>
      <c r="AA9" s="11">
        <f t="shared" si="16"/>
        <v>5.0623691989025366</v>
      </c>
      <c r="AB9" s="22">
        <f t="shared" si="0"/>
        <v>0.12439574195897696</v>
      </c>
      <c r="AC9" s="22">
        <v>1.1200000000000001</v>
      </c>
      <c r="AD9" s="22">
        <f t="shared" si="1"/>
        <v>0.11106762674908656</v>
      </c>
      <c r="AE9" s="22">
        <f>SUM((Rate!$F$2*Weight!R9),(Rate!$F$6*Weight!S9),(Rate!$F$10*Weight!T9),(Rate!$F$14*Weight!U9),(Rate!$F$18*Weight!V9))</f>
        <v>0.63801087884947372</v>
      </c>
      <c r="AF9" s="22">
        <f>SUM((Rate!$F$3*Weight!R9),(Rate!$F$7*Weight!S9),(Rate!$F$11*Weight!T9),(Rate!$F$15*Weight!U9),(Rate!$F$19*Weight!V9))</f>
        <v>0.36198912115052639</v>
      </c>
      <c r="AG9" s="23">
        <v>1</v>
      </c>
    </row>
    <row r="10" spans="1:33" x14ac:dyDescent="0.25">
      <c r="A10" s="22" t="s">
        <v>47</v>
      </c>
      <c r="B10" s="22" t="s">
        <v>53</v>
      </c>
      <c r="C10" s="23">
        <f>1/9</f>
        <v>0.1111111111111111</v>
      </c>
      <c r="D10" s="23">
        <f>1/9</f>
        <v>0.1111111111111111</v>
      </c>
      <c r="E10" s="23">
        <v>1</v>
      </c>
      <c r="F10" s="23">
        <f>1/9</f>
        <v>0.1111111111111111</v>
      </c>
      <c r="G10" s="23">
        <v>9</v>
      </c>
      <c r="H10" s="23">
        <f>1/9</f>
        <v>0.1111111111111111</v>
      </c>
      <c r="I10" s="23">
        <v>9</v>
      </c>
      <c r="J10" s="23">
        <v>9</v>
      </c>
      <c r="K10" s="23">
        <f>1/9</f>
        <v>0.1111111111111111</v>
      </c>
      <c r="L10" s="23">
        <v>9</v>
      </c>
      <c r="M10" s="22">
        <f t="shared" si="2"/>
        <v>29</v>
      </c>
      <c r="N10" s="22">
        <f t="shared" si="3"/>
        <v>10.333333333333332</v>
      </c>
      <c r="O10" s="22">
        <f t="shared" si="4"/>
        <v>19.222222222222221</v>
      </c>
      <c r="P10" s="22">
        <f t="shared" si="5"/>
        <v>1.4444444444444444</v>
      </c>
      <c r="Q10" s="22">
        <f t="shared" si="6"/>
        <v>29</v>
      </c>
      <c r="R10" s="22">
        <f t="shared" si="7"/>
        <v>3.2484325831461699E-2</v>
      </c>
      <c r="S10" s="22">
        <f t="shared" si="8"/>
        <v>0.25251900362588542</v>
      </c>
      <c r="T10" s="22">
        <f t="shared" si="9"/>
        <v>0.1520777083309634</v>
      </c>
      <c r="U10" s="22">
        <f t="shared" si="10"/>
        <v>0.53043463638022792</v>
      </c>
      <c r="V10" s="22">
        <f t="shared" si="11"/>
        <v>3.2484325831461699E-2</v>
      </c>
      <c r="W10" s="22">
        <f t="shared" si="12"/>
        <v>5.1982308198876392</v>
      </c>
      <c r="X10" s="11">
        <f t="shared" si="13"/>
        <v>8.9691207111935647</v>
      </c>
      <c r="Y10" s="11">
        <f t="shared" si="14"/>
        <v>5.416904497232724</v>
      </c>
      <c r="Z10" s="11">
        <f t="shared" si="15"/>
        <v>8.9672177922193441</v>
      </c>
      <c r="AA10" s="11">
        <f t="shared" si="16"/>
        <v>5.1982308198876392</v>
      </c>
      <c r="AB10" s="22">
        <f t="shared" si="0"/>
        <v>0.43748523202104539</v>
      </c>
      <c r="AC10" s="22">
        <v>1.1200000000000001</v>
      </c>
      <c r="AD10" s="22">
        <f t="shared" si="1"/>
        <v>0.39061181430450476</v>
      </c>
      <c r="AE10" s="22">
        <f>SUM((Rate!$F$2*Weight!R10),(Rate!$F$6*Weight!S10),(Rate!$F$10*Weight!T10),(Rate!$F$14*Weight!U10),(Rate!$F$18*Weight!V10))</f>
        <v>0.64956901923589394</v>
      </c>
      <c r="AF10" s="22">
        <f>SUM((Rate!$F$3*Weight!R10),(Rate!$F$7*Weight!S10),(Rate!$F$11*Weight!T10),(Rate!$F$15*Weight!U10),(Rate!$F$19*Weight!V10))</f>
        <v>0.35043098076410623</v>
      </c>
      <c r="AG10" s="23">
        <v>1</v>
      </c>
    </row>
    <row r="11" spans="1:33" x14ac:dyDescent="0.25">
      <c r="A11" s="22" t="s">
        <v>47</v>
      </c>
      <c r="B11" s="22" t="s">
        <v>54</v>
      </c>
      <c r="C11" s="23">
        <v>1</v>
      </c>
      <c r="D11" s="23">
        <v>0.2</v>
      </c>
      <c r="E11" s="23">
        <v>9</v>
      </c>
      <c r="F11" s="23">
        <f>1/3</f>
        <v>0.33333333333333331</v>
      </c>
      <c r="G11" s="23">
        <v>3</v>
      </c>
      <c r="H11" s="23">
        <v>9</v>
      </c>
      <c r="I11" s="23">
        <v>0.2</v>
      </c>
      <c r="J11" s="23">
        <f>1/9</f>
        <v>0.1111111111111111</v>
      </c>
      <c r="K11" s="23">
        <v>5</v>
      </c>
      <c r="L11" s="23">
        <f>1/9</f>
        <v>0.1111111111111111</v>
      </c>
      <c r="M11" s="22">
        <f t="shared" si="2"/>
        <v>11.4</v>
      </c>
      <c r="N11" s="22">
        <f t="shared" si="3"/>
        <v>14.333333333333334</v>
      </c>
      <c r="O11" s="22">
        <f t="shared" si="4"/>
        <v>23</v>
      </c>
      <c r="P11" s="22">
        <f t="shared" si="5"/>
        <v>15.533333333333333</v>
      </c>
      <c r="Q11" s="22">
        <f t="shared" si="6"/>
        <v>1.4444444444444444</v>
      </c>
      <c r="R11" s="22">
        <f t="shared" si="7"/>
        <v>0.15473790667882992</v>
      </c>
      <c r="S11" s="22">
        <f t="shared" si="8"/>
        <v>7.7260765421132568E-2</v>
      </c>
      <c r="T11" s="22">
        <f t="shared" si="9"/>
        <v>3.4815309575188004E-2</v>
      </c>
      <c r="U11" s="22">
        <f t="shared" si="10"/>
        <v>0.11710764978097091</v>
      </c>
      <c r="V11" s="22">
        <f t="shared" si="11"/>
        <v>0.61607836854387854</v>
      </c>
      <c r="W11" s="22">
        <f t="shared" si="12"/>
        <v>6.8507235472781431</v>
      </c>
      <c r="X11" s="11">
        <f t="shared" si="13"/>
        <v>5.7459129964153215</v>
      </c>
      <c r="Y11" s="11">
        <f t="shared" si="14"/>
        <v>5.2675436076543818</v>
      </c>
      <c r="Z11" s="11">
        <f t="shared" si="15"/>
        <v>5.3144882377926042</v>
      </c>
      <c r="AA11" s="11">
        <f t="shared" si="16"/>
        <v>6.6085310887830628</v>
      </c>
      <c r="AB11" s="22">
        <f t="shared" si="0"/>
        <v>0.23935997389617558</v>
      </c>
      <c r="AC11" s="22">
        <v>1.1200000000000001</v>
      </c>
      <c r="AD11" s="22">
        <f t="shared" si="1"/>
        <v>0.2137142624072996</v>
      </c>
      <c r="AE11" s="22">
        <f>SUM((Rate!$F$2*Weight!R11),(Rate!$F$6*Weight!S11),(Rate!$F$10*Weight!T11),(Rate!$F$14*Weight!U11),(Rate!$F$18*Weight!V11))</f>
        <v>0.48137174237614061</v>
      </c>
      <c r="AF11" s="22">
        <f>SUM((Rate!$F$3*Weight!R11),(Rate!$F$7*Weight!S11),(Rate!$F$11*Weight!T11),(Rate!$F$15*Weight!U11),(Rate!$F$19*Weight!V11))</f>
        <v>0.51862825762385933</v>
      </c>
      <c r="AG11" s="23">
        <v>1</v>
      </c>
    </row>
    <row r="12" spans="1:33" x14ac:dyDescent="0.25">
      <c r="A12" s="22" t="s">
        <v>47</v>
      </c>
      <c r="B12" s="22" t="s">
        <v>55</v>
      </c>
      <c r="C12" s="23">
        <v>7</v>
      </c>
      <c r="D12" s="23">
        <f>1/9</f>
        <v>0.1111111111111111</v>
      </c>
      <c r="E12" s="23">
        <f>1/9</f>
        <v>0.1111111111111111</v>
      </c>
      <c r="F12" s="23">
        <f>1/9</f>
        <v>0.1111111111111111</v>
      </c>
      <c r="G12" s="23">
        <v>9</v>
      </c>
      <c r="H12" s="23">
        <v>9</v>
      </c>
      <c r="I12" s="23">
        <f>1/9</f>
        <v>0.1111111111111111</v>
      </c>
      <c r="J12" s="23">
        <f>1/9</f>
        <v>0.1111111111111111</v>
      </c>
      <c r="K12" s="23">
        <f>1/9</f>
        <v>0.1111111111111111</v>
      </c>
      <c r="L12" s="23">
        <v>9</v>
      </c>
      <c r="M12" s="22">
        <f t="shared" si="2"/>
        <v>10.365079365079364</v>
      </c>
      <c r="N12" s="22">
        <f t="shared" si="3"/>
        <v>26.111111111111111</v>
      </c>
      <c r="O12" s="22">
        <f t="shared" si="4"/>
        <v>37</v>
      </c>
      <c r="P12" s="22">
        <f t="shared" si="5"/>
        <v>1.4444444444444444</v>
      </c>
      <c r="Q12" s="22">
        <f t="shared" si="6"/>
        <v>19.222222222222221</v>
      </c>
      <c r="R12" s="22">
        <f t="shared" si="7"/>
        <v>0.23058746276562198</v>
      </c>
      <c r="S12" s="22">
        <f t="shared" si="8"/>
        <v>7.5605416288175617E-2</v>
      </c>
      <c r="T12" s="22">
        <f t="shared" si="9"/>
        <v>2.494110497937569E-2</v>
      </c>
      <c r="U12" s="22">
        <f t="shared" si="10"/>
        <v>0.52334800644793433</v>
      </c>
      <c r="V12" s="22">
        <f t="shared" si="11"/>
        <v>0.14551800951889246</v>
      </c>
      <c r="W12" s="22">
        <f t="shared" si="12"/>
        <v>10.200499010443824</v>
      </c>
      <c r="X12" s="11">
        <f t="shared" si="13"/>
        <v>5.3876414340194998</v>
      </c>
      <c r="Y12" s="11">
        <f t="shared" si="14"/>
        <v>5.3438282832337327</v>
      </c>
      <c r="Z12" s="11">
        <f t="shared" si="15"/>
        <v>9.1969700641161651</v>
      </c>
      <c r="AA12" s="11">
        <f t="shared" si="16"/>
        <v>7.7942744844238421</v>
      </c>
      <c r="AB12" s="22">
        <f t="shared" si="0"/>
        <v>0.64616066381185311</v>
      </c>
      <c r="AC12" s="22">
        <v>1.1200000000000001</v>
      </c>
      <c r="AD12" s="22">
        <f t="shared" si="1"/>
        <v>0.57692916411772599</v>
      </c>
      <c r="AE12" s="22">
        <f>SUM((Rate!$F$2*Weight!R12),(Rate!$F$6*Weight!S12),(Rate!$F$10*Weight!T12),(Rate!$F$14*Weight!U12),(Rate!$F$18*Weight!V12))</f>
        <v>0.48945847179783253</v>
      </c>
      <c r="AF12" s="22">
        <f>SUM((Rate!$F$3*Weight!R12),(Rate!$F$7*Weight!S12),(Rate!$F$11*Weight!T12),(Rate!$F$15*Weight!U12),(Rate!$F$19*Weight!V12))</f>
        <v>0.51054152820216758</v>
      </c>
      <c r="AG12" s="23">
        <v>1</v>
      </c>
    </row>
    <row r="13" spans="1:33" x14ac:dyDescent="0.25">
      <c r="A13" s="22" t="s">
        <v>47</v>
      </c>
      <c r="B13" s="22" t="s">
        <v>56</v>
      </c>
      <c r="C13" s="23">
        <v>3</v>
      </c>
      <c r="D13" s="23">
        <v>1</v>
      </c>
      <c r="E13" s="23">
        <v>0.2</v>
      </c>
      <c r="F13" s="23">
        <v>7</v>
      </c>
      <c r="G13" s="23">
        <v>5</v>
      </c>
      <c r="H13" s="23">
        <v>0.2</v>
      </c>
      <c r="I13" s="23">
        <f>1/3</f>
        <v>0.33333333333333331</v>
      </c>
      <c r="J13" s="23">
        <v>7</v>
      </c>
      <c r="K13" s="23">
        <f>1/3</f>
        <v>0.33333333333333331</v>
      </c>
      <c r="L13" s="23">
        <v>9</v>
      </c>
      <c r="M13" s="22">
        <f t="shared" si="2"/>
        <v>4.8666666666666663</v>
      </c>
      <c r="N13" s="22">
        <f t="shared" si="3"/>
        <v>4.5428571428571436</v>
      </c>
      <c r="O13" s="22">
        <f t="shared" si="4"/>
        <v>10.142857142857142</v>
      </c>
      <c r="P13" s="22">
        <f t="shared" si="5"/>
        <v>9.4444444444444429</v>
      </c>
      <c r="Q13" s="22">
        <f t="shared" si="6"/>
        <v>27</v>
      </c>
      <c r="R13" s="22">
        <f t="shared" si="7"/>
        <v>0.27642215225298566</v>
      </c>
      <c r="S13" s="22">
        <f t="shared" si="8"/>
        <v>0.34158766782014949</v>
      </c>
      <c r="T13" s="22">
        <f t="shared" si="9"/>
        <v>0.11525029388276926</v>
      </c>
      <c r="U13" s="22">
        <f t="shared" si="10"/>
        <v>0.23713842652303421</v>
      </c>
      <c r="V13" s="22">
        <f t="shared" si="11"/>
        <v>2.9601459521061357E-2</v>
      </c>
      <c r="W13" s="22">
        <f t="shared" si="12"/>
        <v>6.7794475293220726</v>
      </c>
      <c r="X13" s="11">
        <f t="shared" si="13"/>
        <v>8.2495839381470173</v>
      </c>
      <c r="Y13" s="11">
        <f t="shared" si="14"/>
        <v>6.2477687802458464</v>
      </c>
      <c r="Z13" s="11">
        <f t="shared" si="15"/>
        <v>6.3122057992104352</v>
      </c>
      <c r="AA13" s="11">
        <f t="shared" si="16"/>
        <v>6.6218513702635704</v>
      </c>
      <c r="AB13" s="22">
        <f t="shared" si="0"/>
        <v>0.46054287085944701</v>
      </c>
      <c r="AC13" s="22">
        <v>1.1200000000000001</v>
      </c>
      <c r="AD13" s="22">
        <f t="shared" si="1"/>
        <v>0.41119899183879194</v>
      </c>
      <c r="AE13" s="22">
        <f>SUM((Rate!$F$2*Weight!R13),(Rate!$F$6*Weight!S13),(Rate!$F$10*Weight!T13),(Rate!$F$14*Weight!U13),(Rate!$F$18*Weight!V13))</f>
        <v>0.54621592000495389</v>
      </c>
      <c r="AF13" s="22">
        <f>SUM((Rate!$F$3*Weight!R13),(Rate!$F$7*Weight!S13),(Rate!$F$11*Weight!T13),(Rate!$F$15*Weight!U13),(Rate!$F$19*Weight!V13))</f>
        <v>0.45378407999504611</v>
      </c>
      <c r="AG13" s="23">
        <v>2</v>
      </c>
    </row>
    <row r="14" spans="1:33" x14ac:dyDescent="0.25">
      <c r="A14" s="22" t="s">
        <v>57</v>
      </c>
      <c r="B14" s="22" t="s">
        <v>58</v>
      </c>
      <c r="C14" s="23">
        <v>1</v>
      </c>
      <c r="D14" s="23">
        <v>1</v>
      </c>
      <c r="E14" s="23">
        <f>1/3</f>
        <v>0.33333333333333331</v>
      </c>
      <c r="F14" s="23">
        <v>1</v>
      </c>
      <c r="G14" s="23">
        <v>1</v>
      </c>
      <c r="H14" s="23">
        <f>1/3</f>
        <v>0.33333333333333331</v>
      </c>
      <c r="I14" s="23" t="s">
        <v>59</v>
      </c>
      <c r="J14" s="23" t="s">
        <v>59</v>
      </c>
      <c r="K14" s="23" t="s">
        <v>59</v>
      </c>
      <c r="L14" s="23" t="s">
        <v>59</v>
      </c>
      <c r="M14" s="22" t="e">
        <f t="shared" si="2"/>
        <v>#VALUE!</v>
      </c>
      <c r="N14" s="22">
        <f t="shared" si="3"/>
        <v>4.333333333333333</v>
      </c>
      <c r="O14" s="22" t="e">
        <f t="shared" si="4"/>
        <v>#VALUE!</v>
      </c>
      <c r="P14" s="22" t="e">
        <f t="shared" si="5"/>
        <v>#VALUE!</v>
      </c>
      <c r="Q14" s="22" t="e">
        <f t="shared" si="6"/>
        <v>#VALUE!</v>
      </c>
      <c r="R14" s="22" t="e">
        <f t="shared" si="7"/>
        <v>#VALUE!</v>
      </c>
      <c r="S14" s="22" t="e">
        <f t="shared" si="8"/>
        <v>#VALUE!</v>
      </c>
      <c r="T14" s="22" t="e">
        <f t="shared" si="9"/>
        <v>#VALUE!</v>
      </c>
      <c r="U14" s="22" t="e">
        <f t="shared" si="10"/>
        <v>#VALUE!</v>
      </c>
      <c r="V14" s="22" t="e">
        <f t="shared" si="11"/>
        <v>#VALUE!</v>
      </c>
      <c r="W14" s="22" t="e">
        <f t="shared" si="12"/>
        <v>#VALUE!</v>
      </c>
      <c r="X14" s="11" t="e">
        <f t="shared" si="13"/>
        <v>#VALUE!</v>
      </c>
      <c r="Y14" s="11" t="e">
        <f t="shared" si="14"/>
        <v>#VALUE!</v>
      </c>
      <c r="Z14" s="11" t="e">
        <f t="shared" si="15"/>
        <v>#VALUE!</v>
      </c>
      <c r="AA14" s="11" t="e">
        <f t="shared" si="16"/>
        <v>#VALUE!</v>
      </c>
      <c r="AB14" s="22" t="e">
        <f t="shared" si="0"/>
        <v>#VALUE!</v>
      </c>
      <c r="AC14" s="22">
        <v>1.1200000000000001</v>
      </c>
      <c r="AD14" s="22" t="e">
        <f t="shared" si="1"/>
        <v>#VALUE!</v>
      </c>
      <c r="AE14" s="22" t="e">
        <f>SUM((Rate!$F$2*Weight!R14),(Rate!$F$6*Weight!S14),(Rate!$F$10*Weight!T14),(Rate!$F$14*Weight!U14),(Rate!$F$18*Weight!V14))</f>
        <v>#VALUE!</v>
      </c>
      <c r="AF14" s="22" t="e">
        <f>SUM((Rate!$F$3*Weight!R14),(Rate!$F$7*Weight!S14),(Rate!$F$11*Weight!T14),(Rate!$F$15*Weight!U14),(Rate!$F$19*Weight!V14))</f>
        <v>#VALUE!</v>
      </c>
      <c r="AG14" s="23">
        <v>2</v>
      </c>
    </row>
    <row r="15" spans="1:33" x14ac:dyDescent="0.25">
      <c r="A15" s="22" t="s">
        <v>57</v>
      </c>
      <c r="B15" s="22" t="s">
        <v>60</v>
      </c>
      <c r="C15" s="23">
        <v>1</v>
      </c>
      <c r="D15" s="23">
        <f>1/9</f>
        <v>0.1111111111111111</v>
      </c>
      <c r="E15" s="23" t="s">
        <v>59</v>
      </c>
      <c r="F15" s="23" t="s">
        <v>59</v>
      </c>
      <c r="G15" s="23" t="s">
        <v>59</v>
      </c>
      <c r="H15" s="23" t="s">
        <v>59</v>
      </c>
      <c r="I15" s="23">
        <v>1</v>
      </c>
      <c r="J15" s="23">
        <v>7</v>
      </c>
      <c r="K15" s="23">
        <f>1/9</f>
        <v>0.1111111111111111</v>
      </c>
      <c r="L15" s="23">
        <v>9</v>
      </c>
      <c r="M15" s="22" t="e">
        <f t="shared" si="2"/>
        <v>#VALUE!</v>
      </c>
      <c r="N15" s="22" t="e">
        <f t="shared" si="3"/>
        <v>#VALUE!</v>
      </c>
      <c r="O15" s="22" t="e">
        <f t="shared" si="4"/>
        <v>#VALUE!</v>
      </c>
      <c r="P15" s="22" t="e">
        <f t="shared" si="5"/>
        <v>#VALUE!</v>
      </c>
      <c r="Q15" s="22" t="e">
        <f t="shared" si="6"/>
        <v>#VALUE!</v>
      </c>
      <c r="R15" s="22" t="e">
        <f t="shared" si="7"/>
        <v>#VALUE!</v>
      </c>
      <c r="S15" s="22" t="e">
        <f t="shared" si="8"/>
        <v>#VALUE!</v>
      </c>
      <c r="T15" s="22" t="e">
        <f t="shared" si="9"/>
        <v>#VALUE!</v>
      </c>
      <c r="U15" s="22" t="e">
        <f t="shared" si="10"/>
        <v>#VALUE!</v>
      </c>
      <c r="V15" s="22" t="e">
        <f t="shared" si="11"/>
        <v>#VALUE!</v>
      </c>
      <c r="W15" s="22" t="e">
        <f t="shared" si="12"/>
        <v>#VALUE!</v>
      </c>
      <c r="X15" s="11" t="e">
        <f t="shared" si="13"/>
        <v>#VALUE!</v>
      </c>
      <c r="Y15" s="11" t="e">
        <f t="shared" si="14"/>
        <v>#VALUE!</v>
      </c>
      <c r="Z15" s="11" t="e">
        <f t="shared" si="15"/>
        <v>#VALUE!</v>
      </c>
      <c r="AA15" s="11" t="e">
        <f t="shared" si="16"/>
        <v>#VALUE!</v>
      </c>
      <c r="AB15" s="22" t="e">
        <f t="shared" si="0"/>
        <v>#VALUE!</v>
      </c>
      <c r="AC15" s="22">
        <v>1.1200000000000001</v>
      </c>
      <c r="AD15" s="22" t="e">
        <f t="shared" si="1"/>
        <v>#VALUE!</v>
      </c>
      <c r="AE15" s="22" t="e">
        <f>SUM((Rate!$F$2*Weight!R15),(Rate!$F$6*Weight!S15),(Rate!$F$10*Weight!T15),(Rate!$F$14*Weight!U15),(Rate!$F$18*Weight!V15))</f>
        <v>#VALUE!</v>
      </c>
      <c r="AF15" s="22" t="e">
        <f>SUM((Rate!$F$3*Weight!R15),(Rate!$F$7*Weight!S15),(Rate!$F$11*Weight!T15),(Rate!$F$15*Weight!U15),(Rate!$F$19*Weight!V15))</f>
        <v>#VALUE!</v>
      </c>
      <c r="AG15" s="23">
        <v>1</v>
      </c>
    </row>
    <row r="16" spans="1:33" x14ac:dyDescent="0.25">
      <c r="A16" s="22" t="s">
        <v>57</v>
      </c>
      <c r="B16" s="22" t="s">
        <v>61</v>
      </c>
      <c r="C16" s="23">
        <v>1</v>
      </c>
      <c r="D16" s="23">
        <v>1</v>
      </c>
      <c r="E16" s="23">
        <v>3</v>
      </c>
      <c r="F16" s="23">
        <v>3</v>
      </c>
      <c r="G16" s="23">
        <v>3</v>
      </c>
      <c r="H16" s="23">
        <v>3</v>
      </c>
      <c r="I16" s="23">
        <v>3</v>
      </c>
      <c r="J16" s="23">
        <v>3</v>
      </c>
      <c r="K16" s="23">
        <v>3</v>
      </c>
      <c r="L16" s="23">
        <v>3</v>
      </c>
      <c r="M16" s="22">
        <f t="shared" si="2"/>
        <v>8.3333333333333321</v>
      </c>
      <c r="N16" s="22">
        <f t="shared" si="3"/>
        <v>5.666666666666667</v>
      </c>
      <c r="O16" s="22">
        <f t="shared" si="4"/>
        <v>5.666666666666667</v>
      </c>
      <c r="P16" s="22">
        <f t="shared" si="5"/>
        <v>8.3333333333333339</v>
      </c>
      <c r="Q16" s="22">
        <f t="shared" si="6"/>
        <v>7.6666666666666661</v>
      </c>
      <c r="R16" s="22">
        <f t="shared" si="7"/>
        <v>0.15175447570332481</v>
      </c>
      <c r="S16" s="22">
        <f t="shared" si="8"/>
        <v>0.24587212276214837</v>
      </c>
      <c r="T16" s="22">
        <f t="shared" si="9"/>
        <v>0.22131969309462915</v>
      </c>
      <c r="U16" s="22">
        <f t="shared" si="10"/>
        <v>0.15731969309462915</v>
      </c>
      <c r="V16" s="22">
        <f t="shared" si="11"/>
        <v>0.22373401534526854</v>
      </c>
      <c r="W16" s="22">
        <f t="shared" si="12"/>
        <v>6.7077884140038657</v>
      </c>
      <c r="X16" s="11">
        <f t="shared" si="13"/>
        <v>6.5404843138886566</v>
      </c>
      <c r="Y16" s="11">
        <f t="shared" si="14"/>
        <v>7.170903824227298</v>
      </c>
      <c r="Z16" s="11">
        <f t="shared" si="15"/>
        <v>7.5158017947717521</v>
      </c>
      <c r="AA16" s="11">
        <f t="shared" si="16"/>
        <v>6.895808565767414</v>
      </c>
      <c r="AB16" s="22">
        <f t="shared" si="0"/>
        <v>0.49153934563294976</v>
      </c>
      <c r="AC16" s="22">
        <v>1.1200000000000001</v>
      </c>
      <c r="AD16" s="22">
        <f t="shared" si="1"/>
        <v>0.43887441574370512</v>
      </c>
      <c r="AE16" s="22">
        <f>SUM((Rate!$F$2*Weight!R16),(Rate!$F$6*Weight!S16),(Rate!$F$10*Weight!T16),(Rate!$F$14*Weight!U16),(Rate!$F$18*Weight!V16))</f>
        <v>0.57387416879795394</v>
      </c>
      <c r="AF16" s="22">
        <f>SUM((Rate!$F$3*Weight!R16),(Rate!$F$7*Weight!S16),(Rate!$F$11*Weight!T16),(Rate!$F$15*Weight!U16),(Rate!$F$19*Weight!V16))</f>
        <v>0.42612583120204606</v>
      </c>
      <c r="AG16" s="23">
        <v>2</v>
      </c>
    </row>
    <row r="17" spans="1:33" x14ac:dyDescent="0.25">
      <c r="A17" s="22" t="s">
        <v>57</v>
      </c>
      <c r="B17" s="22" t="s">
        <v>62</v>
      </c>
      <c r="C17" s="23">
        <f>1/7</f>
        <v>0.14285714285714285</v>
      </c>
      <c r="D17" s="23">
        <f>1/7</f>
        <v>0.14285714285714285</v>
      </c>
      <c r="E17" s="23">
        <v>3</v>
      </c>
      <c r="F17" s="23">
        <v>5</v>
      </c>
      <c r="G17" s="23">
        <v>7</v>
      </c>
      <c r="H17" s="23">
        <v>0.2</v>
      </c>
      <c r="I17" s="23">
        <v>1</v>
      </c>
      <c r="J17" s="23">
        <f>1/3</f>
        <v>0.33333333333333331</v>
      </c>
      <c r="K17" s="23">
        <v>0.2</v>
      </c>
      <c r="L17" s="23">
        <v>3</v>
      </c>
      <c r="M17" s="22">
        <f t="shared" si="2"/>
        <v>17</v>
      </c>
      <c r="N17" s="22">
        <f t="shared" si="3"/>
        <v>1.6857142857142855</v>
      </c>
      <c r="O17" s="22">
        <f t="shared" si="4"/>
        <v>19</v>
      </c>
      <c r="P17" s="22">
        <f t="shared" si="5"/>
        <v>6.6761904761904765</v>
      </c>
      <c r="Q17" s="22">
        <f t="shared" si="6"/>
        <v>9.6666666666666661</v>
      </c>
      <c r="R17" s="22">
        <f t="shared" si="7"/>
        <v>5.212816673719621E-2</v>
      </c>
      <c r="S17" s="22">
        <f t="shared" si="8"/>
        <v>0.5279155153329349</v>
      </c>
      <c r="T17" s="22">
        <f t="shared" si="9"/>
        <v>5.0416326508950851E-2</v>
      </c>
      <c r="U17" s="22">
        <f t="shared" si="10"/>
        <v>0.24826272300893776</v>
      </c>
      <c r="V17" s="22">
        <f t="shared" si="11"/>
        <v>0.12127726841198032</v>
      </c>
      <c r="W17" s="22">
        <f t="shared" si="12"/>
        <v>5.1419283077227504</v>
      </c>
      <c r="X17" s="11">
        <f t="shared" si="13"/>
        <v>5.8597007197442501</v>
      </c>
      <c r="Y17" s="11">
        <f t="shared" si="14"/>
        <v>5.0351319193360009</v>
      </c>
      <c r="Z17" s="11">
        <f t="shared" si="15"/>
        <v>5.3621934635437674</v>
      </c>
      <c r="AA17" s="11">
        <f t="shared" si="16"/>
        <v>5.0895613028089368</v>
      </c>
      <c r="AB17" s="22">
        <f t="shared" si="0"/>
        <v>7.4425785657785237E-2</v>
      </c>
      <c r="AC17" s="22">
        <v>1.1200000000000001</v>
      </c>
      <c r="AD17" s="22">
        <f t="shared" si="1"/>
        <v>6.645159433730824E-2</v>
      </c>
      <c r="AE17" s="22">
        <f>SUM((Rate!$F$2*Weight!R17),(Rate!$F$6*Weight!S17),(Rate!$F$10*Weight!T17),(Rate!$F$14*Weight!U17),(Rate!$F$18*Weight!V17))</f>
        <v>0.68834956513515211</v>
      </c>
      <c r="AF17" s="22">
        <f>SUM((Rate!$F$3*Weight!R17),(Rate!$F$7*Weight!S17),(Rate!$F$11*Weight!T17),(Rate!$F$15*Weight!U17),(Rate!$F$19*Weight!V17))</f>
        <v>0.31165043486484795</v>
      </c>
      <c r="AG17" s="23">
        <v>1</v>
      </c>
    </row>
    <row r="18" spans="1:33" x14ac:dyDescent="0.25">
      <c r="A18" s="22" t="s">
        <v>57</v>
      </c>
      <c r="B18" s="22" t="s">
        <v>63</v>
      </c>
      <c r="C18" s="23">
        <v>0.2</v>
      </c>
      <c r="D18" s="23">
        <f>1/7</f>
        <v>0.14285714285714285</v>
      </c>
      <c r="E18" s="23">
        <v>5</v>
      </c>
      <c r="F18" s="23">
        <v>3</v>
      </c>
      <c r="G18" s="23">
        <v>5</v>
      </c>
      <c r="H18" s="23">
        <v>7</v>
      </c>
      <c r="I18" s="23">
        <v>1</v>
      </c>
      <c r="J18" s="23">
        <v>0.2</v>
      </c>
      <c r="K18" s="23">
        <f>1/3</f>
        <v>0.33333333333333331</v>
      </c>
      <c r="L18" s="23">
        <v>1</v>
      </c>
      <c r="M18" s="22">
        <f t="shared" si="2"/>
        <v>15</v>
      </c>
      <c r="N18" s="22">
        <f t="shared" si="3"/>
        <v>8.7333333333333325</v>
      </c>
      <c r="O18" s="22">
        <f t="shared" si="4"/>
        <v>19</v>
      </c>
      <c r="P18" s="22">
        <f t="shared" si="5"/>
        <v>5.4761904761904763</v>
      </c>
      <c r="Q18" s="22">
        <f t="shared" si="6"/>
        <v>2.5428571428571427</v>
      </c>
      <c r="R18" s="22">
        <f t="shared" si="7"/>
        <v>5.6344051916692693E-2</v>
      </c>
      <c r="S18" s="22">
        <f t="shared" si="8"/>
        <v>0.2630001814202978</v>
      </c>
      <c r="T18" s="22">
        <f t="shared" si="9"/>
        <v>4.9387530177562255E-2</v>
      </c>
      <c r="U18" s="22">
        <f t="shared" si="10"/>
        <v>0.23649122283626856</v>
      </c>
      <c r="V18" s="22">
        <f t="shared" si="11"/>
        <v>0.39477701364917872</v>
      </c>
      <c r="W18" s="22">
        <f t="shared" si="12"/>
        <v>5.6104844782486376</v>
      </c>
      <c r="X18" s="11">
        <f t="shared" si="13"/>
        <v>5.9221574229521368</v>
      </c>
      <c r="Y18" s="11">
        <f t="shared" si="14"/>
        <v>5.4886624323741682</v>
      </c>
      <c r="Z18" s="11">
        <f t="shared" si="15"/>
        <v>5.2165988057522199</v>
      </c>
      <c r="AA18" s="11">
        <f t="shared" si="16"/>
        <v>7.6015758596461778</v>
      </c>
      <c r="AB18" s="22">
        <f t="shared" si="0"/>
        <v>0.24197394994866706</v>
      </c>
      <c r="AC18" s="22">
        <v>1.1200000000000001</v>
      </c>
      <c r="AD18" s="22">
        <f t="shared" si="1"/>
        <v>0.21604816959702414</v>
      </c>
      <c r="AE18" s="22">
        <f>SUM((Rate!$F$2*Weight!R18),(Rate!$F$6*Weight!S18),(Rate!$F$10*Weight!T18),(Rate!$F$14*Weight!U18),(Rate!$F$18*Weight!V18))</f>
        <v>0.59700948368664275</v>
      </c>
      <c r="AF18" s="22">
        <f>SUM((Rate!$F$3*Weight!R18),(Rate!$F$7*Weight!S18),(Rate!$F$11*Weight!T18),(Rate!$F$15*Weight!U18),(Rate!$F$19*Weight!V18))</f>
        <v>0.40299051631335725</v>
      </c>
      <c r="AG18" s="23">
        <v>2</v>
      </c>
    </row>
    <row r="19" spans="1:33" x14ac:dyDescent="0.25">
      <c r="A19" s="22" t="s">
        <v>57</v>
      </c>
      <c r="B19" s="22" t="s">
        <v>64</v>
      </c>
      <c r="C19" s="23">
        <v>7</v>
      </c>
      <c r="D19" s="23">
        <f>1/7</f>
        <v>0.14285714285714285</v>
      </c>
      <c r="E19" s="23">
        <v>5</v>
      </c>
      <c r="F19" s="23">
        <f>1/7</f>
        <v>0.14285714285714285</v>
      </c>
      <c r="G19" s="23">
        <v>7</v>
      </c>
      <c r="H19" s="23">
        <v>7</v>
      </c>
      <c r="I19" s="23">
        <f>1/7</f>
        <v>0.14285714285714285</v>
      </c>
      <c r="J19" s="23">
        <f>1/7</f>
        <v>0.14285714285714285</v>
      </c>
      <c r="K19" s="23">
        <v>7</v>
      </c>
      <c r="L19" s="23">
        <f>1/7</f>
        <v>0.14285714285714285</v>
      </c>
      <c r="M19" s="22">
        <f t="shared" si="2"/>
        <v>6.4285714285714288</v>
      </c>
      <c r="N19" s="22">
        <f t="shared" si="3"/>
        <v>22.142857142857142</v>
      </c>
      <c r="O19" s="22">
        <f t="shared" si="4"/>
        <v>29</v>
      </c>
      <c r="P19" s="22">
        <f t="shared" si="5"/>
        <v>15.285714285714286</v>
      </c>
      <c r="Q19" s="22">
        <f t="shared" si="6"/>
        <v>1.6285714285714286</v>
      </c>
      <c r="R19" s="22">
        <f t="shared" si="7"/>
        <v>0.25876296818719047</v>
      </c>
      <c r="S19" s="22">
        <f t="shared" si="8"/>
        <v>8.1165583105553579E-2</v>
      </c>
      <c r="T19" s="22">
        <f t="shared" si="9"/>
        <v>3.2044337276855017E-2</v>
      </c>
      <c r="U19" s="22">
        <f t="shared" si="10"/>
        <v>0.14657408476367836</v>
      </c>
      <c r="V19" s="22">
        <f t="shared" si="11"/>
        <v>0.48145302666672263</v>
      </c>
      <c r="W19" s="22">
        <f t="shared" si="12"/>
        <v>8.3997398266462628</v>
      </c>
      <c r="X19" s="11">
        <f t="shared" si="13"/>
        <v>5.3244272337667269</v>
      </c>
      <c r="Y19" s="11">
        <f t="shared" si="14"/>
        <v>5.3152516837630825</v>
      </c>
      <c r="Z19" s="11">
        <f t="shared" si="15"/>
        <v>7.1280586281472651</v>
      </c>
      <c r="AA19" s="11">
        <f t="shared" si="16"/>
        <v>7.464395703369413</v>
      </c>
      <c r="AB19" s="22">
        <f t="shared" si="0"/>
        <v>0.43159365378463765</v>
      </c>
      <c r="AC19" s="22">
        <v>1.1200000000000001</v>
      </c>
      <c r="AD19" s="22">
        <f t="shared" si="1"/>
        <v>0.38535147659342645</v>
      </c>
      <c r="AE19" s="22">
        <f>SUM((Rate!$F$2*Weight!R19),(Rate!$F$6*Weight!S19),(Rate!$F$10*Weight!T19),(Rate!$F$14*Weight!U19),(Rate!$F$18*Weight!V19))</f>
        <v>0.44354813844948537</v>
      </c>
      <c r="AF19" s="22">
        <f>SUM((Rate!$F$3*Weight!R19),(Rate!$F$7*Weight!S19),(Rate!$F$11*Weight!T19),(Rate!$F$15*Weight!U19),(Rate!$F$19*Weight!V19))</f>
        <v>0.55645186155051474</v>
      </c>
      <c r="AG19" s="23">
        <v>2</v>
      </c>
    </row>
    <row r="20" spans="1:33" x14ac:dyDescent="0.25">
      <c r="A20" s="22" t="s">
        <v>57</v>
      </c>
      <c r="B20" s="22" t="s">
        <v>65</v>
      </c>
      <c r="C20" s="23">
        <f>1/7</f>
        <v>0.14285714285714285</v>
      </c>
      <c r="D20" s="23">
        <f>1/9</f>
        <v>0.1111111111111111</v>
      </c>
      <c r="E20" s="23">
        <v>1</v>
      </c>
      <c r="F20" s="23">
        <f>1/9</f>
        <v>0.1111111111111111</v>
      </c>
      <c r="G20" s="23">
        <v>1</v>
      </c>
      <c r="H20" s="23">
        <v>1</v>
      </c>
      <c r="I20" s="23">
        <v>9</v>
      </c>
      <c r="J20" s="23">
        <f>1/9</f>
        <v>0.1111111111111111</v>
      </c>
      <c r="K20" s="23">
        <f>1/9</f>
        <v>0.1111111111111111</v>
      </c>
      <c r="L20" s="23">
        <v>9</v>
      </c>
      <c r="M20" s="22">
        <f t="shared" si="2"/>
        <v>27</v>
      </c>
      <c r="N20" s="22">
        <f t="shared" si="3"/>
        <v>12.142857142857142</v>
      </c>
      <c r="O20" s="22">
        <f t="shared" si="4"/>
        <v>20.111111111111111</v>
      </c>
      <c r="P20" s="22">
        <f t="shared" si="5"/>
        <v>1.4444444444444444</v>
      </c>
      <c r="Q20" s="22">
        <f t="shared" si="6"/>
        <v>12.111111111111111</v>
      </c>
      <c r="R20" s="22">
        <f t="shared" si="7"/>
        <v>4.2763697812073898E-2</v>
      </c>
      <c r="S20" s="22">
        <f t="shared" si="8"/>
        <v>0.11016556832086673</v>
      </c>
      <c r="T20" s="22">
        <f t="shared" si="9"/>
        <v>0.11030148405311273</v>
      </c>
      <c r="U20" s="22">
        <f t="shared" si="10"/>
        <v>0.59149011488780057</v>
      </c>
      <c r="V20" s="22">
        <f t="shared" si="11"/>
        <v>0.14527913492614605</v>
      </c>
      <c r="W20" s="22">
        <f t="shared" si="12"/>
        <v>6.5887102802646096</v>
      </c>
      <c r="X20" s="11">
        <f t="shared" si="13"/>
        <v>6.6337713951831896</v>
      </c>
      <c r="Y20" s="11">
        <f t="shared" si="14"/>
        <v>6.2302297068919525</v>
      </c>
      <c r="Z20" s="11">
        <f t="shared" si="15"/>
        <v>7.2158079627538729</v>
      </c>
      <c r="AA20" s="11">
        <f t="shared" si="16"/>
        <v>9.338181164853335</v>
      </c>
      <c r="AB20" s="22">
        <f t="shared" si="0"/>
        <v>0.55033502549734759</v>
      </c>
      <c r="AC20" s="22">
        <v>1.1200000000000001</v>
      </c>
      <c r="AD20" s="22">
        <f t="shared" si="1"/>
        <v>0.49137055847977457</v>
      </c>
      <c r="AE20" s="22">
        <f>SUM((Rate!$F$2*Weight!R20),(Rate!$F$6*Weight!S20),(Rate!$F$10*Weight!T20),(Rate!$F$14*Weight!U20),(Rate!$F$18*Weight!V20))</f>
        <v>0.59714896914642479</v>
      </c>
      <c r="AF20" s="22">
        <f>SUM((Rate!$F$3*Weight!R20),(Rate!$F$7*Weight!S20),(Rate!$F$11*Weight!T20),(Rate!$F$15*Weight!U20),(Rate!$F$19*Weight!V20))</f>
        <v>0.40285103085357515</v>
      </c>
      <c r="AG20" s="23">
        <v>1</v>
      </c>
    </row>
    <row r="21" spans="1:33" x14ac:dyDescent="0.25">
      <c r="A21" s="22" t="s">
        <v>57</v>
      </c>
      <c r="B21" s="22" t="s">
        <v>66</v>
      </c>
      <c r="C21" s="23">
        <f>1/7</f>
        <v>0.14285714285714285</v>
      </c>
      <c r="D21" s="23" t="s">
        <v>59</v>
      </c>
      <c r="E21" s="23">
        <f>1/7</f>
        <v>0.14285714285714285</v>
      </c>
      <c r="F21" s="23" t="s">
        <v>59</v>
      </c>
      <c r="G21" s="23">
        <v>1</v>
      </c>
      <c r="H21" s="23">
        <v>1</v>
      </c>
      <c r="I21" s="23">
        <f>1/7</f>
        <v>0.14285714285714285</v>
      </c>
      <c r="J21" s="23">
        <v>1</v>
      </c>
      <c r="K21" s="23">
        <f>1/7</f>
        <v>0.14285714285714285</v>
      </c>
      <c r="L21" s="23">
        <v>5</v>
      </c>
      <c r="M21" s="22">
        <f t="shared" si="2"/>
        <v>15.285714285714285</v>
      </c>
      <c r="N21" s="22" t="e">
        <f t="shared" si="3"/>
        <v>#VALUE!</v>
      </c>
      <c r="O21" s="22" t="e">
        <f t="shared" si="4"/>
        <v>#VALUE!</v>
      </c>
      <c r="P21" s="22" t="e">
        <f t="shared" si="5"/>
        <v>#VALUE!</v>
      </c>
      <c r="Q21" s="22">
        <f t="shared" si="6"/>
        <v>15</v>
      </c>
      <c r="R21" s="22" t="e">
        <f t="shared" si="7"/>
        <v>#VALUE!</v>
      </c>
      <c r="S21" s="22" t="e">
        <f t="shared" si="8"/>
        <v>#VALUE!</v>
      </c>
      <c r="T21" s="22" t="e">
        <f t="shared" si="9"/>
        <v>#VALUE!</v>
      </c>
      <c r="U21" s="22" t="e">
        <f t="shared" si="10"/>
        <v>#VALUE!</v>
      </c>
      <c r="V21" s="22" t="e">
        <f t="shared" si="11"/>
        <v>#VALUE!</v>
      </c>
      <c r="W21" s="22" t="e">
        <f t="shared" si="12"/>
        <v>#VALUE!</v>
      </c>
      <c r="X21" s="11" t="e">
        <f t="shared" si="13"/>
        <v>#VALUE!</v>
      </c>
      <c r="Y21" s="11" t="e">
        <f t="shared" si="14"/>
        <v>#VALUE!</v>
      </c>
      <c r="Z21" s="11" t="e">
        <f t="shared" si="15"/>
        <v>#VALUE!</v>
      </c>
      <c r="AA21" s="11" t="e">
        <f t="shared" si="16"/>
        <v>#VALUE!</v>
      </c>
      <c r="AB21" s="22" t="e">
        <f t="shared" si="0"/>
        <v>#VALUE!</v>
      </c>
      <c r="AC21" s="22">
        <v>1.1200000000000001</v>
      </c>
      <c r="AD21" s="22" t="e">
        <f t="shared" si="1"/>
        <v>#VALUE!</v>
      </c>
      <c r="AE21" s="22" t="e">
        <f>SUM((Rate!$F$2*Weight!R21),(Rate!$F$6*Weight!S21),(Rate!$F$10*Weight!T21),(Rate!$F$14*Weight!U21),(Rate!$F$18*Weight!V21))</f>
        <v>#VALUE!</v>
      </c>
      <c r="AF21" s="22" t="e">
        <f>SUM((Rate!$F$3*Weight!R21),(Rate!$F$7*Weight!S21),(Rate!$F$11*Weight!T21),(Rate!$F$15*Weight!U21),(Rate!$F$19*Weight!V21))</f>
        <v>#VALUE!</v>
      </c>
      <c r="AG21" s="23">
        <v>1</v>
      </c>
    </row>
    <row r="22" spans="1:33" x14ac:dyDescent="0.25">
      <c r="A22" s="22" t="s">
        <v>67</v>
      </c>
      <c r="B22" s="22" t="s">
        <v>68</v>
      </c>
      <c r="C22" s="23">
        <v>1</v>
      </c>
      <c r="D22" s="23">
        <v>1</v>
      </c>
      <c r="E22" s="23">
        <v>1</v>
      </c>
      <c r="F22" s="23">
        <v>1</v>
      </c>
      <c r="G22" s="23">
        <v>9</v>
      </c>
      <c r="H22" s="23">
        <v>1</v>
      </c>
      <c r="I22" s="23">
        <v>1</v>
      </c>
      <c r="J22" s="23">
        <f>1/9</f>
        <v>0.1111111111111111</v>
      </c>
      <c r="K22" s="23">
        <v>1</v>
      </c>
      <c r="L22" s="23">
        <v>1</v>
      </c>
      <c r="M22" s="22">
        <f t="shared" si="2"/>
        <v>5</v>
      </c>
      <c r="N22" s="22">
        <f t="shared" si="3"/>
        <v>4.1111111111111107</v>
      </c>
      <c r="O22" s="22">
        <f t="shared" si="4"/>
        <v>21</v>
      </c>
      <c r="P22" s="22">
        <f t="shared" si="5"/>
        <v>5</v>
      </c>
      <c r="Q22" s="22">
        <f t="shared" si="6"/>
        <v>4.1111111111111107</v>
      </c>
      <c r="R22" s="22">
        <f t="shared" si="7"/>
        <v>0.18682110682110684</v>
      </c>
      <c r="S22" s="22">
        <f t="shared" si="8"/>
        <v>0.26301158301158301</v>
      </c>
      <c r="T22" s="22">
        <f t="shared" si="9"/>
        <v>0.10033462033462034</v>
      </c>
      <c r="U22" s="22">
        <f t="shared" si="10"/>
        <v>0.18682110682110684</v>
      </c>
      <c r="V22" s="22">
        <f t="shared" si="11"/>
        <v>0.26301158301158301</v>
      </c>
      <c r="W22" s="22">
        <f t="shared" si="12"/>
        <v>5.3527142463488557</v>
      </c>
      <c r="X22" s="11">
        <f t="shared" si="13"/>
        <v>6.8539831669602673</v>
      </c>
      <c r="Y22" s="11">
        <f t="shared" si="14"/>
        <v>5.306481956558919</v>
      </c>
      <c r="Z22" s="11">
        <f t="shared" si="15"/>
        <v>5.3527142463488557</v>
      </c>
      <c r="AA22" s="11">
        <f t="shared" si="16"/>
        <v>6.8539831669602673</v>
      </c>
      <c r="AB22" s="22">
        <f t="shared" si="0"/>
        <v>0.23599383915885808</v>
      </c>
      <c r="AC22" s="22">
        <v>1.1200000000000001</v>
      </c>
      <c r="AD22" s="22">
        <f t="shared" si="1"/>
        <v>0.21070878496326612</v>
      </c>
      <c r="AE22" s="22">
        <f>SUM((Rate!$F$2*Weight!R22),(Rate!$F$6*Weight!S22),(Rate!$F$10*Weight!T22),(Rate!$F$14*Weight!U22),(Rate!$F$18*Weight!V22))</f>
        <v>0.54834663234663239</v>
      </c>
      <c r="AF22" s="22">
        <f>SUM((Rate!$F$3*Weight!R22),(Rate!$F$7*Weight!S22),(Rate!$F$11*Weight!T22),(Rate!$F$15*Weight!U22),(Rate!$F$19*Weight!V22))</f>
        <v>0.45165336765336767</v>
      </c>
      <c r="AG22" s="23">
        <v>1</v>
      </c>
    </row>
    <row r="23" spans="1:33" x14ac:dyDescent="0.25">
      <c r="A23" s="22" t="s">
        <v>67</v>
      </c>
      <c r="B23" s="22" t="s">
        <v>69</v>
      </c>
      <c r="C23" s="23">
        <v>8</v>
      </c>
      <c r="D23" s="23">
        <f>1/7</f>
        <v>0.14285714285714285</v>
      </c>
      <c r="E23" s="23">
        <f>1/7</f>
        <v>0.14285714285714285</v>
      </c>
      <c r="F23" s="23">
        <f>1/7</f>
        <v>0.14285714285714285</v>
      </c>
      <c r="G23" s="23">
        <v>8</v>
      </c>
      <c r="H23" s="23">
        <f>1/7</f>
        <v>0.14285714285714285</v>
      </c>
      <c r="I23" s="23">
        <f>1/7</f>
        <v>0.14285714285714285</v>
      </c>
      <c r="J23" s="23">
        <v>8</v>
      </c>
      <c r="K23" s="23">
        <v>8</v>
      </c>
      <c r="L23" s="23">
        <v>8</v>
      </c>
      <c r="M23" s="22">
        <f t="shared" si="2"/>
        <v>1.5357142857142856</v>
      </c>
      <c r="N23" s="22">
        <f t="shared" si="3"/>
        <v>16.267857142857142</v>
      </c>
      <c r="O23" s="22">
        <f t="shared" si="4"/>
        <v>23.125</v>
      </c>
      <c r="P23" s="22">
        <f t="shared" si="5"/>
        <v>9.4107142857142847</v>
      </c>
      <c r="Q23" s="22">
        <f t="shared" si="6"/>
        <v>31</v>
      </c>
      <c r="R23" s="22">
        <f t="shared" si="7"/>
        <v>0.50430682207347299</v>
      </c>
      <c r="S23" s="22">
        <f t="shared" si="8"/>
        <v>0.14595978462748507</v>
      </c>
      <c r="T23" s="22">
        <f t="shared" si="9"/>
        <v>8.3439028945343538E-2</v>
      </c>
      <c r="U23" s="22">
        <f t="shared" si="10"/>
        <v>0.23574416097170245</v>
      </c>
      <c r="V23" s="22">
        <f t="shared" si="11"/>
        <v>3.055020338199595E-2</v>
      </c>
      <c r="W23" s="22">
        <f t="shared" si="12"/>
        <v>8.6373271637474289</v>
      </c>
      <c r="X23" s="11">
        <f t="shared" si="13"/>
        <v>7.7010221190296129</v>
      </c>
      <c r="Y23" s="11">
        <f t="shared" si="14"/>
        <v>5.4148185063629546</v>
      </c>
      <c r="Z23" s="11">
        <f t="shared" si="15"/>
        <v>9.1157118247972484</v>
      </c>
      <c r="AA23" s="11">
        <f t="shared" si="16"/>
        <v>5.346718305207669</v>
      </c>
      <c r="AB23" s="22">
        <f t="shared" si="0"/>
        <v>0.56077989595724564</v>
      </c>
      <c r="AC23" s="22">
        <v>1.1200000000000001</v>
      </c>
      <c r="AD23" s="22">
        <f t="shared" si="1"/>
        <v>0.50069633567611216</v>
      </c>
      <c r="AE23" s="22">
        <f>SUM((Rate!$F$2*Weight!R23),(Rate!$F$6*Weight!S23),(Rate!$F$10*Weight!T23),(Rate!$F$14*Weight!U23),(Rate!$F$18*Weight!V23))</f>
        <v>0.38441145363450002</v>
      </c>
      <c r="AF23" s="22">
        <f>SUM((Rate!$F$3*Weight!R23),(Rate!$F$7*Weight!S23),(Rate!$F$11*Weight!T23),(Rate!$F$15*Weight!U23),(Rate!$F$19*Weight!V23))</f>
        <v>0.61558854636549998</v>
      </c>
      <c r="AG23" s="23">
        <v>2</v>
      </c>
    </row>
    <row r="24" spans="1:33" x14ac:dyDescent="0.25">
      <c r="A24" s="22" t="s">
        <v>67</v>
      </c>
      <c r="B24" s="22" t="s">
        <v>70</v>
      </c>
      <c r="C24" s="23">
        <v>5</v>
      </c>
      <c r="D24" s="23">
        <v>0.2</v>
      </c>
      <c r="E24" s="23">
        <v>1</v>
      </c>
      <c r="F24" s="23">
        <v>0.2</v>
      </c>
      <c r="G24" s="23">
        <v>1</v>
      </c>
      <c r="H24" s="23">
        <v>1</v>
      </c>
      <c r="I24" s="23">
        <v>0.2</v>
      </c>
      <c r="J24" s="23">
        <v>1</v>
      </c>
      <c r="K24" s="23">
        <v>5</v>
      </c>
      <c r="L24" s="23">
        <v>1</v>
      </c>
      <c r="M24" s="22">
        <f t="shared" si="2"/>
        <v>2.5999999999999996</v>
      </c>
      <c r="N24" s="22">
        <f t="shared" si="3"/>
        <v>13</v>
      </c>
      <c r="O24" s="22">
        <f t="shared" si="4"/>
        <v>13</v>
      </c>
      <c r="P24" s="22">
        <f t="shared" si="5"/>
        <v>7.4</v>
      </c>
      <c r="Q24" s="22">
        <f t="shared" si="6"/>
        <v>5</v>
      </c>
      <c r="R24" s="22">
        <f t="shared" si="7"/>
        <v>0.40590436590436596</v>
      </c>
      <c r="S24" s="22">
        <f t="shared" si="8"/>
        <v>9.155925155925157E-2</v>
      </c>
      <c r="T24" s="22">
        <f t="shared" si="9"/>
        <v>9.155925155925157E-2</v>
      </c>
      <c r="U24" s="22">
        <f t="shared" si="10"/>
        <v>0.23625779625779625</v>
      </c>
      <c r="V24" s="22">
        <f t="shared" si="11"/>
        <v>0.17471933471933471</v>
      </c>
      <c r="W24" s="22">
        <f t="shared" si="12"/>
        <v>6.5963941815201794</v>
      </c>
      <c r="X24" s="11">
        <f t="shared" si="13"/>
        <v>5.3109900090826523</v>
      </c>
      <c r="Y24" s="11">
        <f t="shared" si="14"/>
        <v>5.3109900090826523</v>
      </c>
      <c r="Z24" s="11">
        <f t="shared" si="15"/>
        <v>5.9585357268567423</v>
      </c>
      <c r="AA24" s="11">
        <f t="shared" si="16"/>
        <v>5.7234650166587357</v>
      </c>
      <c r="AB24" s="22">
        <f t="shared" si="0"/>
        <v>0.19501874716004819</v>
      </c>
      <c r="AC24" s="22">
        <v>1.1200000000000001</v>
      </c>
      <c r="AD24" s="22">
        <f t="shared" si="1"/>
        <v>0.17412388139290016</v>
      </c>
      <c r="AE24" s="22">
        <f>SUM((Rate!$F$2*Weight!R24),(Rate!$F$6*Weight!S24),(Rate!$F$10*Weight!T24),(Rate!$F$14*Weight!U24),(Rate!$F$18*Weight!V24))</f>
        <v>0.40704365904365913</v>
      </c>
      <c r="AF24" s="22">
        <f>SUM((Rate!$F$3*Weight!R24),(Rate!$F$7*Weight!S24),(Rate!$F$11*Weight!T24),(Rate!$F$15*Weight!U24),(Rate!$F$19*Weight!V24))</f>
        <v>0.59295634095634098</v>
      </c>
      <c r="AG24" s="23">
        <v>1</v>
      </c>
    </row>
    <row r="25" spans="1:33" x14ac:dyDescent="0.25">
      <c r="A25" s="22" t="s">
        <v>67</v>
      </c>
      <c r="B25" s="22" t="s">
        <v>71</v>
      </c>
      <c r="C25" s="23">
        <f>1/3</f>
        <v>0.33333333333333331</v>
      </c>
      <c r="D25" s="23">
        <v>9</v>
      </c>
      <c r="E25" s="23">
        <v>7</v>
      </c>
      <c r="F25" s="23">
        <f>1/7</f>
        <v>0.14285714285714285</v>
      </c>
      <c r="G25" s="23">
        <f>1/9</f>
        <v>0.1111111111111111</v>
      </c>
      <c r="H25" s="23">
        <v>9</v>
      </c>
      <c r="I25" s="23">
        <v>1</v>
      </c>
      <c r="J25" s="23">
        <f>1/3</f>
        <v>0.33333333333333331</v>
      </c>
      <c r="K25" s="23">
        <f>1/3</f>
        <v>0.33333333333333331</v>
      </c>
      <c r="L25" s="23">
        <v>1</v>
      </c>
      <c r="M25" s="22">
        <f t="shared" si="2"/>
        <v>15</v>
      </c>
      <c r="N25" s="22">
        <f t="shared" si="3"/>
        <v>26.333333333333336</v>
      </c>
      <c r="O25" s="22">
        <f t="shared" si="4"/>
        <v>5.2222222222222223</v>
      </c>
      <c r="P25" s="22">
        <f t="shared" si="5"/>
        <v>11.476190476190476</v>
      </c>
      <c r="Q25" s="22">
        <f t="shared" si="6"/>
        <v>2.587301587301587</v>
      </c>
      <c r="R25" s="22">
        <f t="shared" si="7"/>
        <v>7.1014924659360587E-2</v>
      </c>
      <c r="S25" s="22">
        <f t="shared" si="8"/>
        <v>6.2928839469028247E-2</v>
      </c>
      <c r="T25" s="22">
        <f t="shared" si="9"/>
        <v>0.30259898024819554</v>
      </c>
      <c r="U25" s="22">
        <f t="shared" si="10"/>
        <v>0.1921478755000102</v>
      </c>
      <c r="V25" s="22">
        <f t="shared" si="11"/>
        <v>0.37130938012340542</v>
      </c>
      <c r="W25" s="22">
        <f t="shared" si="12"/>
        <v>7.2052977057822298</v>
      </c>
      <c r="X25" s="11">
        <f t="shared" si="13"/>
        <v>6.0115841933054623</v>
      </c>
      <c r="Y25" s="11">
        <f t="shared" si="14"/>
        <v>9.2302827019194051</v>
      </c>
      <c r="Z25" s="11">
        <f t="shared" si="15"/>
        <v>6.5086642854976287</v>
      </c>
      <c r="AA25" s="11">
        <f t="shared" si="16"/>
        <v>6.8264319726109841</v>
      </c>
      <c r="AB25" s="22">
        <f t="shared" si="0"/>
        <v>0.53911304295578555</v>
      </c>
      <c r="AC25" s="22">
        <v>1.1200000000000001</v>
      </c>
      <c r="AD25" s="22">
        <f t="shared" si="1"/>
        <v>0.48135093121052275</v>
      </c>
      <c r="AE25" s="22">
        <f>SUM((Rate!$F$2*Weight!R25),(Rate!$F$6*Weight!S25),(Rate!$F$10*Weight!T25),(Rate!$F$14*Weight!U25),(Rate!$F$18*Weight!V25))</f>
        <v>0.56221826088396543</v>
      </c>
      <c r="AF25" s="22">
        <f>SUM((Rate!$F$3*Weight!R25),(Rate!$F$7*Weight!S25),(Rate!$F$11*Weight!T25),(Rate!$F$15*Weight!U25),(Rate!$F$19*Weight!V25))</f>
        <v>0.43778173911603457</v>
      </c>
      <c r="AG25" s="23">
        <v>2</v>
      </c>
    </row>
    <row r="26" spans="1:33" x14ac:dyDescent="0.25">
      <c r="A26" s="22" t="s">
        <v>67</v>
      </c>
      <c r="B26" s="22" t="s">
        <v>72</v>
      </c>
      <c r="C26" s="23">
        <v>1</v>
      </c>
      <c r="D26" s="23">
        <v>1</v>
      </c>
      <c r="E26" s="23">
        <f>1/7</f>
        <v>0.14285714285714285</v>
      </c>
      <c r="F26" s="23">
        <v>1</v>
      </c>
      <c r="G26" s="23">
        <v>9</v>
      </c>
      <c r="H26" s="23">
        <f>1/7</f>
        <v>0.14285714285714285</v>
      </c>
      <c r="I26" s="23">
        <f>1/7</f>
        <v>0.14285714285714285</v>
      </c>
      <c r="J26" s="23">
        <v>1</v>
      </c>
      <c r="K26" s="23">
        <f>1/3</f>
        <v>0.33333333333333331</v>
      </c>
      <c r="L26" s="23">
        <v>7</v>
      </c>
      <c r="M26" s="22">
        <f t="shared" si="2"/>
        <v>5.2857142857142856</v>
      </c>
      <c r="N26" s="22">
        <f t="shared" si="3"/>
        <v>3.253968253968254</v>
      </c>
      <c r="O26" s="22">
        <f t="shared" si="4"/>
        <v>19</v>
      </c>
      <c r="P26" s="22">
        <f t="shared" si="5"/>
        <v>3.4761904761904758</v>
      </c>
      <c r="Q26" s="22">
        <f t="shared" si="6"/>
        <v>23</v>
      </c>
      <c r="R26" s="22">
        <f t="shared" si="7"/>
        <v>0.25303311040747206</v>
      </c>
      <c r="S26" s="22">
        <f t="shared" si="8"/>
        <v>0.31244190636998115</v>
      </c>
      <c r="T26" s="22">
        <f t="shared" si="9"/>
        <v>8.8990888236817528E-2</v>
      </c>
      <c r="U26" s="22">
        <f t="shared" si="10"/>
        <v>0.30390705572986731</v>
      </c>
      <c r="V26" s="22">
        <f t="shared" si="11"/>
        <v>4.1627039255861961E-2</v>
      </c>
      <c r="W26" s="22">
        <f t="shared" si="12"/>
        <v>6.2486006617475294</v>
      </c>
      <c r="X26" s="11">
        <f t="shared" si="13"/>
        <v>6.2785730768994803</v>
      </c>
      <c r="Y26" s="11">
        <f t="shared" si="14"/>
        <v>5.6791020722609904</v>
      </c>
      <c r="Z26" s="11">
        <f t="shared" si="15"/>
        <v>5.7775179063654649</v>
      </c>
      <c r="AA26" s="11">
        <f t="shared" si="16"/>
        <v>6.121390590766393</v>
      </c>
      <c r="AB26" s="22">
        <f t="shared" si="0"/>
        <v>0.25525921540199281</v>
      </c>
      <c r="AC26" s="22">
        <v>1.1200000000000001</v>
      </c>
      <c r="AD26" s="22">
        <f t="shared" si="1"/>
        <v>0.22791001375177927</v>
      </c>
      <c r="AE26" s="22">
        <f>SUM((Rate!$F$2*Weight!R26),(Rate!$F$6*Weight!S26),(Rate!$F$10*Weight!T26),(Rate!$F$14*Weight!U26),(Rate!$F$18*Weight!V26))</f>
        <v>0.54815657823946129</v>
      </c>
      <c r="AF26" s="22">
        <f>SUM((Rate!$F$3*Weight!R26),(Rate!$F$7*Weight!S26),(Rate!$F$11*Weight!T26),(Rate!$F$15*Weight!U26),(Rate!$F$19*Weight!V26))</f>
        <v>0.45184342176053882</v>
      </c>
      <c r="AG26" s="23">
        <v>1</v>
      </c>
    </row>
    <row r="27" spans="1:33" x14ac:dyDescent="0.25">
      <c r="A27" s="22" t="s">
        <v>67</v>
      </c>
      <c r="B27" s="22" t="s">
        <v>73</v>
      </c>
      <c r="C27" s="23">
        <v>1</v>
      </c>
      <c r="D27" s="23">
        <v>0.2</v>
      </c>
      <c r="E27" s="23">
        <v>0.2</v>
      </c>
      <c r="F27" s="23">
        <v>1</v>
      </c>
      <c r="G27" s="23">
        <v>5</v>
      </c>
      <c r="H27" s="23">
        <v>0.2</v>
      </c>
      <c r="I27" s="23">
        <v>0.2</v>
      </c>
      <c r="J27" s="23">
        <v>1</v>
      </c>
      <c r="K27" s="23">
        <v>0.2</v>
      </c>
      <c r="L27" s="23">
        <v>5</v>
      </c>
      <c r="M27" s="22">
        <f t="shared" si="2"/>
        <v>7.4</v>
      </c>
      <c r="N27" s="22">
        <f t="shared" si="3"/>
        <v>3.4000000000000004</v>
      </c>
      <c r="O27" s="22">
        <f t="shared" si="4"/>
        <v>17</v>
      </c>
      <c r="P27" s="22">
        <f t="shared" si="5"/>
        <v>2.6</v>
      </c>
      <c r="Q27" s="22">
        <f t="shared" si="6"/>
        <v>17</v>
      </c>
      <c r="R27" s="22">
        <f t="shared" si="7"/>
        <v>0.21888223064693652</v>
      </c>
      <c r="S27" s="22">
        <f t="shared" si="8"/>
        <v>0.28042069218539806</v>
      </c>
      <c r="T27" s="22">
        <f t="shared" si="9"/>
        <v>5.6084138437079614E-2</v>
      </c>
      <c r="U27" s="22">
        <f t="shared" si="10"/>
        <v>0.38852880029350617</v>
      </c>
      <c r="V27" s="22">
        <f t="shared" si="11"/>
        <v>5.6084138437079614E-2</v>
      </c>
      <c r="W27" s="22">
        <f t="shared" si="12"/>
        <v>5.1984579282601411</v>
      </c>
      <c r="X27" s="11">
        <f t="shared" si="13"/>
        <v>5.1660706498037507</v>
      </c>
      <c r="Y27" s="11">
        <f t="shared" si="14"/>
        <v>5.1660706498037507</v>
      </c>
      <c r="Z27" s="11">
        <f t="shared" si="15"/>
        <v>5.9820585457979227</v>
      </c>
      <c r="AA27" s="11">
        <f t="shared" si="16"/>
        <v>5.1660706498037507</v>
      </c>
      <c r="AB27" s="22">
        <f t="shared" si="0"/>
        <v>8.3936421173465892E-2</v>
      </c>
      <c r="AC27" s="22">
        <v>1.1200000000000001</v>
      </c>
      <c r="AD27" s="22">
        <f t="shared" si="1"/>
        <v>7.4943233190594538E-2</v>
      </c>
      <c r="AE27" s="22">
        <f>SUM((Rate!$F$2*Weight!R27),(Rate!$F$6*Weight!S27),(Rate!$F$10*Weight!T27),(Rate!$F$14*Weight!U27),(Rate!$F$18*Weight!V27))</f>
        <v>0.55412090823855531</v>
      </c>
      <c r="AF27" s="22">
        <f>SUM((Rate!$F$3*Weight!R27),(Rate!$F$7*Weight!S27),(Rate!$F$11*Weight!T27),(Rate!$F$15*Weight!U27),(Rate!$F$19*Weight!V27))</f>
        <v>0.44587909176144469</v>
      </c>
      <c r="AG27" s="23">
        <v>2</v>
      </c>
    </row>
    <row r="28" spans="1:33" x14ac:dyDescent="0.25">
      <c r="A28" s="22" t="s">
        <v>67</v>
      </c>
      <c r="B28" s="22" t="s">
        <v>74</v>
      </c>
      <c r="C28" s="23">
        <f>1/7</f>
        <v>0.14285714285714285</v>
      </c>
      <c r="D28" s="23">
        <f>1/7</f>
        <v>0.14285714285714285</v>
      </c>
      <c r="E28" s="23">
        <v>7</v>
      </c>
      <c r="F28" s="23">
        <f>1/7</f>
        <v>0.14285714285714285</v>
      </c>
      <c r="G28" s="23">
        <v>7</v>
      </c>
      <c r="H28" s="23">
        <v>7</v>
      </c>
      <c r="I28" s="23">
        <f>1/7</f>
        <v>0.14285714285714285</v>
      </c>
      <c r="J28" s="23">
        <f>1/7</f>
        <v>0.14285714285714285</v>
      </c>
      <c r="K28" s="23">
        <f>1/7</f>
        <v>0.14285714285714285</v>
      </c>
      <c r="L28" s="23">
        <f>1/7</f>
        <v>0.14285714285714285</v>
      </c>
      <c r="M28" s="22">
        <f t="shared" si="2"/>
        <v>22.142857142857142</v>
      </c>
      <c r="N28" s="22">
        <f t="shared" si="3"/>
        <v>15.285714285714285</v>
      </c>
      <c r="O28" s="22">
        <f t="shared" si="4"/>
        <v>29</v>
      </c>
      <c r="P28" s="22">
        <f t="shared" si="5"/>
        <v>8.4285714285714288</v>
      </c>
      <c r="Q28" s="22">
        <f t="shared" si="6"/>
        <v>1.5714285714285714</v>
      </c>
      <c r="R28" s="22">
        <f t="shared" si="7"/>
        <v>8.074892770227908E-2</v>
      </c>
      <c r="S28" s="22">
        <f t="shared" si="8"/>
        <v>0.14615742936040391</v>
      </c>
      <c r="T28" s="22">
        <f t="shared" si="9"/>
        <v>3.1627681873580525E-2</v>
      </c>
      <c r="U28" s="22">
        <f t="shared" si="10"/>
        <v>0.24500108530844758</v>
      </c>
      <c r="V28" s="22">
        <f t="shared" si="11"/>
        <v>0.49646487575528891</v>
      </c>
      <c r="W28" s="22">
        <f t="shared" si="12"/>
        <v>5.3120958322570884</v>
      </c>
      <c r="X28" s="11">
        <f t="shared" si="13"/>
        <v>7.1068395883830116</v>
      </c>
      <c r="Y28" s="11">
        <f t="shared" si="14"/>
        <v>5.3739817272237955</v>
      </c>
      <c r="Z28" s="11">
        <f t="shared" si="15"/>
        <v>8.6761367153353035</v>
      </c>
      <c r="AA28" s="11">
        <f t="shared" si="16"/>
        <v>8.0996882999037183</v>
      </c>
      <c r="AB28" s="22">
        <f t="shared" si="0"/>
        <v>0.47843710815514595</v>
      </c>
      <c r="AC28" s="22">
        <v>1.1200000000000001</v>
      </c>
      <c r="AD28" s="22">
        <f t="shared" si="1"/>
        <v>0.4271759894242374</v>
      </c>
      <c r="AE28" s="22">
        <f>SUM((Rate!$F$2*Weight!R28),(Rate!$F$6*Weight!S28),(Rate!$F$10*Weight!T28),(Rate!$F$14*Weight!U28),(Rate!$F$18*Weight!V28))</f>
        <v>0.54619096088233121</v>
      </c>
      <c r="AF28" s="22">
        <f>SUM((Rate!$F$3*Weight!R28),(Rate!$F$7*Weight!S28),(Rate!$F$11*Weight!T28),(Rate!$F$15*Weight!U28),(Rate!$F$19*Weight!V28))</f>
        <v>0.45380903911766879</v>
      </c>
      <c r="AG28" s="23">
        <v>2</v>
      </c>
    </row>
    <row r="29" spans="1:33" x14ac:dyDescent="0.25">
      <c r="A29" s="22" t="s">
        <v>67</v>
      </c>
      <c r="B29" s="22" t="s">
        <v>75</v>
      </c>
      <c r="C29" s="23">
        <v>0.2</v>
      </c>
      <c r="D29" s="23">
        <v>0.2</v>
      </c>
      <c r="E29" s="23">
        <v>9</v>
      </c>
      <c r="F29" s="23">
        <f>1/7</f>
        <v>0.14285714285714285</v>
      </c>
      <c r="G29" s="23">
        <v>9</v>
      </c>
      <c r="H29" s="23">
        <v>9</v>
      </c>
      <c r="I29" s="23">
        <f>1/3</f>
        <v>0.33333333333333331</v>
      </c>
      <c r="J29" s="23">
        <f>1/9</f>
        <v>0.1111111111111111</v>
      </c>
      <c r="K29" s="23">
        <f>1/9</f>
        <v>0.1111111111111111</v>
      </c>
      <c r="L29" s="23">
        <v>7</v>
      </c>
      <c r="M29" s="22">
        <f t="shared" si="2"/>
        <v>24.333333333333332</v>
      </c>
      <c r="N29" s="22">
        <f t="shared" si="3"/>
        <v>17.31111111111111</v>
      </c>
      <c r="O29" s="22">
        <f t="shared" si="4"/>
        <v>27</v>
      </c>
      <c r="P29" s="22">
        <f t="shared" si="5"/>
        <v>1.5968253968253967</v>
      </c>
      <c r="Q29" s="22">
        <f t="shared" si="6"/>
        <v>8.3333333333333321</v>
      </c>
      <c r="R29" s="22">
        <f t="shared" si="7"/>
        <v>4.9335222650610674E-2</v>
      </c>
      <c r="S29" s="22">
        <f t="shared" si="8"/>
        <v>0.13987514130695222</v>
      </c>
      <c r="T29" s="22">
        <f t="shared" si="9"/>
        <v>3.9147198938232541E-2</v>
      </c>
      <c r="U29" s="22">
        <f t="shared" si="10"/>
        <v>0.48513106271538292</v>
      </c>
      <c r="V29" s="22">
        <f t="shared" si="11"/>
        <v>0.28651137438882163</v>
      </c>
      <c r="W29" s="22">
        <f t="shared" si="12"/>
        <v>5.6853882728014939</v>
      </c>
      <c r="X29" s="11">
        <f t="shared" si="13"/>
        <v>6.0054636716740868</v>
      </c>
      <c r="Y29" s="11">
        <f t="shared" si="14"/>
        <v>5.1087886399098155</v>
      </c>
      <c r="Z29" s="11">
        <f t="shared" si="15"/>
        <v>8.4710916017832396</v>
      </c>
      <c r="AA29" s="11">
        <f t="shared" si="16"/>
        <v>8.4151419228116247</v>
      </c>
      <c r="AB29" s="22">
        <f t="shared" si="0"/>
        <v>0.4342937054490128</v>
      </c>
      <c r="AC29" s="22">
        <v>1.1200000000000001</v>
      </c>
      <c r="AD29" s="22">
        <f t="shared" si="1"/>
        <v>0.38776223700804713</v>
      </c>
      <c r="AE29" s="22">
        <f>SUM((Rate!$F$2*Weight!R29),(Rate!$F$6*Weight!S29),(Rate!$F$10*Weight!T29),(Rate!$F$14*Weight!U29),(Rate!$F$18*Weight!V29))</f>
        <v>0.5819285974699836</v>
      </c>
      <c r="AF29" s="22">
        <f>SUM((Rate!$F$3*Weight!R29),(Rate!$F$7*Weight!S29),(Rate!$F$11*Weight!T29),(Rate!$F$15*Weight!U29),(Rate!$F$19*Weight!V29))</f>
        <v>0.41807140253001651</v>
      </c>
      <c r="AG29" s="23">
        <v>1</v>
      </c>
    </row>
    <row r="30" spans="1:33" x14ac:dyDescent="0.25">
      <c r="A30" s="22" t="s">
        <v>67</v>
      </c>
      <c r="B30" s="22" t="s">
        <v>76</v>
      </c>
      <c r="C30" s="23">
        <v>0.2</v>
      </c>
      <c r="D30" s="23">
        <f>1/9</f>
        <v>0.1111111111111111</v>
      </c>
      <c r="E30" s="23">
        <f>1/9</f>
        <v>0.1111111111111111</v>
      </c>
      <c r="F30" s="23">
        <v>1</v>
      </c>
      <c r="G30" s="23">
        <v>1</v>
      </c>
      <c r="H30" s="23">
        <f>1/9</f>
        <v>0.1111111111111111</v>
      </c>
      <c r="I30" s="23">
        <v>5</v>
      </c>
      <c r="J30" s="23">
        <v>1</v>
      </c>
      <c r="K30" s="23">
        <f>1/9</f>
        <v>0.1111111111111111</v>
      </c>
      <c r="L30" s="23">
        <v>9</v>
      </c>
      <c r="M30" s="22">
        <f t="shared" si="2"/>
        <v>20.111111111111111</v>
      </c>
      <c r="N30" s="22">
        <f t="shared" si="3"/>
        <v>3.3111111111111113</v>
      </c>
      <c r="O30" s="22">
        <f t="shared" si="4"/>
        <v>12.2</v>
      </c>
      <c r="P30" s="22">
        <f t="shared" si="5"/>
        <v>2.3333333333333335</v>
      </c>
      <c r="Q30" s="22">
        <f t="shared" si="6"/>
        <v>29</v>
      </c>
      <c r="R30" s="22">
        <f t="shared" si="7"/>
        <v>9.6896751859608221E-2</v>
      </c>
      <c r="S30" s="22">
        <f t="shared" si="8"/>
        <v>0.27430313532431361</v>
      </c>
      <c r="T30" s="22">
        <f t="shared" si="9"/>
        <v>0.14294024534073399</v>
      </c>
      <c r="U30" s="22">
        <f t="shared" si="10"/>
        <v>0.44522968183278211</v>
      </c>
      <c r="V30" s="22">
        <f t="shared" si="11"/>
        <v>4.0630185642562031E-2</v>
      </c>
      <c r="W30" s="22">
        <f t="shared" si="12"/>
        <v>6.14558333479075</v>
      </c>
      <c r="X30" s="11">
        <f t="shared" si="13"/>
        <v>6.2435614910272799</v>
      </c>
      <c r="Y30" s="11">
        <f t="shared" si="14"/>
        <v>6.9387546375722815</v>
      </c>
      <c r="Z30" s="11">
        <f t="shared" si="15"/>
        <v>7.2855373195031188</v>
      </c>
      <c r="AA30" s="11">
        <f t="shared" si="16"/>
        <v>6.750764811996854</v>
      </c>
      <c r="AB30" s="22">
        <f t="shared" si="0"/>
        <v>0.41821007974451407</v>
      </c>
      <c r="AC30" s="22">
        <v>1.1200000000000001</v>
      </c>
      <c r="AD30" s="22">
        <f t="shared" si="1"/>
        <v>0.3734018569147447</v>
      </c>
      <c r="AE30" s="22">
        <f>SUM((Rate!$F$2*Weight!R30),(Rate!$F$6*Weight!S30),(Rate!$F$10*Weight!T30),(Rate!$F$14*Weight!U30),(Rate!$F$18*Weight!V30))</f>
        <v>0.62102202010432839</v>
      </c>
      <c r="AF30" s="22">
        <f>SUM((Rate!$F$3*Weight!R30),(Rate!$F$7*Weight!S30),(Rate!$F$11*Weight!T30),(Rate!$F$15*Weight!U30),(Rate!$F$19*Weight!V30))</f>
        <v>0.37897797989567156</v>
      </c>
      <c r="AG30" s="23">
        <v>1</v>
      </c>
    </row>
    <row r="31" spans="1:33" x14ac:dyDescent="0.25">
      <c r="A31" s="22" t="s">
        <v>67</v>
      </c>
      <c r="B31" s="22" t="s">
        <v>77</v>
      </c>
      <c r="C31" s="23">
        <v>7</v>
      </c>
      <c r="D31" s="23">
        <v>1</v>
      </c>
      <c r="E31" s="23">
        <v>7</v>
      </c>
      <c r="F31" s="23">
        <f>1/9</f>
        <v>0.1111111111111111</v>
      </c>
      <c r="G31" s="23">
        <f>1/7</f>
        <v>0.14285714285714285</v>
      </c>
      <c r="H31" s="23">
        <v>7</v>
      </c>
      <c r="I31" s="23">
        <f>1/7</f>
        <v>0.14285714285714285</v>
      </c>
      <c r="J31" s="23">
        <f>1/7</f>
        <v>0.14285714285714285</v>
      </c>
      <c r="K31" s="23">
        <v>7</v>
      </c>
      <c r="L31" s="23">
        <f>1/7</f>
        <v>0.14285714285714285</v>
      </c>
      <c r="M31" s="22">
        <f t="shared" si="2"/>
        <v>8.4285714285714288</v>
      </c>
      <c r="N31" s="22">
        <f t="shared" si="3"/>
        <v>31</v>
      </c>
      <c r="O31" s="22">
        <f t="shared" si="4"/>
        <v>16.142857142857142</v>
      </c>
      <c r="P31" s="22">
        <f t="shared" si="5"/>
        <v>16.111111111111111</v>
      </c>
      <c r="Q31" s="22">
        <f t="shared" si="6"/>
        <v>1.5714285714285714</v>
      </c>
      <c r="R31" s="22">
        <f t="shared" si="7"/>
        <v>0.26069413750467291</v>
      </c>
      <c r="S31" s="22">
        <f t="shared" si="8"/>
        <v>3.1172483442770925E-2</v>
      </c>
      <c r="T31" s="22">
        <f t="shared" si="9"/>
        <v>9.1536112647295137E-2</v>
      </c>
      <c r="U31" s="22">
        <f t="shared" si="10"/>
        <v>0.10443933845374676</v>
      </c>
      <c r="V31" s="22">
        <f t="shared" si="11"/>
        <v>0.51215792795151427</v>
      </c>
      <c r="W31" s="22">
        <f t="shared" si="12"/>
        <v>7.3798939861302593</v>
      </c>
      <c r="X31" s="11">
        <f t="shared" si="13"/>
        <v>5.3335782543815116</v>
      </c>
      <c r="Y31" s="11">
        <f t="shared" si="14"/>
        <v>5.7309651672022621</v>
      </c>
      <c r="Z31" s="11">
        <f t="shared" si="15"/>
        <v>5.6198674627590615</v>
      </c>
      <c r="AA31" s="11">
        <f t="shared" si="16"/>
        <v>7.6676591691121612</v>
      </c>
      <c r="AB31" s="22">
        <f t="shared" si="0"/>
        <v>0.33659820197926282</v>
      </c>
      <c r="AC31" s="22">
        <v>1.1200000000000001</v>
      </c>
      <c r="AD31" s="22">
        <f t="shared" si="1"/>
        <v>0.30053410891005605</v>
      </c>
      <c r="AE31" s="22">
        <f>SUM((Rate!$F$2*Weight!R31),(Rate!$F$6*Weight!S31),(Rate!$F$10*Weight!T31),(Rate!$F$14*Weight!U31),(Rate!$F$18*Weight!V31))</f>
        <v>0.43181312543231165</v>
      </c>
      <c r="AF31" s="22">
        <f>SUM((Rate!$F$3*Weight!R31),(Rate!$F$7*Weight!S31),(Rate!$F$11*Weight!T31),(Rate!$F$15*Weight!U31),(Rate!$F$19*Weight!V31))</f>
        <v>0.56818687456768835</v>
      </c>
      <c r="AG31" s="23">
        <v>1</v>
      </c>
    </row>
    <row r="32" spans="1:33" x14ac:dyDescent="0.25">
      <c r="A32" s="22" t="s">
        <v>67</v>
      </c>
      <c r="B32" s="22" t="s">
        <v>78</v>
      </c>
      <c r="C32" s="23">
        <v>1</v>
      </c>
      <c r="D32" s="23">
        <f>1/9</f>
        <v>0.1111111111111111</v>
      </c>
      <c r="E32" s="23">
        <v>1</v>
      </c>
      <c r="F32" s="23">
        <f>1/9</f>
        <v>0.1111111111111111</v>
      </c>
      <c r="G32" s="23">
        <v>1</v>
      </c>
      <c r="H32" s="23">
        <v>1</v>
      </c>
      <c r="I32" s="23">
        <v>1</v>
      </c>
      <c r="J32" s="23">
        <v>1</v>
      </c>
      <c r="K32" s="23">
        <v>1</v>
      </c>
      <c r="L32" s="23">
        <v>1</v>
      </c>
      <c r="M32" s="22">
        <f t="shared" si="2"/>
        <v>5</v>
      </c>
      <c r="N32" s="22">
        <f t="shared" si="3"/>
        <v>13</v>
      </c>
      <c r="O32" s="22">
        <f t="shared" si="4"/>
        <v>13</v>
      </c>
      <c r="P32" s="22">
        <f t="shared" si="5"/>
        <v>3.2222222222222223</v>
      </c>
      <c r="Q32" s="22">
        <f t="shared" si="6"/>
        <v>5</v>
      </c>
      <c r="R32" s="22">
        <f t="shared" si="7"/>
        <v>0.17283819628647215</v>
      </c>
      <c r="S32" s="22">
        <f t="shared" si="8"/>
        <v>0.11766578249336872</v>
      </c>
      <c r="T32" s="22">
        <f t="shared" si="9"/>
        <v>0.11766578249336872</v>
      </c>
      <c r="U32" s="22">
        <f t="shared" si="10"/>
        <v>0.41899204244031829</v>
      </c>
      <c r="V32" s="22">
        <f t="shared" si="11"/>
        <v>0.17283819628647215</v>
      </c>
      <c r="W32" s="22">
        <f t="shared" si="12"/>
        <v>5.7857581338244319</v>
      </c>
      <c r="X32" s="11">
        <f t="shared" si="13"/>
        <v>5.3334335236950201</v>
      </c>
      <c r="Y32" s="11">
        <f t="shared" si="14"/>
        <v>5.3334335236950201</v>
      </c>
      <c r="Z32" s="11">
        <f t="shared" si="15"/>
        <v>6.8799696125601431</v>
      </c>
      <c r="AA32" s="11">
        <f t="shared" si="16"/>
        <v>5.7857581338244319</v>
      </c>
      <c r="AB32" s="22">
        <f t="shared" si="0"/>
        <v>0.20591764637995236</v>
      </c>
      <c r="AC32" s="22">
        <v>1.1200000000000001</v>
      </c>
      <c r="AD32" s="22">
        <f t="shared" si="1"/>
        <v>0.18385504141067174</v>
      </c>
      <c r="AE32" s="22">
        <f>SUM((Rate!$F$2*Weight!R32),(Rate!$F$6*Weight!S32),(Rate!$F$10*Weight!T32),(Rate!$F$14*Weight!U32),(Rate!$F$18*Weight!V32))</f>
        <v>0.53159681697612737</v>
      </c>
      <c r="AF32" s="22">
        <f>SUM((Rate!$F$3*Weight!R32),(Rate!$F$7*Weight!S32),(Rate!$F$11*Weight!T32),(Rate!$F$15*Weight!U32),(Rate!$F$19*Weight!V32))</f>
        <v>0.46840318302387268</v>
      </c>
      <c r="AG32" s="23">
        <v>1</v>
      </c>
    </row>
    <row r="33" spans="1:33" x14ac:dyDescent="0.25">
      <c r="A33" s="22" t="s">
        <v>67</v>
      </c>
      <c r="B33" s="22" t="s">
        <v>79</v>
      </c>
      <c r="C33" s="23">
        <v>1</v>
      </c>
      <c r="D33" s="23">
        <f>1/9</f>
        <v>0.1111111111111111</v>
      </c>
      <c r="E33" s="23">
        <f>1/9</f>
        <v>0.1111111111111111</v>
      </c>
      <c r="F33" s="23">
        <v>1</v>
      </c>
      <c r="G33" s="23">
        <v>9</v>
      </c>
      <c r="H33" s="23">
        <f>1/9</f>
        <v>0.1111111111111111</v>
      </c>
      <c r="I33" s="23">
        <f>1/9</f>
        <v>0.1111111111111111</v>
      </c>
      <c r="J33" s="23">
        <v>1</v>
      </c>
      <c r="K33" s="23">
        <v>9</v>
      </c>
      <c r="L33" s="23">
        <v>1</v>
      </c>
      <c r="M33" s="22">
        <f t="shared" si="2"/>
        <v>2.3333333333333335</v>
      </c>
      <c r="N33" s="22">
        <f t="shared" si="3"/>
        <v>3.2222222222222223</v>
      </c>
      <c r="O33" s="22">
        <f t="shared" si="4"/>
        <v>29</v>
      </c>
      <c r="P33" s="22">
        <f t="shared" si="5"/>
        <v>12.111111111111111</v>
      </c>
      <c r="Q33" s="22">
        <f t="shared" si="6"/>
        <v>21</v>
      </c>
      <c r="R33" s="22">
        <f t="shared" si="7"/>
        <v>0.44419035567406329</v>
      </c>
      <c r="S33" s="22">
        <f t="shared" si="8"/>
        <v>0.31208026393094407</v>
      </c>
      <c r="T33" s="22">
        <f t="shared" si="9"/>
        <v>3.4675584881216012E-2</v>
      </c>
      <c r="U33" s="22">
        <f t="shared" si="10"/>
        <v>0.1596993115499917</v>
      </c>
      <c r="V33" s="22">
        <f t="shared" si="11"/>
        <v>4.935448396378482E-2</v>
      </c>
      <c r="W33" s="22">
        <f t="shared" si="12"/>
        <v>6.6409254624259813</v>
      </c>
      <c r="X33" s="11">
        <f t="shared" si="13"/>
        <v>5.3583668819571155</v>
      </c>
      <c r="Y33" s="11">
        <f t="shared" si="14"/>
        <v>5.3583668819571155</v>
      </c>
      <c r="Z33" s="11">
        <f t="shared" si="15"/>
        <v>5.5264409018017169</v>
      </c>
      <c r="AA33" s="11">
        <f t="shared" si="16"/>
        <v>6.6409254624259804</v>
      </c>
      <c r="AB33" s="22">
        <f t="shared" si="0"/>
        <v>0.2262512795283953</v>
      </c>
      <c r="AC33" s="22">
        <v>1.1200000000000001</v>
      </c>
      <c r="AD33" s="22">
        <f t="shared" si="1"/>
        <v>0.2020100710074958</v>
      </c>
      <c r="AE33" s="22">
        <f>SUM((Rate!$F$2*Weight!R33),(Rate!$F$6*Weight!S33),(Rate!$F$10*Weight!T33),(Rate!$F$14*Weight!U33),(Rate!$F$18*Weight!V33))</f>
        <v>0.44809980767589125</v>
      </c>
      <c r="AF33" s="22">
        <f>SUM((Rate!$F$3*Weight!R33),(Rate!$F$7*Weight!S33),(Rate!$F$11*Weight!T33),(Rate!$F$15*Weight!U33),(Rate!$F$19*Weight!V33))</f>
        <v>0.5519001923241087</v>
      </c>
      <c r="AG33" s="23">
        <v>1</v>
      </c>
    </row>
    <row r="34" spans="1:33" x14ac:dyDescent="0.25">
      <c r="A34" s="22" t="s">
        <v>67</v>
      </c>
      <c r="B34" s="22" t="s">
        <v>80</v>
      </c>
      <c r="C34" s="23">
        <f>1/7</f>
        <v>0.14285714285714285</v>
      </c>
      <c r="D34" s="23">
        <f>1/7</f>
        <v>0.14285714285714285</v>
      </c>
      <c r="E34" s="23">
        <v>7</v>
      </c>
      <c r="F34" s="23">
        <f>1/7</f>
        <v>0.14285714285714285</v>
      </c>
      <c r="G34" s="23">
        <v>7</v>
      </c>
      <c r="H34" s="23">
        <f>1/7</f>
        <v>0.14285714285714285</v>
      </c>
      <c r="I34" s="23">
        <v>7</v>
      </c>
      <c r="J34" s="23">
        <v>7</v>
      </c>
      <c r="K34" s="23">
        <f>1/7</f>
        <v>0.14285714285714285</v>
      </c>
      <c r="L34" s="23">
        <v>7</v>
      </c>
      <c r="M34" s="22">
        <f t="shared" si="2"/>
        <v>29</v>
      </c>
      <c r="N34" s="22">
        <f t="shared" si="3"/>
        <v>8.428571428571427</v>
      </c>
      <c r="O34" s="22">
        <f t="shared" si="4"/>
        <v>15.285714285714285</v>
      </c>
      <c r="P34" s="22">
        <f t="shared" si="5"/>
        <v>1.5714285714285714</v>
      </c>
      <c r="Q34" s="22">
        <f t="shared" si="6"/>
        <v>22.142857142857142</v>
      </c>
      <c r="R34" s="22">
        <f t="shared" si="7"/>
        <v>3.1627681873580518E-2</v>
      </c>
      <c r="S34" s="22">
        <f t="shared" si="8"/>
        <v>0.24500108530844766</v>
      </c>
      <c r="T34" s="22">
        <f t="shared" si="9"/>
        <v>0.14615742936040391</v>
      </c>
      <c r="U34" s="22">
        <f t="shared" si="10"/>
        <v>0.49646487575528886</v>
      </c>
      <c r="V34" s="22">
        <f t="shared" si="11"/>
        <v>8.074892770227908E-2</v>
      </c>
      <c r="W34" s="22">
        <f t="shared" si="12"/>
        <v>5.3739817272237964</v>
      </c>
      <c r="X34" s="11">
        <f t="shared" si="13"/>
        <v>8.6761367153353017</v>
      </c>
      <c r="Y34" s="11">
        <f t="shared" si="14"/>
        <v>7.1068395883830116</v>
      </c>
      <c r="Z34" s="11">
        <f t="shared" si="15"/>
        <v>8.0996882999037183</v>
      </c>
      <c r="AA34" s="11">
        <f t="shared" si="16"/>
        <v>5.3120958322570884</v>
      </c>
      <c r="AB34" s="22">
        <f t="shared" si="0"/>
        <v>0.47843710815514595</v>
      </c>
      <c r="AC34" s="22">
        <v>1.1200000000000001</v>
      </c>
      <c r="AD34" s="22">
        <f t="shared" si="1"/>
        <v>0.4271759894242374</v>
      </c>
      <c r="AE34" s="22">
        <f>SUM((Rate!$F$2*Weight!R34),(Rate!$F$6*Weight!S34),(Rate!$F$10*Weight!T34),(Rate!$F$14*Weight!U34),(Rate!$F$18*Weight!V34))</f>
        <v>0.64302201482231325</v>
      </c>
      <c r="AF34" s="22">
        <f>SUM((Rate!$F$3*Weight!R34),(Rate!$F$7*Weight!S34),(Rate!$F$11*Weight!T34),(Rate!$F$15*Weight!U34),(Rate!$F$19*Weight!V34))</f>
        <v>0.35697798517768681</v>
      </c>
      <c r="AG34" s="23">
        <v>1</v>
      </c>
    </row>
    <row r="35" spans="1:33" x14ac:dyDescent="0.25">
      <c r="A35" s="22" t="s">
        <v>67</v>
      </c>
      <c r="B35" s="22" t="s">
        <v>81</v>
      </c>
      <c r="C35" s="23">
        <f>1/7</f>
        <v>0.14285714285714285</v>
      </c>
      <c r="D35" s="23">
        <f>1/7</f>
        <v>0.14285714285714285</v>
      </c>
      <c r="E35" s="23">
        <v>7</v>
      </c>
      <c r="F35" s="23">
        <f>1/7</f>
        <v>0.14285714285714285</v>
      </c>
      <c r="G35" s="23">
        <v>7</v>
      </c>
      <c r="H35" s="23">
        <f>1/7</f>
        <v>0.14285714285714285</v>
      </c>
      <c r="I35" s="23">
        <v>1</v>
      </c>
      <c r="J35" s="23">
        <f>1/7</f>
        <v>0.14285714285714285</v>
      </c>
      <c r="K35" s="23">
        <f>1/7</f>
        <v>0.14285714285714285</v>
      </c>
      <c r="L35" s="23">
        <v>1</v>
      </c>
      <c r="M35" s="22">
        <f t="shared" si="2"/>
        <v>23</v>
      </c>
      <c r="N35" s="22">
        <f t="shared" si="3"/>
        <v>8.428571428571427</v>
      </c>
      <c r="O35" s="22">
        <f t="shared" si="4"/>
        <v>23</v>
      </c>
      <c r="P35" s="22">
        <f t="shared" si="5"/>
        <v>2.4285714285714288</v>
      </c>
      <c r="Q35" s="22">
        <f t="shared" si="6"/>
        <v>9.2857142857142865</v>
      </c>
      <c r="R35" s="22">
        <f t="shared" si="7"/>
        <v>3.5622763815576677E-2</v>
      </c>
      <c r="S35" s="22">
        <f t="shared" si="8"/>
        <v>0.30800188064568834</v>
      </c>
      <c r="T35" s="22">
        <f t="shared" si="9"/>
        <v>3.5622763815576677E-2</v>
      </c>
      <c r="U35" s="22">
        <f t="shared" si="10"/>
        <v>0.39173222806496899</v>
      </c>
      <c r="V35" s="22">
        <f t="shared" si="11"/>
        <v>0.22902036365818929</v>
      </c>
      <c r="W35" s="22">
        <f t="shared" si="12"/>
        <v>5.724562502373562</v>
      </c>
      <c r="X35" s="11">
        <f t="shared" si="13"/>
        <v>8.0058760075367399</v>
      </c>
      <c r="Y35" s="11">
        <f t="shared" si="14"/>
        <v>5.724562502373562</v>
      </c>
      <c r="Z35" s="11">
        <f t="shared" si="15"/>
        <v>8.3615393756109562</v>
      </c>
      <c r="AA35" s="11">
        <f t="shared" si="16"/>
        <v>5.0802100530299201</v>
      </c>
      <c r="AB35" s="22">
        <f t="shared" si="0"/>
        <v>0.39483752204623701</v>
      </c>
      <c r="AC35" s="22">
        <v>1.1200000000000001</v>
      </c>
      <c r="AD35" s="22">
        <f t="shared" si="1"/>
        <v>0.35253350182699728</v>
      </c>
      <c r="AE35" s="22">
        <f>SUM((Rate!$F$2*Weight!R35),(Rate!$F$6*Weight!S35),(Rate!$F$10*Weight!T35),(Rate!$F$14*Weight!U35),(Rate!$F$18*Weight!V35))</f>
        <v>0.63352853813142518</v>
      </c>
      <c r="AF35" s="22">
        <f>SUM((Rate!$F$3*Weight!R35),(Rate!$F$7*Weight!S35),(Rate!$F$11*Weight!T35),(Rate!$F$15*Weight!U35),(Rate!$F$19*Weight!V35))</f>
        <v>0.36647146186857493</v>
      </c>
      <c r="AG35" s="23">
        <v>1</v>
      </c>
    </row>
    <row r="36" spans="1:33" x14ac:dyDescent="0.25">
      <c r="A36" s="22" t="s">
        <v>67</v>
      </c>
      <c r="B36" s="22" t="s">
        <v>82</v>
      </c>
      <c r="C36" s="23">
        <v>1</v>
      </c>
      <c r="D36" s="23">
        <f t="shared" ref="D36:D42" si="17">1/7</f>
        <v>0.14285714285714285</v>
      </c>
      <c r="E36" s="23">
        <v>0.2</v>
      </c>
      <c r="F36" s="23">
        <f>1/7</f>
        <v>0.14285714285714285</v>
      </c>
      <c r="G36" s="23">
        <v>9</v>
      </c>
      <c r="H36" s="23">
        <v>0.2</v>
      </c>
      <c r="I36" s="23">
        <f>1/9</f>
        <v>0.1111111111111111</v>
      </c>
      <c r="J36" s="23">
        <v>1</v>
      </c>
      <c r="K36" s="23">
        <v>9</v>
      </c>
      <c r="L36" s="23">
        <v>7</v>
      </c>
      <c r="M36" s="22">
        <f t="shared" si="2"/>
        <v>2.4222222222222225</v>
      </c>
      <c r="N36" s="22">
        <f t="shared" si="3"/>
        <v>9.31111111111111</v>
      </c>
      <c r="O36" s="22">
        <f t="shared" si="4"/>
        <v>27</v>
      </c>
      <c r="P36" s="22">
        <f t="shared" si="5"/>
        <v>10.428571428571427</v>
      </c>
      <c r="Q36" s="22">
        <f t="shared" si="6"/>
        <v>19</v>
      </c>
      <c r="R36" s="22">
        <f t="shared" si="7"/>
        <v>0.39594950628333064</v>
      </c>
      <c r="S36" s="22">
        <f t="shared" si="8"/>
        <v>0.22608649258470051</v>
      </c>
      <c r="T36" s="22">
        <f t="shared" si="9"/>
        <v>3.2234395995752591E-2</v>
      </c>
      <c r="U36" s="22">
        <f t="shared" si="10"/>
        <v>0.30424645172328424</v>
      </c>
      <c r="V36" s="22">
        <f t="shared" si="11"/>
        <v>4.1483153412931982E-2</v>
      </c>
      <c r="W36" s="22">
        <f t="shared" si="12"/>
        <v>9.7431094980163984</v>
      </c>
      <c r="X36" s="11">
        <f t="shared" si="13"/>
        <v>5.1441600752701468</v>
      </c>
      <c r="Y36" s="11">
        <f t="shared" si="14"/>
        <v>5.7794301229091127</v>
      </c>
      <c r="Z36" s="11">
        <f t="shared" si="15"/>
        <v>8.0423916906990698</v>
      </c>
      <c r="AA36" s="11">
        <f t="shared" si="16"/>
        <v>5.8237744270566933</v>
      </c>
      <c r="AB36" s="22">
        <f t="shared" si="0"/>
        <v>0.47664329069757083</v>
      </c>
      <c r="AC36" s="22">
        <v>1.1200000000000001</v>
      </c>
      <c r="AD36" s="22">
        <f t="shared" si="1"/>
        <v>0.42557436669425963</v>
      </c>
      <c r="AE36" s="22">
        <f>SUM((Rate!$F$2*Weight!R36),(Rate!$F$6*Weight!S36),(Rate!$F$10*Weight!T36),(Rate!$F$14*Weight!U36),(Rate!$F$18*Weight!V36))</f>
        <v>0.45277940618652179</v>
      </c>
      <c r="AF36" s="22">
        <f>SUM((Rate!$F$3*Weight!R36),(Rate!$F$7*Weight!S36),(Rate!$F$11*Weight!T36),(Rate!$F$15*Weight!U36),(Rate!$F$19*Weight!V36))</f>
        <v>0.54722059381347821</v>
      </c>
      <c r="AG36" s="23">
        <v>1</v>
      </c>
    </row>
    <row r="37" spans="1:33" x14ac:dyDescent="0.25">
      <c r="A37" s="22" t="s">
        <v>67</v>
      </c>
      <c r="B37" s="22" t="s">
        <v>83</v>
      </c>
      <c r="C37" s="23">
        <f>1/7</f>
        <v>0.14285714285714285</v>
      </c>
      <c r="D37" s="23">
        <f t="shared" si="17"/>
        <v>0.14285714285714285</v>
      </c>
      <c r="E37" s="23">
        <v>1</v>
      </c>
      <c r="F37" s="23">
        <v>0.2</v>
      </c>
      <c r="G37" s="23">
        <f>1/7</f>
        <v>0.14285714285714285</v>
      </c>
      <c r="H37" s="23">
        <v>1</v>
      </c>
      <c r="I37" s="23">
        <f>1/7</f>
        <v>0.14285714285714285</v>
      </c>
      <c r="J37" s="23">
        <v>1</v>
      </c>
      <c r="K37" s="23">
        <v>5</v>
      </c>
      <c r="L37" s="23">
        <v>1</v>
      </c>
      <c r="M37" s="22">
        <f t="shared" si="2"/>
        <v>9.3428571428571416</v>
      </c>
      <c r="N37" s="22">
        <f t="shared" si="3"/>
        <v>14.142857142857142</v>
      </c>
      <c r="O37" s="22">
        <f t="shared" si="4"/>
        <v>16.142857142857142</v>
      </c>
      <c r="P37" s="22">
        <f t="shared" si="5"/>
        <v>7.3428571428571434</v>
      </c>
      <c r="Q37" s="22">
        <f t="shared" si="6"/>
        <v>5</v>
      </c>
      <c r="R37" s="22">
        <f t="shared" si="7"/>
        <v>0.28633936399377791</v>
      </c>
      <c r="S37" s="22">
        <f t="shared" si="8"/>
        <v>0.21120589126418282</v>
      </c>
      <c r="T37" s="22">
        <f t="shared" si="9"/>
        <v>0.15832843408006519</v>
      </c>
      <c r="U37" s="22">
        <f t="shared" si="10"/>
        <v>0.22895143407523721</v>
      </c>
      <c r="V37" s="22">
        <f t="shared" si="11"/>
        <v>0.11517487658673686</v>
      </c>
      <c r="W37" s="22">
        <f t="shared" si="12"/>
        <v>9.3760867603103755</v>
      </c>
      <c r="X37" s="11">
        <f t="shared" si="13"/>
        <v>11.359365669147868</v>
      </c>
      <c r="Y37" s="11">
        <f t="shared" si="14"/>
        <v>11.530193747420196</v>
      </c>
      <c r="Z37" s="11">
        <f t="shared" si="15"/>
        <v>11.206405798266204</v>
      </c>
      <c r="AA37" s="11">
        <f t="shared" si="16"/>
        <v>8.6824490690633525</v>
      </c>
      <c r="AB37" s="22">
        <f t="shared" si="0"/>
        <v>1.3577250522103994</v>
      </c>
      <c r="AC37" s="22">
        <v>1.1200000000000001</v>
      </c>
      <c r="AD37" s="22">
        <f t="shared" si="1"/>
        <v>1.2122545109021423</v>
      </c>
      <c r="AE37" s="22">
        <f>SUM((Rate!$F$2*Weight!R37),(Rate!$F$6*Weight!S37),(Rate!$F$10*Weight!T37),(Rate!$F$14*Weight!U37),(Rate!$F$18*Weight!V37))</f>
        <v>0.50514943391141776</v>
      </c>
      <c r="AF37" s="22">
        <f>SUM((Rate!$F$3*Weight!R37),(Rate!$F$7*Weight!S37),(Rate!$F$11*Weight!T37),(Rate!$F$15*Weight!U37),(Rate!$F$19*Weight!V37))</f>
        <v>0.4948505660885823</v>
      </c>
      <c r="AG37" s="23">
        <v>1</v>
      </c>
    </row>
    <row r="38" spans="1:33" x14ac:dyDescent="0.25">
      <c r="A38" s="22" t="s">
        <v>67</v>
      </c>
      <c r="B38" s="22" t="s">
        <v>84</v>
      </c>
      <c r="C38" s="23">
        <v>7</v>
      </c>
      <c r="D38" s="23">
        <f t="shared" si="17"/>
        <v>0.14285714285714285</v>
      </c>
      <c r="E38" s="23">
        <f>1/7</f>
        <v>0.14285714285714285</v>
      </c>
      <c r="F38" s="23">
        <f>1/7</f>
        <v>0.14285714285714285</v>
      </c>
      <c r="G38" s="23">
        <f>1/9</f>
        <v>0.1111111111111111</v>
      </c>
      <c r="H38" s="23">
        <f>1/7</f>
        <v>0.14285714285714285</v>
      </c>
      <c r="I38" s="23">
        <v>1</v>
      </c>
      <c r="J38" s="23">
        <v>5</v>
      </c>
      <c r="K38" s="23">
        <f>1/7</f>
        <v>0.14285714285714285</v>
      </c>
      <c r="L38" s="23">
        <v>7</v>
      </c>
      <c r="M38" s="22">
        <f t="shared" si="2"/>
        <v>9.2857142857142847</v>
      </c>
      <c r="N38" s="22">
        <f t="shared" si="3"/>
        <v>24.142857142857142</v>
      </c>
      <c r="O38" s="22">
        <f t="shared" si="4"/>
        <v>9.31111111111111</v>
      </c>
      <c r="P38" s="22">
        <f t="shared" si="5"/>
        <v>1.5714285714285714</v>
      </c>
      <c r="Q38" s="22">
        <f t="shared" si="6"/>
        <v>27</v>
      </c>
      <c r="R38" s="22">
        <f t="shared" si="7"/>
        <v>0.17104001085642356</v>
      </c>
      <c r="S38" s="22">
        <f t="shared" si="8"/>
        <v>8.3781251624100897E-2</v>
      </c>
      <c r="T38" s="22">
        <f t="shared" si="9"/>
        <v>0.17279324337888688</v>
      </c>
      <c r="U38" s="22">
        <f t="shared" si="10"/>
        <v>0.53823997080101349</v>
      </c>
      <c r="V38" s="22">
        <f t="shared" si="11"/>
        <v>3.4145523339575115E-2</v>
      </c>
      <c r="W38" s="22">
        <f t="shared" si="12"/>
        <v>7.2860852682434505</v>
      </c>
      <c r="X38" s="11">
        <f t="shared" si="13"/>
        <v>5.2914568275949074</v>
      </c>
      <c r="Y38" s="11">
        <f t="shared" si="14"/>
        <v>7.7866676592207522</v>
      </c>
      <c r="Z38" s="11">
        <f t="shared" si="15"/>
        <v>7.005351478416844</v>
      </c>
      <c r="AA38" s="11">
        <f t="shared" si="16"/>
        <v>5.3300876985468895</v>
      </c>
      <c r="AB38" s="22">
        <f t="shared" si="0"/>
        <v>0.384982446601142</v>
      </c>
      <c r="AC38" s="22">
        <v>1.1200000000000001</v>
      </c>
      <c r="AD38" s="22">
        <f t="shared" si="1"/>
        <v>0.34373432732244819</v>
      </c>
      <c r="AE38" s="22">
        <f>SUM((Rate!$F$2*Weight!R38),(Rate!$F$6*Weight!S38),(Rate!$F$10*Weight!T38),(Rate!$F$14*Weight!U38),(Rate!$F$18*Weight!V38))</f>
        <v>0.54213395050871338</v>
      </c>
      <c r="AF38" s="22">
        <f>SUM((Rate!$F$3*Weight!R38),(Rate!$F$7*Weight!S38),(Rate!$F$11*Weight!T38),(Rate!$F$15*Weight!U38),(Rate!$F$19*Weight!V38))</f>
        <v>0.45786604949128662</v>
      </c>
      <c r="AG38" s="23">
        <v>1</v>
      </c>
    </row>
    <row r="39" spans="1:33" x14ac:dyDescent="0.25">
      <c r="A39" s="22" t="s">
        <v>67</v>
      </c>
      <c r="B39" s="22" t="s">
        <v>85</v>
      </c>
      <c r="C39" s="23">
        <f>1/7</f>
        <v>0.14285714285714285</v>
      </c>
      <c r="D39" s="23">
        <f t="shared" si="17"/>
        <v>0.14285714285714285</v>
      </c>
      <c r="E39" s="23">
        <v>1</v>
      </c>
      <c r="F39" s="23">
        <v>1</v>
      </c>
      <c r="G39" s="23">
        <v>5</v>
      </c>
      <c r="H39" s="23">
        <f>1/7</f>
        <v>0.14285714285714285</v>
      </c>
      <c r="I39" s="23">
        <v>5</v>
      </c>
      <c r="J39" s="23">
        <v>1</v>
      </c>
      <c r="K39" s="23">
        <v>0.2</v>
      </c>
      <c r="L39" s="23">
        <v>7</v>
      </c>
      <c r="M39" s="22">
        <f t="shared" si="2"/>
        <v>19</v>
      </c>
      <c r="N39" s="22">
        <f t="shared" si="3"/>
        <v>2.4857142857142853</v>
      </c>
      <c r="O39" s="22">
        <f t="shared" si="4"/>
        <v>14.2</v>
      </c>
      <c r="P39" s="22">
        <f t="shared" si="5"/>
        <v>2.4857142857142853</v>
      </c>
      <c r="Q39" s="22">
        <f t="shared" si="6"/>
        <v>17</v>
      </c>
      <c r="R39" s="22">
        <f t="shared" si="7"/>
        <v>5.2694129976829061E-2</v>
      </c>
      <c r="S39" s="22">
        <f t="shared" si="8"/>
        <v>0.38737922714393908</v>
      </c>
      <c r="T39" s="22">
        <f t="shared" si="9"/>
        <v>0.10606699876852661</v>
      </c>
      <c r="U39" s="22">
        <f t="shared" si="10"/>
        <v>0.39449560964949876</v>
      </c>
      <c r="V39" s="22">
        <f t="shared" si="11"/>
        <v>5.9364034461206583E-2</v>
      </c>
      <c r="W39" s="22">
        <f t="shared" si="12"/>
        <v>5.076667473801411</v>
      </c>
      <c r="X39" s="11">
        <f t="shared" si="13"/>
        <v>5.4123113341936566</v>
      </c>
      <c r="Y39" s="11">
        <f t="shared" si="14"/>
        <v>5.3054583493491023</v>
      </c>
      <c r="Z39" s="11">
        <f t="shared" si="15"/>
        <v>5.5852655020504738</v>
      </c>
      <c r="AA39" s="11">
        <f t="shared" si="16"/>
        <v>5.5559156559398035</v>
      </c>
      <c r="AB39" s="22">
        <f t="shared" si="0"/>
        <v>9.678091576672232E-2</v>
      </c>
      <c r="AC39" s="22">
        <v>1.1200000000000001</v>
      </c>
      <c r="AD39" s="22">
        <f t="shared" si="1"/>
        <v>8.6411531934573488E-2</v>
      </c>
      <c r="AE39" s="22">
        <f>SUM((Rate!$F$2*Weight!R39),(Rate!$F$6*Weight!S39),(Rate!$F$10*Weight!T39),(Rate!$F$14*Weight!U39),(Rate!$F$18*Weight!V39))</f>
        <v>0.66517615115028572</v>
      </c>
      <c r="AF39" s="22">
        <f>SUM((Rate!$F$3*Weight!R39),(Rate!$F$7*Weight!S39),(Rate!$F$11*Weight!T39),(Rate!$F$15*Weight!U39),(Rate!$F$19*Weight!V39))</f>
        <v>0.33482384884971439</v>
      </c>
      <c r="AG39" s="23">
        <v>1</v>
      </c>
    </row>
    <row r="40" spans="1:33" x14ac:dyDescent="0.25">
      <c r="A40" s="22" t="s">
        <v>67</v>
      </c>
      <c r="B40" s="22" t="s">
        <v>86</v>
      </c>
      <c r="C40" s="23">
        <f>1/7</f>
        <v>0.14285714285714285</v>
      </c>
      <c r="D40" s="23">
        <f t="shared" si="17"/>
        <v>0.14285714285714285</v>
      </c>
      <c r="E40" s="23">
        <v>9</v>
      </c>
      <c r="F40" s="23">
        <f>1/7</f>
        <v>0.14285714285714285</v>
      </c>
      <c r="G40" s="23">
        <v>7</v>
      </c>
      <c r="H40" s="23">
        <v>3</v>
      </c>
      <c r="I40" s="23">
        <v>7</v>
      </c>
      <c r="J40" s="23">
        <v>0.2</v>
      </c>
      <c r="K40" s="23">
        <f>1/7</f>
        <v>0.14285714285714285</v>
      </c>
      <c r="L40" s="23">
        <v>1</v>
      </c>
      <c r="M40" s="22">
        <f t="shared" si="2"/>
        <v>31</v>
      </c>
      <c r="N40" s="22">
        <f t="shared" si="3"/>
        <v>11.285714285714285</v>
      </c>
      <c r="O40" s="22">
        <f t="shared" si="4"/>
        <v>20.142857142857142</v>
      </c>
      <c r="P40" s="22">
        <f t="shared" si="5"/>
        <v>2.4285714285714288</v>
      </c>
      <c r="Q40" s="22">
        <f t="shared" si="6"/>
        <v>2.6444444444444444</v>
      </c>
      <c r="R40" s="22">
        <f t="shared" si="7"/>
        <v>3.0569765416048868E-2</v>
      </c>
      <c r="S40" s="22">
        <f t="shared" si="8"/>
        <v>0.1693611453251796</v>
      </c>
      <c r="T40" s="22">
        <f t="shared" si="9"/>
        <v>8.451277020890631E-2</v>
      </c>
      <c r="U40" s="22">
        <f t="shared" si="10"/>
        <v>0.39669866261057479</v>
      </c>
      <c r="V40" s="22">
        <f t="shared" si="11"/>
        <v>0.31885765643929054</v>
      </c>
      <c r="W40" s="22">
        <f t="shared" si="12"/>
        <v>5.1991675919375604</v>
      </c>
      <c r="X40" s="11">
        <f t="shared" si="13"/>
        <v>6.7187548567330708</v>
      </c>
      <c r="Y40" s="11">
        <f t="shared" si="14"/>
        <v>5.2434483588892187</v>
      </c>
      <c r="Z40" s="11">
        <f t="shared" si="15"/>
        <v>6.822967508609536</v>
      </c>
      <c r="AA40" s="11">
        <f t="shared" si="16"/>
        <v>6.0256715058061996</v>
      </c>
      <c r="AB40" s="22">
        <f t="shared" si="0"/>
        <v>0.25050049109877937</v>
      </c>
      <c r="AC40" s="22">
        <v>1.1200000000000001</v>
      </c>
      <c r="AD40" s="22">
        <f t="shared" si="1"/>
        <v>0.22366115276676726</v>
      </c>
      <c r="AE40" s="22">
        <f>SUM((Rate!$F$2*Weight!R40),(Rate!$F$6*Weight!S40),(Rate!$F$10*Weight!T40),(Rate!$F$14*Weight!U40),(Rate!$F$18*Weight!V40))</f>
        <v>0.5979811369045156</v>
      </c>
      <c r="AF40" s="22">
        <f>SUM((Rate!$F$3*Weight!R40),(Rate!$F$7*Weight!S40),(Rate!$F$11*Weight!T40),(Rate!$F$15*Weight!U40),(Rate!$F$19*Weight!V40))</f>
        <v>0.40201886309548457</v>
      </c>
      <c r="AG40" s="23">
        <v>2</v>
      </c>
    </row>
    <row r="41" spans="1:33" x14ac:dyDescent="0.25">
      <c r="A41" s="22" t="s">
        <v>67</v>
      </c>
      <c r="B41" s="22" t="s">
        <v>87</v>
      </c>
      <c r="C41" s="23">
        <f>1/9</f>
        <v>0.1111111111111111</v>
      </c>
      <c r="D41" s="23">
        <f t="shared" si="17"/>
        <v>0.14285714285714285</v>
      </c>
      <c r="E41" s="23">
        <v>7</v>
      </c>
      <c r="F41" s="23">
        <v>1</v>
      </c>
      <c r="G41" s="23">
        <v>5</v>
      </c>
      <c r="H41" s="23">
        <f>1/7</f>
        <v>0.14285714285714285</v>
      </c>
      <c r="I41" s="23">
        <v>7</v>
      </c>
      <c r="J41" s="23">
        <v>5</v>
      </c>
      <c r="K41" s="23">
        <f>1/7</f>
        <v>0.14285714285714285</v>
      </c>
      <c r="L41" s="23">
        <v>7</v>
      </c>
      <c r="M41" s="22">
        <f t="shared" si="2"/>
        <v>31</v>
      </c>
      <c r="N41" s="22">
        <f t="shared" si="3"/>
        <v>2.4539682539682537</v>
      </c>
      <c r="O41" s="22">
        <f t="shared" si="4"/>
        <v>13.342857142857142</v>
      </c>
      <c r="P41" s="22">
        <f t="shared" si="5"/>
        <v>2.4285714285714284</v>
      </c>
      <c r="Q41" s="22">
        <f t="shared" si="6"/>
        <v>20.142857142857142</v>
      </c>
      <c r="R41" s="22">
        <f t="shared" si="7"/>
        <v>3.0831713550631634E-2</v>
      </c>
      <c r="S41" s="22">
        <f t="shared" si="8"/>
        <v>0.36636811704474587</v>
      </c>
      <c r="T41" s="22">
        <f t="shared" si="9"/>
        <v>0.13786080900384604</v>
      </c>
      <c r="U41" s="22">
        <f t="shared" si="10"/>
        <v>0.38344347796206302</v>
      </c>
      <c r="V41" s="22">
        <f t="shared" si="11"/>
        <v>8.1495882438713502E-2</v>
      </c>
      <c r="W41" s="22">
        <f t="shared" si="12"/>
        <v>5.1133580936786842</v>
      </c>
      <c r="X41" s="11">
        <f t="shared" si="13"/>
        <v>6.2425525930068577</v>
      </c>
      <c r="Y41" s="11">
        <f t="shared" si="14"/>
        <v>6.450081684526042</v>
      </c>
      <c r="Z41" s="11">
        <f t="shared" si="15"/>
        <v>6.522813853171348</v>
      </c>
      <c r="AA41" s="11">
        <f t="shared" si="16"/>
        <v>5.3009547023754342</v>
      </c>
      <c r="AB41" s="22">
        <f t="shared" si="0"/>
        <v>0.23148804633791831</v>
      </c>
      <c r="AC41" s="22">
        <v>1.1200000000000001</v>
      </c>
      <c r="AD41" s="22">
        <f t="shared" si="1"/>
        <v>0.20668575565885561</v>
      </c>
      <c r="AE41" s="22">
        <f>SUM((Rate!$F$2*Weight!R41),(Rate!$F$6*Weight!S41),(Rate!$F$10*Weight!T41),(Rate!$F$14*Weight!U41),(Rate!$F$18*Weight!V41))</f>
        <v>0.67111116955817662</v>
      </c>
      <c r="AF41" s="22">
        <f>SUM((Rate!$F$3*Weight!R41),(Rate!$F$7*Weight!S41),(Rate!$F$11*Weight!T41),(Rate!$F$15*Weight!U41),(Rate!$F$19*Weight!V41))</f>
        <v>0.32888883044182349</v>
      </c>
      <c r="AG41" s="23">
        <v>1</v>
      </c>
    </row>
    <row r="42" spans="1:33" x14ac:dyDescent="0.25">
      <c r="A42" s="22" t="s">
        <v>67</v>
      </c>
      <c r="B42" s="22" t="s">
        <v>88</v>
      </c>
      <c r="C42" s="23">
        <v>7</v>
      </c>
      <c r="D42" s="23">
        <f t="shared" si="17"/>
        <v>0.14285714285714285</v>
      </c>
      <c r="E42" s="23">
        <v>1</v>
      </c>
      <c r="F42" s="23">
        <f>1/7</f>
        <v>0.14285714285714285</v>
      </c>
      <c r="G42" s="23">
        <v>1</v>
      </c>
      <c r="H42" s="23">
        <v>7</v>
      </c>
      <c r="I42" s="23">
        <f>1/7</f>
        <v>0.14285714285714285</v>
      </c>
      <c r="J42" s="23">
        <f>1/7</f>
        <v>0.14285714285714285</v>
      </c>
      <c r="K42" s="23">
        <v>7</v>
      </c>
      <c r="L42" s="23">
        <v>1</v>
      </c>
      <c r="M42" s="22">
        <f t="shared" si="2"/>
        <v>2.4285714285714284</v>
      </c>
      <c r="N42" s="22">
        <f t="shared" si="3"/>
        <v>23</v>
      </c>
      <c r="O42" s="22">
        <f t="shared" si="4"/>
        <v>23</v>
      </c>
      <c r="P42" s="22">
        <f t="shared" si="5"/>
        <v>9.2857142857142865</v>
      </c>
      <c r="Q42" s="22">
        <f t="shared" si="6"/>
        <v>3.2857142857142856</v>
      </c>
      <c r="R42" s="22">
        <f t="shared" si="7"/>
        <v>0.41573086759787525</v>
      </c>
      <c r="S42" s="22">
        <f t="shared" si="8"/>
        <v>4.0928585481015148E-2</v>
      </c>
      <c r="T42" s="22">
        <f t="shared" si="9"/>
        <v>4.0928585481015148E-2</v>
      </c>
      <c r="U42" s="22">
        <f t="shared" si="10"/>
        <v>0.21591186307298837</v>
      </c>
      <c r="V42" s="22">
        <f t="shared" si="11"/>
        <v>0.2865000983671061</v>
      </c>
      <c r="W42" s="22">
        <f t="shared" si="12"/>
        <v>6.7029283158871076</v>
      </c>
      <c r="X42" s="11">
        <f t="shared" si="13"/>
        <v>5.2046859120498805</v>
      </c>
      <c r="Y42" s="11">
        <f t="shared" si="14"/>
        <v>5.2046859120498805</v>
      </c>
      <c r="Z42" s="11">
        <f t="shared" si="15"/>
        <v>5.2558588766993486</v>
      </c>
      <c r="AA42" s="11">
        <f t="shared" si="16"/>
        <v>5.2046859120498796</v>
      </c>
      <c r="AB42" s="22">
        <f t="shared" si="0"/>
        <v>0.12864224643680489</v>
      </c>
      <c r="AC42" s="22">
        <v>1.1200000000000001</v>
      </c>
      <c r="AD42" s="22">
        <f t="shared" si="1"/>
        <v>0.11485914860429007</v>
      </c>
      <c r="AE42" s="22">
        <f>SUM((Rate!$F$2*Weight!R42),(Rate!$F$6*Weight!S42),(Rate!$F$10*Weight!T42),(Rate!$F$14*Weight!U42),(Rate!$F$18*Weight!V42))</f>
        <v>0.37576313200865635</v>
      </c>
      <c r="AF42" s="22">
        <f>SUM((Rate!$F$3*Weight!R42),(Rate!$F$7*Weight!S42),(Rate!$F$11*Weight!T42),(Rate!$F$15*Weight!U42),(Rate!$F$19*Weight!V42))</f>
        <v>0.6242368679913437</v>
      </c>
      <c r="AG42" s="23">
        <v>2</v>
      </c>
    </row>
    <row r="43" spans="1:33" x14ac:dyDescent="0.25">
      <c r="A43" s="22" t="s">
        <v>67</v>
      </c>
      <c r="B43" s="22" t="s">
        <v>89</v>
      </c>
      <c r="C43" s="23">
        <v>9</v>
      </c>
      <c r="D43" s="23">
        <f>1/9</f>
        <v>0.1111111111111111</v>
      </c>
      <c r="E43" s="23">
        <f>1/9</f>
        <v>0.1111111111111111</v>
      </c>
      <c r="F43" s="23">
        <f>1/9</f>
        <v>0.1111111111111111</v>
      </c>
      <c r="G43" s="23">
        <v>9</v>
      </c>
      <c r="H43" s="23">
        <f>1/9</f>
        <v>0.1111111111111111</v>
      </c>
      <c r="I43" s="23">
        <f>1/9</f>
        <v>0.1111111111111111</v>
      </c>
      <c r="J43" s="23">
        <v>9</v>
      </c>
      <c r="K43" s="23">
        <v>9</v>
      </c>
      <c r="L43" s="23">
        <v>9</v>
      </c>
      <c r="M43" s="22">
        <f t="shared" si="2"/>
        <v>1.4444444444444446</v>
      </c>
      <c r="N43" s="22">
        <f t="shared" si="3"/>
        <v>19.222222222222221</v>
      </c>
      <c r="O43" s="22">
        <f t="shared" si="4"/>
        <v>28.111111111111111</v>
      </c>
      <c r="P43" s="22">
        <f t="shared" si="5"/>
        <v>10.333333333333332</v>
      </c>
      <c r="Q43" s="22">
        <f t="shared" si="6"/>
        <v>37</v>
      </c>
      <c r="R43" s="22">
        <f t="shared" si="7"/>
        <v>0.51897697454775338</v>
      </c>
      <c r="S43" s="22">
        <f t="shared" si="8"/>
        <v>0.14062004649848897</v>
      </c>
      <c r="T43" s="22">
        <f t="shared" si="9"/>
        <v>7.4454495537763329E-2</v>
      </c>
      <c r="U43" s="22">
        <f t="shared" si="10"/>
        <v>0.24106134179341096</v>
      </c>
      <c r="V43" s="22">
        <f t="shared" si="11"/>
        <v>2.4887141622583337E-2</v>
      </c>
      <c r="W43" s="22">
        <f t="shared" si="12"/>
        <v>9.3418098323972352</v>
      </c>
      <c r="X43" s="11">
        <f t="shared" si="13"/>
        <v>7.9586339972467552</v>
      </c>
      <c r="Y43" s="11">
        <f t="shared" si="14"/>
        <v>5.3524225594345234</v>
      </c>
      <c r="Z43" s="11">
        <f t="shared" si="15"/>
        <v>10.198153651334284</v>
      </c>
      <c r="AA43" s="11">
        <f t="shared" si="16"/>
        <v>5.3534880299282745</v>
      </c>
      <c r="AB43" s="22">
        <f t="shared" si="0"/>
        <v>0.66022540351705317</v>
      </c>
      <c r="AC43" s="22">
        <v>1.1200000000000001</v>
      </c>
      <c r="AD43" s="22">
        <f t="shared" si="1"/>
        <v>0.58948696742594031</v>
      </c>
      <c r="AE43" s="22">
        <f>SUM((Rate!$F$2*Weight!R43),(Rate!$F$6*Weight!S43),(Rate!$F$10*Weight!T43),(Rate!$F$14*Weight!U43),(Rate!$F$18*Weight!V43))</f>
        <v>0.37579777578269663</v>
      </c>
      <c r="AF43" s="22">
        <f>SUM((Rate!$F$3*Weight!R43),(Rate!$F$7*Weight!S43),(Rate!$F$11*Weight!T43),(Rate!$F$15*Weight!U43),(Rate!$F$19*Weight!V43))</f>
        <v>0.62420222421730331</v>
      </c>
      <c r="AG43" s="23">
        <v>2</v>
      </c>
    </row>
    <row r="44" spans="1:33" x14ac:dyDescent="0.25">
      <c r="A44" s="22" t="s">
        <v>90</v>
      </c>
      <c r="B44" s="22" t="s">
        <v>91</v>
      </c>
      <c r="C44" s="23">
        <v>0.2</v>
      </c>
      <c r="D44" s="23">
        <f>1/9</f>
        <v>0.1111111111111111</v>
      </c>
      <c r="E44" s="23">
        <v>7</v>
      </c>
      <c r="F44" s="23">
        <f>1/9</f>
        <v>0.1111111111111111</v>
      </c>
      <c r="G44" s="23">
        <v>9</v>
      </c>
      <c r="H44" s="23">
        <v>1</v>
      </c>
      <c r="I44" s="23">
        <f>1/7</f>
        <v>0.14285714285714285</v>
      </c>
      <c r="J44" s="23">
        <f>1/9</f>
        <v>0.1111111111111111</v>
      </c>
      <c r="K44" s="23">
        <v>0.2</v>
      </c>
      <c r="L44" s="23">
        <v>7</v>
      </c>
      <c r="M44" s="22">
        <f t="shared" si="2"/>
        <v>18.142857142857142</v>
      </c>
      <c r="N44" s="22">
        <f t="shared" si="3"/>
        <v>11.311111111111112</v>
      </c>
      <c r="O44" s="22">
        <f t="shared" si="4"/>
        <v>35</v>
      </c>
      <c r="P44" s="22">
        <f t="shared" si="5"/>
        <v>1.5650793650793651</v>
      </c>
      <c r="Q44" s="22">
        <f t="shared" si="6"/>
        <v>9.2539682539682531</v>
      </c>
      <c r="R44" s="22">
        <f t="shared" si="7"/>
        <v>8.3205255713081003E-2</v>
      </c>
      <c r="S44" s="22">
        <f t="shared" si="8"/>
        <v>0.16003954342064622</v>
      </c>
      <c r="T44" s="22">
        <f t="shared" si="9"/>
        <v>2.5853880580285114E-2</v>
      </c>
      <c r="U44" s="22">
        <f t="shared" si="10"/>
        <v>0.54475773763900737</v>
      </c>
      <c r="V44" s="22">
        <f t="shared" si="11"/>
        <v>0.18614358264698025</v>
      </c>
      <c r="W44" s="22">
        <f t="shared" si="12"/>
        <v>5.1887805964313989</v>
      </c>
      <c r="X44" s="11">
        <f t="shared" si="13"/>
        <v>6.5947636741063445</v>
      </c>
      <c r="Y44" s="11">
        <f t="shared" si="14"/>
        <v>5.2887137990092405</v>
      </c>
      <c r="Z44" s="11">
        <f t="shared" si="15"/>
        <v>7.2267535433346355</v>
      </c>
      <c r="AA44" s="11">
        <f t="shared" si="16"/>
        <v>6.6568363926903871</v>
      </c>
      <c r="AB44" s="22">
        <f t="shared" si="0"/>
        <v>0.29779240027860032</v>
      </c>
      <c r="AC44" s="22">
        <v>1.1200000000000001</v>
      </c>
      <c r="AD44" s="22">
        <f t="shared" si="1"/>
        <v>0.2658860716773217</v>
      </c>
      <c r="AE44" s="22">
        <f>SUM((Rate!$F$2*Weight!R44),(Rate!$F$6*Weight!S44),(Rate!$F$10*Weight!T44),(Rate!$F$14*Weight!U44),(Rate!$F$18*Weight!V44))</f>
        <v>0.57884916604893133</v>
      </c>
      <c r="AF44" s="22">
        <f>SUM((Rate!$F$3*Weight!R44),(Rate!$F$7*Weight!S44),(Rate!$F$11*Weight!T44),(Rate!$F$15*Weight!U44),(Rate!$F$19*Weight!V44))</f>
        <v>0.42115083395106873</v>
      </c>
      <c r="AG44" s="23">
        <v>2</v>
      </c>
    </row>
    <row r="45" spans="1:33" x14ac:dyDescent="0.25">
      <c r="A45" s="22" t="s">
        <v>90</v>
      </c>
      <c r="B45" s="22" t="s">
        <v>92</v>
      </c>
      <c r="C45" s="23">
        <v>1</v>
      </c>
      <c r="D45" s="23">
        <v>1</v>
      </c>
      <c r="E45" s="23">
        <v>1</v>
      </c>
      <c r="F45" s="23">
        <v>1</v>
      </c>
      <c r="G45" s="23">
        <v>1</v>
      </c>
      <c r="H45" s="23">
        <v>1</v>
      </c>
      <c r="I45" s="23">
        <v>1</v>
      </c>
      <c r="J45" s="23">
        <v>1</v>
      </c>
      <c r="K45" s="23">
        <v>1</v>
      </c>
      <c r="L45" s="23">
        <v>1</v>
      </c>
      <c r="M45" s="22">
        <f t="shared" si="2"/>
        <v>5</v>
      </c>
      <c r="N45" s="22">
        <f t="shared" si="3"/>
        <v>5</v>
      </c>
      <c r="O45" s="22">
        <f t="shared" si="4"/>
        <v>5</v>
      </c>
      <c r="P45" s="22">
        <f t="shared" si="5"/>
        <v>5</v>
      </c>
      <c r="Q45" s="22">
        <f t="shared" si="6"/>
        <v>5</v>
      </c>
      <c r="R45" s="22">
        <f t="shared" si="7"/>
        <v>0.2</v>
      </c>
      <c r="S45" s="22">
        <f t="shared" si="8"/>
        <v>0.2</v>
      </c>
      <c r="T45" s="22">
        <f t="shared" si="9"/>
        <v>0.2</v>
      </c>
      <c r="U45" s="22">
        <f t="shared" si="10"/>
        <v>0.2</v>
      </c>
      <c r="V45" s="22">
        <f t="shared" si="11"/>
        <v>0.2</v>
      </c>
      <c r="W45" s="22">
        <f t="shared" si="12"/>
        <v>5</v>
      </c>
      <c r="X45" s="11">
        <f t="shared" si="13"/>
        <v>5</v>
      </c>
      <c r="Y45" s="11">
        <f t="shared" si="14"/>
        <v>5</v>
      </c>
      <c r="Z45" s="11">
        <f t="shared" si="15"/>
        <v>5</v>
      </c>
      <c r="AA45" s="11">
        <f t="shared" si="16"/>
        <v>5</v>
      </c>
      <c r="AB45" s="22">
        <f t="shared" si="0"/>
        <v>0</v>
      </c>
      <c r="AC45" s="22">
        <v>1.1200000000000001</v>
      </c>
      <c r="AD45" s="22">
        <f t="shared" si="1"/>
        <v>0</v>
      </c>
      <c r="AE45" s="22">
        <f>SUM((Rate!$F$2*Weight!R45),(Rate!$F$6*Weight!S45),(Rate!$F$10*Weight!T45),(Rate!$F$14*Weight!U45),(Rate!$F$18*Weight!V45))</f>
        <v>0.54</v>
      </c>
      <c r="AF45" s="22">
        <f>SUM((Rate!$F$3*Weight!R45),(Rate!$F$7*Weight!S45),(Rate!$F$11*Weight!T45),(Rate!$F$15*Weight!U45),(Rate!$F$19*Weight!V45))</f>
        <v>0.45999999999999996</v>
      </c>
      <c r="AG45" s="23">
        <v>1</v>
      </c>
    </row>
    <row r="46" spans="1:33" x14ac:dyDescent="0.25">
      <c r="A46" s="22" t="s">
        <v>90</v>
      </c>
      <c r="B46" s="22" t="s">
        <v>93</v>
      </c>
      <c r="C46" s="23">
        <f>1/7</f>
        <v>0.14285714285714285</v>
      </c>
      <c r="D46" s="23">
        <f>1/7</f>
        <v>0.14285714285714285</v>
      </c>
      <c r="E46" s="23">
        <f>1/7</f>
        <v>0.14285714285714285</v>
      </c>
      <c r="F46" s="23">
        <v>7</v>
      </c>
      <c r="G46" s="23">
        <v>7</v>
      </c>
      <c r="H46" s="23">
        <f>1/7</f>
        <v>0.14285714285714285</v>
      </c>
      <c r="I46" s="23">
        <f>1/7</f>
        <v>0.14285714285714285</v>
      </c>
      <c r="J46" s="23">
        <v>3</v>
      </c>
      <c r="K46" s="23">
        <v>5</v>
      </c>
      <c r="L46" s="23">
        <v>7</v>
      </c>
      <c r="M46" s="22">
        <f t="shared" si="2"/>
        <v>8.485714285714284</v>
      </c>
      <c r="N46" s="22">
        <f t="shared" si="3"/>
        <v>1.5714285714285712</v>
      </c>
      <c r="O46" s="22">
        <f t="shared" si="4"/>
        <v>22.333333333333332</v>
      </c>
      <c r="P46" s="22">
        <f t="shared" si="5"/>
        <v>13.285714285714285</v>
      </c>
      <c r="Q46" s="22">
        <f t="shared" si="6"/>
        <v>25</v>
      </c>
      <c r="R46" s="22">
        <f t="shared" si="7"/>
        <v>0.23570622611932196</v>
      </c>
      <c r="S46" s="22">
        <f t="shared" si="8"/>
        <v>0.51631880350609305</v>
      </c>
      <c r="T46" s="22">
        <f t="shared" si="9"/>
        <v>5.6654583063827167E-2</v>
      </c>
      <c r="U46" s="22">
        <f t="shared" si="10"/>
        <v>0.15663595350066223</v>
      </c>
      <c r="V46" s="22">
        <f t="shared" si="11"/>
        <v>3.4684433810095824E-2</v>
      </c>
      <c r="W46" s="22">
        <f t="shared" si="12"/>
        <v>7.3482103944746466</v>
      </c>
      <c r="X46" s="11">
        <f t="shared" si="13"/>
        <v>7.557515148520821</v>
      </c>
      <c r="Y46" s="11">
        <f t="shared" si="14"/>
        <v>5.1278569298086962</v>
      </c>
      <c r="Z46" s="11">
        <f t="shared" si="15"/>
        <v>5.8537655335332062</v>
      </c>
      <c r="AA46" s="11">
        <f t="shared" si="16"/>
        <v>5.2870405124833937</v>
      </c>
      <c r="AB46" s="22">
        <f t="shared" si="0"/>
        <v>0.30871942594103818</v>
      </c>
      <c r="AC46" s="22">
        <v>1.1200000000000001</v>
      </c>
      <c r="AD46" s="22">
        <f t="shared" si="1"/>
        <v>0.27564234459021264</v>
      </c>
      <c r="AE46" s="22">
        <f>SUM((Rate!$F$2*Weight!R46),(Rate!$F$6*Weight!S46),(Rate!$F$10*Weight!T46),(Rate!$F$14*Weight!U46),(Rate!$F$18*Weight!V46))</f>
        <v>0.60292980324833978</v>
      </c>
      <c r="AF46" s="22">
        <f>SUM((Rate!$F$3*Weight!R46),(Rate!$F$7*Weight!S46),(Rate!$F$11*Weight!T46),(Rate!$F$15*Weight!U46),(Rate!$F$19*Weight!V46))</f>
        <v>0.39707019675166044</v>
      </c>
      <c r="AG46" s="23">
        <v>1</v>
      </c>
    </row>
    <row r="47" spans="1:33" x14ac:dyDescent="0.25">
      <c r="A47" s="22" t="s">
        <v>90</v>
      </c>
      <c r="B47" s="22" t="s">
        <v>94</v>
      </c>
      <c r="C47" s="23">
        <v>1</v>
      </c>
      <c r="D47" s="23">
        <f>1/7</f>
        <v>0.14285714285714285</v>
      </c>
      <c r="E47" s="23">
        <v>5</v>
      </c>
      <c r="F47" s="23">
        <f>1/9</f>
        <v>0.1111111111111111</v>
      </c>
      <c r="G47" s="23">
        <v>1</v>
      </c>
      <c r="H47" s="23">
        <v>1</v>
      </c>
      <c r="I47" s="23">
        <v>1</v>
      </c>
      <c r="J47" s="23">
        <v>1</v>
      </c>
      <c r="K47" s="23">
        <v>1</v>
      </c>
      <c r="L47" s="23">
        <v>1</v>
      </c>
      <c r="M47" s="22">
        <f t="shared" si="2"/>
        <v>9</v>
      </c>
      <c r="N47" s="22">
        <f t="shared" si="3"/>
        <v>13</v>
      </c>
      <c r="O47" s="22">
        <f t="shared" si="4"/>
        <v>11</v>
      </c>
      <c r="P47" s="22">
        <f t="shared" si="5"/>
        <v>3.253968253968254</v>
      </c>
      <c r="Q47" s="22">
        <f t="shared" si="6"/>
        <v>4.2</v>
      </c>
      <c r="R47" s="22">
        <f t="shared" si="7"/>
        <v>0.12677587994661166</v>
      </c>
      <c r="S47" s="22">
        <f t="shared" si="8"/>
        <v>0.11023697170038634</v>
      </c>
      <c r="T47" s="22">
        <f t="shared" si="9"/>
        <v>0.11218819121258146</v>
      </c>
      <c r="U47" s="22">
        <f t="shared" si="10"/>
        <v>0.39703895020968194</v>
      </c>
      <c r="V47" s="22">
        <f t="shared" si="11"/>
        <v>0.25376000693073864</v>
      </c>
      <c r="W47" s="22">
        <f t="shared" si="12"/>
        <v>6.2866216727585833</v>
      </c>
      <c r="X47" s="11">
        <f t="shared" si="13"/>
        <v>5.8698681460626263</v>
      </c>
      <c r="Y47" s="11">
        <f t="shared" si="14"/>
        <v>5.8801277807417929</v>
      </c>
      <c r="Z47" s="11">
        <f t="shared" si="15"/>
        <v>6.4351996687711219</v>
      </c>
      <c r="AA47" s="11">
        <f t="shared" si="16"/>
        <v>5.9390900008833789</v>
      </c>
      <c r="AB47" s="22">
        <f t="shared" si="0"/>
        <v>0.27054536346087521</v>
      </c>
      <c r="AC47" s="22">
        <v>1.1200000000000001</v>
      </c>
      <c r="AD47" s="22">
        <f t="shared" si="1"/>
        <v>0.24155836023292426</v>
      </c>
      <c r="AE47" s="22">
        <f>SUM((Rate!$F$2*Weight!R47),(Rate!$F$6*Weight!S47),(Rate!$F$10*Weight!T47),(Rate!$F$14*Weight!U47),(Rate!$F$18*Weight!V47))</f>
        <v>0.5444372321445492</v>
      </c>
      <c r="AF47" s="22">
        <f>SUM((Rate!$F$3*Weight!R47),(Rate!$F$7*Weight!S47),(Rate!$F$11*Weight!T47),(Rate!$F$15*Weight!U47),(Rate!$F$19*Weight!V47))</f>
        <v>0.4555627678554508</v>
      </c>
      <c r="AG47" s="23">
        <v>1</v>
      </c>
    </row>
    <row r="48" spans="1:33" x14ac:dyDescent="0.25">
      <c r="A48" s="22" t="s">
        <v>90</v>
      </c>
      <c r="B48" s="22" t="s">
        <v>95</v>
      </c>
      <c r="C48" s="23">
        <v>1</v>
      </c>
      <c r="D48" s="23">
        <f>1/9</f>
        <v>0.1111111111111111</v>
      </c>
      <c r="E48" s="23">
        <v>1</v>
      </c>
      <c r="F48" s="23">
        <v>1</v>
      </c>
      <c r="G48" s="23">
        <v>5</v>
      </c>
      <c r="H48" s="23">
        <f>1/3</f>
        <v>0.33333333333333331</v>
      </c>
      <c r="I48" s="23">
        <v>1</v>
      </c>
      <c r="J48" s="23">
        <v>1</v>
      </c>
      <c r="K48" s="23">
        <v>1</v>
      </c>
      <c r="L48" s="23">
        <v>1</v>
      </c>
      <c r="M48" s="22">
        <f t="shared" si="2"/>
        <v>5</v>
      </c>
      <c r="N48" s="22">
        <f t="shared" si="3"/>
        <v>3.5333333333333337</v>
      </c>
      <c r="O48" s="22">
        <f t="shared" si="4"/>
        <v>17</v>
      </c>
      <c r="P48" s="22">
        <f t="shared" si="5"/>
        <v>4.1111111111111107</v>
      </c>
      <c r="Q48" s="22">
        <f t="shared" si="6"/>
        <v>7</v>
      </c>
      <c r="R48" s="22">
        <f t="shared" si="7"/>
        <v>0.18558855668733582</v>
      </c>
      <c r="S48" s="22">
        <f t="shared" si="8"/>
        <v>0.28979023735960474</v>
      </c>
      <c r="T48" s="22">
        <f t="shared" si="9"/>
        <v>9.7062294576168051E-2</v>
      </c>
      <c r="U48" s="22">
        <f t="shared" si="10"/>
        <v>0.27970620374615934</v>
      </c>
      <c r="V48" s="22">
        <f t="shared" si="11"/>
        <v>0.14785270763073205</v>
      </c>
      <c r="W48" s="22">
        <f t="shared" si="12"/>
        <v>5.3882632520533953</v>
      </c>
      <c r="X48" s="11">
        <f t="shared" si="13"/>
        <v>5.8109431460125194</v>
      </c>
      <c r="Y48" s="11">
        <f t="shared" si="14"/>
        <v>5.3526456974635277</v>
      </c>
      <c r="Z48" s="11">
        <f t="shared" si="15"/>
        <v>6.351301232566021</v>
      </c>
      <c r="AA48" s="11">
        <f t="shared" si="16"/>
        <v>5.4568260626106433</v>
      </c>
      <c r="AB48" s="22">
        <f t="shared" si="0"/>
        <v>0.16799896953530546</v>
      </c>
      <c r="AC48" s="22">
        <v>1.1200000000000001</v>
      </c>
      <c r="AD48" s="22">
        <f t="shared" si="1"/>
        <v>0.14999907994223702</v>
      </c>
      <c r="AE48" s="22">
        <f>SUM((Rate!$F$2*Weight!R48),(Rate!$F$6*Weight!S48),(Rate!$F$10*Weight!T48),(Rate!$F$14*Weight!U48),(Rate!$F$18*Weight!V48))</f>
        <v>0.56650899258224463</v>
      </c>
      <c r="AF48" s="22">
        <f>SUM((Rate!$F$3*Weight!R48),(Rate!$F$7*Weight!S48),(Rate!$F$11*Weight!T48),(Rate!$F$15*Weight!U48),(Rate!$F$19*Weight!V48))</f>
        <v>0.43349100741775548</v>
      </c>
      <c r="AG48" s="23">
        <v>1</v>
      </c>
    </row>
    <row r="49" spans="1:33" x14ac:dyDescent="0.25">
      <c r="A49" s="22" t="s">
        <v>90</v>
      </c>
      <c r="B49" s="22" t="s">
        <v>96</v>
      </c>
      <c r="C49" s="23">
        <f>1/7</f>
        <v>0.14285714285714285</v>
      </c>
      <c r="D49" s="23">
        <v>1</v>
      </c>
      <c r="E49" s="23">
        <v>5</v>
      </c>
      <c r="F49" s="23">
        <v>1</v>
      </c>
      <c r="G49" s="23">
        <v>7</v>
      </c>
      <c r="H49" s="23">
        <v>7</v>
      </c>
      <c r="I49" s="23">
        <v>1</v>
      </c>
      <c r="J49" s="23">
        <v>1</v>
      </c>
      <c r="K49" s="23">
        <f>1/7</f>
        <v>0.14285714285714285</v>
      </c>
      <c r="L49" s="23">
        <v>1</v>
      </c>
      <c r="M49" s="22">
        <f t="shared" si="2"/>
        <v>21</v>
      </c>
      <c r="N49" s="22">
        <f t="shared" si="3"/>
        <v>9.2857142857142847</v>
      </c>
      <c r="O49" s="22">
        <f t="shared" si="4"/>
        <v>11</v>
      </c>
      <c r="P49" s="22">
        <f t="shared" si="5"/>
        <v>4.1428571428571423</v>
      </c>
      <c r="Q49" s="22">
        <f t="shared" si="6"/>
        <v>3.342857142857143</v>
      </c>
      <c r="R49" s="22">
        <f t="shared" si="7"/>
        <v>4.9644914472500676E-2</v>
      </c>
      <c r="S49" s="22">
        <f t="shared" si="8"/>
        <v>0.2723007260938296</v>
      </c>
      <c r="T49" s="22">
        <f t="shared" si="9"/>
        <v>0.13888747268057614</v>
      </c>
      <c r="U49" s="22">
        <f t="shared" si="10"/>
        <v>0.21449186828497174</v>
      </c>
      <c r="V49" s="22">
        <f t="shared" si="11"/>
        <v>0.32467501846812191</v>
      </c>
      <c r="W49" s="22">
        <f t="shared" si="12"/>
        <v>6.5063903015200903</v>
      </c>
      <c r="X49" s="11">
        <f t="shared" si="13"/>
        <v>6.8046144295161035</v>
      </c>
      <c r="Y49" s="11">
        <f t="shared" si="14"/>
        <v>5.5195718003807546</v>
      </c>
      <c r="Z49" s="11">
        <f t="shared" si="15"/>
        <v>6.05090298859567</v>
      </c>
      <c r="AA49" s="11">
        <f t="shared" si="16"/>
        <v>8.7237509920433762</v>
      </c>
      <c r="AB49" s="22">
        <f t="shared" si="0"/>
        <v>0.43026152560279973</v>
      </c>
      <c r="AC49" s="22">
        <v>1.1200000000000001</v>
      </c>
      <c r="AD49" s="22">
        <f t="shared" si="1"/>
        <v>0.38416207643107114</v>
      </c>
      <c r="AE49" s="22">
        <f>SUM((Rate!$F$2*Weight!R49),(Rate!$F$6*Weight!S49),(Rate!$F$10*Weight!T49),(Rate!$F$14*Weight!U49),(Rate!$F$18*Weight!V49))</f>
        <v>0.61550604185086955</v>
      </c>
      <c r="AF49" s="22">
        <f>SUM((Rate!$F$3*Weight!R49),(Rate!$F$7*Weight!S49),(Rate!$F$11*Weight!T49),(Rate!$F$15*Weight!U49),(Rate!$F$19*Weight!V49))</f>
        <v>0.38449395814913057</v>
      </c>
      <c r="AG49" s="23">
        <v>1</v>
      </c>
    </row>
    <row r="50" spans="1:33" x14ac:dyDescent="0.25">
      <c r="A50" s="22" t="s">
        <v>90</v>
      </c>
      <c r="B50" s="22" t="s">
        <v>97</v>
      </c>
      <c r="C50" s="23">
        <f>1/7</f>
        <v>0.14285714285714285</v>
      </c>
      <c r="D50" s="23">
        <f>1/7</f>
        <v>0.14285714285714285</v>
      </c>
      <c r="E50" s="23">
        <v>7</v>
      </c>
      <c r="F50" s="23">
        <f>1/7</f>
        <v>0.14285714285714285</v>
      </c>
      <c r="G50" s="23">
        <v>7</v>
      </c>
      <c r="H50" s="23">
        <v>7</v>
      </c>
      <c r="I50" s="23">
        <v>1</v>
      </c>
      <c r="J50" s="23">
        <f>1/7</f>
        <v>0.14285714285714285</v>
      </c>
      <c r="K50" s="23">
        <f>1/7</f>
        <v>0.14285714285714285</v>
      </c>
      <c r="L50" s="23">
        <v>1</v>
      </c>
      <c r="M50" s="22">
        <f t="shared" si="2"/>
        <v>23</v>
      </c>
      <c r="N50" s="22">
        <f t="shared" si="3"/>
        <v>15.285714285714285</v>
      </c>
      <c r="O50" s="22">
        <f t="shared" si="4"/>
        <v>23</v>
      </c>
      <c r="P50" s="22">
        <f t="shared" si="5"/>
        <v>2.4285714285714288</v>
      </c>
      <c r="Q50" s="22">
        <f t="shared" si="6"/>
        <v>2.4285714285714288</v>
      </c>
      <c r="R50" s="22">
        <f t="shared" si="7"/>
        <v>4.2789874991036633E-2</v>
      </c>
      <c r="S50" s="22">
        <f t="shared" si="8"/>
        <v>0.15835265434902121</v>
      </c>
      <c r="T50" s="22">
        <f t="shared" si="9"/>
        <v>4.2789874991036633E-2</v>
      </c>
      <c r="U50" s="22">
        <f t="shared" si="10"/>
        <v>0.37803379783445273</v>
      </c>
      <c r="V50" s="22">
        <f t="shared" si="11"/>
        <v>0.37803379783445273</v>
      </c>
      <c r="W50" s="22">
        <f t="shared" si="12"/>
        <v>5.0528592176452758</v>
      </c>
      <c r="X50" s="11">
        <f t="shared" si="13"/>
        <v>5.4651471698113188</v>
      </c>
      <c r="Y50" s="11">
        <f t="shared" si="14"/>
        <v>5.0528592176452758</v>
      </c>
      <c r="Z50" s="11">
        <f t="shared" si="15"/>
        <v>6.5168628839514913</v>
      </c>
      <c r="AA50" s="11">
        <f t="shared" si="16"/>
        <v>6.5168628839514913</v>
      </c>
      <c r="AB50" s="22">
        <f t="shared" si="0"/>
        <v>0.18022956865024264</v>
      </c>
      <c r="AC50" s="22">
        <v>1.1200000000000001</v>
      </c>
      <c r="AD50" s="22">
        <f t="shared" si="1"/>
        <v>0.16091925772343091</v>
      </c>
      <c r="AE50" s="22">
        <f>SUM((Rate!$F$2*Weight!R50),(Rate!$F$6*Weight!S50),(Rate!$F$10*Weight!T50),(Rate!$F$14*Weight!U50),(Rate!$F$18*Weight!V50))</f>
        <v>0.58060329373521047</v>
      </c>
      <c r="AF50" s="22">
        <f>SUM((Rate!$F$3*Weight!R50),(Rate!$F$7*Weight!S50),(Rate!$F$11*Weight!T50),(Rate!$F$15*Weight!U50),(Rate!$F$19*Weight!V50))</f>
        <v>0.41939670626478953</v>
      </c>
      <c r="AG50" s="23">
        <v>1</v>
      </c>
    </row>
    <row r="51" spans="1:33" x14ac:dyDescent="0.25">
      <c r="A51" s="22" t="s">
        <v>90</v>
      </c>
      <c r="B51" s="22" t="s">
        <v>98</v>
      </c>
      <c r="C51" s="23">
        <v>1</v>
      </c>
      <c r="D51" s="23">
        <f>1/7</f>
        <v>0.14285714285714285</v>
      </c>
      <c r="E51" s="23">
        <f>1/7</f>
        <v>0.14285714285714285</v>
      </c>
      <c r="F51" s="23">
        <f>1/7</f>
        <v>0.14285714285714285</v>
      </c>
      <c r="G51" s="23">
        <v>7</v>
      </c>
      <c r="H51" s="23">
        <f>1/7</f>
        <v>0.14285714285714285</v>
      </c>
      <c r="I51" s="23">
        <f>1/7</f>
        <v>0.14285714285714285</v>
      </c>
      <c r="J51" s="23">
        <v>7</v>
      </c>
      <c r="K51" s="23">
        <f>1/7</f>
        <v>0.14285714285714285</v>
      </c>
      <c r="L51" s="23">
        <v>7</v>
      </c>
      <c r="M51" s="22">
        <f t="shared" si="2"/>
        <v>9.2857142857142847</v>
      </c>
      <c r="N51" s="22">
        <f t="shared" si="3"/>
        <v>9.2857142857142847</v>
      </c>
      <c r="O51" s="22">
        <f t="shared" si="4"/>
        <v>22.142857142857142</v>
      </c>
      <c r="P51" s="22">
        <f t="shared" si="5"/>
        <v>1.5714285714285714</v>
      </c>
      <c r="Q51" s="22">
        <f t="shared" si="6"/>
        <v>29</v>
      </c>
      <c r="R51" s="22">
        <f t="shared" si="7"/>
        <v>0.1727604097793197</v>
      </c>
      <c r="S51" s="22">
        <f t="shared" si="8"/>
        <v>0.1727604097793197</v>
      </c>
      <c r="T51" s="22">
        <f t="shared" si="9"/>
        <v>8.1643784469145983E-2</v>
      </c>
      <c r="U51" s="22">
        <f t="shared" si="10"/>
        <v>0.54031285733176726</v>
      </c>
      <c r="V51" s="22">
        <f t="shared" si="11"/>
        <v>3.2522538640447428E-2</v>
      </c>
      <c r="W51" s="22">
        <f t="shared" si="12"/>
        <v>7.0726425917487781</v>
      </c>
      <c r="X51" s="11">
        <f t="shared" si="13"/>
        <v>7.0726425917487781</v>
      </c>
      <c r="Y51" s="11">
        <f t="shared" si="14"/>
        <v>5.3384250364360657</v>
      </c>
      <c r="Z51" s="11">
        <f t="shared" si="15"/>
        <v>6.9554570190466594</v>
      </c>
      <c r="AA51" s="11">
        <f t="shared" si="16"/>
        <v>5.2497010284620904</v>
      </c>
      <c r="AB51" s="22">
        <f t="shared" si="0"/>
        <v>0.33444341337211858</v>
      </c>
      <c r="AC51" s="22">
        <v>1.1200000000000001</v>
      </c>
      <c r="AD51" s="22">
        <f t="shared" si="1"/>
        <v>0.29861019051082011</v>
      </c>
      <c r="AE51" s="22">
        <f>SUM((Rate!$F$2*Weight!R51),(Rate!$F$6*Weight!S51),(Rate!$F$10*Weight!T51),(Rate!$F$14*Weight!U51),(Rate!$F$18*Weight!V51))</f>
        <v>0.55612122249274654</v>
      </c>
      <c r="AF51" s="22">
        <f>SUM((Rate!$F$3*Weight!R51),(Rate!$F$7*Weight!S51),(Rate!$F$11*Weight!T51),(Rate!$F$15*Weight!U51),(Rate!$F$19*Weight!V51))</f>
        <v>0.44387877750725363</v>
      </c>
      <c r="AG51" s="23">
        <v>2</v>
      </c>
    </row>
    <row r="52" spans="1:33" x14ac:dyDescent="0.25">
      <c r="A52" s="22" t="s">
        <v>90</v>
      </c>
      <c r="B52" s="22" t="s">
        <v>99</v>
      </c>
      <c r="C52" s="23">
        <f>1/7</f>
        <v>0.14285714285714285</v>
      </c>
      <c r="D52" s="23">
        <v>0.2</v>
      </c>
      <c r="E52" s="23">
        <f>1/9</f>
        <v>0.1111111111111111</v>
      </c>
      <c r="F52" s="23">
        <v>1</v>
      </c>
      <c r="G52" s="23">
        <v>9</v>
      </c>
      <c r="H52" s="23">
        <f>1/9</f>
        <v>0.1111111111111111</v>
      </c>
      <c r="I52" s="23">
        <f>1/7</f>
        <v>0.14285714285714285</v>
      </c>
      <c r="J52" s="23">
        <v>5</v>
      </c>
      <c r="K52" s="23">
        <v>0.2</v>
      </c>
      <c r="L52" s="23">
        <v>7</v>
      </c>
      <c r="M52" s="22">
        <f t="shared" si="2"/>
        <v>13.253968253968253</v>
      </c>
      <c r="N52" s="22">
        <f t="shared" si="3"/>
        <v>2.3650793650793651</v>
      </c>
      <c r="O52" s="22">
        <f t="shared" si="4"/>
        <v>22.2</v>
      </c>
      <c r="P52" s="22">
        <f t="shared" si="5"/>
        <v>2.5428571428571427</v>
      </c>
      <c r="Q52" s="22">
        <f t="shared" si="6"/>
        <v>31</v>
      </c>
      <c r="R52" s="22">
        <f t="shared" si="7"/>
        <v>0.16402827354278013</v>
      </c>
      <c r="S52" s="22">
        <f t="shared" si="8"/>
        <v>0.40798978350760368</v>
      </c>
      <c r="T52" s="22">
        <f t="shared" si="9"/>
        <v>6.8549072380906642E-2</v>
      </c>
      <c r="U52" s="22">
        <f t="shared" si="10"/>
        <v>0.32887088094655309</v>
      </c>
      <c r="V52" s="22">
        <f t="shared" si="11"/>
        <v>3.0561989622156626E-2</v>
      </c>
      <c r="W52" s="22">
        <f t="shared" si="12"/>
        <v>6.3585874267744833</v>
      </c>
      <c r="X52" s="11">
        <f t="shared" si="13"/>
        <v>6.8066854846364828</v>
      </c>
      <c r="Y52" s="11">
        <f t="shared" si="14"/>
        <v>5.191871939229241</v>
      </c>
      <c r="Z52" s="11">
        <f t="shared" si="15"/>
        <v>6.4270856554527089</v>
      </c>
      <c r="AA52" s="11">
        <f t="shared" si="16"/>
        <v>5.0654725797540161</v>
      </c>
      <c r="AB52" s="22">
        <f t="shared" si="0"/>
        <v>0.24248515429234674</v>
      </c>
      <c r="AC52" s="22">
        <v>1.1200000000000001</v>
      </c>
      <c r="AD52" s="22">
        <f t="shared" si="1"/>
        <v>0.21650460204673813</v>
      </c>
      <c r="AE52" s="22">
        <f>SUM((Rate!$F$2*Weight!R52),(Rate!$F$6*Weight!S52),(Rate!$F$10*Weight!T52),(Rate!$F$14*Weight!U52),(Rate!$F$18*Weight!V52))</f>
        <v>0.61469721857689574</v>
      </c>
      <c r="AF52" s="22">
        <f>SUM((Rate!$F$3*Weight!R52),(Rate!$F$7*Weight!S52),(Rate!$F$11*Weight!T52),(Rate!$F$15*Weight!U52),(Rate!$F$19*Weight!V52))</f>
        <v>0.38530278142310448</v>
      </c>
      <c r="AG52" s="23">
        <v>1</v>
      </c>
    </row>
    <row r="53" spans="1:33" x14ac:dyDescent="0.25">
      <c r="A53" s="22" t="s">
        <v>90</v>
      </c>
      <c r="B53" s="22" t="s">
        <v>100</v>
      </c>
      <c r="C53" s="23">
        <v>1</v>
      </c>
      <c r="D53" s="23">
        <f>1/7</f>
        <v>0.14285714285714285</v>
      </c>
      <c r="E53" s="23">
        <v>0.2</v>
      </c>
      <c r="F53" s="23">
        <v>0.2</v>
      </c>
      <c r="G53" s="23">
        <v>7</v>
      </c>
      <c r="H53" s="23">
        <f>1/7</f>
        <v>0.14285714285714285</v>
      </c>
      <c r="I53" s="23">
        <f>1/7</f>
        <v>0.14285714285714285</v>
      </c>
      <c r="J53" s="23">
        <v>1</v>
      </c>
      <c r="K53" s="23">
        <v>1</v>
      </c>
      <c r="L53" s="23">
        <v>7</v>
      </c>
      <c r="M53" s="22">
        <f t="shared" si="2"/>
        <v>3.342857142857143</v>
      </c>
      <c r="N53" s="22">
        <f t="shared" si="3"/>
        <v>7.2857142857142856</v>
      </c>
      <c r="O53" s="22">
        <f t="shared" si="4"/>
        <v>23</v>
      </c>
      <c r="P53" s="22">
        <f t="shared" si="5"/>
        <v>2.4857142857142853</v>
      </c>
      <c r="Q53" s="22">
        <f t="shared" si="6"/>
        <v>21</v>
      </c>
      <c r="R53" s="22">
        <f t="shared" si="7"/>
        <v>0.27622842317259816</v>
      </c>
      <c r="S53" s="22">
        <f t="shared" si="8"/>
        <v>0.23090822612826317</v>
      </c>
      <c r="T53" s="22">
        <f t="shared" si="9"/>
        <v>4.2182291745745316E-2</v>
      </c>
      <c r="U53" s="22">
        <f t="shared" si="10"/>
        <v>0.40507996378884464</v>
      </c>
      <c r="V53" s="22">
        <f t="shared" si="11"/>
        <v>4.560109516454873E-2</v>
      </c>
      <c r="W53" s="22">
        <f t="shared" si="12"/>
        <v>5.1967792258500216</v>
      </c>
      <c r="X53" s="11">
        <f t="shared" si="13"/>
        <v>5.2082871649737461</v>
      </c>
      <c r="Y53" s="11">
        <f t="shared" si="14"/>
        <v>5.1704171797424365</v>
      </c>
      <c r="Z53" s="11">
        <f t="shared" si="15"/>
        <v>6.0490111706736949</v>
      </c>
      <c r="AA53" s="11">
        <f t="shared" si="16"/>
        <v>5.1289234700021966</v>
      </c>
      <c r="AB53" s="22">
        <f t="shared" si="0"/>
        <v>8.7670910562104742E-2</v>
      </c>
      <c r="AC53" s="22">
        <v>1.1200000000000001</v>
      </c>
      <c r="AD53" s="22">
        <f t="shared" si="1"/>
        <v>7.8277598716164937E-2</v>
      </c>
      <c r="AE53" s="22">
        <f>SUM((Rate!$F$2*Weight!R53),(Rate!$F$6*Weight!S53),(Rate!$F$10*Weight!T53),(Rate!$F$14*Weight!U53),(Rate!$F$18*Weight!V53))</f>
        <v>0.51401641777689056</v>
      </c>
      <c r="AF53" s="22">
        <f>SUM((Rate!$F$3*Weight!R53),(Rate!$F$7*Weight!S53),(Rate!$F$11*Weight!T53),(Rate!$F$15*Weight!U53),(Rate!$F$19*Weight!V53))</f>
        <v>0.48598358222310956</v>
      </c>
      <c r="AG53" s="23">
        <v>1</v>
      </c>
    </row>
    <row r="54" spans="1:33" x14ac:dyDescent="0.25">
      <c r="A54" s="22" t="s">
        <v>90</v>
      </c>
      <c r="B54" s="22" t="s">
        <v>304</v>
      </c>
      <c r="C54" s="23">
        <v>3</v>
      </c>
      <c r="D54" s="23">
        <v>0.14000000000000001</v>
      </c>
      <c r="E54" s="23">
        <v>1</v>
      </c>
      <c r="F54" s="23">
        <v>1</v>
      </c>
      <c r="G54" s="23">
        <v>1</v>
      </c>
      <c r="H54" s="23">
        <v>0.33</v>
      </c>
      <c r="I54" s="23">
        <v>0.33</v>
      </c>
      <c r="J54" s="23">
        <v>0.2</v>
      </c>
      <c r="K54" s="23">
        <v>0.2</v>
      </c>
      <c r="L54" s="23">
        <v>1</v>
      </c>
      <c r="M54" s="22">
        <f t="shared" si="2"/>
        <v>7.6633333333333331</v>
      </c>
      <c r="N54" s="22">
        <f t="shared" si="3"/>
        <v>6.33</v>
      </c>
      <c r="O54" s="22">
        <f t="shared" si="4"/>
        <v>17.173160173160174</v>
      </c>
      <c r="P54" s="22">
        <f t="shared" si="5"/>
        <v>3.34</v>
      </c>
      <c r="Q54" s="22">
        <f t="shared" si="6"/>
        <v>6.2303030303030305</v>
      </c>
      <c r="R54" s="22">
        <f t="shared" si="7"/>
        <v>0.20025340069148526</v>
      </c>
      <c r="S54" s="22">
        <f t="shared" si="8"/>
        <v>0.2090975954297572</v>
      </c>
      <c r="T54" s="22">
        <f t="shared" si="9"/>
        <v>6.6657563967960992E-2</v>
      </c>
      <c r="U54" s="22">
        <f t="shared" si="10"/>
        <v>0.33725478837338302</v>
      </c>
      <c r="V54" s="22">
        <f t="shared" si="11"/>
        <v>0.18673665153741362</v>
      </c>
      <c r="W54" s="22">
        <f t="shared" si="12"/>
        <v>6.4105099331387354</v>
      </c>
      <c r="X54" s="11">
        <f t="shared" si="13"/>
        <v>5.9571690425098316</v>
      </c>
      <c r="Y54" s="11">
        <f t="shared" si="14"/>
        <v>6.3969001704084922</v>
      </c>
      <c r="Z54" s="11">
        <f t="shared" si="15"/>
        <v>6.5543368750177953</v>
      </c>
      <c r="AA54" s="11">
        <f t="shared" si="16"/>
        <v>6.0327464247595746</v>
      </c>
      <c r="AB54" s="22">
        <f t="shared" si="0"/>
        <v>0.31758312229172136</v>
      </c>
      <c r="AC54" s="22">
        <v>1.1200000000000001</v>
      </c>
      <c r="AD54" s="22">
        <f t="shared" si="1"/>
        <v>0.28355635918903693</v>
      </c>
      <c r="AE54" s="22">
        <f>SUM((Rate!$F$2*Weight!R54),(Rate!$F$6*Weight!S54),(Rate!$F$10*Weight!T54),(Rate!$F$14*Weight!U54),(Rate!$F$18*Weight!V54))</f>
        <v>0.5344329110319902</v>
      </c>
      <c r="AF54" s="22">
        <f>SUM((Rate!$F$3*Weight!R54),(Rate!$F$7*Weight!S54),(Rate!$F$11*Weight!T54),(Rate!$F$15*Weight!U54),(Rate!$F$19*Weight!V54))</f>
        <v>0.46556708896800991</v>
      </c>
      <c r="AG54" s="23">
        <v>1</v>
      </c>
    </row>
    <row r="55" spans="1:33" x14ac:dyDescent="0.25">
      <c r="A55" s="22" t="s">
        <v>90</v>
      </c>
      <c r="B55" s="22" t="s">
        <v>305</v>
      </c>
      <c r="C55" s="23">
        <v>0.14000000000000001</v>
      </c>
      <c r="D55" s="23">
        <v>0.2</v>
      </c>
      <c r="E55" s="23">
        <v>5</v>
      </c>
      <c r="F55" s="23">
        <v>1</v>
      </c>
      <c r="G55" s="23">
        <v>3</v>
      </c>
      <c r="H55" s="23">
        <v>0.2</v>
      </c>
      <c r="I55" s="23">
        <v>0.2</v>
      </c>
      <c r="J55" s="23">
        <v>0.33</v>
      </c>
      <c r="K55" s="23">
        <v>1</v>
      </c>
      <c r="L55" s="23">
        <v>1</v>
      </c>
      <c r="M55" s="22">
        <f t="shared" si="2"/>
        <v>14.342857142857142</v>
      </c>
      <c r="N55" s="22">
        <f t="shared" si="3"/>
        <v>2.6733333333333338</v>
      </c>
      <c r="O55" s="22">
        <f t="shared" si="4"/>
        <v>17.030303030303031</v>
      </c>
      <c r="P55" s="22">
        <f t="shared" si="5"/>
        <v>4.2</v>
      </c>
      <c r="Q55" s="22">
        <f t="shared" si="6"/>
        <v>7.53</v>
      </c>
      <c r="R55" s="22">
        <f t="shared" si="7"/>
        <v>0.13606803239128826</v>
      </c>
      <c r="S55" s="22">
        <f t="shared" si="8"/>
        <v>0.39006705038556905</v>
      </c>
      <c r="T55" s="22">
        <f t="shared" si="9"/>
        <v>5.7759022486709298E-2</v>
      </c>
      <c r="U55" s="22">
        <f t="shared" si="10"/>
        <v>0.22165552448442857</v>
      </c>
      <c r="V55" s="22">
        <f t="shared" si="11"/>
        <v>0.19445037025200482</v>
      </c>
      <c r="W55" s="22">
        <f t="shared" si="12"/>
        <v>5.4385891925414782</v>
      </c>
      <c r="X55" s="11">
        <f t="shared" si="13"/>
        <v>6.9966586718183068</v>
      </c>
      <c r="Y55" s="11">
        <f t="shared" si="14"/>
        <v>5.6007649064347547</v>
      </c>
      <c r="Z55" s="11">
        <f t="shared" si="15"/>
        <v>5.5538254361592418</v>
      </c>
      <c r="AA55" s="11">
        <f t="shared" si="16"/>
        <v>6.940006367125398</v>
      </c>
      <c r="AB55" s="22">
        <f t="shared" si="0"/>
        <v>0.27649222870395884</v>
      </c>
      <c r="AC55" s="22">
        <v>1.1200000000000001</v>
      </c>
      <c r="AD55" s="22">
        <f t="shared" si="1"/>
        <v>0.24686806134282038</v>
      </c>
      <c r="AE55" s="22">
        <f>SUM((Rate!$F$2*Weight!R55),(Rate!$F$6*Weight!S55),(Rate!$F$10*Weight!T55),(Rate!$F$14*Weight!U55),(Rate!$F$18*Weight!V55))</f>
        <v>0.60738719336823555</v>
      </c>
      <c r="AF55" s="22">
        <f>SUM((Rate!$F$3*Weight!R55),(Rate!$F$7*Weight!S55),(Rate!$F$11*Weight!T55),(Rate!$F$15*Weight!U55),(Rate!$F$19*Weight!V55))</f>
        <v>0.39261280663176457</v>
      </c>
      <c r="AG55" s="23">
        <v>1</v>
      </c>
    </row>
    <row r="56" spans="1:33" x14ac:dyDescent="0.25">
      <c r="A56" s="22" t="s">
        <v>90</v>
      </c>
      <c r="B56" s="22" t="s">
        <v>306</v>
      </c>
      <c r="C56" s="23" t="s">
        <v>59</v>
      </c>
      <c r="D56" s="23" t="s">
        <v>59</v>
      </c>
      <c r="E56" s="23" t="s">
        <v>59</v>
      </c>
      <c r="F56" s="23" t="s">
        <v>59</v>
      </c>
      <c r="G56" s="23" t="s">
        <v>59</v>
      </c>
      <c r="H56" s="23" t="s">
        <v>59</v>
      </c>
      <c r="I56" s="23" t="s">
        <v>59</v>
      </c>
      <c r="J56" s="23" t="s">
        <v>59</v>
      </c>
      <c r="K56" s="23" t="s">
        <v>59</v>
      </c>
      <c r="L56" s="23" t="s">
        <v>59</v>
      </c>
      <c r="M56" s="22" t="e">
        <f t="shared" si="2"/>
        <v>#VALUE!</v>
      </c>
      <c r="N56" s="22" t="e">
        <f t="shared" si="3"/>
        <v>#VALUE!</v>
      </c>
      <c r="O56" s="22" t="e">
        <f t="shared" si="4"/>
        <v>#VALUE!</v>
      </c>
      <c r="P56" s="22" t="e">
        <f t="shared" si="5"/>
        <v>#VALUE!</v>
      </c>
      <c r="Q56" s="22" t="e">
        <f t="shared" si="6"/>
        <v>#VALUE!</v>
      </c>
      <c r="R56" s="22" t="e">
        <f t="shared" si="7"/>
        <v>#VALUE!</v>
      </c>
      <c r="S56" s="22" t="e">
        <f t="shared" si="8"/>
        <v>#VALUE!</v>
      </c>
      <c r="T56" s="22" t="e">
        <f t="shared" si="9"/>
        <v>#VALUE!</v>
      </c>
      <c r="U56" s="22" t="e">
        <f t="shared" si="10"/>
        <v>#VALUE!</v>
      </c>
      <c r="V56" s="22" t="e">
        <f t="shared" si="11"/>
        <v>#VALUE!</v>
      </c>
      <c r="W56" s="22" t="e">
        <f t="shared" si="12"/>
        <v>#VALUE!</v>
      </c>
      <c r="X56" s="11" t="e">
        <f t="shared" si="13"/>
        <v>#VALUE!</v>
      </c>
      <c r="Y56" s="11" t="e">
        <f t="shared" si="14"/>
        <v>#VALUE!</v>
      </c>
      <c r="Z56" s="11" t="e">
        <f t="shared" si="15"/>
        <v>#VALUE!</v>
      </c>
      <c r="AA56" s="11" t="e">
        <f t="shared" si="16"/>
        <v>#VALUE!</v>
      </c>
      <c r="AB56" s="22" t="e">
        <f t="shared" si="0"/>
        <v>#VALUE!</v>
      </c>
      <c r="AC56" s="22">
        <v>1.1200000000000001</v>
      </c>
      <c r="AD56" s="22" t="e">
        <f t="shared" si="1"/>
        <v>#VALUE!</v>
      </c>
      <c r="AE56" s="22" t="e">
        <f>SUM((Rate!$F$2*Weight!R56),(Rate!$F$6*Weight!S56),(Rate!$F$10*Weight!T56),(Rate!$F$14*Weight!U56),(Rate!$F$18*Weight!V56))</f>
        <v>#VALUE!</v>
      </c>
      <c r="AF56" s="22" t="e">
        <f>SUM((Rate!$F$3*Weight!R56),(Rate!$F$7*Weight!S56),(Rate!$F$11*Weight!T56),(Rate!$F$15*Weight!U56),(Rate!$F$19*Weight!V56))</f>
        <v>#VALUE!</v>
      </c>
      <c r="AG56" s="23">
        <v>1</v>
      </c>
    </row>
    <row r="57" spans="1:33" x14ac:dyDescent="0.25">
      <c r="A57" s="22" t="s">
        <v>90</v>
      </c>
      <c r="B57" s="22" t="s">
        <v>307</v>
      </c>
      <c r="C57" s="23">
        <v>0.1</v>
      </c>
      <c r="D57" s="23">
        <v>0.1</v>
      </c>
      <c r="E57" s="23">
        <v>9</v>
      </c>
      <c r="F57" s="23">
        <v>0.1</v>
      </c>
      <c r="G57" s="23">
        <v>9</v>
      </c>
      <c r="H57" s="23">
        <v>0.1</v>
      </c>
      <c r="I57" s="23">
        <v>9</v>
      </c>
      <c r="J57" s="23">
        <v>9</v>
      </c>
      <c r="K57" s="23">
        <v>0.1</v>
      </c>
      <c r="L57" s="23">
        <v>9</v>
      </c>
      <c r="M57" s="22">
        <f t="shared" si="2"/>
        <v>39</v>
      </c>
      <c r="N57" s="22">
        <f t="shared" si="3"/>
        <v>11.311111111111112</v>
      </c>
      <c r="O57" s="22">
        <f t="shared" si="4"/>
        <v>20.222222222222221</v>
      </c>
      <c r="P57" s="22">
        <f t="shared" si="5"/>
        <v>1.4111111111111112</v>
      </c>
      <c r="Q57" s="22">
        <f t="shared" si="6"/>
        <v>29.111111111111111</v>
      </c>
      <c r="R57" s="22">
        <f t="shared" si="7"/>
        <v>2.2931866240204591E-2</v>
      </c>
      <c r="S57" s="22">
        <f t="shared" si="8"/>
        <v>0.24085028759599006</v>
      </c>
      <c r="T57" s="22">
        <f t="shared" si="9"/>
        <v>0.13401388200135472</v>
      </c>
      <c r="U57" s="22">
        <f t="shared" si="10"/>
        <v>0.53056478351799119</v>
      </c>
      <c r="V57" s="22">
        <f t="shared" si="11"/>
        <v>7.1639180644459552E-2</v>
      </c>
      <c r="W57" s="22">
        <f t="shared" si="12"/>
        <v>5.3603885683786974</v>
      </c>
      <c r="X57" s="11">
        <f t="shared" si="13"/>
        <v>10.154615953414135</v>
      </c>
      <c r="Y57" s="11">
        <f t="shared" si="14"/>
        <v>7.94672096261331</v>
      </c>
      <c r="Z57" s="11">
        <f t="shared" si="15"/>
        <v>9.7128153390129324</v>
      </c>
      <c r="AA57" s="11">
        <f t="shared" si="16"/>
        <v>5.2478696173023502</v>
      </c>
      <c r="AB57" s="22">
        <f t="shared" si="0"/>
        <v>0.67112052203607098</v>
      </c>
      <c r="AC57" s="22">
        <v>1.1200000000000001</v>
      </c>
      <c r="AD57" s="22">
        <f t="shared" si="1"/>
        <v>0.5992147518179205</v>
      </c>
      <c r="AE57" s="22">
        <f>SUM((Rate!$F$2*Weight!R57),(Rate!$F$6*Weight!S57),(Rate!$F$10*Weight!T57),(Rate!$F$14*Weight!U57),(Rate!$F$18*Weight!V57))</f>
        <v>0.64650280805460658</v>
      </c>
      <c r="AF57" s="22">
        <f>SUM((Rate!$F$3*Weight!R57),(Rate!$F$7*Weight!S57),(Rate!$F$11*Weight!T57),(Rate!$F$15*Weight!U57),(Rate!$F$19*Weight!V57))</f>
        <v>0.35349719194539364</v>
      </c>
      <c r="AG57" s="23">
        <v>1</v>
      </c>
    </row>
    <row r="58" spans="1:33" x14ac:dyDescent="0.25">
      <c r="A58" s="22" t="s">
        <v>90</v>
      </c>
      <c r="B58" s="22" t="s">
        <v>308</v>
      </c>
      <c r="C58" s="23">
        <v>7</v>
      </c>
      <c r="D58" s="23">
        <v>0.1</v>
      </c>
      <c r="E58" s="23">
        <v>0.1</v>
      </c>
      <c r="F58" s="23">
        <v>0.1</v>
      </c>
      <c r="G58" s="23">
        <v>9</v>
      </c>
      <c r="H58" s="23">
        <v>0.1</v>
      </c>
      <c r="I58" s="23">
        <v>0.1</v>
      </c>
      <c r="J58" s="23">
        <v>9</v>
      </c>
      <c r="K58" s="23">
        <v>9</v>
      </c>
      <c r="L58" s="23">
        <v>9</v>
      </c>
      <c r="M58" s="22">
        <f t="shared" si="2"/>
        <v>1.4539682539682541</v>
      </c>
      <c r="N58" s="22">
        <f t="shared" si="3"/>
        <v>18.211111111111112</v>
      </c>
      <c r="O58" s="22">
        <f t="shared" si="4"/>
        <v>30.111111111111111</v>
      </c>
      <c r="P58" s="22">
        <f t="shared" si="5"/>
        <v>10.31111111111111</v>
      </c>
      <c r="Q58" s="22">
        <f t="shared" si="6"/>
        <v>39</v>
      </c>
      <c r="R58" s="22">
        <f t="shared" si="7"/>
        <v>0.50670241014901107</v>
      </c>
      <c r="S58" s="22">
        <f t="shared" si="8"/>
        <v>0.14363326554659669</v>
      </c>
      <c r="T58" s="22">
        <f t="shared" si="9"/>
        <v>6.9711282516021295E-2</v>
      </c>
      <c r="U58" s="22">
        <f t="shared" si="10"/>
        <v>0.25707796772258307</v>
      </c>
      <c r="V58" s="22">
        <f t="shared" si="11"/>
        <v>2.2875074065787843E-2</v>
      </c>
      <c r="W58" s="22">
        <f t="shared" si="12"/>
        <v>9.3776947753201885</v>
      </c>
      <c r="X58" s="11">
        <f t="shared" si="13"/>
        <v>7.6436290718285811</v>
      </c>
      <c r="Y58" s="11">
        <f t="shared" si="14"/>
        <v>5.2778291453483632</v>
      </c>
      <c r="Z58" s="11">
        <f t="shared" si="15"/>
        <v>10.318657044923267</v>
      </c>
      <c r="AA58" s="11">
        <f t="shared" si="16"/>
        <v>5.4303019072759744</v>
      </c>
      <c r="AB58" s="22">
        <f t="shared" si="0"/>
        <v>0.65240559723481861</v>
      </c>
      <c r="AC58" s="22">
        <v>1.1200000000000001</v>
      </c>
      <c r="AD58" s="22">
        <f t="shared" si="1"/>
        <v>0.58250499753108798</v>
      </c>
      <c r="AE58" s="22">
        <f>SUM((Rate!$F$2*Weight!R58),(Rate!$F$6*Weight!S58),(Rate!$F$10*Weight!T58),(Rate!$F$14*Weight!U58),(Rate!$F$18*Weight!V58))</f>
        <v>0.38252313498085633</v>
      </c>
      <c r="AF58" s="22">
        <f>SUM((Rate!$F$3*Weight!R58),(Rate!$F$7*Weight!S58),(Rate!$F$11*Weight!T58),(Rate!$F$15*Weight!U58),(Rate!$F$19*Weight!V58))</f>
        <v>0.61747686501914378</v>
      </c>
      <c r="AG58" s="23">
        <v>1</v>
      </c>
    </row>
    <row r="59" spans="1:33" x14ac:dyDescent="0.25">
      <c r="A59" s="22" t="s">
        <v>90</v>
      </c>
      <c r="B59" s="22" t="s">
        <v>309</v>
      </c>
      <c r="C59" s="23">
        <v>0.2</v>
      </c>
      <c r="D59" s="23">
        <v>0.14000000000000001</v>
      </c>
      <c r="E59" s="23">
        <v>0.2</v>
      </c>
      <c r="F59" s="23">
        <v>0.14000000000000001</v>
      </c>
      <c r="G59" s="23">
        <v>5</v>
      </c>
      <c r="H59" s="23">
        <v>0.14000000000000001</v>
      </c>
      <c r="I59" s="23">
        <v>3</v>
      </c>
      <c r="J59" s="23">
        <v>5</v>
      </c>
      <c r="K59" s="23">
        <v>0.2</v>
      </c>
      <c r="L59" s="23">
        <v>7</v>
      </c>
      <c r="M59" s="22">
        <f t="shared" si="2"/>
        <v>14.2</v>
      </c>
      <c r="N59" s="22">
        <f t="shared" si="3"/>
        <v>8.6828571428571433</v>
      </c>
      <c r="O59" s="22">
        <f t="shared" si="4"/>
        <v>13.676190476190474</v>
      </c>
      <c r="P59" s="22">
        <f t="shared" si="5"/>
        <v>1.6228571428571428</v>
      </c>
      <c r="Q59" s="22">
        <f t="shared" si="6"/>
        <v>25.142857142857142</v>
      </c>
      <c r="R59" s="22">
        <f t="shared" si="7"/>
        <v>8.7986551995083623E-2</v>
      </c>
      <c r="S59" s="22">
        <f t="shared" si="8"/>
        <v>0.24064790804285541</v>
      </c>
      <c r="T59" s="22">
        <f t="shared" si="9"/>
        <v>0.11851050350357747</v>
      </c>
      <c r="U59" s="22">
        <f t="shared" si="10"/>
        <v>0.51832841972441757</v>
      </c>
      <c r="V59" s="22">
        <f t="shared" si="11"/>
        <v>3.4526616734065971E-2</v>
      </c>
      <c r="W59" s="22">
        <f t="shared" si="12"/>
        <v>5.13622129904555</v>
      </c>
      <c r="X59" s="11">
        <f t="shared" si="13"/>
        <v>6.6167949192046489</v>
      </c>
      <c r="Y59" s="11">
        <f t="shared" si="14"/>
        <v>5.7024380417786977</v>
      </c>
      <c r="Z59" s="11">
        <f t="shared" si="15"/>
        <v>7.2644381031082794</v>
      </c>
      <c r="AA59" s="11">
        <f t="shared" si="16"/>
        <v>5.316583825086215</v>
      </c>
      <c r="AB59" s="22">
        <f t="shared" si="0"/>
        <v>0.25182380941116955</v>
      </c>
      <c r="AC59" s="22">
        <v>1.1200000000000001</v>
      </c>
      <c r="AD59" s="22">
        <f t="shared" si="1"/>
        <v>0.22484268697425852</v>
      </c>
      <c r="AE59" s="22">
        <f>SUM((Rate!$F$2*Weight!R59),(Rate!$F$6*Weight!S59),(Rate!$F$10*Weight!T59),(Rate!$F$14*Weight!U59),(Rate!$F$18*Weight!V59))</f>
        <v>0.61660594110595646</v>
      </c>
      <c r="AF59" s="22">
        <f>SUM((Rate!$F$3*Weight!R59),(Rate!$F$7*Weight!S59),(Rate!$F$11*Weight!T59),(Rate!$F$15*Weight!U59),(Rate!$F$19*Weight!V59))</f>
        <v>0.38339405889404371</v>
      </c>
      <c r="AG59" s="23">
        <v>1</v>
      </c>
    </row>
    <row r="60" spans="1:33" x14ac:dyDescent="0.25">
      <c r="A60" s="22" t="s">
        <v>101</v>
      </c>
      <c r="B60" s="22" t="s">
        <v>102</v>
      </c>
      <c r="C60" s="23">
        <f>1/9</f>
        <v>0.1111111111111111</v>
      </c>
      <c r="D60" s="23">
        <f>1/9</f>
        <v>0.1111111111111111</v>
      </c>
      <c r="E60" s="23">
        <v>9</v>
      </c>
      <c r="F60" s="23">
        <v>1</v>
      </c>
      <c r="G60" s="23">
        <v>9</v>
      </c>
      <c r="H60" s="23">
        <v>1</v>
      </c>
      <c r="I60" s="23">
        <v>5</v>
      </c>
      <c r="J60" s="23">
        <v>1</v>
      </c>
      <c r="K60" s="23">
        <f>1/7</f>
        <v>0.14285714285714285</v>
      </c>
      <c r="L60" s="23">
        <v>1</v>
      </c>
      <c r="M60" s="22">
        <f t="shared" si="2"/>
        <v>31</v>
      </c>
      <c r="N60" s="22">
        <f t="shared" si="3"/>
        <v>3.2222222222222223</v>
      </c>
      <c r="O60" s="22">
        <f t="shared" si="4"/>
        <v>20.2</v>
      </c>
      <c r="P60" s="22">
        <f t="shared" si="5"/>
        <v>3.253968253968254</v>
      </c>
      <c r="Q60" s="22">
        <f t="shared" si="6"/>
        <v>4.1111111111111107</v>
      </c>
      <c r="R60" s="22">
        <f t="shared" si="7"/>
        <v>2.9514255857449167E-2</v>
      </c>
      <c r="S60" s="22">
        <f t="shared" si="8"/>
        <v>0.31935445582015776</v>
      </c>
      <c r="T60" s="22">
        <f t="shared" si="9"/>
        <v>0.10453352328060843</v>
      </c>
      <c r="U60" s="22">
        <f t="shared" si="10"/>
        <v>0.30645123001370611</v>
      </c>
      <c r="V60" s="22">
        <f t="shared" si="11"/>
        <v>0.24014653502807853</v>
      </c>
      <c r="W60" s="22">
        <f t="shared" si="12"/>
        <v>5.2979985392325402</v>
      </c>
      <c r="X60" s="11">
        <f t="shared" si="13"/>
        <v>6.4892854799292623</v>
      </c>
      <c r="Y60" s="11">
        <f t="shared" si="14"/>
        <v>5.3742118801500185</v>
      </c>
      <c r="Z60" s="11">
        <f t="shared" si="15"/>
        <v>6.5698992994725947</v>
      </c>
      <c r="AA60" s="11">
        <f t="shared" si="16"/>
        <v>5.1473324264914488</v>
      </c>
      <c r="AB60" s="22">
        <f t="shared" si="0"/>
        <v>0.19393638126379331</v>
      </c>
      <c r="AC60" s="22">
        <v>1.1200000000000001</v>
      </c>
      <c r="AD60" s="22">
        <f t="shared" si="1"/>
        <v>0.173157483271244</v>
      </c>
      <c r="AE60" s="22">
        <f>SUM((Rate!$F$2*Weight!R60),(Rate!$F$6*Weight!S60),(Rate!$F$10*Weight!T60),(Rate!$F$14*Weight!U60),(Rate!$F$18*Weight!V60))</f>
        <v>0.64271315981187827</v>
      </c>
      <c r="AF60" s="22">
        <f>SUM((Rate!$F$3*Weight!R60),(Rate!$F$7*Weight!S60),(Rate!$F$11*Weight!T60),(Rate!$F$15*Weight!U60),(Rate!$F$19*Weight!V60))</f>
        <v>0.35728684018812173</v>
      </c>
      <c r="AG60" s="23">
        <v>1</v>
      </c>
    </row>
    <row r="61" spans="1:33" x14ac:dyDescent="0.25">
      <c r="A61" s="22" t="s">
        <v>101</v>
      </c>
      <c r="B61" s="22" t="s">
        <v>103</v>
      </c>
      <c r="C61" s="23">
        <v>1</v>
      </c>
      <c r="D61" s="23">
        <f>1/7</f>
        <v>0.14285714285714285</v>
      </c>
      <c r="E61" s="23">
        <v>1</v>
      </c>
      <c r="F61" s="23">
        <v>0.2</v>
      </c>
      <c r="G61" s="23">
        <v>3</v>
      </c>
      <c r="H61" s="23">
        <v>3</v>
      </c>
      <c r="I61" s="23">
        <v>0.2</v>
      </c>
      <c r="J61" s="23">
        <v>0.2</v>
      </c>
      <c r="K61" s="23">
        <v>1</v>
      </c>
      <c r="L61" s="23">
        <v>5</v>
      </c>
      <c r="M61" s="22">
        <f t="shared" si="2"/>
        <v>4.2</v>
      </c>
      <c r="N61" s="22">
        <f t="shared" si="3"/>
        <v>10.333333333333334</v>
      </c>
      <c r="O61" s="22">
        <f t="shared" si="4"/>
        <v>21</v>
      </c>
      <c r="P61" s="22">
        <f t="shared" si="5"/>
        <v>2.5428571428571427</v>
      </c>
      <c r="Q61" s="22">
        <f t="shared" si="6"/>
        <v>7.5333333333333332</v>
      </c>
      <c r="R61" s="22">
        <f t="shared" si="7"/>
        <v>0.21979329190740277</v>
      </c>
      <c r="S61" s="22">
        <f t="shared" si="8"/>
        <v>0.12012520950092917</v>
      </c>
      <c r="T61" s="22">
        <f t="shared" si="9"/>
        <v>4.204492152029897E-2</v>
      </c>
      <c r="U61" s="22">
        <f t="shared" si="10"/>
        <v>0.42245495605921823</v>
      </c>
      <c r="V61" s="22">
        <f t="shared" si="11"/>
        <v>0.19558162101215087</v>
      </c>
      <c r="W61" s="22">
        <f t="shared" si="12"/>
        <v>5.3149014510112575</v>
      </c>
      <c r="X61" s="11">
        <f t="shared" si="13"/>
        <v>5.1258027637156935</v>
      </c>
      <c r="Y61" s="11">
        <f t="shared" si="14"/>
        <v>5.3636049363085023</v>
      </c>
      <c r="Z61" s="11">
        <f t="shared" si="15"/>
        <v>5.9535266780526461</v>
      </c>
      <c r="AA61" s="11">
        <f t="shared" si="16"/>
        <v>5.4732450559307662</v>
      </c>
      <c r="AB61" s="22">
        <f t="shared" si="0"/>
        <v>0.11155404425094351</v>
      </c>
      <c r="AC61" s="22">
        <v>1.1200000000000001</v>
      </c>
      <c r="AD61" s="22">
        <f t="shared" si="1"/>
        <v>9.9601825224056695E-2</v>
      </c>
      <c r="AE61" s="22">
        <f>SUM((Rate!$F$2*Weight!R61),(Rate!$F$6*Weight!S61),(Rate!$F$10*Weight!T61),(Rate!$F$14*Weight!U61),(Rate!$F$18*Weight!V61))</f>
        <v>0.50137740226332028</v>
      </c>
      <c r="AF61" s="22">
        <f>SUM((Rate!$F$3*Weight!R61),(Rate!$F$7*Weight!S61),(Rate!$F$11*Weight!T61),(Rate!$F$15*Weight!U61),(Rate!$F$19*Weight!V61))</f>
        <v>0.49862259773667972</v>
      </c>
      <c r="AG61" s="23">
        <v>1</v>
      </c>
    </row>
    <row r="62" spans="1:33" x14ac:dyDescent="0.25">
      <c r="A62" s="22" t="s">
        <v>101</v>
      </c>
      <c r="B62" s="22" t="s">
        <v>104</v>
      </c>
      <c r="C62" s="23">
        <v>1</v>
      </c>
      <c r="D62" s="23">
        <v>0.2</v>
      </c>
      <c r="E62" s="23">
        <f>1/98</f>
        <v>1.020408163265306E-2</v>
      </c>
      <c r="F62" s="23">
        <f>1/98</f>
        <v>1.020408163265306E-2</v>
      </c>
      <c r="G62" s="23">
        <v>4</v>
      </c>
      <c r="H62" s="23">
        <f>1/98</f>
        <v>1.020408163265306E-2</v>
      </c>
      <c r="I62" s="23">
        <f>1/98</f>
        <v>1.020408163265306E-2</v>
      </c>
      <c r="J62" s="23">
        <v>4</v>
      </c>
      <c r="K62" s="23">
        <f>1/98</f>
        <v>1.020408163265306E-2</v>
      </c>
      <c r="L62" s="23">
        <v>6</v>
      </c>
      <c r="M62" s="22">
        <f t="shared" si="2"/>
        <v>100.02040816326532</v>
      </c>
      <c r="N62" s="22">
        <f t="shared" si="3"/>
        <v>100.26020408163266</v>
      </c>
      <c r="O62" s="22">
        <f t="shared" si="4"/>
        <v>108.25000000000001</v>
      </c>
      <c r="P62" s="22">
        <f t="shared" si="5"/>
        <v>1.3870748299319728</v>
      </c>
      <c r="Q62" s="22">
        <f t="shared" si="6"/>
        <v>207.00000000000003</v>
      </c>
      <c r="R62" s="22">
        <f t="shared" si="7"/>
        <v>0.28121405680626016</v>
      </c>
      <c r="S62" s="22">
        <f t="shared" si="8"/>
        <v>0.10754200137900845</v>
      </c>
      <c r="T62" s="22">
        <f t="shared" si="9"/>
        <v>3.5069081234866524E-2</v>
      </c>
      <c r="U62" s="22">
        <f t="shared" si="10"/>
        <v>0.55067463610789658</v>
      </c>
      <c r="V62" s="22">
        <f t="shared" si="11"/>
        <v>2.5500224471968369E-2</v>
      </c>
      <c r="W62" s="22">
        <f t="shared" si="12"/>
        <v>22.510137716039122</v>
      </c>
      <c r="X62" s="11">
        <f t="shared" si="13"/>
        <v>28.209197071067965</v>
      </c>
      <c r="Y62" s="11">
        <f t="shared" si="14"/>
        <v>7.8975532899222873</v>
      </c>
      <c r="Z62" s="11">
        <f t="shared" si="15"/>
        <v>70.780661638524023</v>
      </c>
      <c r="AA62" s="11">
        <f t="shared" si="16"/>
        <v>5.0985237206244438</v>
      </c>
      <c r="AB62" s="22">
        <f t="shared" si="0"/>
        <v>5.4748036718088926</v>
      </c>
      <c r="AC62" s="22">
        <v>1.1200000000000001</v>
      </c>
      <c r="AD62" s="22">
        <f t="shared" si="1"/>
        <v>4.8882175641150818</v>
      </c>
      <c r="AE62" s="22">
        <f>SUM((Rate!$F$2*Weight!R62),(Rate!$F$6*Weight!S62),(Rate!$F$10*Weight!T62),(Rate!$F$14*Weight!U62),(Rate!$F$18*Weight!V62))</f>
        <v>0.4842740215537662</v>
      </c>
      <c r="AF62" s="22">
        <f>SUM((Rate!$F$3*Weight!R62),(Rate!$F$7*Weight!S62),(Rate!$F$11*Weight!T62),(Rate!$F$15*Weight!U62),(Rate!$F$19*Weight!V62))</f>
        <v>0.51572597844623391</v>
      </c>
      <c r="AG62" s="23">
        <v>1</v>
      </c>
    </row>
    <row r="63" spans="1:33" x14ac:dyDescent="0.25">
      <c r="A63" s="22" t="s">
        <v>101</v>
      </c>
      <c r="B63" s="22" t="s">
        <v>105</v>
      </c>
      <c r="C63" s="23">
        <v>5</v>
      </c>
      <c r="D63" s="23">
        <v>5</v>
      </c>
      <c r="E63" s="23">
        <v>5</v>
      </c>
      <c r="F63" s="23">
        <v>0.2</v>
      </c>
      <c r="G63" s="23">
        <v>0.2</v>
      </c>
      <c r="H63" s="23">
        <v>5</v>
      </c>
      <c r="I63" s="23">
        <v>5</v>
      </c>
      <c r="J63" s="23">
        <v>0.2</v>
      </c>
      <c r="K63" s="23">
        <f>1/7</f>
        <v>0.14285714285714285</v>
      </c>
      <c r="L63" s="23">
        <v>5</v>
      </c>
      <c r="M63" s="22">
        <f t="shared" si="2"/>
        <v>18.2</v>
      </c>
      <c r="N63" s="22">
        <f t="shared" si="3"/>
        <v>21</v>
      </c>
      <c r="O63" s="22">
        <f t="shared" si="4"/>
        <v>6.6</v>
      </c>
      <c r="P63" s="22">
        <f t="shared" si="5"/>
        <v>6.5428571428571427</v>
      </c>
      <c r="Q63" s="22">
        <f t="shared" si="6"/>
        <v>6.6</v>
      </c>
      <c r="R63" s="22">
        <f t="shared" si="7"/>
        <v>7.509608295634497E-2</v>
      </c>
      <c r="S63" s="22">
        <f t="shared" si="8"/>
        <v>2.9956360960727773E-2</v>
      </c>
      <c r="T63" s="22">
        <f t="shared" si="9"/>
        <v>0.29176616687533719</v>
      </c>
      <c r="U63" s="22">
        <f t="shared" si="10"/>
        <v>0.31268556770740175</v>
      </c>
      <c r="V63" s="22">
        <f t="shared" si="11"/>
        <v>0.29049582150018832</v>
      </c>
      <c r="W63" s="22">
        <f t="shared" si="12"/>
        <v>5.1400770460267857</v>
      </c>
      <c r="X63" s="11">
        <f t="shared" si="13"/>
        <v>7.4763783579119059</v>
      </c>
      <c r="Y63" s="11">
        <f t="shared" si="14"/>
        <v>8.3579100874285661</v>
      </c>
      <c r="Z63" s="11">
        <f t="shared" si="15"/>
        <v>7.9919655787244377</v>
      </c>
      <c r="AA63" s="11">
        <f t="shared" si="16"/>
        <v>8.0452998495271064</v>
      </c>
      <c r="AB63" s="22">
        <f t="shared" si="0"/>
        <v>0.60058154598094005</v>
      </c>
      <c r="AC63" s="22">
        <v>1.1200000000000001</v>
      </c>
      <c r="AD63" s="22">
        <f t="shared" si="1"/>
        <v>0.5362335231972678</v>
      </c>
      <c r="AE63" s="22">
        <f>SUM((Rate!$F$2*Weight!R63),(Rate!$F$6*Weight!S63),(Rate!$F$10*Weight!T63),(Rate!$F$14*Weight!U63),(Rate!$F$18*Weight!V63))</f>
        <v>0.55984327172100101</v>
      </c>
      <c r="AF63" s="22">
        <f>SUM((Rate!$F$3*Weight!R63),(Rate!$F$7*Weight!S63),(Rate!$F$11*Weight!T63),(Rate!$F$15*Weight!U63),(Rate!$F$19*Weight!V63))</f>
        <v>0.44015672827899899</v>
      </c>
      <c r="AG63" s="23">
        <v>1</v>
      </c>
    </row>
    <row r="64" spans="1:33" x14ac:dyDescent="0.25">
      <c r="A64" s="22" t="s">
        <v>101</v>
      </c>
      <c r="B64" s="22" t="s">
        <v>106</v>
      </c>
      <c r="C64" s="23">
        <f>1/3</f>
        <v>0.33333333333333331</v>
      </c>
      <c r="D64" s="23">
        <v>0.2</v>
      </c>
      <c r="E64" s="23">
        <v>1</v>
      </c>
      <c r="F64" s="23">
        <v>0.6</v>
      </c>
      <c r="G64" s="23">
        <v>1</v>
      </c>
      <c r="H64" s="23">
        <v>1</v>
      </c>
      <c r="I64" s="23">
        <f>1/3</f>
        <v>0.33333333333333331</v>
      </c>
      <c r="J64" s="23">
        <v>1</v>
      </c>
      <c r="K64" s="23">
        <v>1</v>
      </c>
      <c r="L64" s="23">
        <v>1</v>
      </c>
      <c r="M64" s="22">
        <f t="shared" si="2"/>
        <v>6.333333333333333</v>
      </c>
      <c r="N64" s="22">
        <f t="shared" si="3"/>
        <v>5</v>
      </c>
      <c r="O64" s="22">
        <f t="shared" si="4"/>
        <v>11</v>
      </c>
      <c r="P64" s="22">
        <f t="shared" si="5"/>
        <v>3.8</v>
      </c>
      <c r="Q64" s="22">
        <f t="shared" si="6"/>
        <v>5</v>
      </c>
      <c r="R64" s="22">
        <f t="shared" si="7"/>
        <v>0.19208931419457734</v>
      </c>
      <c r="S64" s="22">
        <f t="shared" si="8"/>
        <v>0.22449760765550239</v>
      </c>
      <c r="T64" s="22">
        <f t="shared" si="9"/>
        <v>0.11923444976076555</v>
      </c>
      <c r="U64" s="22">
        <f t="shared" si="10"/>
        <v>0.28178628389154703</v>
      </c>
      <c r="V64" s="22">
        <f t="shared" si="11"/>
        <v>0.18239234449760766</v>
      </c>
      <c r="W64" s="22">
        <f t="shared" si="12"/>
        <v>5.6682165393556954</v>
      </c>
      <c r="X64" s="11">
        <f t="shared" si="13"/>
        <v>5.6635976129582266</v>
      </c>
      <c r="Y64" s="11">
        <f t="shared" si="14"/>
        <v>5.4221865525236312</v>
      </c>
      <c r="Z64" s="11">
        <f t="shared" si="15"/>
        <v>5.7724700022639812</v>
      </c>
      <c r="AA64" s="11">
        <f t="shared" si="16"/>
        <v>5.4826862539349417</v>
      </c>
      <c r="AB64" s="22">
        <f t="shared" si="0"/>
        <v>0.15045784805182372</v>
      </c>
      <c r="AC64" s="22">
        <v>1.1200000000000001</v>
      </c>
      <c r="AD64" s="22">
        <f t="shared" si="1"/>
        <v>0.13433736433198545</v>
      </c>
      <c r="AE64" s="22">
        <f>SUM((Rate!$F$2*Weight!R64),(Rate!$F$6*Weight!S64),(Rate!$F$10*Weight!T64),(Rate!$F$14*Weight!U64),(Rate!$F$18*Weight!V64))</f>
        <v>0.54604784688995212</v>
      </c>
      <c r="AF64" s="22">
        <f>SUM((Rate!$F$3*Weight!R64),(Rate!$F$7*Weight!S64),(Rate!$F$11*Weight!T64),(Rate!$F$15*Weight!U64),(Rate!$F$19*Weight!V64))</f>
        <v>0.45395215311004783</v>
      </c>
      <c r="AG64" s="23">
        <v>1</v>
      </c>
    </row>
    <row r="65" spans="1:33" x14ac:dyDescent="0.25">
      <c r="A65" s="22" t="s">
        <v>101</v>
      </c>
      <c r="B65" s="22" t="s">
        <v>107</v>
      </c>
      <c r="C65" s="23">
        <v>3</v>
      </c>
      <c r="D65" s="23">
        <f>1/7</f>
        <v>0.14285714285714285</v>
      </c>
      <c r="E65" s="23">
        <v>5</v>
      </c>
      <c r="F65" s="23">
        <v>0.2</v>
      </c>
      <c r="G65" s="23">
        <v>1</v>
      </c>
      <c r="H65" s="23">
        <v>7</v>
      </c>
      <c r="I65" s="23">
        <f>1/3</f>
        <v>0.33333333333333331</v>
      </c>
      <c r="J65" s="23">
        <v>0.2</v>
      </c>
      <c r="K65" s="23">
        <v>0.2</v>
      </c>
      <c r="L65" s="23">
        <v>3</v>
      </c>
      <c r="M65" s="22">
        <f t="shared" si="2"/>
        <v>11.666666666666666</v>
      </c>
      <c r="N65" s="22">
        <f t="shared" si="3"/>
        <v>17</v>
      </c>
      <c r="O65" s="22">
        <f t="shared" si="4"/>
        <v>17</v>
      </c>
      <c r="P65" s="22">
        <f t="shared" si="5"/>
        <v>1.8761904761904762</v>
      </c>
      <c r="Q65" s="22">
        <f t="shared" si="6"/>
        <v>4.5428571428571427</v>
      </c>
      <c r="R65" s="22">
        <f t="shared" si="7"/>
        <v>0.11785592083783039</v>
      </c>
      <c r="S65" s="22">
        <f t="shared" si="8"/>
        <v>5.6852802609406936E-2</v>
      </c>
      <c r="T65" s="22">
        <f t="shared" si="9"/>
        <v>5.3277155321471557E-2</v>
      </c>
      <c r="U65" s="22">
        <f t="shared" si="10"/>
        <v>0.4655652127722078</v>
      </c>
      <c r="V65" s="22">
        <f t="shared" si="11"/>
        <v>0.30644890845908324</v>
      </c>
      <c r="W65" s="22">
        <f t="shared" si="12"/>
        <v>5.11343524018592</v>
      </c>
      <c r="X65" s="11">
        <f t="shared" si="13"/>
        <v>5.0359298009003624</v>
      </c>
      <c r="Y65" s="11">
        <f t="shared" si="14"/>
        <v>5.2032500798185843</v>
      </c>
      <c r="Z65" s="11">
        <f t="shared" si="15"/>
        <v>5.6520452354403821</v>
      </c>
      <c r="AA65" s="11">
        <f t="shared" si="16"/>
        <v>5.5972537817274217</v>
      </c>
      <c r="AB65" s="22">
        <f t="shared" si="0"/>
        <v>8.0095706903633435E-2</v>
      </c>
      <c r="AC65" s="22">
        <v>1.1200000000000001</v>
      </c>
      <c r="AD65" s="22">
        <f t="shared" si="1"/>
        <v>7.1514024021101269E-2</v>
      </c>
      <c r="AE65" s="22">
        <f>SUM((Rate!$F$2*Weight!R65),(Rate!$F$6*Weight!S65),(Rate!$F$10*Weight!T65),(Rate!$F$14*Weight!U65),(Rate!$F$18*Weight!V65))</f>
        <v>0.52724461303213621</v>
      </c>
      <c r="AF65" s="22">
        <f>SUM((Rate!$F$3*Weight!R65),(Rate!$F$7*Weight!S65),(Rate!$F$11*Weight!T65),(Rate!$F$15*Weight!U65),(Rate!$F$19*Weight!V65))</f>
        <v>0.47275538696786379</v>
      </c>
      <c r="AG65" s="23">
        <v>1</v>
      </c>
    </row>
    <row r="66" spans="1:33" x14ac:dyDescent="0.25">
      <c r="A66" s="22" t="s">
        <v>101</v>
      </c>
      <c r="B66" s="22" t="s">
        <v>108</v>
      </c>
      <c r="C66" s="23">
        <v>7</v>
      </c>
      <c r="D66" s="23">
        <f>1/7</f>
        <v>0.14285714285714285</v>
      </c>
      <c r="E66" s="23">
        <f>1/7</f>
        <v>0.14285714285714285</v>
      </c>
      <c r="F66" s="23">
        <v>7</v>
      </c>
      <c r="G66" s="23">
        <v>7</v>
      </c>
      <c r="H66" s="23">
        <f>1/7</f>
        <v>0.14285714285714285</v>
      </c>
      <c r="I66" s="23">
        <f>1/7</f>
        <v>0.14285714285714285</v>
      </c>
      <c r="J66" s="23">
        <v>7</v>
      </c>
      <c r="K66" s="23">
        <v>7</v>
      </c>
      <c r="L66" s="23">
        <v>7</v>
      </c>
      <c r="M66" s="22">
        <f t="shared" si="2"/>
        <v>1.5714285714285712</v>
      </c>
      <c r="N66" s="22">
        <f t="shared" si="3"/>
        <v>8.428571428571427</v>
      </c>
      <c r="O66" s="22">
        <f t="shared" si="4"/>
        <v>22.142857142857142</v>
      </c>
      <c r="P66" s="22">
        <f t="shared" si="5"/>
        <v>15.285714285714285</v>
      </c>
      <c r="Q66" s="22">
        <f t="shared" si="6"/>
        <v>29</v>
      </c>
      <c r="R66" s="22">
        <f t="shared" si="7"/>
        <v>0.49646487575528891</v>
      </c>
      <c r="S66" s="22">
        <f t="shared" si="8"/>
        <v>0.24500108530844761</v>
      </c>
      <c r="T66" s="22">
        <f t="shared" si="9"/>
        <v>8.074892770227908E-2</v>
      </c>
      <c r="U66" s="22">
        <f t="shared" si="10"/>
        <v>0.14615742936040391</v>
      </c>
      <c r="V66" s="22">
        <f t="shared" si="11"/>
        <v>3.1627681873580525E-2</v>
      </c>
      <c r="W66" s="22">
        <f t="shared" si="12"/>
        <v>8.0996882999037183</v>
      </c>
      <c r="X66" s="11">
        <f t="shared" si="13"/>
        <v>8.6761367153353017</v>
      </c>
      <c r="Y66" s="11">
        <f t="shared" si="14"/>
        <v>5.3120958322570884</v>
      </c>
      <c r="Z66" s="11">
        <f t="shared" si="15"/>
        <v>7.1068395883830116</v>
      </c>
      <c r="AA66" s="11">
        <f t="shared" si="16"/>
        <v>5.3739817272237964</v>
      </c>
      <c r="AB66" s="22">
        <f t="shared" si="0"/>
        <v>0.47843710815514595</v>
      </c>
      <c r="AC66" s="22">
        <v>1.1200000000000001</v>
      </c>
      <c r="AD66" s="22">
        <f t="shared" si="1"/>
        <v>0.4271759894242374</v>
      </c>
      <c r="AE66" s="22">
        <f>SUM((Rate!$F$2*Weight!R66),(Rate!$F$6*Weight!S66),(Rate!$F$10*Weight!T66),(Rate!$F$14*Weight!U66),(Rate!$F$18*Weight!V66))</f>
        <v>0.41115497568712056</v>
      </c>
      <c r="AF66" s="22">
        <f>SUM((Rate!$F$3*Weight!R66),(Rate!$F$7*Weight!S66),(Rate!$F$11*Weight!T66),(Rate!$F$15*Weight!U66),(Rate!$F$19*Weight!V66))</f>
        <v>0.58884502431287955</v>
      </c>
      <c r="AG66" s="23">
        <v>1</v>
      </c>
    </row>
    <row r="67" spans="1:33" x14ac:dyDescent="0.25">
      <c r="A67" s="22" t="s">
        <v>101</v>
      </c>
      <c r="B67" s="22" t="s">
        <v>109</v>
      </c>
      <c r="C67" s="23">
        <v>1</v>
      </c>
      <c r="D67" s="23">
        <v>1</v>
      </c>
      <c r="E67" s="23" t="s">
        <v>59</v>
      </c>
      <c r="F67" s="23" t="s">
        <v>59</v>
      </c>
      <c r="G67" s="23" t="s">
        <v>59</v>
      </c>
      <c r="H67" s="23" t="s">
        <v>59</v>
      </c>
      <c r="I67" s="23" t="s">
        <v>59</v>
      </c>
      <c r="J67" s="23" t="s">
        <v>59</v>
      </c>
      <c r="K67" s="23" t="s">
        <v>59</v>
      </c>
      <c r="L67" s="23" t="s">
        <v>59</v>
      </c>
      <c r="M67" s="22" t="e">
        <f t="shared" si="2"/>
        <v>#VALUE!</v>
      </c>
      <c r="N67" s="22" t="e">
        <f t="shared" si="3"/>
        <v>#VALUE!</v>
      </c>
      <c r="O67" s="22" t="e">
        <f t="shared" si="4"/>
        <v>#VALUE!</v>
      </c>
      <c r="P67" s="22" t="e">
        <f t="shared" si="5"/>
        <v>#VALUE!</v>
      </c>
      <c r="Q67" s="22" t="e">
        <f t="shared" si="6"/>
        <v>#VALUE!</v>
      </c>
      <c r="R67" s="22" t="e">
        <f t="shared" si="7"/>
        <v>#VALUE!</v>
      </c>
      <c r="S67" s="22" t="e">
        <f t="shared" si="8"/>
        <v>#VALUE!</v>
      </c>
      <c r="T67" s="22" t="e">
        <f t="shared" si="9"/>
        <v>#VALUE!</v>
      </c>
      <c r="U67" s="22" t="e">
        <f t="shared" si="10"/>
        <v>#VALUE!</v>
      </c>
      <c r="V67" s="22" t="e">
        <f t="shared" si="11"/>
        <v>#VALUE!</v>
      </c>
      <c r="W67" s="22" t="e">
        <f t="shared" si="12"/>
        <v>#VALUE!</v>
      </c>
      <c r="X67" s="11" t="e">
        <f t="shared" si="13"/>
        <v>#VALUE!</v>
      </c>
      <c r="Y67" s="11" t="e">
        <f t="shared" si="14"/>
        <v>#VALUE!</v>
      </c>
      <c r="Z67" s="11" t="e">
        <f t="shared" si="15"/>
        <v>#VALUE!</v>
      </c>
      <c r="AA67" s="11" t="e">
        <f t="shared" si="16"/>
        <v>#VALUE!</v>
      </c>
      <c r="AB67" s="22" t="e">
        <f t="shared" si="0"/>
        <v>#VALUE!</v>
      </c>
      <c r="AC67" s="22">
        <v>1.1200000000000001</v>
      </c>
      <c r="AD67" s="22" t="e">
        <f t="shared" si="1"/>
        <v>#VALUE!</v>
      </c>
      <c r="AE67" s="22" t="e">
        <f>SUM((Rate!$F$2*Weight!R67),(Rate!$F$6*Weight!S67),(Rate!$F$10*Weight!T67),(Rate!$F$14*Weight!U67),(Rate!$F$18*Weight!V67))</f>
        <v>#VALUE!</v>
      </c>
      <c r="AF67" s="22" t="e">
        <f>SUM((Rate!$F$3*Weight!R67),(Rate!$F$7*Weight!S67),(Rate!$F$11*Weight!T67),(Rate!$F$15*Weight!U67),(Rate!$F$19*Weight!V67))</f>
        <v>#VALUE!</v>
      </c>
      <c r="AG67" s="23">
        <v>1</v>
      </c>
    </row>
    <row r="68" spans="1:33" x14ac:dyDescent="0.25">
      <c r="A68" s="22" t="s">
        <v>101</v>
      </c>
      <c r="B68" s="22" t="s">
        <v>110</v>
      </c>
      <c r="C68" s="23">
        <v>7</v>
      </c>
      <c r="D68" s="23">
        <f t="shared" ref="D68:J68" si="18">1/9</f>
        <v>0.1111111111111111</v>
      </c>
      <c r="E68" s="23">
        <f t="shared" si="18"/>
        <v>0.1111111111111111</v>
      </c>
      <c r="F68" s="23">
        <f t="shared" si="18"/>
        <v>0.1111111111111111</v>
      </c>
      <c r="G68" s="23">
        <f t="shared" si="18"/>
        <v>0.1111111111111111</v>
      </c>
      <c r="H68" s="23">
        <f t="shared" si="18"/>
        <v>0.1111111111111111</v>
      </c>
      <c r="I68" s="23">
        <f t="shared" si="18"/>
        <v>0.1111111111111111</v>
      </c>
      <c r="J68" s="23">
        <f t="shared" si="18"/>
        <v>0.1111111111111111</v>
      </c>
      <c r="K68" s="23">
        <v>9</v>
      </c>
      <c r="L68" s="23">
        <v>9</v>
      </c>
      <c r="M68" s="22">
        <f t="shared" si="2"/>
        <v>1.4761904761904763</v>
      </c>
      <c r="N68" s="22">
        <f t="shared" si="3"/>
        <v>26.111111111111111</v>
      </c>
      <c r="O68" s="22">
        <f t="shared" si="4"/>
        <v>28.111111111111111</v>
      </c>
      <c r="P68" s="22">
        <f t="shared" si="5"/>
        <v>10.333333333333332</v>
      </c>
      <c r="Q68" s="22">
        <f t="shared" si="6"/>
        <v>28.111111111111111</v>
      </c>
      <c r="R68" s="22">
        <f t="shared" si="7"/>
        <v>0.49135768173815386</v>
      </c>
      <c r="S68" s="22">
        <f t="shared" si="8"/>
        <v>9.3987085199522896E-2</v>
      </c>
      <c r="T68" s="22">
        <f t="shared" si="9"/>
        <v>9.4045609627955717E-2</v>
      </c>
      <c r="U68" s="22">
        <f t="shared" si="10"/>
        <v>0.23140801347002299</v>
      </c>
      <c r="V68" s="22">
        <f t="shared" si="11"/>
        <v>8.9201609964344591E-2</v>
      </c>
      <c r="W68" s="22">
        <f t="shared" si="12"/>
        <v>9.9340349344470269</v>
      </c>
      <c r="X68" s="11">
        <f t="shared" si="13"/>
        <v>10.673349864618331</v>
      </c>
      <c r="Y68" s="11">
        <f t="shared" si="14"/>
        <v>10.953706079024201</v>
      </c>
      <c r="Z68" s="11">
        <f t="shared" si="15"/>
        <v>12.018218439646249</v>
      </c>
      <c r="AA68" s="11">
        <f t="shared" si="16"/>
        <v>11.506097322238796</v>
      </c>
      <c r="AB68" s="22">
        <f t="shared" si="0"/>
        <v>1.5042703319987298</v>
      </c>
      <c r="AC68" s="22">
        <v>1.1200000000000001</v>
      </c>
      <c r="AD68" s="22">
        <f t="shared" si="1"/>
        <v>1.3430985107131514</v>
      </c>
      <c r="AE68" s="22">
        <f>SUM((Rate!$F$2*Weight!R68),(Rate!$F$6*Weight!S68),(Rate!$F$10*Weight!T68),(Rate!$F$14*Weight!U68),(Rate!$F$18*Weight!V68))</f>
        <v>0.37360102532290773</v>
      </c>
      <c r="AF68" s="22">
        <f>SUM((Rate!$F$3*Weight!R68),(Rate!$F$7*Weight!S68),(Rate!$F$11*Weight!T68),(Rate!$F$15*Weight!U68),(Rate!$F$19*Weight!V68))</f>
        <v>0.62639897467709238</v>
      </c>
      <c r="AG68" s="23">
        <v>1</v>
      </c>
    </row>
    <row r="69" spans="1:33" x14ac:dyDescent="0.25">
      <c r="A69" s="22" t="s">
        <v>101</v>
      </c>
      <c r="B69" s="22" t="s">
        <v>111</v>
      </c>
      <c r="C69" s="23">
        <f>1/7</f>
        <v>0.14285714285714285</v>
      </c>
      <c r="D69" s="23">
        <f>1/7</f>
        <v>0.14285714285714285</v>
      </c>
      <c r="E69" s="23">
        <v>7</v>
      </c>
      <c r="F69" s="23">
        <f>1/7</f>
        <v>0.14285714285714285</v>
      </c>
      <c r="G69" s="23">
        <v>1</v>
      </c>
      <c r="H69" s="23">
        <v>7</v>
      </c>
      <c r="I69" s="23">
        <f>1/3</f>
        <v>0.33333333333333331</v>
      </c>
      <c r="J69" s="23">
        <v>0.2</v>
      </c>
      <c r="K69" s="23">
        <f>1/7</f>
        <v>0.14285714285714285</v>
      </c>
      <c r="L69" s="23">
        <v>1</v>
      </c>
      <c r="M69" s="22">
        <f t="shared" si="2"/>
        <v>22.333333333333336</v>
      </c>
      <c r="N69" s="22">
        <f t="shared" si="3"/>
        <v>16.142857142857142</v>
      </c>
      <c r="O69" s="22">
        <f t="shared" si="4"/>
        <v>17</v>
      </c>
      <c r="P69" s="22">
        <f t="shared" si="5"/>
        <v>2.4285714285714288</v>
      </c>
      <c r="Q69" s="22">
        <f t="shared" si="6"/>
        <v>2.4857142857142858</v>
      </c>
      <c r="R69" s="22">
        <f t="shared" si="7"/>
        <v>6.9278211787996785E-2</v>
      </c>
      <c r="S69" s="22">
        <f t="shared" si="8"/>
        <v>0.11009961233342165</v>
      </c>
      <c r="T69" s="22">
        <f t="shared" si="9"/>
        <v>5.49958209455335E-2</v>
      </c>
      <c r="U69" s="22">
        <f t="shared" si="10"/>
        <v>0.394577883348877</v>
      </c>
      <c r="V69" s="22">
        <f t="shared" si="11"/>
        <v>0.37104847158417109</v>
      </c>
      <c r="W69" s="22">
        <f t="shared" si="12"/>
        <v>5.1873363205999734</v>
      </c>
      <c r="X69" s="11">
        <f t="shared" si="13"/>
        <v>6.8975547984401855</v>
      </c>
      <c r="Y69" s="11">
        <f t="shared" si="14"/>
        <v>5.7961882999072358</v>
      </c>
      <c r="Z69" s="11">
        <f t="shared" si="15"/>
        <v>6.0982684837258496</v>
      </c>
      <c r="AA69" s="11">
        <f t="shared" si="16"/>
        <v>6.1885451749927185</v>
      </c>
      <c r="AB69" s="22">
        <f t="shared" si="0"/>
        <v>0.25839465388329819</v>
      </c>
      <c r="AC69" s="22">
        <v>1.1200000000000001</v>
      </c>
      <c r="AD69" s="22">
        <f t="shared" si="1"/>
        <v>0.23070951239580192</v>
      </c>
      <c r="AE69" s="22">
        <f>SUM((Rate!$F$2*Weight!R69),(Rate!$F$6*Weight!S69),(Rate!$F$10*Weight!T69),(Rate!$F$14*Weight!U69),(Rate!$F$18*Weight!V69))</f>
        <v>0.55761234455508513</v>
      </c>
      <c r="AF69" s="22">
        <f>SUM((Rate!$F$3*Weight!R69),(Rate!$F$7*Weight!S69),(Rate!$F$11*Weight!T69),(Rate!$F$15*Weight!U69),(Rate!$F$19*Weight!V69))</f>
        <v>0.44238765544491493</v>
      </c>
      <c r="AG69" s="23">
        <v>1</v>
      </c>
    </row>
    <row r="70" spans="1:33" x14ac:dyDescent="0.25">
      <c r="A70" s="22" t="s">
        <v>101</v>
      </c>
      <c r="B70" s="22" t="s">
        <v>112</v>
      </c>
      <c r="C70" s="23">
        <f>1/7</f>
        <v>0.14285714285714285</v>
      </c>
      <c r="D70" s="23">
        <f>1/7</f>
        <v>0.14285714285714285</v>
      </c>
      <c r="E70" s="23">
        <v>1</v>
      </c>
      <c r="F70" s="23">
        <f>1/7</f>
        <v>0.14285714285714285</v>
      </c>
      <c r="G70" s="23">
        <v>5</v>
      </c>
      <c r="H70" s="23">
        <f>1/7</f>
        <v>0.14285714285714285</v>
      </c>
      <c r="I70" s="23">
        <v>5</v>
      </c>
      <c r="J70" s="23">
        <v>5</v>
      </c>
      <c r="K70" s="23">
        <f>1/7</f>
        <v>0.14285714285714285</v>
      </c>
      <c r="L70" s="23">
        <v>7</v>
      </c>
      <c r="M70" s="22">
        <f t="shared" si="2"/>
        <v>21</v>
      </c>
      <c r="N70" s="22">
        <f t="shared" si="3"/>
        <v>8.4857142857142858</v>
      </c>
      <c r="O70" s="22">
        <f t="shared" si="4"/>
        <v>13.399999999999999</v>
      </c>
      <c r="P70" s="22">
        <f t="shared" si="5"/>
        <v>1.5714285714285714</v>
      </c>
      <c r="Q70" s="22">
        <f t="shared" si="6"/>
        <v>21</v>
      </c>
      <c r="R70" s="22">
        <f t="shared" si="7"/>
        <v>4.3581515223306264E-2</v>
      </c>
      <c r="S70" s="22">
        <f t="shared" si="8"/>
        <v>0.24971104075581688</v>
      </c>
      <c r="T70" s="22">
        <f t="shared" si="9"/>
        <v>0.13305909126804649</v>
      </c>
      <c r="U70" s="22">
        <f t="shared" si="10"/>
        <v>0.5300668375295241</v>
      </c>
      <c r="V70" s="22">
        <f t="shared" si="11"/>
        <v>4.3581515223306264E-2</v>
      </c>
      <c r="W70" s="22">
        <f t="shared" si="12"/>
        <v>5.1666787467466149</v>
      </c>
      <c r="X70" s="11">
        <f t="shared" si="13"/>
        <v>6.4108961274185665</v>
      </c>
      <c r="Y70" s="11">
        <f t="shared" si="14"/>
        <v>5.2197882832817166</v>
      </c>
      <c r="Z70" s="11">
        <f t="shared" si="15"/>
        <v>7.2058817952558822</v>
      </c>
      <c r="AA70" s="11">
        <f t="shared" si="16"/>
        <v>5.1666787467466149</v>
      </c>
      <c r="AB70" s="22">
        <f t="shared" si="0"/>
        <v>0.2084961849724698</v>
      </c>
      <c r="AC70" s="22">
        <v>1.1200000000000001</v>
      </c>
      <c r="AD70" s="22">
        <f t="shared" si="1"/>
        <v>0.18615730801113373</v>
      </c>
      <c r="AE70" s="22">
        <f>SUM((Rate!$F$2*Weight!R70),(Rate!$F$6*Weight!S70),(Rate!$F$10*Weight!T70),(Rate!$F$14*Weight!U70),(Rate!$F$18*Weight!V70))</f>
        <v>0.64098760646024333</v>
      </c>
      <c r="AF70" s="22">
        <f>SUM((Rate!$F$3*Weight!R70),(Rate!$F$7*Weight!S70),(Rate!$F$11*Weight!T70),(Rate!$F$15*Weight!U70),(Rate!$F$19*Weight!V70))</f>
        <v>0.35901239353975672</v>
      </c>
      <c r="AG70" s="23">
        <v>1</v>
      </c>
    </row>
    <row r="71" spans="1:33" x14ac:dyDescent="0.25">
      <c r="A71" s="22" t="s">
        <v>101</v>
      </c>
      <c r="B71" s="22" t="s">
        <v>113</v>
      </c>
      <c r="C71" s="23">
        <f>1/9</f>
        <v>0.1111111111111111</v>
      </c>
      <c r="D71" s="23">
        <v>1</v>
      </c>
      <c r="E71" s="23">
        <v>1</v>
      </c>
      <c r="F71" s="23">
        <v>1</v>
      </c>
      <c r="G71" s="23">
        <v>1</v>
      </c>
      <c r="H71" s="23">
        <v>1</v>
      </c>
      <c r="I71" s="23">
        <v>1</v>
      </c>
      <c r="J71" s="23">
        <v>1</v>
      </c>
      <c r="K71" s="23">
        <v>1</v>
      </c>
      <c r="L71" s="23">
        <v>1</v>
      </c>
      <c r="M71" s="22">
        <f t="shared" si="2"/>
        <v>13</v>
      </c>
      <c r="N71" s="22">
        <f t="shared" si="3"/>
        <v>4.1111111111111107</v>
      </c>
      <c r="O71" s="22">
        <f t="shared" si="4"/>
        <v>5</v>
      </c>
      <c r="P71" s="22">
        <f t="shared" si="5"/>
        <v>5</v>
      </c>
      <c r="Q71" s="22">
        <f t="shared" si="6"/>
        <v>5</v>
      </c>
      <c r="R71" s="22">
        <f t="shared" si="7"/>
        <v>0.14079002079002079</v>
      </c>
      <c r="S71" s="22">
        <f t="shared" si="8"/>
        <v>0.30711018711018706</v>
      </c>
      <c r="T71" s="22">
        <f t="shared" si="9"/>
        <v>0.18403326403326403</v>
      </c>
      <c r="U71" s="22">
        <f t="shared" si="10"/>
        <v>0.18403326403326403</v>
      </c>
      <c r="V71" s="22">
        <f t="shared" si="11"/>
        <v>0.18403326403326403</v>
      </c>
      <c r="W71" s="22">
        <f t="shared" si="12"/>
        <v>5.1638117739712541</v>
      </c>
      <c r="X71" s="11">
        <f t="shared" si="13"/>
        <v>6.9236393176279458</v>
      </c>
      <c r="Y71" s="11">
        <f t="shared" si="14"/>
        <v>5.4338002711251692</v>
      </c>
      <c r="Z71" s="11">
        <f t="shared" si="15"/>
        <v>5.4338002711251692</v>
      </c>
      <c r="AA71" s="11">
        <f t="shared" si="16"/>
        <v>5.4338002711251692</v>
      </c>
      <c r="AB71" s="22">
        <f t="shared" si="0"/>
        <v>0.16944259524873528</v>
      </c>
      <c r="AC71" s="22">
        <v>1.1200000000000001</v>
      </c>
      <c r="AD71" s="22">
        <f t="shared" si="1"/>
        <v>0.15128803147208505</v>
      </c>
      <c r="AE71" s="22">
        <f>SUM((Rate!$F$2*Weight!R71),(Rate!$F$6*Weight!S71),(Rate!$F$10*Weight!T71),(Rate!$F$14*Weight!U71),(Rate!$F$18*Weight!V71))</f>
        <v>0.59512959112959107</v>
      </c>
      <c r="AF71" s="22">
        <f>SUM((Rate!$F$3*Weight!R71),(Rate!$F$7*Weight!S71),(Rate!$F$11*Weight!T71),(Rate!$F$15*Weight!U71),(Rate!$F$19*Weight!V71))</f>
        <v>0.40487040887040887</v>
      </c>
      <c r="AG71" s="23">
        <v>1</v>
      </c>
    </row>
    <row r="72" spans="1:33" x14ac:dyDescent="0.25">
      <c r="A72" s="22" t="s">
        <v>101</v>
      </c>
      <c r="B72" s="22" t="s">
        <v>114</v>
      </c>
      <c r="C72" s="23">
        <v>1</v>
      </c>
      <c r="D72" s="23">
        <f>1/7</f>
        <v>0.14285714285714285</v>
      </c>
      <c r="E72" s="23">
        <v>1</v>
      </c>
      <c r="F72" s="23">
        <v>1</v>
      </c>
      <c r="G72" s="23">
        <v>1</v>
      </c>
      <c r="H72" s="23">
        <v>7</v>
      </c>
      <c r="I72" s="23">
        <v>1</v>
      </c>
      <c r="J72" s="23">
        <f>1/7</f>
        <v>0.14285714285714285</v>
      </c>
      <c r="K72" s="23">
        <v>1</v>
      </c>
      <c r="L72" s="23">
        <v>1</v>
      </c>
      <c r="M72" s="22">
        <f t="shared" si="2"/>
        <v>5</v>
      </c>
      <c r="N72" s="22">
        <f t="shared" si="3"/>
        <v>11</v>
      </c>
      <c r="O72" s="22">
        <f t="shared" si="4"/>
        <v>17</v>
      </c>
      <c r="P72" s="22">
        <f t="shared" si="5"/>
        <v>4.1428571428571423</v>
      </c>
      <c r="Q72" s="22">
        <f t="shared" si="6"/>
        <v>3.2857142857142856</v>
      </c>
      <c r="R72" s="22">
        <f t="shared" si="7"/>
        <v>0.17909195135052797</v>
      </c>
      <c r="S72" s="22">
        <f t="shared" si="8"/>
        <v>0.12691803830704967</v>
      </c>
      <c r="T72" s="22">
        <f t="shared" si="9"/>
        <v>8.5538727962222103E-2</v>
      </c>
      <c r="U72" s="22">
        <f t="shared" si="10"/>
        <v>0.24968018664464559</v>
      </c>
      <c r="V72" s="22">
        <f t="shared" si="11"/>
        <v>0.35877109573555466</v>
      </c>
      <c r="W72" s="22">
        <f t="shared" si="12"/>
        <v>5.583723849447308</v>
      </c>
      <c r="X72" s="11">
        <f t="shared" si="13"/>
        <v>5.4561347400095226</v>
      </c>
      <c r="Y72" s="11">
        <f t="shared" si="14"/>
        <v>5.5936105292530724</v>
      </c>
      <c r="Z72" s="11">
        <f t="shared" si="15"/>
        <v>6.0606826200711827</v>
      </c>
      <c r="AA72" s="11">
        <f t="shared" si="16"/>
        <v>6.3403675063397849</v>
      </c>
      <c r="AB72" s="22">
        <f t="shared" si="0"/>
        <v>0.20172596225604367</v>
      </c>
      <c r="AC72" s="22">
        <v>1.1200000000000001</v>
      </c>
      <c r="AD72" s="22">
        <f t="shared" si="1"/>
        <v>0.18011246630003896</v>
      </c>
      <c r="AE72" s="22">
        <f>SUM((Rate!$F$2*Weight!R72),(Rate!$F$6*Weight!S72),(Rate!$F$10*Weight!T72),(Rate!$F$14*Weight!U72),(Rate!$F$18*Weight!V72))</f>
        <v>0.50989370555364033</v>
      </c>
      <c r="AF72" s="22">
        <f>SUM((Rate!$F$3*Weight!R72),(Rate!$F$7*Weight!S72),(Rate!$F$11*Weight!T72),(Rate!$F$15*Weight!U72),(Rate!$F$19*Weight!V72))</f>
        <v>0.49010629444635972</v>
      </c>
      <c r="AG72" s="23">
        <v>2</v>
      </c>
    </row>
    <row r="73" spans="1:33" x14ac:dyDescent="0.25">
      <c r="A73" s="22" t="s">
        <v>101</v>
      </c>
      <c r="B73" s="22" t="s">
        <v>115</v>
      </c>
      <c r="C73" s="23">
        <f>1/9</f>
        <v>0.1111111111111111</v>
      </c>
      <c r="D73" s="23">
        <f>1/9</f>
        <v>0.1111111111111111</v>
      </c>
      <c r="E73" s="23">
        <v>9</v>
      </c>
      <c r="F73" s="23">
        <f>1/9</f>
        <v>0.1111111111111111</v>
      </c>
      <c r="G73" s="23">
        <v>1</v>
      </c>
      <c r="H73" s="23">
        <v>1</v>
      </c>
      <c r="I73" s="23">
        <v>9</v>
      </c>
      <c r="J73" s="23">
        <f>1/9</f>
        <v>0.1111111111111111</v>
      </c>
      <c r="K73" s="23">
        <f>1/9</f>
        <v>0.1111111111111111</v>
      </c>
      <c r="L73" s="23">
        <v>9</v>
      </c>
      <c r="M73" s="22">
        <f t="shared" si="2"/>
        <v>37</v>
      </c>
      <c r="N73" s="22">
        <f t="shared" si="3"/>
        <v>12.111111111111111</v>
      </c>
      <c r="O73" s="22">
        <f t="shared" si="4"/>
        <v>20.111111111111111</v>
      </c>
      <c r="P73" s="22">
        <f t="shared" si="5"/>
        <v>1.4444444444444444</v>
      </c>
      <c r="Q73" s="22">
        <f t="shared" si="6"/>
        <v>11.222222222222221</v>
      </c>
      <c r="R73" s="22">
        <f t="shared" si="7"/>
        <v>2.571005357083448E-2</v>
      </c>
      <c r="S73" s="22">
        <f t="shared" si="8"/>
        <v>0.10831355906058723</v>
      </c>
      <c r="T73" s="22">
        <f t="shared" si="9"/>
        <v>9.2471974902171392E-2</v>
      </c>
      <c r="U73" s="22">
        <f t="shared" si="10"/>
        <v>0.58563284235609581</v>
      </c>
      <c r="V73" s="22">
        <f t="shared" si="11"/>
        <v>0.18787157011031097</v>
      </c>
      <c r="W73" s="22">
        <f t="shared" si="12"/>
        <v>5.210587822925949</v>
      </c>
      <c r="X73" s="11">
        <f t="shared" si="13"/>
        <v>6.3253198211748378</v>
      </c>
      <c r="Y73" s="11">
        <f t="shared" si="14"/>
        <v>5.6030051414700806</v>
      </c>
      <c r="Z73" s="11">
        <f t="shared" si="15"/>
        <v>7.3679905720306618</v>
      </c>
      <c r="AA73" s="11">
        <f t="shared" si="16"/>
        <v>7.5844030068447941</v>
      </c>
      <c r="AB73" s="22">
        <f t="shared" si="0"/>
        <v>0.35456531822231629</v>
      </c>
      <c r="AC73" s="22">
        <v>1.1200000000000001</v>
      </c>
      <c r="AD73" s="22">
        <f t="shared" si="1"/>
        <v>0.31657617698421092</v>
      </c>
      <c r="AE73" s="22">
        <f>SUM((Rate!$F$2*Weight!R73),(Rate!$F$6*Weight!S73),(Rate!$F$10*Weight!T73),(Rate!$F$14*Weight!U73),(Rate!$F$18*Weight!V73))</f>
        <v>0.59979577831116671</v>
      </c>
      <c r="AF73" s="22">
        <f>SUM((Rate!$F$3*Weight!R73),(Rate!$F$7*Weight!S73),(Rate!$F$11*Weight!T73),(Rate!$F$15*Weight!U73),(Rate!$F$19*Weight!V73))</f>
        <v>0.40020422168883324</v>
      </c>
      <c r="AG73" s="23">
        <v>1</v>
      </c>
    </row>
    <row r="74" spans="1:33" x14ac:dyDescent="0.25">
      <c r="A74" s="22" t="s">
        <v>101</v>
      </c>
      <c r="B74" s="22" t="s">
        <v>116</v>
      </c>
      <c r="C74" s="23">
        <f>1/7</f>
        <v>0.14285714285714285</v>
      </c>
      <c r="D74" s="23">
        <v>0.2</v>
      </c>
      <c r="E74" s="23">
        <v>0.2</v>
      </c>
      <c r="F74" s="23">
        <v>0.2</v>
      </c>
      <c r="G74" s="23">
        <v>5</v>
      </c>
      <c r="H74" s="23">
        <v>9</v>
      </c>
      <c r="I74" s="23">
        <v>7</v>
      </c>
      <c r="J74" s="23">
        <f>1/9</f>
        <v>0.1111111111111111</v>
      </c>
      <c r="K74" s="23">
        <f>1/9</f>
        <v>0.1111111111111111</v>
      </c>
      <c r="L74" s="23">
        <v>1</v>
      </c>
      <c r="M74" s="22">
        <f t="shared" si="2"/>
        <v>24.2</v>
      </c>
      <c r="N74" s="22">
        <f t="shared" si="3"/>
        <v>15.342857142857142</v>
      </c>
      <c r="O74" s="22">
        <f t="shared" si="4"/>
        <v>20.142857142857142</v>
      </c>
      <c r="P74" s="22">
        <f t="shared" si="5"/>
        <v>2.5111111111111111</v>
      </c>
      <c r="Q74" s="22">
        <f t="shared" si="6"/>
        <v>7.2222222222222214</v>
      </c>
      <c r="R74" s="22">
        <f t="shared" si="7"/>
        <v>0.15885619590281544</v>
      </c>
      <c r="S74" s="22">
        <f t="shared" si="8"/>
        <v>0.13953813810755511</v>
      </c>
      <c r="T74" s="22">
        <f t="shared" si="9"/>
        <v>8.9393520650445091E-2</v>
      </c>
      <c r="U74" s="22">
        <f t="shared" si="10"/>
        <v>0.29654078950392865</v>
      </c>
      <c r="V74" s="22">
        <f t="shared" si="11"/>
        <v>0.31567135583525568</v>
      </c>
      <c r="W74" s="22">
        <f t="shared" si="12"/>
        <v>11.349047257012927</v>
      </c>
      <c r="X74" s="11">
        <f t="shared" si="13"/>
        <v>12.848687032724619</v>
      </c>
      <c r="Y74" s="11">
        <f t="shared" si="14"/>
        <v>14.807306647662115</v>
      </c>
      <c r="Z74" s="11">
        <f t="shared" si="15"/>
        <v>10.745827606331058</v>
      </c>
      <c r="AA74" s="11">
        <f t="shared" si="16"/>
        <v>8.5670374056780751</v>
      </c>
      <c r="AB74" s="22">
        <f t="shared" si="0"/>
        <v>1.6658952974704397</v>
      </c>
      <c r="AC74" s="22">
        <v>1.1200000000000001</v>
      </c>
      <c r="AD74" s="22">
        <f t="shared" si="1"/>
        <v>1.4874065155986067</v>
      </c>
      <c r="AE74" s="22">
        <f>SUM((Rate!$F$2*Weight!R74),(Rate!$F$6*Weight!S74),(Rate!$F$10*Weight!T74),(Rate!$F$14*Weight!U74),(Rate!$F$18*Weight!V74))</f>
        <v>0.52752323340019258</v>
      </c>
      <c r="AF74" s="22">
        <f>SUM((Rate!$F$3*Weight!R74),(Rate!$F$7*Weight!S74),(Rate!$F$11*Weight!T74),(Rate!$F$15*Weight!U74),(Rate!$F$19*Weight!V74))</f>
        <v>0.47247676659980742</v>
      </c>
      <c r="AG74" s="23">
        <v>1</v>
      </c>
    </row>
    <row r="75" spans="1:33" x14ac:dyDescent="0.25">
      <c r="A75" s="22" t="s">
        <v>117</v>
      </c>
      <c r="B75" s="22" t="s">
        <v>118</v>
      </c>
      <c r="C75" s="23">
        <v>1</v>
      </c>
      <c r="D75" s="23">
        <v>1</v>
      </c>
      <c r="E75" s="23">
        <v>7</v>
      </c>
      <c r="F75" s="23">
        <v>1</v>
      </c>
      <c r="G75" s="23">
        <v>1</v>
      </c>
      <c r="H75" s="23">
        <v>7</v>
      </c>
      <c r="I75" s="23">
        <v>1</v>
      </c>
      <c r="J75" s="23">
        <f>1/7</f>
        <v>0.14285714285714285</v>
      </c>
      <c r="K75" s="23">
        <v>1</v>
      </c>
      <c r="L75" s="23">
        <v>1</v>
      </c>
      <c r="M75" s="22">
        <f t="shared" si="2"/>
        <v>11</v>
      </c>
      <c r="N75" s="22">
        <f t="shared" si="3"/>
        <v>11</v>
      </c>
      <c r="O75" s="22">
        <f t="shared" si="4"/>
        <v>11</v>
      </c>
      <c r="P75" s="22">
        <f t="shared" si="5"/>
        <v>5</v>
      </c>
      <c r="Q75" s="22">
        <f t="shared" si="6"/>
        <v>2.4285714285714288</v>
      </c>
      <c r="R75" s="22">
        <f t="shared" si="7"/>
        <v>0.10631016042780747</v>
      </c>
      <c r="S75" s="22">
        <f t="shared" si="8"/>
        <v>0.10631016042780747</v>
      </c>
      <c r="T75" s="22">
        <f t="shared" si="9"/>
        <v>0.10631016042780747</v>
      </c>
      <c r="U75" s="22">
        <f t="shared" si="10"/>
        <v>0.17689839572192514</v>
      </c>
      <c r="V75" s="22">
        <f t="shared" si="11"/>
        <v>0.50417112299465239</v>
      </c>
      <c r="W75" s="22">
        <f t="shared" si="12"/>
        <v>5.3414774360448405</v>
      </c>
      <c r="X75" s="11">
        <f t="shared" si="13"/>
        <v>5.3414774360448405</v>
      </c>
      <c r="Y75" s="11">
        <f t="shared" si="14"/>
        <v>5.3414774360448405</v>
      </c>
      <c r="Z75" s="11">
        <f t="shared" si="15"/>
        <v>5.6529625151148721</v>
      </c>
      <c r="AA75" s="11">
        <f t="shared" si="16"/>
        <v>5.7789563003818403</v>
      </c>
      <c r="AB75" s="22">
        <f t="shared" ref="AB75:AB138" si="19">(AVERAGE(W75:AA75)-5)/4</f>
        <v>0.12281755618156165</v>
      </c>
      <c r="AC75" s="22">
        <v>1.1200000000000001</v>
      </c>
      <c r="AD75" s="22">
        <f t="shared" ref="AD75:AD138" si="20">AB75/AC75</f>
        <v>0.10965853230496575</v>
      </c>
      <c r="AE75" s="22">
        <f>SUM((Rate!$F$2*Weight!R75),(Rate!$F$6*Weight!S75),(Rate!$F$10*Weight!T75),(Rate!$F$14*Weight!U75),(Rate!$F$18*Weight!V75))</f>
        <v>0.52832085561497322</v>
      </c>
      <c r="AF75" s="22">
        <f>SUM((Rate!$F$3*Weight!R75),(Rate!$F$7*Weight!S75),(Rate!$F$11*Weight!T75),(Rate!$F$15*Weight!U75),(Rate!$F$19*Weight!V75))</f>
        <v>0.47167914438502673</v>
      </c>
      <c r="AG75" s="23">
        <v>1</v>
      </c>
    </row>
    <row r="76" spans="1:33" x14ac:dyDescent="0.25">
      <c r="A76" s="22" t="s">
        <v>117</v>
      </c>
      <c r="B76" s="22" t="s">
        <v>119</v>
      </c>
      <c r="C76" s="23">
        <v>7</v>
      </c>
      <c r="D76" s="23">
        <f>1/7</f>
        <v>0.14285714285714285</v>
      </c>
      <c r="E76" s="23">
        <f>1/7</f>
        <v>0.14285714285714285</v>
      </c>
      <c r="F76" s="23">
        <f>1/7</f>
        <v>0.14285714285714285</v>
      </c>
      <c r="G76" s="23">
        <f>1/7</f>
        <v>0.14285714285714285</v>
      </c>
      <c r="H76" s="23">
        <v>7</v>
      </c>
      <c r="I76" s="23">
        <f>1/7</f>
        <v>0.14285714285714285</v>
      </c>
      <c r="J76" s="23">
        <v>7</v>
      </c>
      <c r="K76" s="23">
        <v>7</v>
      </c>
      <c r="L76" s="23">
        <v>7</v>
      </c>
      <c r="M76" s="22">
        <f t="shared" ref="M76:M139" si="21">SUM(1+(1/C76)+I76+(1/K76)+E76)</f>
        <v>1.5714285714285712</v>
      </c>
      <c r="N76" s="22">
        <f t="shared" ref="N76:N139" si="22">SUM(C76+1+(1/G76)+(1/F76)+H76)</f>
        <v>29</v>
      </c>
      <c r="O76" s="22">
        <f t="shared" ref="O76:O139" si="23">SUM((1/I76)+G76+1+(1/D76)+(1/J76))</f>
        <v>15.285714285714285</v>
      </c>
      <c r="P76" s="22">
        <f t="shared" ref="P76:P139" si="24">SUM(K76+F76+D76+1+(1/L76))</f>
        <v>8.4285714285714288</v>
      </c>
      <c r="Q76" s="22">
        <f t="shared" ref="Q76:Q139" si="25">SUM((1/E76)+(1/H76)+J76+L76+1)</f>
        <v>22.142857142857142</v>
      </c>
      <c r="R76" s="22">
        <f t="shared" ref="R76:R139" si="26">(SUM((1/M76)+(C76/N76)+((1/I76)/O76)+(K76/P76)+((1/E76)/Q76))/5)</f>
        <v>0.49646487575528903</v>
      </c>
      <c r="S76" s="22">
        <f t="shared" ref="S76:S139" si="27">(SUM(((1/C76)/M76)+(1/N76)+(G76/O76)+(F76/P76)+((1/H76)/Q76))/5)</f>
        <v>3.1627681873580525E-2</v>
      </c>
      <c r="T76" s="22">
        <f t="shared" ref="T76:T139" si="28">(SUM((I76/M76)+((1/G76)/N76)+(1/O76)+(D76/P76)+(J76/Q76))/5)</f>
        <v>0.14615742936040391</v>
      </c>
      <c r="U76" s="22">
        <f t="shared" ref="U76:U139" si="29">(SUM(((1/K76)/M76)+((1/F76)/N76)+((1/D76)/O76)+(1/P76)+(L76/Q76))/5)</f>
        <v>0.24500108530844766</v>
      </c>
      <c r="V76" s="22">
        <f t="shared" ref="V76:V139" si="30">(SUM((E76/M76)+(H76/N76)+((1/J76)/O76)+((1/L76)/P76)+(1/Q76))/5)</f>
        <v>8.074892770227908E-2</v>
      </c>
      <c r="W76" s="22">
        <f t="shared" ref="W76:W139" si="31">(SUM((1*R76),(C76*S76),((1/I76)*T76),(K76*U76),((1/E76)*V76)))/R76</f>
        <v>8.0996882999037183</v>
      </c>
      <c r="X76" s="11">
        <f t="shared" ref="X76:X139" si="32">(SUM(((1/C76)*R76),(1*S76),(G76*T76),(F76*U76),((1/H76)*V76)))/S76</f>
        <v>5.3739817272237964</v>
      </c>
      <c r="Y76" s="11">
        <f t="shared" ref="Y76:Y139" si="33">(SUM((I76*R76),((1/G76)*S76),(1*T76),(D76*U76),(J76*V76)))/T76</f>
        <v>7.1068395883830116</v>
      </c>
      <c r="Z76" s="11">
        <f t="shared" ref="Z76:Z139" si="34">(SUM(((1/K76)*R76),((1/F76)*S76),((1/D76)*T76),(1*U76),(L76*V76)))/U76</f>
        <v>8.6761367153353017</v>
      </c>
      <c r="AA76" s="11">
        <f t="shared" ref="AA76:AA139" si="35">(SUM((E76*R76),(H76*S76),((1/J76)*T76),((1/L76)*U76),(1*V76)))/V76</f>
        <v>5.3120958322570884</v>
      </c>
      <c r="AB76" s="22">
        <f t="shared" si="19"/>
        <v>0.47843710815514551</v>
      </c>
      <c r="AC76" s="22">
        <v>1.1200000000000001</v>
      </c>
      <c r="AD76" s="22">
        <f t="shared" si="20"/>
        <v>0.42717598942423701</v>
      </c>
      <c r="AE76" s="22">
        <f>SUM((Rate!$F$2*Weight!R76),(Rate!$F$6*Weight!S76),(Rate!$F$10*Weight!T76),(Rate!$F$14*Weight!U76),(Rate!$F$18*Weight!V76))</f>
        <v>0.36081629041332342</v>
      </c>
      <c r="AF76" s="22">
        <f>SUM((Rate!$F$3*Weight!R76),(Rate!$F$7*Weight!S76),(Rate!$F$11*Weight!T76),(Rate!$F$15*Weight!U76),(Rate!$F$19*Weight!V76))</f>
        <v>0.63918370958667681</v>
      </c>
      <c r="AG76" s="23">
        <v>1</v>
      </c>
    </row>
    <row r="77" spans="1:33" x14ac:dyDescent="0.25">
      <c r="A77" s="22" t="s">
        <v>117</v>
      </c>
      <c r="B77" s="22" t="s">
        <v>120</v>
      </c>
      <c r="C77" s="23">
        <f t="shared" ref="C77:D79" si="36">1/7</f>
        <v>0.14285714285714285</v>
      </c>
      <c r="D77" s="23">
        <f t="shared" si="36"/>
        <v>0.14285714285714285</v>
      </c>
      <c r="E77" s="23">
        <v>7</v>
      </c>
      <c r="F77" s="23">
        <f>1/7</f>
        <v>0.14285714285714285</v>
      </c>
      <c r="G77" s="23">
        <v>7</v>
      </c>
      <c r="H77" s="23">
        <v>1</v>
      </c>
      <c r="I77" s="23">
        <v>5</v>
      </c>
      <c r="J77" s="23">
        <f>1/7</f>
        <v>0.14285714285714285</v>
      </c>
      <c r="K77" s="23">
        <f>1/7</f>
        <v>0.14285714285714285</v>
      </c>
      <c r="L77" s="23">
        <v>7</v>
      </c>
      <c r="M77" s="22">
        <f t="shared" si="21"/>
        <v>27</v>
      </c>
      <c r="N77" s="22">
        <f t="shared" si="22"/>
        <v>9.2857142857142847</v>
      </c>
      <c r="O77" s="22">
        <f t="shared" si="23"/>
        <v>22.2</v>
      </c>
      <c r="P77" s="22">
        <f t="shared" si="24"/>
        <v>1.5714285714285714</v>
      </c>
      <c r="Q77" s="22">
        <f t="shared" si="25"/>
        <v>9.2857142857142847</v>
      </c>
      <c r="R77" s="22">
        <f t="shared" si="26"/>
        <v>3.3544873544873545E-2</v>
      </c>
      <c r="S77" s="22">
        <f t="shared" si="27"/>
        <v>0.17617365617365616</v>
      </c>
      <c r="T77" s="22">
        <f t="shared" si="28"/>
        <v>7.0381710381710386E-2</v>
      </c>
      <c r="U77" s="22">
        <f t="shared" si="29"/>
        <v>0.54372610372610375</v>
      </c>
      <c r="V77" s="22">
        <f t="shared" si="30"/>
        <v>0.17617365617365616</v>
      </c>
      <c r="W77" s="22">
        <f t="shared" si="31"/>
        <v>5.2357241232928819</v>
      </c>
      <c r="X77" s="11">
        <f t="shared" si="32"/>
        <v>6.5702703948403594</v>
      </c>
      <c r="Y77" s="11">
        <f t="shared" si="33"/>
        <v>5.2018708288127415</v>
      </c>
      <c r="Z77" s="11">
        <f t="shared" si="34"/>
        <v>6.8741289999315089</v>
      </c>
      <c r="AA77" s="11">
        <f t="shared" si="35"/>
        <v>6.5702703948403594</v>
      </c>
      <c r="AB77" s="22">
        <f t="shared" si="19"/>
        <v>0.27261323708589247</v>
      </c>
      <c r="AC77" s="22">
        <v>1.1200000000000001</v>
      </c>
      <c r="AD77" s="22">
        <f t="shared" si="20"/>
        <v>0.24340467596954682</v>
      </c>
      <c r="AE77" s="22">
        <f>SUM((Rate!$F$2*Weight!R77),(Rate!$F$6*Weight!S77),(Rate!$F$10*Weight!T77),(Rate!$F$14*Weight!U77),(Rate!$F$18*Weight!V77))</f>
        <v>0.61140949807616485</v>
      </c>
      <c r="AF77" s="22">
        <f>SUM((Rate!$F$3*Weight!R77),(Rate!$F$7*Weight!S77),(Rate!$F$11*Weight!T77),(Rate!$F$15*Weight!U77),(Rate!$F$19*Weight!V77))</f>
        <v>0.38859050192383526</v>
      </c>
      <c r="AG77" s="23">
        <v>1</v>
      </c>
    </row>
    <row r="78" spans="1:33" x14ac:dyDescent="0.25">
      <c r="A78" s="22" t="s">
        <v>117</v>
      </c>
      <c r="B78" s="22" t="s">
        <v>121</v>
      </c>
      <c r="C78" s="23">
        <f t="shared" si="36"/>
        <v>0.14285714285714285</v>
      </c>
      <c r="D78" s="23">
        <f t="shared" si="36"/>
        <v>0.14285714285714285</v>
      </c>
      <c r="E78" s="23">
        <v>1</v>
      </c>
      <c r="F78" s="23">
        <f>1/7</f>
        <v>0.14285714285714285</v>
      </c>
      <c r="G78" s="23">
        <v>7</v>
      </c>
      <c r="H78" s="23">
        <v>1</v>
      </c>
      <c r="I78" s="23">
        <f>1/7</f>
        <v>0.14285714285714285</v>
      </c>
      <c r="J78" s="23">
        <f>1/7</f>
        <v>0.14285714285714285</v>
      </c>
      <c r="K78" s="23">
        <f>1/7</f>
        <v>0.14285714285714285</v>
      </c>
      <c r="L78" s="23">
        <v>1</v>
      </c>
      <c r="M78" s="22">
        <f t="shared" si="21"/>
        <v>16.142857142857142</v>
      </c>
      <c r="N78" s="22">
        <f t="shared" si="22"/>
        <v>9.2857142857142847</v>
      </c>
      <c r="O78" s="22">
        <f t="shared" si="23"/>
        <v>29</v>
      </c>
      <c r="P78" s="22">
        <f t="shared" si="24"/>
        <v>2.4285714285714288</v>
      </c>
      <c r="Q78" s="22">
        <f t="shared" si="25"/>
        <v>4.1428571428571423</v>
      </c>
      <c r="R78" s="22">
        <f t="shared" si="26"/>
        <v>0.12378273362818053</v>
      </c>
      <c r="S78" s="22">
        <f t="shared" si="27"/>
        <v>0.21658055527555969</v>
      </c>
      <c r="T78" s="22">
        <f t="shared" si="28"/>
        <v>3.0404643911976659E-2</v>
      </c>
      <c r="U78" s="22">
        <f t="shared" si="29"/>
        <v>0.41639955980044652</v>
      </c>
      <c r="V78" s="22">
        <f t="shared" si="30"/>
        <v>0.21283250738383658</v>
      </c>
      <c r="W78" s="22">
        <f t="shared" si="31"/>
        <v>5.1693274204385729</v>
      </c>
      <c r="X78" s="11">
        <f t="shared" si="32"/>
        <v>7.2407717066072514</v>
      </c>
      <c r="Y78" s="11">
        <f t="shared" si="33"/>
        <v>5.5556732287111998</v>
      </c>
      <c r="Z78" s="11">
        <f t="shared" si="34"/>
        <v>7.7440225883995835</v>
      </c>
      <c r="AA78" s="11">
        <f t="shared" si="35"/>
        <v>5.5556732287112007</v>
      </c>
      <c r="AB78" s="22">
        <f t="shared" si="19"/>
        <v>0.31327340864339037</v>
      </c>
      <c r="AC78" s="22">
        <v>1.1200000000000001</v>
      </c>
      <c r="AD78" s="22">
        <f t="shared" si="20"/>
        <v>0.27970840057445567</v>
      </c>
      <c r="AE78" s="22">
        <f>SUM((Rate!$F$2*Weight!R78),(Rate!$F$6*Weight!S78),(Rate!$F$10*Weight!T78),(Rate!$F$14*Weight!U78),(Rate!$F$18*Weight!V78))</f>
        <v>0.56938782160595514</v>
      </c>
      <c r="AF78" s="22">
        <f>SUM((Rate!$F$3*Weight!R78),(Rate!$F$7*Weight!S78),(Rate!$F$11*Weight!T78),(Rate!$F$15*Weight!U78),(Rate!$F$19*Weight!V78))</f>
        <v>0.43061217839404486</v>
      </c>
      <c r="AG78" s="23">
        <v>1</v>
      </c>
    </row>
    <row r="79" spans="1:33" x14ac:dyDescent="0.25">
      <c r="A79" s="22" t="s">
        <v>117</v>
      </c>
      <c r="B79" s="22" t="s">
        <v>122</v>
      </c>
      <c r="C79" s="23">
        <f t="shared" si="36"/>
        <v>0.14285714285714285</v>
      </c>
      <c r="D79" s="23">
        <f t="shared" si="36"/>
        <v>0.14285714285714285</v>
      </c>
      <c r="E79" s="23">
        <f>1/3</f>
        <v>0.33333333333333331</v>
      </c>
      <c r="F79" s="23">
        <f>1/3</f>
        <v>0.33333333333333331</v>
      </c>
      <c r="G79" s="23">
        <v>7</v>
      </c>
      <c r="H79" s="23">
        <f>1/7</f>
        <v>0.14285714285714285</v>
      </c>
      <c r="I79" s="23">
        <v>0.2</v>
      </c>
      <c r="J79" s="23">
        <v>1</v>
      </c>
      <c r="K79" s="23">
        <v>0.2</v>
      </c>
      <c r="L79" s="23">
        <v>7</v>
      </c>
      <c r="M79" s="22">
        <f t="shared" si="21"/>
        <v>13.533333333333333</v>
      </c>
      <c r="N79" s="22">
        <f t="shared" si="22"/>
        <v>4.4285714285714288</v>
      </c>
      <c r="O79" s="22">
        <f t="shared" si="23"/>
        <v>21</v>
      </c>
      <c r="P79" s="22">
        <f t="shared" si="24"/>
        <v>1.819047619047619</v>
      </c>
      <c r="Q79" s="22">
        <f t="shared" si="25"/>
        <v>19</v>
      </c>
      <c r="R79" s="22">
        <f t="shared" si="26"/>
        <v>0.12241746180965869</v>
      </c>
      <c r="S79" s="22">
        <f t="shared" si="27"/>
        <v>0.32560965803731795</v>
      </c>
      <c r="T79" s="22">
        <f t="shared" si="28"/>
        <v>4.5164209523862069E-2</v>
      </c>
      <c r="U79" s="22">
        <f t="shared" si="29"/>
        <v>0.45967401775554545</v>
      </c>
      <c r="V79" s="22">
        <f t="shared" si="30"/>
        <v>4.7134652873615762E-2</v>
      </c>
      <c r="W79" s="22">
        <f t="shared" si="31"/>
        <v>5.1307462820248704</v>
      </c>
      <c r="X79" s="11">
        <f t="shared" si="32"/>
        <v>6.0865780579681594</v>
      </c>
      <c r="Y79" s="11">
        <f t="shared" si="33"/>
        <v>5.0696279073490951</v>
      </c>
      <c r="Z79" s="11">
        <f t="shared" si="34"/>
        <v>5.862159342517308</v>
      </c>
      <c r="AA79" s="11">
        <f t="shared" si="35"/>
        <v>5.2039858215254604</v>
      </c>
      <c r="AB79" s="22">
        <f t="shared" si="19"/>
        <v>0.11765487056924462</v>
      </c>
      <c r="AC79" s="22">
        <v>1.1200000000000001</v>
      </c>
      <c r="AD79" s="22">
        <f t="shared" si="20"/>
        <v>0.10504899157968269</v>
      </c>
      <c r="AE79" s="22">
        <f>SUM((Rate!$F$2*Weight!R79),(Rate!$F$6*Weight!S79),(Rate!$F$10*Weight!T79),(Rate!$F$14*Weight!U79),(Rate!$F$18*Weight!V79))</f>
        <v>0.61306433798477411</v>
      </c>
      <c r="AF79" s="22">
        <f>SUM((Rate!$F$3*Weight!R79),(Rate!$F$7*Weight!S79),(Rate!$F$11*Weight!T79),(Rate!$F$15*Weight!U79),(Rate!$F$19*Weight!V79))</f>
        <v>0.38693566201522595</v>
      </c>
      <c r="AG79" s="23">
        <v>2</v>
      </c>
    </row>
    <row r="80" spans="1:33" x14ac:dyDescent="0.25">
      <c r="A80" s="22" t="s">
        <v>117</v>
      </c>
      <c r="B80" s="22" t="s">
        <v>123</v>
      </c>
      <c r="C80" s="23">
        <v>1</v>
      </c>
      <c r="D80" s="23">
        <f>1/7</f>
        <v>0.14285714285714285</v>
      </c>
      <c r="E80" s="23">
        <v>5</v>
      </c>
      <c r="F80" s="23">
        <f>1/7</f>
        <v>0.14285714285714285</v>
      </c>
      <c r="G80" s="23">
        <v>7</v>
      </c>
      <c r="H80" s="23">
        <v>0.2</v>
      </c>
      <c r="I80" s="23">
        <f>1/7</f>
        <v>0.14285714285714285</v>
      </c>
      <c r="J80" s="23">
        <v>7</v>
      </c>
      <c r="K80" s="23">
        <v>0.2</v>
      </c>
      <c r="L80" s="23">
        <v>5</v>
      </c>
      <c r="M80" s="22">
        <f t="shared" si="21"/>
        <v>12.142857142857142</v>
      </c>
      <c r="N80" s="22">
        <f t="shared" si="22"/>
        <v>9.3428571428571416</v>
      </c>
      <c r="O80" s="22">
        <f t="shared" si="23"/>
        <v>22.142857142857142</v>
      </c>
      <c r="P80" s="22">
        <f t="shared" si="24"/>
        <v>1.6857142857142857</v>
      </c>
      <c r="Q80" s="22">
        <f t="shared" si="25"/>
        <v>18.2</v>
      </c>
      <c r="R80" s="22">
        <f t="shared" si="26"/>
        <v>0.12702973827277744</v>
      </c>
      <c r="S80" s="22">
        <f t="shared" si="27"/>
        <v>0.17299733000308104</v>
      </c>
      <c r="T80" s="22">
        <f t="shared" si="28"/>
        <v>0.10831553268197169</v>
      </c>
      <c r="U80" s="22">
        <f t="shared" si="29"/>
        <v>0.46901496517097191</v>
      </c>
      <c r="V80" s="22">
        <f t="shared" si="30"/>
        <v>0.12264243387119803</v>
      </c>
      <c r="W80" s="22">
        <f t="shared" si="31"/>
        <v>9.2621404472359963</v>
      </c>
      <c r="X80" s="11">
        <f t="shared" si="32"/>
        <v>10.048999624770257</v>
      </c>
      <c r="Y80" s="11">
        <f t="shared" si="33"/>
        <v>9.9401783913751096</v>
      </c>
      <c r="Z80" s="11">
        <f t="shared" si="34"/>
        <v>7.8602307782275984</v>
      </c>
      <c r="AA80" s="11">
        <f t="shared" si="35"/>
        <v>7.3520004727143951</v>
      </c>
      <c r="AB80" s="22">
        <f t="shared" si="19"/>
        <v>0.97317748571616791</v>
      </c>
      <c r="AC80" s="22">
        <v>1.1200000000000001</v>
      </c>
      <c r="AD80" s="22">
        <f t="shared" si="20"/>
        <v>0.86890846938943556</v>
      </c>
      <c r="AE80" s="22">
        <f>SUM((Rate!$F$2*Weight!R80),(Rate!$F$6*Weight!S80),(Rate!$F$10*Weight!T80),(Rate!$F$14*Weight!U80),(Rate!$F$18*Weight!V80))</f>
        <v>0.57180796665600853</v>
      </c>
      <c r="AF80" s="22">
        <f>SUM((Rate!$F$3*Weight!R80),(Rate!$F$7*Weight!S80),(Rate!$F$11*Weight!T80),(Rate!$F$15*Weight!U80),(Rate!$F$19*Weight!V80))</f>
        <v>0.42819203334399158</v>
      </c>
      <c r="AG80" s="23">
        <v>1</v>
      </c>
    </row>
    <row r="81" spans="1:33" x14ac:dyDescent="0.25">
      <c r="A81" s="22" t="s">
        <v>117</v>
      </c>
      <c r="B81" s="22" t="s">
        <v>124</v>
      </c>
      <c r="C81" s="23">
        <v>5</v>
      </c>
      <c r="D81" s="23">
        <f>1/3</f>
        <v>0.33333333333333331</v>
      </c>
      <c r="E81" s="23">
        <v>0.2</v>
      </c>
      <c r="F81" s="23">
        <v>3</v>
      </c>
      <c r="G81" s="23">
        <f>1/3</f>
        <v>0.33333333333333331</v>
      </c>
      <c r="H81" s="23">
        <v>1</v>
      </c>
      <c r="I81" s="23">
        <v>0.2</v>
      </c>
      <c r="J81" s="23">
        <v>0.2</v>
      </c>
      <c r="K81" s="23">
        <v>3</v>
      </c>
      <c r="L81" s="23">
        <v>1</v>
      </c>
      <c r="M81" s="22">
        <f t="shared" si="21"/>
        <v>1.9333333333333331</v>
      </c>
      <c r="N81" s="22">
        <f t="shared" si="22"/>
        <v>10.333333333333334</v>
      </c>
      <c r="O81" s="22">
        <f t="shared" si="23"/>
        <v>14.333333333333332</v>
      </c>
      <c r="P81" s="22">
        <f t="shared" si="24"/>
        <v>8.3333333333333321</v>
      </c>
      <c r="Q81" s="22">
        <f t="shared" si="25"/>
        <v>8.1999999999999993</v>
      </c>
      <c r="R81" s="22">
        <f t="shared" si="26"/>
        <v>0.46394113078311633</v>
      </c>
      <c r="S81" s="22">
        <f t="shared" si="27"/>
        <v>0.14108590057522791</v>
      </c>
      <c r="T81" s="22">
        <f t="shared" si="28"/>
        <v>0.10558570845402689</v>
      </c>
      <c r="U81" s="22">
        <f t="shared" si="29"/>
        <v>0.13118508054263356</v>
      </c>
      <c r="V81" s="22">
        <f t="shared" si="30"/>
        <v>0.15820217964499536</v>
      </c>
      <c r="W81" s="22">
        <f t="shared" si="31"/>
        <v>6.2117047283947011</v>
      </c>
      <c r="X81" s="11">
        <f t="shared" si="32"/>
        <v>5.8179221368645511</v>
      </c>
      <c r="Y81" s="11">
        <f t="shared" si="33"/>
        <v>6.6012762773637315</v>
      </c>
      <c r="Z81" s="11">
        <f t="shared" si="34"/>
        <v>6.1578653557835494</v>
      </c>
      <c r="AA81" s="11">
        <f t="shared" si="35"/>
        <v>6.644598270064785</v>
      </c>
      <c r="AB81" s="22">
        <f t="shared" si="19"/>
        <v>0.3216683384235659</v>
      </c>
      <c r="AC81" s="22">
        <v>1.1200000000000001</v>
      </c>
      <c r="AD81" s="22">
        <f t="shared" si="20"/>
        <v>0.28720387359246952</v>
      </c>
      <c r="AE81" s="22">
        <f>SUM((Rate!$F$2*Weight!R81),(Rate!$F$6*Weight!S81),(Rate!$F$10*Weight!T81),(Rate!$F$14*Weight!U81),(Rate!$F$18*Weight!V81))</f>
        <v>0.39216830734176394</v>
      </c>
      <c r="AF81" s="22">
        <f>SUM((Rate!$F$3*Weight!R81),(Rate!$F$7*Weight!S81),(Rate!$F$11*Weight!T81),(Rate!$F$15*Weight!U81),(Rate!$F$19*Weight!V81))</f>
        <v>0.607831692658236</v>
      </c>
      <c r="AG81" s="23">
        <v>1</v>
      </c>
    </row>
    <row r="82" spans="1:33" x14ac:dyDescent="0.25">
      <c r="A82" s="22" t="s">
        <v>117</v>
      </c>
      <c r="B82" s="22" t="s">
        <v>125</v>
      </c>
      <c r="C82" s="23">
        <v>0.2</v>
      </c>
      <c r="D82" s="23">
        <f>1/7</f>
        <v>0.14285714285714285</v>
      </c>
      <c r="E82" s="23">
        <v>1</v>
      </c>
      <c r="F82" s="23">
        <f>1/7</f>
        <v>0.14285714285714285</v>
      </c>
      <c r="G82" s="23">
        <v>7</v>
      </c>
      <c r="H82" s="23">
        <f>1/7</f>
        <v>0.14285714285714285</v>
      </c>
      <c r="I82" s="23">
        <v>1</v>
      </c>
      <c r="J82" s="23">
        <v>5</v>
      </c>
      <c r="K82" s="23">
        <f>1/7</f>
        <v>0.14285714285714285</v>
      </c>
      <c r="L82" s="23">
        <v>7</v>
      </c>
      <c r="M82" s="22">
        <f t="shared" si="21"/>
        <v>15</v>
      </c>
      <c r="N82" s="22">
        <f t="shared" si="22"/>
        <v>8.4857142857142858</v>
      </c>
      <c r="O82" s="22">
        <f t="shared" si="23"/>
        <v>16.2</v>
      </c>
      <c r="P82" s="22">
        <f t="shared" si="24"/>
        <v>1.5714285714285714</v>
      </c>
      <c r="Q82" s="22">
        <f t="shared" si="25"/>
        <v>21</v>
      </c>
      <c r="R82" s="22">
        <f t="shared" si="26"/>
        <v>5.8098444765111432E-2</v>
      </c>
      <c r="S82" s="22">
        <f t="shared" si="27"/>
        <v>0.26150392817059487</v>
      </c>
      <c r="T82" s="22">
        <f t="shared" si="28"/>
        <v>9.484688151354817E-2</v>
      </c>
      <c r="U82" s="22">
        <f t="shared" si="29"/>
        <v>0.53867564534231205</v>
      </c>
      <c r="V82" s="22">
        <f t="shared" si="30"/>
        <v>4.6875100208433537E-2</v>
      </c>
      <c r="W82" s="22">
        <f t="shared" si="31"/>
        <v>5.6640909592670274</v>
      </c>
      <c r="X82" s="11">
        <f t="shared" si="32"/>
        <v>6.1987737584304101</v>
      </c>
      <c r="Y82" s="11">
        <f t="shared" si="33"/>
        <v>5.2888633443775781</v>
      </c>
      <c r="Z82" s="11">
        <f t="shared" si="34"/>
        <v>6.9948329027418952</v>
      </c>
      <c r="AA82" s="11">
        <f t="shared" si="35"/>
        <v>5.0827472978519639</v>
      </c>
      <c r="AB82" s="22">
        <f t="shared" si="19"/>
        <v>0.21146541313344369</v>
      </c>
      <c r="AC82" s="22">
        <v>1.1200000000000001</v>
      </c>
      <c r="AD82" s="22">
        <f t="shared" si="20"/>
        <v>0.18880840458343184</v>
      </c>
      <c r="AE82" s="22">
        <f>SUM((Rate!$F$2*Weight!R82),(Rate!$F$6*Weight!S82),(Rate!$F$10*Weight!T82),(Rate!$F$14*Weight!U82),(Rate!$F$18*Weight!V82))</f>
        <v>0.63360397627064302</v>
      </c>
      <c r="AF82" s="22">
        <f>SUM((Rate!$F$3*Weight!R82),(Rate!$F$7*Weight!S82),(Rate!$F$11*Weight!T82),(Rate!$F$15*Weight!U82),(Rate!$F$19*Weight!V82))</f>
        <v>0.36639602372935709</v>
      </c>
      <c r="AG82" s="23">
        <v>1</v>
      </c>
    </row>
    <row r="83" spans="1:33" x14ac:dyDescent="0.25">
      <c r="A83" s="22" t="s">
        <v>117</v>
      </c>
      <c r="B83" s="22" t="s">
        <v>126</v>
      </c>
      <c r="C83" s="23">
        <v>1</v>
      </c>
      <c r="D83" s="23">
        <v>0.2</v>
      </c>
      <c r="E83" s="23">
        <v>5</v>
      </c>
      <c r="F83" s="23">
        <v>0.2</v>
      </c>
      <c r="G83" s="23">
        <v>5</v>
      </c>
      <c r="H83" s="23">
        <v>5</v>
      </c>
      <c r="I83" s="23">
        <v>5</v>
      </c>
      <c r="J83" s="23">
        <v>0.2</v>
      </c>
      <c r="K83" s="23">
        <v>0.2</v>
      </c>
      <c r="L83" s="23">
        <v>0.2</v>
      </c>
      <c r="M83" s="22">
        <f t="shared" si="21"/>
        <v>17</v>
      </c>
      <c r="N83" s="22">
        <f t="shared" si="22"/>
        <v>12.2</v>
      </c>
      <c r="O83" s="22">
        <f t="shared" si="23"/>
        <v>16.2</v>
      </c>
      <c r="P83" s="22">
        <f t="shared" si="24"/>
        <v>6.6</v>
      </c>
      <c r="Q83" s="22">
        <f t="shared" si="25"/>
        <v>1.8</v>
      </c>
      <c r="R83" s="22">
        <f t="shared" si="26"/>
        <v>5.891011259060118E-2</v>
      </c>
      <c r="S83" s="22">
        <f t="shared" si="27"/>
        <v>0.11816937184986046</v>
      </c>
      <c r="T83" s="22">
        <f t="shared" si="28"/>
        <v>0.10273072523152885</v>
      </c>
      <c r="U83" s="22">
        <f t="shared" si="29"/>
        <v>0.25504439011349977</v>
      </c>
      <c r="V83" s="22">
        <f t="shared" si="30"/>
        <v>0.46514540021450984</v>
      </c>
      <c r="W83" s="22">
        <f t="shared" si="31"/>
        <v>5.799744263379325</v>
      </c>
      <c r="X83" s="11">
        <f t="shared" si="32"/>
        <v>7.0641914702256541</v>
      </c>
      <c r="Y83" s="11">
        <f t="shared" si="33"/>
        <v>5.499358827136172</v>
      </c>
      <c r="Z83" s="11">
        <f t="shared" si="34"/>
        <v>6.8502762116776985</v>
      </c>
      <c r="AA83" s="11">
        <f t="shared" si="35"/>
        <v>6.7493269796802542</v>
      </c>
      <c r="AB83" s="22">
        <f t="shared" si="19"/>
        <v>0.34814488760495532</v>
      </c>
      <c r="AC83" s="22">
        <v>1.1200000000000001</v>
      </c>
      <c r="AD83" s="22">
        <f t="shared" si="20"/>
        <v>0.31084364964728151</v>
      </c>
      <c r="AE83" s="22">
        <f>SUM((Rate!$F$2*Weight!R83),(Rate!$F$6*Weight!S83),(Rate!$F$10*Weight!T83),(Rate!$F$14*Weight!U83),(Rate!$F$18*Weight!V83))</f>
        <v>0.55845197213031783</v>
      </c>
      <c r="AF83" s="22">
        <f>SUM((Rate!$F$3*Weight!R83),(Rate!$F$7*Weight!S83),(Rate!$F$11*Weight!T83),(Rate!$F$15*Weight!U83),(Rate!$F$19*Weight!V83))</f>
        <v>0.44154802786968228</v>
      </c>
      <c r="AG83" s="23">
        <v>2</v>
      </c>
    </row>
    <row r="84" spans="1:33" x14ac:dyDescent="0.25">
      <c r="A84" s="22" t="s">
        <v>117</v>
      </c>
      <c r="B84" s="22" t="s">
        <v>127</v>
      </c>
      <c r="C84" s="23">
        <v>1</v>
      </c>
      <c r="D84" s="23">
        <v>0.2</v>
      </c>
      <c r="E84" s="23">
        <v>7</v>
      </c>
      <c r="F84" s="23">
        <v>0.2</v>
      </c>
      <c r="G84" s="23">
        <v>1</v>
      </c>
      <c r="H84" s="23">
        <v>1</v>
      </c>
      <c r="I84" s="23">
        <v>1</v>
      </c>
      <c r="J84" s="23">
        <v>1</v>
      </c>
      <c r="K84" s="23" t="s">
        <v>59</v>
      </c>
      <c r="L84" s="23" t="s">
        <v>59</v>
      </c>
      <c r="M84" s="22" t="e">
        <f t="shared" si="21"/>
        <v>#VALUE!</v>
      </c>
      <c r="N84" s="22">
        <f t="shared" si="22"/>
        <v>9</v>
      </c>
      <c r="O84" s="22">
        <f t="shared" si="23"/>
        <v>9</v>
      </c>
      <c r="P84" s="22" t="e">
        <f t="shared" si="24"/>
        <v>#VALUE!</v>
      </c>
      <c r="Q84" s="22" t="e">
        <f t="shared" si="25"/>
        <v>#VALUE!</v>
      </c>
      <c r="R84" s="22" t="e">
        <f t="shared" si="26"/>
        <v>#VALUE!</v>
      </c>
      <c r="S84" s="22" t="e">
        <f t="shared" si="27"/>
        <v>#VALUE!</v>
      </c>
      <c r="T84" s="22" t="e">
        <f t="shared" si="28"/>
        <v>#VALUE!</v>
      </c>
      <c r="U84" s="22" t="e">
        <f t="shared" si="29"/>
        <v>#VALUE!</v>
      </c>
      <c r="V84" s="22" t="e">
        <f t="shared" si="30"/>
        <v>#VALUE!</v>
      </c>
      <c r="W84" s="22" t="e">
        <f t="shared" si="31"/>
        <v>#VALUE!</v>
      </c>
      <c r="X84" s="11" t="e">
        <f t="shared" si="32"/>
        <v>#VALUE!</v>
      </c>
      <c r="Y84" s="11" t="e">
        <f t="shared" si="33"/>
        <v>#VALUE!</v>
      </c>
      <c r="Z84" s="11" t="e">
        <f t="shared" si="34"/>
        <v>#VALUE!</v>
      </c>
      <c r="AA84" s="11" t="e">
        <f t="shared" si="35"/>
        <v>#VALUE!</v>
      </c>
      <c r="AB84" s="22" t="e">
        <f t="shared" si="19"/>
        <v>#VALUE!</v>
      </c>
      <c r="AC84" s="22">
        <v>1.1200000000000001</v>
      </c>
      <c r="AD84" s="22" t="e">
        <f t="shared" si="20"/>
        <v>#VALUE!</v>
      </c>
      <c r="AE84" s="22" t="e">
        <f>SUM((Rate!$F$2*Weight!R84),(Rate!$F$6*Weight!S84),(Rate!$F$10*Weight!T84),(Rate!$F$14*Weight!U84),(Rate!$F$18*Weight!V84))</f>
        <v>#VALUE!</v>
      </c>
      <c r="AF84" s="22" t="e">
        <f>SUM((Rate!$F$3*Weight!R84),(Rate!$F$7*Weight!S84),(Rate!$F$11*Weight!T84),(Rate!$F$15*Weight!U84),(Rate!$F$19*Weight!V84))</f>
        <v>#VALUE!</v>
      </c>
      <c r="AG84" s="23">
        <v>1</v>
      </c>
    </row>
    <row r="85" spans="1:33" x14ac:dyDescent="0.25">
      <c r="A85" s="22" t="s">
        <v>117</v>
      </c>
      <c r="B85" s="22" t="s">
        <v>128</v>
      </c>
      <c r="C85" s="23">
        <v>1</v>
      </c>
      <c r="D85" s="23">
        <f>1/3</f>
        <v>0.33333333333333331</v>
      </c>
      <c r="E85" s="23">
        <f>1/3</f>
        <v>0.33333333333333331</v>
      </c>
      <c r="F85" s="23">
        <v>5</v>
      </c>
      <c r="G85" s="23">
        <v>5</v>
      </c>
      <c r="H85" s="23">
        <v>0.2</v>
      </c>
      <c r="I85" s="23">
        <v>1</v>
      </c>
      <c r="J85" s="23">
        <v>1</v>
      </c>
      <c r="K85" s="23">
        <v>1</v>
      </c>
      <c r="L85" s="23">
        <v>1</v>
      </c>
      <c r="M85" s="22">
        <f t="shared" si="21"/>
        <v>4.333333333333333</v>
      </c>
      <c r="N85" s="22">
        <f t="shared" si="22"/>
        <v>2.6000000000000005</v>
      </c>
      <c r="O85" s="22">
        <f t="shared" si="23"/>
        <v>11</v>
      </c>
      <c r="P85" s="22">
        <f t="shared" si="24"/>
        <v>8.3333333333333321</v>
      </c>
      <c r="Q85" s="22">
        <f t="shared" si="25"/>
        <v>11</v>
      </c>
      <c r="R85" s="22">
        <f t="shared" si="26"/>
        <v>0.21980419580419577</v>
      </c>
      <c r="S85" s="22">
        <f t="shared" si="27"/>
        <v>0.42489510489510485</v>
      </c>
      <c r="T85" s="22">
        <f t="shared" si="28"/>
        <v>0.1059020979020979</v>
      </c>
      <c r="U85" s="22">
        <f t="shared" si="29"/>
        <v>0.15826573426573426</v>
      </c>
      <c r="V85" s="22">
        <f t="shared" si="30"/>
        <v>9.113286713286714E-2</v>
      </c>
      <c r="W85" s="22">
        <f t="shared" si="31"/>
        <v>5.378722321201324</v>
      </c>
      <c r="X85" s="11">
        <f t="shared" si="32"/>
        <v>5.6983541803818305</v>
      </c>
      <c r="Y85" s="11">
        <f t="shared" si="33"/>
        <v>5.2366613840464868</v>
      </c>
      <c r="Z85" s="11">
        <f t="shared" si="34"/>
        <v>5.5090137857900316</v>
      </c>
      <c r="AA85" s="11">
        <f t="shared" si="35"/>
        <v>5.6351544915080813</v>
      </c>
      <c r="AB85" s="22">
        <f t="shared" si="19"/>
        <v>0.12289530814638772</v>
      </c>
      <c r="AC85" s="22">
        <v>1.1200000000000001</v>
      </c>
      <c r="AD85" s="22">
        <f t="shared" si="20"/>
        <v>0.10972795370213188</v>
      </c>
      <c r="AE85" s="22">
        <f>SUM((Rate!$F$2*Weight!R85),(Rate!$F$6*Weight!S85),(Rate!$F$10*Weight!T85),(Rate!$F$14*Weight!U85),(Rate!$F$18*Weight!V85))</f>
        <v>0.58718694638694635</v>
      </c>
      <c r="AF85" s="22">
        <f>SUM((Rate!$F$3*Weight!R85),(Rate!$F$7*Weight!S85),(Rate!$F$11*Weight!T85),(Rate!$F$15*Weight!U85),(Rate!$F$19*Weight!V85))</f>
        <v>0.41281305361305354</v>
      </c>
      <c r="AG85" s="23">
        <v>1</v>
      </c>
    </row>
    <row r="86" spans="1:33" x14ac:dyDescent="0.25">
      <c r="A86" s="22" t="s">
        <v>117</v>
      </c>
      <c r="B86" s="22" t="s">
        <v>129</v>
      </c>
      <c r="C86" s="23">
        <f>1/7</f>
        <v>0.14285714285714285</v>
      </c>
      <c r="D86" s="23">
        <f>1/7</f>
        <v>0.14285714285714285</v>
      </c>
      <c r="E86" s="23">
        <v>1</v>
      </c>
      <c r="F86" s="23">
        <f>1/7</f>
        <v>0.14285714285714285</v>
      </c>
      <c r="G86" s="23">
        <v>7</v>
      </c>
      <c r="H86" s="23">
        <v>1</v>
      </c>
      <c r="I86" s="23">
        <f>1/7</f>
        <v>0.14285714285714285</v>
      </c>
      <c r="J86" s="23">
        <f>1/7</f>
        <v>0.14285714285714285</v>
      </c>
      <c r="K86" s="23">
        <v>7</v>
      </c>
      <c r="L86" s="23">
        <v>1</v>
      </c>
      <c r="M86" s="22">
        <f t="shared" si="21"/>
        <v>9.2857142857142847</v>
      </c>
      <c r="N86" s="22">
        <f t="shared" si="22"/>
        <v>9.2857142857142847</v>
      </c>
      <c r="O86" s="22">
        <f t="shared" si="23"/>
        <v>29</v>
      </c>
      <c r="P86" s="22">
        <f t="shared" si="24"/>
        <v>9.2857142857142865</v>
      </c>
      <c r="Q86" s="22">
        <f t="shared" si="25"/>
        <v>4.1428571428571423</v>
      </c>
      <c r="R86" s="22">
        <f t="shared" si="26"/>
        <v>0.27193633952254642</v>
      </c>
      <c r="S86" s="22">
        <f t="shared" si="27"/>
        <v>0.27193633952254642</v>
      </c>
      <c r="T86" s="22">
        <f t="shared" si="28"/>
        <v>2.3023872679045092E-2</v>
      </c>
      <c r="U86" s="22">
        <f t="shared" si="29"/>
        <v>0.27193633952254648</v>
      </c>
      <c r="V86" s="22">
        <f t="shared" si="30"/>
        <v>0.16116710875331566</v>
      </c>
      <c r="W86" s="22">
        <f t="shared" si="31"/>
        <v>9.3281868346246029</v>
      </c>
      <c r="X86" s="11">
        <f t="shared" si="32"/>
        <v>9.3281868346246011</v>
      </c>
      <c r="Y86" s="11">
        <f t="shared" si="33"/>
        <v>7.0618828176431867</v>
      </c>
      <c r="Z86" s="11">
        <f t="shared" si="34"/>
        <v>9.3281868346246011</v>
      </c>
      <c r="AA86" s="11">
        <f t="shared" si="35"/>
        <v>7.0618828176431867</v>
      </c>
      <c r="AB86" s="22">
        <f t="shared" si="19"/>
        <v>0.85541630695800919</v>
      </c>
      <c r="AC86" s="22">
        <v>1.1200000000000001</v>
      </c>
      <c r="AD86" s="22">
        <f t="shared" si="20"/>
        <v>0.76376455978393665</v>
      </c>
      <c r="AE86" s="22">
        <f>SUM((Rate!$F$2*Weight!R86),(Rate!$F$6*Weight!S86),(Rate!$F$10*Weight!T86),(Rate!$F$14*Weight!U86),(Rate!$F$18*Weight!V86))</f>
        <v>0.51290185676392586</v>
      </c>
      <c r="AF86" s="22">
        <f>SUM((Rate!$F$3*Weight!R86),(Rate!$F$7*Weight!S86),(Rate!$F$11*Weight!T86),(Rate!$F$15*Weight!U86),(Rate!$F$19*Weight!V86))</f>
        <v>0.48709814323607431</v>
      </c>
      <c r="AG86" s="23">
        <v>1</v>
      </c>
    </row>
    <row r="87" spans="1:33" x14ac:dyDescent="0.25">
      <c r="A87" s="22" t="s">
        <v>117</v>
      </c>
      <c r="B87" s="22" t="s">
        <v>130</v>
      </c>
      <c r="C87" s="23">
        <v>7</v>
      </c>
      <c r="D87" s="23">
        <f>1/7</f>
        <v>0.14285714285714285</v>
      </c>
      <c r="E87" s="23">
        <f>1/7</f>
        <v>0.14285714285714285</v>
      </c>
      <c r="F87" s="23">
        <f>1/7</f>
        <v>0.14285714285714285</v>
      </c>
      <c r="G87" s="23">
        <v>1</v>
      </c>
      <c r="H87" s="23">
        <v>1</v>
      </c>
      <c r="I87" s="23">
        <f>1/7</f>
        <v>0.14285714285714285</v>
      </c>
      <c r="J87" s="23">
        <v>1</v>
      </c>
      <c r="K87" s="23">
        <v>7</v>
      </c>
      <c r="L87" s="23">
        <v>1</v>
      </c>
      <c r="M87" s="22">
        <f t="shared" si="21"/>
        <v>1.5714285714285712</v>
      </c>
      <c r="N87" s="22">
        <f t="shared" si="22"/>
        <v>17</v>
      </c>
      <c r="O87" s="22">
        <f t="shared" si="23"/>
        <v>17</v>
      </c>
      <c r="P87" s="22">
        <f t="shared" si="24"/>
        <v>9.2857142857142865</v>
      </c>
      <c r="Q87" s="22">
        <f t="shared" si="25"/>
        <v>11</v>
      </c>
      <c r="R87" s="22">
        <f t="shared" si="26"/>
        <v>0.57002056766762643</v>
      </c>
      <c r="S87" s="22">
        <f t="shared" si="27"/>
        <v>6.2969971205265332E-2</v>
      </c>
      <c r="T87" s="22">
        <f t="shared" si="28"/>
        <v>6.2969971205265332E-2</v>
      </c>
      <c r="U87" s="22">
        <f t="shared" si="29"/>
        <v>0.22260798025503906</v>
      </c>
      <c r="V87" s="22">
        <f t="shared" si="30"/>
        <v>8.1431509666803792E-2</v>
      </c>
      <c r="W87" s="22">
        <f t="shared" si="31"/>
        <v>6.2802586381087098</v>
      </c>
      <c r="X87" s="11">
        <f t="shared" si="32"/>
        <v>5.091380790623016</v>
      </c>
      <c r="Y87" s="11">
        <f t="shared" si="33"/>
        <v>5.091380790623016</v>
      </c>
      <c r="Z87" s="11">
        <f t="shared" si="34"/>
        <v>5.6918471431739244</v>
      </c>
      <c r="AA87" s="11">
        <f t="shared" si="35"/>
        <v>6.280258638108708</v>
      </c>
      <c r="AB87" s="22">
        <f t="shared" si="19"/>
        <v>0.1717563000318687</v>
      </c>
      <c r="AC87" s="22">
        <v>1.1200000000000001</v>
      </c>
      <c r="AD87" s="22">
        <f t="shared" si="20"/>
        <v>0.15335383931416846</v>
      </c>
      <c r="AE87" s="22">
        <f>SUM((Rate!$F$2*Weight!R87),(Rate!$F$6*Weight!S87),(Rate!$F$10*Weight!T87),(Rate!$F$14*Weight!U87),(Rate!$F$18*Weight!V87))</f>
        <v>0.32573755656108599</v>
      </c>
      <c r="AF87" s="22">
        <f>SUM((Rate!$F$3*Weight!R87),(Rate!$F$7*Weight!S87),(Rate!$F$11*Weight!T87),(Rate!$F$15*Weight!U87),(Rate!$F$19*Weight!V87))</f>
        <v>0.67426244343891395</v>
      </c>
      <c r="AG87" s="23">
        <v>1</v>
      </c>
    </row>
    <row r="88" spans="1:33" x14ac:dyDescent="0.25">
      <c r="A88" s="22" t="s">
        <v>117</v>
      </c>
      <c r="B88" s="22" t="s">
        <v>131</v>
      </c>
      <c r="C88" s="23">
        <f>1/7</f>
        <v>0.14285714285714285</v>
      </c>
      <c r="D88" s="23">
        <f>1/7</f>
        <v>0.14285714285714285</v>
      </c>
      <c r="E88" s="23">
        <v>7</v>
      </c>
      <c r="F88" s="23">
        <f>1/7</f>
        <v>0.14285714285714285</v>
      </c>
      <c r="G88" s="23">
        <v>7</v>
      </c>
      <c r="H88" s="23">
        <v>7</v>
      </c>
      <c r="I88" s="23">
        <f>1/7</f>
        <v>0.14285714285714285</v>
      </c>
      <c r="J88" s="23">
        <f>1/7</f>
        <v>0.14285714285714285</v>
      </c>
      <c r="K88" s="23">
        <f>1/7</f>
        <v>0.14285714285714285</v>
      </c>
      <c r="L88" s="23">
        <v>7</v>
      </c>
      <c r="M88" s="22">
        <f t="shared" si="21"/>
        <v>22.142857142857142</v>
      </c>
      <c r="N88" s="22">
        <f t="shared" si="22"/>
        <v>15.285714285714285</v>
      </c>
      <c r="O88" s="22">
        <f t="shared" si="23"/>
        <v>29</v>
      </c>
      <c r="P88" s="22">
        <f t="shared" si="24"/>
        <v>1.5714285714285714</v>
      </c>
      <c r="Q88" s="22">
        <f t="shared" si="25"/>
        <v>8.4285714285714288</v>
      </c>
      <c r="R88" s="22">
        <f t="shared" si="26"/>
        <v>8.0748927702279094E-2</v>
      </c>
      <c r="S88" s="22">
        <f t="shared" si="27"/>
        <v>0.14615742936040391</v>
      </c>
      <c r="T88" s="22">
        <f t="shared" si="28"/>
        <v>3.1627681873580525E-2</v>
      </c>
      <c r="U88" s="22">
        <f t="shared" si="29"/>
        <v>0.49646487575528891</v>
      </c>
      <c r="V88" s="22">
        <f t="shared" si="30"/>
        <v>0.24500108530844758</v>
      </c>
      <c r="W88" s="22">
        <f t="shared" si="31"/>
        <v>5.3120958322570875</v>
      </c>
      <c r="X88" s="11">
        <f t="shared" si="32"/>
        <v>7.1068395883830133</v>
      </c>
      <c r="Y88" s="11">
        <f t="shared" si="33"/>
        <v>5.3739817272237955</v>
      </c>
      <c r="Z88" s="11">
        <f t="shared" si="34"/>
        <v>8.0996882999037183</v>
      </c>
      <c r="AA88" s="11">
        <f t="shared" si="35"/>
        <v>8.6761367153353053</v>
      </c>
      <c r="AB88" s="22">
        <f t="shared" si="19"/>
        <v>0.47843710815514595</v>
      </c>
      <c r="AC88" s="22">
        <v>1.1200000000000001</v>
      </c>
      <c r="AD88" s="22">
        <f t="shared" si="20"/>
        <v>0.4271759894242374</v>
      </c>
      <c r="AE88" s="22">
        <f>SUM((Rate!$F$2*Weight!R88),(Rate!$F$6*Weight!S88),(Rate!$F$10*Weight!T88),(Rate!$F$14*Weight!U88),(Rate!$F$18*Weight!V88))</f>
        <v>0.57133733992701541</v>
      </c>
      <c r="AF88" s="22">
        <f>SUM((Rate!$F$3*Weight!R88),(Rate!$F$7*Weight!S88),(Rate!$F$11*Weight!T88),(Rate!$F$15*Weight!U88),(Rate!$F$19*Weight!V88))</f>
        <v>0.4286626600729847</v>
      </c>
      <c r="AG88" s="23">
        <v>1</v>
      </c>
    </row>
    <row r="89" spans="1:33" x14ac:dyDescent="0.25">
      <c r="A89" s="22" t="s">
        <v>117</v>
      </c>
      <c r="B89" s="22" t="s">
        <v>132</v>
      </c>
      <c r="C89" s="23">
        <v>0.2</v>
      </c>
      <c r="D89" s="23">
        <f>1/7</f>
        <v>0.14285714285714285</v>
      </c>
      <c r="E89" s="23">
        <v>1</v>
      </c>
      <c r="F89" s="23">
        <f>1/7</f>
        <v>0.14285714285714285</v>
      </c>
      <c r="G89" s="23">
        <v>7</v>
      </c>
      <c r="H89" s="23">
        <f>1/7</f>
        <v>0.14285714285714285</v>
      </c>
      <c r="I89" s="23">
        <v>1</v>
      </c>
      <c r="J89" s="23">
        <v>1</v>
      </c>
      <c r="K89" s="23">
        <f>1/7</f>
        <v>0.14285714285714285</v>
      </c>
      <c r="L89" s="23">
        <v>7</v>
      </c>
      <c r="M89" s="22">
        <f t="shared" si="21"/>
        <v>15</v>
      </c>
      <c r="N89" s="22">
        <f t="shared" si="22"/>
        <v>8.4857142857142858</v>
      </c>
      <c r="O89" s="22">
        <f t="shared" si="23"/>
        <v>17</v>
      </c>
      <c r="P89" s="22">
        <f t="shared" si="24"/>
        <v>1.5714285714285714</v>
      </c>
      <c r="Q89" s="22">
        <f t="shared" si="25"/>
        <v>17</v>
      </c>
      <c r="R89" s="22">
        <f t="shared" si="26"/>
        <v>5.9758367993662111E-2</v>
      </c>
      <c r="S89" s="22">
        <f t="shared" si="27"/>
        <v>0.27312339077044961</v>
      </c>
      <c r="T89" s="22">
        <f t="shared" si="28"/>
        <v>5.8411566646860758E-2</v>
      </c>
      <c r="U89" s="22">
        <f t="shared" si="29"/>
        <v>0.55029510794216674</v>
      </c>
      <c r="V89" s="22">
        <f t="shared" si="30"/>
        <v>5.8411566646860758E-2</v>
      </c>
      <c r="W89" s="22">
        <f t="shared" si="31"/>
        <v>5.1845419594325861</v>
      </c>
      <c r="X89" s="11">
        <f t="shared" si="32"/>
        <v>5.375924583031181</v>
      </c>
      <c r="Y89" s="11">
        <f t="shared" si="33"/>
        <v>5.0368913603689141</v>
      </c>
      <c r="Z89" s="11">
        <f t="shared" si="34"/>
        <v>6.7204474453290333</v>
      </c>
      <c r="AA89" s="11">
        <f t="shared" si="35"/>
        <v>5.0368913603689141</v>
      </c>
      <c r="AB89" s="22">
        <f t="shared" si="19"/>
        <v>0.11773483542653151</v>
      </c>
      <c r="AC89" s="22">
        <v>1.1200000000000001</v>
      </c>
      <c r="AD89" s="22">
        <f t="shared" si="20"/>
        <v>0.10512038877368884</v>
      </c>
      <c r="AE89" s="22">
        <f>SUM((Rate!$F$2*Weight!R89),(Rate!$F$6*Weight!S89),(Rate!$F$10*Weight!T89),(Rate!$F$14*Weight!U89),(Rate!$F$18*Weight!V89))</f>
        <v>0.63190255496137848</v>
      </c>
      <c r="AF89" s="22">
        <f>SUM((Rate!$F$3*Weight!R89),(Rate!$F$7*Weight!S89),(Rate!$F$11*Weight!T89),(Rate!$F$15*Weight!U89),(Rate!$F$19*Weight!V89))</f>
        <v>0.36809744503862152</v>
      </c>
      <c r="AG89" s="23">
        <v>1</v>
      </c>
    </row>
    <row r="90" spans="1:33" x14ac:dyDescent="0.25">
      <c r="A90" s="22" t="s">
        <v>117</v>
      </c>
      <c r="B90" s="22" t="s">
        <v>133</v>
      </c>
      <c r="C90" s="23">
        <v>3</v>
      </c>
      <c r="D90" s="23">
        <v>1</v>
      </c>
      <c r="E90" s="23">
        <f>1/3</f>
        <v>0.33333333333333331</v>
      </c>
      <c r="F90" s="23">
        <v>1</v>
      </c>
      <c r="G90" s="23">
        <v>1</v>
      </c>
      <c r="H90" s="23">
        <v>1</v>
      </c>
      <c r="I90" s="23">
        <f>1/3</f>
        <v>0.33333333333333331</v>
      </c>
      <c r="J90" s="23">
        <v>1</v>
      </c>
      <c r="K90" s="23">
        <v>3</v>
      </c>
      <c r="L90" s="23">
        <v>1</v>
      </c>
      <c r="M90" s="22">
        <f t="shared" si="21"/>
        <v>2.333333333333333</v>
      </c>
      <c r="N90" s="22">
        <f t="shared" si="22"/>
        <v>7</v>
      </c>
      <c r="O90" s="22">
        <f t="shared" si="23"/>
        <v>7</v>
      </c>
      <c r="P90" s="22">
        <f t="shared" si="24"/>
        <v>7</v>
      </c>
      <c r="Q90" s="22">
        <f t="shared" si="25"/>
        <v>7</v>
      </c>
      <c r="R90" s="22">
        <f t="shared" si="26"/>
        <v>0.42857142857142855</v>
      </c>
      <c r="S90" s="22">
        <f t="shared" si="27"/>
        <v>0.14285714285714285</v>
      </c>
      <c r="T90" s="22">
        <f t="shared" si="28"/>
        <v>0.14285714285714285</v>
      </c>
      <c r="U90" s="22">
        <f t="shared" si="29"/>
        <v>0.14285714285714285</v>
      </c>
      <c r="V90" s="22">
        <f t="shared" si="30"/>
        <v>0.14285714285714285</v>
      </c>
      <c r="W90" s="22">
        <f t="shared" si="31"/>
        <v>5</v>
      </c>
      <c r="X90" s="11">
        <f t="shared" si="32"/>
        <v>5</v>
      </c>
      <c r="Y90" s="11">
        <f t="shared" si="33"/>
        <v>5</v>
      </c>
      <c r="Z90" s="11">
        <f t="shared" si="34"/>
        <v>5</v>
      </c>
      <c r="AA90" s="11">
        <f t="shared" si="35"/>
        <v>5</v>
      </c>
      <c r="AB90" s="22">
        <f t="shared" si="19"/>
        <v>0</v>
      </c>
      <c r="AC90" s="22">
        <v>1.1200000000000001</v>
      </c>
      <c r="AD90" s="22">
        <f t="shared" si="20"/>
        <v>0</v>
      </c>
      <c r="AE90" s="22">
        <f>SUM((Rate!$F$2*Weight!R90),(Rate!$F$6*Weight!S90),(Rate!$F$10*Weight!T90),(Rate!$F$14*Weight!U90),(Rate!$F$18*Weight!V90))</f>
        <v>0.41428571428571426</v>
      </c>
      <c r="AF90" s="22">
        <f>SUM((Rate!$F$3*Weight!R90),(Rate!$F$7*Weight!S90),(Rate!$F$11*Weight!T90),(Rate!$F$15*Weight!U90),(Rate!$F$19*Weight!V90))</f>
        <v>0.58571428571428563</v>
      </c>
      <c r="AG90" s="23">
        <v>1</v>
      </c>
    </row>
    <row r="91" spans="1:33" x14ac:dyDescent="0.25">
      <c r="A91" s="22" t="s">
        <v>117</v>
      </c>
      <c r="B91" s="22" t="s">
        <v>134</v>
      </c>
      <c r="C91" s="23">
        <v>5</v>
      </c>
      <c r="D91" s="23">
        <f>1/3</f>
        <v>0.33333333333333331</v>
      </c>
      <c r="E91" s="23">
        <v>0.2</v>
      </c>
      <c r="F91" s="23">
        <v>0.2</v>
      </c>
      <c r="G91" s="23">
        <v>5</v>
      </c>
      <c r="H91" s="23">
        <f>1/3</f>
        <v>0.33333333333333331</v>
      </c>
      <c r="I91" s="23">
        <f>1/3</f>
        <v>0.33333333333333331</v>
      </c>
      <c r="J91" s="23">
        <v>3</v>
      </c>
      <c r="K91" s="23">
        <v>5</v>
      </c>
      <c r="L91" s="23">
        <f>1/3</f>
        <v>0.33333333333333331</v>
      </c>
      <c r="M91" s="22">
        <f t="shared" si="21"/>
        <v>1.9333333333333331</v>
      </c>
      <c r="N91" s="22">
        <f t="shared" si="22"/>
        <v>11.533333333333333</v>
      </c>
      <c r="O91" s="22">
        <f t="shared" si="23"/>
        <v>12.333333333333334</v>
      </c>
      <c r="P91" s="22">
        <f t="shared" si="24"/>
        <v>9.5333333333333332</v>
      </c>
      <c r="Q91" s="22">
        <f t="shared" si="25"/>
        <v>12.333333333333334</v>
      </c>
      <c r="R91" s="22">
        <f t="shared" si="26"/>
        <v>0.42477831279904227</v>
      </c>
      <c r="S91" s="22">
        <f t="shared" si="27"/>
        <v>0.17195622956037543</v>
      </c>
      <c r="T91" s="22">
        <f t="shared" si="28"/>
        <v>0.10980883857104706</v>
      </c>
      <c r="U91" s="22">
        <f t="shared" si="29"/>
        <v>0.18242793251762754</v>
      </c>
      <c r="V91" s="22">
        <f t="shared" si="30"/>
        <v>0.1110286865519076</v>
      </c>
      <c r="W91" s="22">
        <f t="shared" si="31"/>
        <v>7.2538285943977776</v>
      </c>
      <c r="X91" s="11">
        <f t="shared" si="32"/>
        <v>6.836203225320947</v>
      </c>
      <c r="Y91" s="11">
        <f t="shared" si="33"/>
        <v>6.1897405960751088</v>
      </c>
      <c r="Z91" s="11">
        <f t="shared" si="34"/>
        <v>8.1873471905520869</v>
      </c>
      <c r="AA91" s="11">
        <f t="shared" si="35"/>
        <v>7.5403020790517994</v>
      </c>
      <c r="AB91" s="22">
        <f t="shared" si="19"/>
        <v>0.5503710842698859</v>
      </c>
      <c r="AC91" s="22">
        <v>1.1200000000000001</v>
      </c>
      <c r="AD91" s="22">
        <f t="shared" si="20"/>
        <v>0.49140275381239806</v>
      </c>
      <c r="AE91" s="22">
        <f>SUM((Rate!$F$2*Weight!R91),(Rate!$F$6*Weight!S91),(Rate!$F$10*Weight!T91),(Rate!$F$14*Weight!U91),(Rate!$F$18*Weight!V91))</f>
        <v>0.42395168441411213</v>
      </c>
      <c r="AF91" s="22">
        <f>SUM((Rate!$F$3*Weight!R91),(Rate!$F$7*Weight!S91),(Rate!$F$11*Weight!T91),(Rate!$F$15*Weight!U91),(Rate!$F$19*Weight!V91))</f>
        <v>0.57604831558588787</v>
      </c>
      <c r="AG91" s="23">
        <v>1</v>
      </c>
    </row>
    <row r="92" spans="1:33" x14ac:dyDescent="0.25">
      <c r="A92" s="22" t="s">
        <v>117</v>
      </c>
      <c r="B92" s="22" t="s">
        <v>135</v>
      </c>
      <c r="C92" s="23">
        <f>1/3</f>
        <v>0.33333333333333331</v>
      </c>
      <c r="D92" s="23">
        <v>0.2</v>
      </c>
      <c r="E92" s="23">
        <v>1</v>
      </c>
      <c r="F92" s="23">
        <v>1</v>
      </c>
      <c r="G92" s="23">
        <v>3</v>
      </c>
      <c r="H92" s="23">
        <f>1/3</f>
        <v>0.33333333333333331</v>
      </c>
      <c r="I92" s="23">
        <f>1/3</f>
        <v>0.33333333333333331</v>
      </c>
      <c r="J92" s="23">
        <v>1</v>
      </c>
      <c r="K92" s="23">
        <v>1</v>
      </c>
      <c r="L92" s="23">
        <v>1</v>
      </c>
      <c r="M92" s="22">
        <f t="shared" si="21"/>
        <v>6.333333333333333</v>
      </c>
      <c r="N92" s="22">
        <f t="shared" si="22"/>
        <v>3</v>
      </c>
      <c r="O92" s="22">
        <f t="shared" si="23"/>
        <v>13</v>
      </c>
      <c r="P92" s="22">
        <f t="shared" si="24"/>
        <v>4.2</v>
      </c>
      <c r="Q92" s="22">
        <f t="shared" si="25"/>
        <v>7</v>
      </c>
      <c r="R92" s="22">
        <f t="shared" si="26"/>
        <v>0.17614549193496559</v>
      </c>
      <c r="S92" s="22">
        <f t="shared" si="27"/>
        <v>0.34089068825910934</v>
      </c>
      <c r="T92" s="22">
        <f t="shared" si="28"/>
        <v>8.6228391491549386E-2</v>
      </c>
      <c r="U92" s="22">
        <f t="shared" si="29"/>
        <v>0.25135916714864082</v>
      </c>
      <c r="V92" s="22">
        <f t="shared" si="30"/>
        <v>0.14537626116573485</v>
      </c>
      <c r="W92" s="22">
        <f t="shared" si="31"/>
        <v>5.3659978110178779</v>
      </c>
      <c r="X92" s="11">
        <f t="shared" si="32"/>
        <v>5.3257550050899214</v>
      </c>
      <c r="Y92" s="11">
        <f t="shared" si="33"/>
        <v>5.2676603567347335</v>
      </c>
      <c r="Z92" s="11">
        <f t="shared" si="34"/>
        <v>5.3505650150841131</v>
      </c>
      <c r="AA92" s="11">
        <f t="shared" si="35"/>
        <v>5.3154451418972677</v>
      </c>
      <c r="AB92" s="22">
        <f t="shared" si="19"/>
        <v>8.127116649119559E-2</v>
      </c>
      <c r="AC92" s="22">
        <v>1.1200000000000001</v>
      </c>
      <c r="AD92" s="22">
        <f t="shared" si="20"/>
        <v>7.2563541509996055E-2</v>
      </c>
      <c r="AE92" s="22">
        <f>SUM((Rate!$F$2*Weight!R92),(Rate!$F$6*Weight!S92),(Rate!$F$10*Weight!T92),(Rate!$F$14*Weight!U92),(Rate!$F$18*Weight!V92))</f>
        <v>0.58267934794250575</v>
      </c>
      <c r="AF92" s="22">
        <f>SUM((Rate!$F$3*Weight!R92),(Rate!$F$7*Weight!S92),(Rate!$F$11*Weight!T92),(Rate!$F$15*Weight!U92),(Rate!$F$19*Weight!V92))</f>
        <v>0.41732065205749419</v>
      </c>
      <c r="AG92" s="23">
        <v>1</v>
      </c>
    </row>
    <row r="93" spans="1:33" x14ac:dyDescent="0.25">
      <c r="A93" s="22" t="s">
        <v>117</v>
      </c>
      <c r="B93" s="22" t="s">
        <v>136</v>
      </c>
      <c r="C93" s="23">
        <f>1/7</f>
        <v>0.14285714285714285</v>
      </c>
      <c r="D93" s="23">
        <v>1</v>
      </c>
      <c r="E93" s="23">
        <v>1</v>
      </c>
      <c r="F93" s="23">
        <v>1</v>
      </c>
      <c r="G93" s="23">
        <v>1</v>
      </c>
      <c r="H93" s="23">
        <v>1</v>
      </c>
      <c r="I93" s="23">
        <v>9</v>
      </c>
      <c r="J93" s="23">
        <v>1</v>
      </c>
      <c r="K93" s="23">
        <f>1/7</f>
        <v>0.14285714285714285</v>
      </c>
      <c r="L93" s="23">
        <v>1</v>
      </c>
      <c r="M93" s="22">
        <f t="shared" si="21"/>
        <v>25</v>
      </c>
      <c r="N93" s="22">
        <f t="shared" si="22"/>
        <v>4.1428571428571423</v>
      </c>
      <c r="O93" s="22">
        <f t="shared" si="23"/>
        <v>4.1111111111111107</v>
      </c>
      <c r="P93" s="22">
        <f t="shared" si="24"/>
        <v>4.1428571428571423</v>
      </c>
      <c r="Q93" s="22">
        <f t="shared" si="25"/>
        <v>5</v>
      </c>
      <c r="R93" s="22">
        <f t="shared" si="26"/>
        <v>6.7198508853681269E-2</v>
      </c>
      <c r="S93" s="22">
        <f t="shared" si="27"/>
        <v>0.24120037278657969</v>
      </c>
      <c r="T93" s="22">
        <f t="shared" si="28"/>
        <v>0.2572003727865797</v>
      </c>
      <c r="U93" s="22">
        <f t="shared" si="29"/>
        <v>0.24120037278657969</v>
      </c>
      <c r="V93" s="22">
        <f t="shared" si="30"/>
        <v>0.1932003727865797</v>
      </c>
      <c r="W93" s="22">
        <f t="shared" si="31"/>
        <v>5.325878492970471</v>
      </c>
      <c r="X93" s="11">
        <f t="shared" si="32"/>
        <v>5.8175326883249356</v>
      </c>
      <c r="Y93" s="11">
        <f t="shared" si="33"/>
        <v>5.9781720149578224</v>
      </c>
      <c r="Z93" s="11">
        <f t="shared" si="34"/>
        <v>5.8175326883249356</v>
      </c>
      <c r="AA93" s="11">
        <f t="shared" si="35"/>
        <v>5.1759734496198817</v>
      </c>
      <c r="AB93" s="22">
        <f t="shared" si="19"/>
        <v>0.15575446670990223</v>
      </c>
      <c r="AC93" s="22">
        <v>1.1200000000000001</v>
      </c>
      <c r="AD93" s="22">
        <f t="shared" si="20"/>
        <v>0.13906648813384126</v>
      </c>
      <c r="AE93" s="22">
        <f>SUM((Rate!$F$2*Weight!R93),(Rate!$F$6*Weight!S93),(Rate!$F$10*Weight!T93),(Rate!$F$14*Weight!U93),(Rate!$F$18*Weight!V93))</f>
        <v>0.62050748679714196</v>
      </c>
      <c r="AF93" s="22">
        <f>SUM((Rate!$F$3*Weight!R93),(Rate!$F$7*Weight!S93),(Rate!$F$11*Weight!T93),(Rate!$F$15*Weight!U93),(Rate!$F$19*Weight!V93))</f>
        <v>0.37949251320285804</v>
      </c>
      <c r="AG93" s="23">
        <v>1</v>
      </c>
    </row>
    <row r="94" spans="1:33" x14ac:dyDescent="0.25">
      <c r="A94" s="22" t="s">
        <v>117</v>
      </c>
      <c r="B94" s="22" t="s">
        <v>137</v>
      </c>
      <c r="C94" s="23">
        <v>1</v>
      </c>
      <c r="D94" s="23">
        <v>1</v>
      </c>
      <c r="E94" s="23">
        <v>1</v>
      </c>
      <c r="F94" s="23">
        <v>1</v>
      </c>
      <c r="G94" s="23">
        <v>1</v>
      </c>
      <c r="H94" s="23">
        <v>1</v>
      </c>
      <c r="I94" s="23">
        <v>1</v>
      </c>
      <c r="J94" s="23">
        <v>1</v>
      </c>
      <c r="K94" s="23">
        <v>1</v>
      </c>
      <c r="L94" s="23">
        <v>1</v>
      </c>
      <c r="M94" s="22">
        <f t="shared" si="21"/>
        <v>5</v>
      </c>
      <c r="N94" s="22">
        <f t="shared" si="22"/>
        <v>5</v>
      </c>
      <c r="O94" s="22">
        <f t="shared" si="23"/>
        <v>5</v>
      </c>
      <c r="P94" s="22">
        <f t="shared" si="24"/>
        <v>5</v>
      </c>
      <c r="Q94" s="22">
        <f t="shared" si="25"/>
        <v>5</v>
      </c>
      <c r="R94" s="22">
        <f t="shared" si="26"/>
        <v>0.2</v>
      </c>
      <c r="S94" s="22">
        <f t="shared" si="27"/>
        <v>0.2</v>
      </c>
      <c r="T94" s="22">
        <f t="shared" si="28"/>
        <v>0.2</v>
      </c>
      <c r="U94" s="22">
        <f t="shared" si="29"/>
        <v>0.2</v>
      </c>
      <c r="V94" s="22">
        <f t="shared" si="30"/>
        <v>0.2</v>
      </c>
      <c r="W94" s="22">
        <f t="shared" si="31"/>
        <v>5</v>
      </c>
      <c r="X94" s="11">
        <f t="shared" si="32"/>
        <v>5</v>
      </c>
      <c r="Y94" s="11">
        <f t="shared" si="33"/>
        <v>5</v>
      </c>
      <c r="Z94" s="11">
        <f t="shared" si="34"/>
        <v>5</v>
      </c>
      <c r="AA94" s="11">
        <f t="shared" si="35"/>
        <v>5</v>
      </c>
      <c r="AB94" s="22">
        <f t="shared" si="19"/>
        <v>0</v>
      </c>
      <c r="AC94" s="22">
        <v>1.1200000000000001</v>
      </c>
      <c r="AD94" s="22">
        <f t="shared" si="20"/>
        <v>0</v>
      </c>
      <c r="AE94" s="22">
        <f>SUM((Rate!$F$2*Weight!R94),(Rate!$F$6*Weight!S94),(Rate!$F$10*Weight!T94),(Rate!$F$14*Weight!U94),(Rate!$F$18*Weight!V94))</f>
        <v>0.54</v>
      </c>
      <c r="AF94" s="22">
        <f>SUM((Rate!$F$3*Weight!R94),(Rate!$F$7*Weight!S94),(Rate!$F$11*Weight!T94),(Rate!$F$15*Weight!U94),(Rate!$F$19*Weight!V94))</f>
        <v>0.45999999999999996</v>
      </c>
      <c r="AG94" s="23">
        <v>1</v>
      </c>
    </row>
    <row r="95" spans="1:33" x14ac:dyDescent="0.25">
      <c r="A95" s="22" t="s">
        <v>117</v>
      </c>
      <c r="B95" s="22" t="s">
        <v>138</v>
      </c>
      <c r="C95" s="23">
        <v>0.2</v>
      </c>
      <c r="D95" s="23">
        <f>1/7</f>
        <v>0.14285714285714285</v>
      </c>
      <c r="E95" s="23">
        <v>1</v>
      </c>
      <c r="F95" s="23">
        <v>3</v>
      </c>
      <c r="G95" s="23">
        <v>1</v>
      </c>
      <c r="H95" s="23">
        <f>1/3</f>
        <v>0.33333333333333331</v>
      </c>
      <c r="I95" s="23">
        <v>3</v>
      </c>
      <c r="J95" s="23">
        <v>1</v>
      </c>
      <c r="K95" s="23">
        <v>0.2</v>
      </c>
      <c r="L95" s="23">
        <v>3</v>
      </c>
      <c r="M95" s="22">
        <f t="shared" si="21"/>
        <v>15</v>
      </c>
      <c r="N95" s="22">
        <f t="shared" si="22"/>
        <v>2.8666666666666671</v>
      </c>
      <c r="O95" s="22">
        <f t="shared" si="23"/>
        <v>10.333333333333332</v>
      </c>
      <c r="P95" s="22">
        <f t="shared" si="24"/>
        <v>4.6761904761904765</v>
      </c>
      <c r="Q95" s="22">
        <f t="shared" si="25"/>
        <v>9</v>
      </c>
      <c r="R95" s="22">
        <f t="shared" si="26"/>
        <v>6.4514628317636089E-2</v>
      </c>
      <c r="S95" s="22">
        <f t="shared" si="27"/>
        <v>0.35076518620490149</v>
      </c>
      <c r="T95" s="22">
        <f t="shared" si="28"/>
        <v>0.15745448242576598</v>
      </c>
      <c r="U95" s="22">
        <f t="shared" si="29"/>
        <v>0.33484287568837218</v>
      </c>
      <c r="V95" s="22">
        <f t="shared" si="30"/>
        <v>9.2422827363324203E-2</v>
      </c>
      <c r="W95" s="22">
        <f t="shared" si="31"/>
        <v>5.3715553289506763</v>
      </c>
      <c r="X95" s="11">
        <f t="shared" si="32"/>
        <v>6.0228038655462681</v>
      </c>
      <c r="Y95" s="11">
        <f t="shared" si="33"/>
        <v>5.3477110622798074</v>
      </c>
      <c r="Z95" s="11">
        <f t="shared" si="34"/>
        <v>6.4322336279488805</v>
      </c>
      <c r="AA95" s="11">
        <f t="shared" si="35"/>
        <v>5.8743924442335933</v>
      </c>
      <c r="AB95" s="22">
        <f t="shared" si="19"/>
        <v>0.20243481644796124</v>
      </c>
      <c r="AC95" s="22">
        <v>1.1200000000000001</v>
      </c>
      <c r="AD95" s="22">
        <f t="shared" si="20"/>
        <v>0.18074537182853681</v>
      </c>
      <c r="AE95" s="22">
        <f>SUM((Rate!$F$2*Weight!R95),(Rate!$F$6*Weight!S95),(Rate!$F$10*Weight!T95),(Rate!$F$14*Weight!U95),(Rate!$F$18*Weight!V95))</f>
        <v>0.65084257871437767</v>
      </c>
      <c r="AF95" s="22">
        <f>SUM((Rate!$F$3*Weight!R95),(Rate!$F$7*Weight!S95),(Rate!$F$11*Weight!T95),(Rate!$F$15*Weight!U95),(Rate!$F$19*Weight!V95))</f>
        <v>0.34915742128562238</v>
      </c>
      <c r="AG95" s="23">
        <v>1</v>
      </c>
    </row>
    <row r="96" spans="1:33" x14ac:dyDescent="0.25">
      <c r="A96" s="22" t="s">
        <v>117</v>
      </c>
      <c r="B96" s="22" t="s">
        <v>139</v>
      </c>
      <c r="C96" s="23">
        <v>1</v>
      </c>
      <c r="D96" s="23">
        <v>1</v>
      </c>
      <c r="E96" s="23">
        <v>0.2</v>
      </c>
      <c r="F96" s="23">
        <v>1</v>
      </c>
      <c r="G96" s="23">
        <v>1</v>
      </c>
      <c r="H96" s="23">
        <v>0.2</v>
      </c>
      <c r="I96" s="23">
        <v>1</v>
      </c>
      <c r="J96" s="23">
        <v>5</v>
      </c>
      <c r="K96" s="23">
        <v>1</v>
      </c>
      <c r="L96" s="23">
        <v>7</v>
      </c>
      <c r="M96" s="22">
        <f t="shared" si="21"/>
        <v>4.2</v>
      </c>
      <c r="N96" s="22">
        <f t="shared" si="22"/>
        <v>4.2</v>
      </c>
      <c r="O96" s="22">
        <f t="shared" si="23"/>
        <v>4.2</v>
      </c>
      <c r="P96" s="22">
        <f t="shared" si="24"/>
        <v>4.1428571428571432</v>
      </c>
      <c r="Q96" s="22">
        <f t="shared" si="25"/>
        <v>23</v>
      </c>
      <c r="R96" s="22">
        <f t="shared" si="26"/>
        <v>0.2346112657956736</v>
      </c>
      <c r="S96" s="22">
        <f t="shared" si="27"/>
        <v>0.2346112657956736</v>
      </c>
      <c r="T96" s="22">
        <f t="shared" si="28"/>
        <v>0.2346112657956736</v>
      </c>
      <c r="U96" s="22">
        <f t="shared" si="29"/>
        <v>0.25200257014349969</v>
      </c>
      <c r="V96" s="22">
        <f t="shared" si="30"/>
        <v>4.416363246947954E-2</v>
      </c>
      <c r="W96" s="22">
        <f t="shared" si="31"/>
        <v>5.0153368632463025</v>
      </c>
      <c r="X96" s="11">
        <f t="shared" si="32"/>
        <v>5.0153368632463025</v>
      </c>
      <c r="Y96" s="11">
        <f t="shared" si="33"/>
        <v>5.0153368632463025</v>
      </c>
      <c r="Z96" s="11">
        <f t="shared" si="34"/>
        <v>5.0197178310385855</v>
      </c>
      <c r="AA96" s="11">
        <f t="shared" si="35"/>
        <v>5.0025495358182086</v>
      </c>
      <c r="AB96" s="22">
        <f t="shared" si="19"/>
        <v>3.4138978297850731E-3</v>
      </c>
      <c r="AC96" s="22">
        <v>1.1200000000000001</v>
      </c>
      <c r="AD96" s="22">
        <f t="shared" si="20"/>
        <v>3.0481230623081008E-3</v>
      </c>
      <c r="AE96" s="22">
        <f>SUM((Rate!$F$2*Weight!R96),(Rate!$F$6*Weight!S96),(Rate!$F$10*Weight!T96),(Rate!$F$14*Weight!U96),(Rate!$F$18*Weight!V96))</f>
        <v>0.54866138359391736</v>
      </c>
      <c r="AF96" s="22">
        <f>SUM((Rate!$F$3*Weight!R96),(Rate!$F$7*Weight!S96),(Rate!$F$11*Weight!T96),(Rate!$F$15*Weight!U96),(Rate!$F$19*Weight!V96))</f>
        <v>0.45133861640608258</v>
      </c>
      <c r="AG96" s="23">
        <v>1</v>
      </c>
    </row>
    <row r="97" spans="1:33" x14ac:dyDescent="0.25">
      <c r="A97" s="22" t="s">
        <v>117</v>
      </c>
      <c r="B97" s="22" t="s">
        <v>140</v>
      </c>
      <c r="C97" s="23">
        <f>1/9</f>
        <v>0.1111111111111111</v>
      </c>
      <c r="D97" s="23">
        <v>1</v>
      </c>
      <c r="E97" s="23">
        <v>9</v>
      </c>
      <c r="F97" s="23">
        <v>1</v>
      </c>
      <c r="G97" s="23">
        <v>1</v>
      </c>
      <c r="H97" s="23">
        <v>9</v>
      </c>
      <c r="I97" s="23">
        <v>7</v>
      </c>
      <c r="J97" s="23">
        <f>1/3</f>
        <v>0.33333333333333331</v>
      </c>
      <c r="K97" s="23">
        <v>0.2</v>
      </c>
      <c r="L97" s="23">
        <v>3</v>
      </c>
      <c r="M97" s="22">
        <f t="shared" si="21"/>
        <v>31</v>
      </c>
      <c r="N97" s="22">
        <f t="shared" si="22"/>
        <v>12.111111111111111</v>
      </c>
      <c r="O97" s="22">
        <f t="shared" si="23"/>
        <v>6.1428571428571423</v>
      </c>
      <c r="P97" s="22">
        <f t="shared" si="24"/>
        <v>3.5333333333333337</v>
      </c>
      <c r="Q97" s="22">
        <f t="shared" si="25"/>
        <v>4.5555555555555554</v>
      </c>
      <c r="R97" s="22">
        <f t="shared" si="26"/>
        <v>2.9136441576713516E-2</v>
      </c>
      <c r="S97" s="22">
        <f t="shared" si="27"/>
        <v>0.16861823949719934</v>
      </c>
      <c r="T97" s="22">
        <f t="shared" si="28"/>
        <v>0.16547111125172334</v>
      </c>
      <c r="U97" s="22">
        <f t="shared" si="29"/>
        <v>0.26964105617697909</v>
      </c>
      <c r="V97" s="22">
        <f t="shared" si="30"/>
        <v>0.36713315149738468</v>
      </c>
      <c r="W97" s="22">
        <f t="shared" si="31"/>
        <v>5.7052716916713067</v>
      </c>
      <c r="X97" s="11">
        <f t="shared" si="32"/>
        <v>5.3775377812551675</v>
      </c>
      <c r="Y97" s="11">
        <f t="shared" si="33"/>
        <v>5.6206984294305622</v>
      </c>
      <c r="Z97" s="11">
        <f t="shared" si="34"/>
        <v>6.8639846451530051</v>
      </c>
      <c r="AA97" s="11">
        <f t="shared" si="35"/>
        <v>7.4447620865320685</v>
      </c>
      <c r="AB97" s="22">
        <f t="shared" si="19"/>
        <v>0.30061273170210567</v>
      </c>
      <c r="AC97" s="22">
        <v>1.1200000000000001</v>
      </c>
      <c r="AD97" s="22">
        <f t="shared" si="20"/>
        <v>0.26840422473402292</v>
      </c>
      <c r="AE97" s="22">
        <f>SUM((Rate!$F$2*Weight!R97),(Rate!$F$6*Weight!S97),(Rate!$F$10*Weight!T97),(Rate!$F$14*Weight!U97),(Rate!$F$18*Weight!V97))</f>
        <v>0.59909412736136614</v>
      </c>
      <c r="AF97" s="22">
        <f>SUM((Rate!$F$3*Weight!R97),(Rate!$F$7*Weight!S97),(Rate!$F$11*Weight!T97),(Rate!$F$15*Weight!U97),(Rate!$F$19*Weight!V97))</f>
        <v>0.40090587263863386</v>
      </c>
      <c r="AG97" s="23">
        <v>1</v>
      </c>
    </row>
    <row r="98" spans="1:33" x14ac:dyDescent="0.25">
      <c r="A98" s="22" t="s">
        <v>117</v>
      </c>
      <c r="B98" s="22" t="s">
        <v>141</v>
      </c>
      <c r="C98" s="23">
        <f>1/7</f>
        <v>0.14285714285714285</v>
      </c>
      <c r="D98" s="23">
        <f>1/7</f>
        <v>0.14285714285714285</v>
      </c>
      <c r="E98" s="23">
        <v>9</v>
      </c>
      <c r="F98" s="23">
        <v>1</v>
      </c>
      <c r="G98" s="23">
        <v>9</v>
      </c>
      <c r="H98" s="23">
        <v>1</v>
      </c>
      <c r="I98" s="23">
        <f t="shared" ref="I98:I103" si="37">1/7</f>
        <v>0.14285714285714285</v>
      </c>
      <c r="J98" s="23">
        <f>1/9</f>
        <v>0.1111111111111111</v>
      </c>
      <c r="K98" s="23">
        <f>1/9</f>
        <v>0.1111111111111111</v>
      </c>
      <c r="L98" s="23">
        <v>1</v>
      </c>
      <c r="M98" s="22">
        <f t="shared" si="21"/>
        <v>26.142857142857142</v>
      </c>
      <c r="N98" s="22">
        <f t="shared" si="22"/>
        <v>3.253968253968254</v>
      </c>
      <c r="O98" s="22">
        <f t="shared" si="23"/>
        <v>33</v>
      </c>
      <c r="P98" s="22">
        <f t="shared" si="24"/>
        <v>3.253968253968254</v>
      </c>
      <c r="Q98" s="22">
        <f t="shared" si="25"/>
        <v>3.2222222222222223</v>
      </c>
      <c r="R98" s="22">
        <f t="shared" si="26"/>
        <v>7.258082346998504E-2</v>
      </c>
      <c r="S98" s="22">
        <f t="shared" si="27"/>
        <v>0.29309316189929457</v>
      </c>
      <c r="T98" s="22">
        <f t="shared" si="28"/>
        <v>2.9659810057168355E-2</v>
      </c>
      <c r="U98" s="22">
        <f t="shared" si="29"/>
        <v>0.29627249622616991</v>
      </c>
      <c r="V98" s="22">
        <f t="shared" si="30"/>
        <v>0.30839370834738206</v>
      </c>
      <c r="W98" s="22">
        <f t="shared" si="31"/>
        <v>5.3630568075951972</v>
      </c>
      <c r="X98" s="11">
        <f t="shared" si="32"/>
        <v>5.7072754971063118</v>
      </c>
      <c r="Y98" s="11">
        <f t="shared" si="33"/>
        <v>5.0298709137596251</v>
      </c>
      <c r="Z98" s="11">
        <f t="shared" si="34"/>
        <v>5.9357701794917803</v>
      </c>
      <c r="AA98" s="11">
        <f t="shared" si="35"/>
        <v>5.8948189246762217</v>
      </c>
      <c r="AB98" s="22">
        <f t="shared" si="19"/>
        <v>0.14653961613145672</v>
      </c>
      <c r="AC98" s="22">
        <v>1.1200000000000001</v>
      </c>
      <c r="AD98" s="22">
        <f t="shared" si="20"/>
        <v>0.13083894297451493</v>
      </c>
      <c r="AE98" s="22">
        <f>SUM((Rate!$F$2*Weight!R98),(Rate!$F$6*Weight!S98),(Rate!$F$10*Weight!T98),(Rate!$F$14*Weight!U98),(Rate!$F$18*Weight!V98))</f>
        <v>0.60323594254391588</v>
      </c>
      <c r="AF98" s="22">
        <f>SUM((Rate!$F$3*Weight!R98),(Rate!$F$7*Weight!S98),(Rate!$F$11*Weight!T98),(Rate!$F$15*Weight!U98),(Rate!$F$19*Weight!V98))</f>
        <v>0.39676405745608412</v>
      </c>
      <c r="AG98" s="23">
        <v>1</v>
      </c>
    </row>
    <row r="99" spans="1:33" x14ac:dyDescent="0.25">
      <c r="A99" s="22" t="s">
        <v>117</v>
      </c>
      <c r="B99" s="22" t="s">
        <v>142</v>
      </c>
      <c r="C99" s="23">
        <v>7</v>
      </c>
      <c r="D99" s="23">
        <f t="shared" ref="D99:F100" si="38">1/7</f>
        <v>0.14285714285714285</v>
      </c>
      <c r="E99" s="23">
        <f t="shared" si="38"/>
        <v>0.14285714285714285</v>
      </c>
      <c r="F99" s="23">
        <f t="shared" si="38"/>
        <v>0.14285714285714285</v>
      </c>
      <c r="G99" s="23">
        <v>7</v>
      </c>
      <c r="H99" s="23">
        <f>1/7</f>
        <v>0.14285714285714285</v>
      </c>
      <c r="I99" s="23">
        <f t="shared" si="37"/>
        <v>0.14285714285714285</v>
      </c>
      <c r="J99" s="23">
        <v>0.2</v>
      </c>
      <c r="K99" s="23">
        <v>0.2</v>
      </c>
      <c r="L99" s="23">
        <v>5</v>
      </c>
      <c r="M99" s="22">
        <f t="shared" si="21"/>
        <v>6.4285714285714288</v>
      </c>
      <c r="N99" s="22">
        <f t="shared" si="22"/>
        <v>15.285714285714285</v>
      </c>
      <c r="O99" s="22">
        <f t="shared" si="23"/>
        <v>27</v>
      </c>
      <c r="P99" s="22">
        <f t="shared" si="24"/>
        <v>1.6857142857142857</v>
      </c>
      <c r="Q99" s="22">
        <f t="shared" si="25"/>
        <v>20.2</v>
      </c>
      <c r="R99" s="22">
        <f t="shared" si="26"/>
        <v>0.26758749226208328</v>
      </c>
      <c r="S99" s="22">
        <f t="shared" si="27"/>
        <v>0.15563649168127119</v>
      </c>
      <c r="T99" s="22">
        <f t="shared" si="28"/>
        <v>3.2650361292531391E-2</v>
      </c>
      <c r="U99" s="22">
        <f t="shared" si="29"/>
        <v>0.46714521074579612</v>
      </c>
      <c r="V99" s="22">
        <f t="shared" si="30"/>
        <v>7.6980444018318078E-2</v>
      </c>
      <c r="W99" s="22">
        <f t="shared" si="31"/>
        <v>8.2884577100629997</v>
      </c>
      <c r="X99" s="11">
        <f t="shared" si="32"/>
        <v>6.6052243433879507</v>
      </c>
      <c r="Y99" s="11">
        <f t="shared" si="33"/>
        <v>5.3672315527359258</v>
      </c>
      <c r="Z99" s="11">
        <f t="shared" si="34"/>
        <v>7.5094270095671538</v>
      </c>
      <c r="AA99" s="11">
        <f t="shared" si="35"/>
        <v>5.1197660235775579</v>
      </c>
      <c r="AB99" s="22">
        <f t="shared" si="19"/>
        <v>0.39450533196657966</v>
      </c>
      <c r="AC99" s="22">
        <v>1.1200000000000001</v>
      </c>
      <c r="AD99" s="22">
        <f t="shared" si="20"/>
        <v>0.35223690354158893</v>
      </c>
      <c r="AE99" s="22">
        <f>SUM((Rate!$F$2*Weight!R99),(Rate!$F$6*Weight!S99),(Rate!$F$10*Weight!T99),(Rate!$F$14*Weight!U99),(Rate!$F$18*Weight!V99))</f>
        <v>0.49700008161225867</v>
      </c>
      <c r="AF99" s="22">
        <f>SUM((Rate!$F$3*Weight!R99),(Rate!$F$7*Weight!S99),(Rate!$F$11*Weight!T99),(Rate!$F$15*Weight!U99),(Rate!$F$19*Weight!V99))</f>
        <v>0.5029999183877415</v>
      </c>
      <c r="AG99" s="23">
        <v>1</v>
      </c>
    </row>
    <row r="100" spans="1:33" x14ac:dyDescent="0.25">
      <c r="A100" s="22" t="s">
        <v>117</v>
      </c>
      <c r="B100" s="22" t="s">
        <v>143</v>
      </c>
      <c r="C100" s="23">
        <v>7</v>
      </c>
      <c r="D100" s="23">
        <f t="shared" si="38"/>
        <v>0.14285714285714285</v>
      </c>
      <c r="E100" s="23">
        <f t="shared" si="38"/>
        <v>0.14285714285714285</v>
      </c>
      <c r="F100" s="23">
        <f t="shared" si="38"/>
        <v>0.14285714285714285</v>
      </c>
      <c r="G100" s="23">
        <v>7</v>
      </c>
      <c r="H100" s="23">
        <v>0.2</v>
      </c>
      <c r="I100" s="23">
        <f t="shared" si="37"/>
        <v>0.14285714285714285</v>
      </c>
      <c r="J100" s="23">
        <v>5</v>
      </c>
      <c r="K100" s="23">
        <f>1/7</f>
        <v>0.14285714285714285</v>
      </c>
      <c r="L100" s="23">
        <v>5</v>
      </c>
      <c r="M100" s="22">
        <f t="shared" si="21"/>
        <v>8.428571428571427</v>
      </c>
      <c r="N100" s="22">
        <f t="shared" si="22"/>
        <v>15.342857142857142</v>
      </c>
      <c r="O100" s="22">
        <f t="shared" si="23"/>
        <v>22.2</v>
      </c>
      <c r="P100" s="22">
        <f t="shared" si="24"/>
        <v>1.6285714285714286</v>
      </c>
      <c r="Q100" s="22">
        <f t="shared" si="25"/>
        <v>23</v>
      </c>
      <c r="R100" s="22">
        <f t="shared" si="26"/>
        <v>0.25645297374215803</v>
      </c>
      <c r="S100" s="22">
        <f t="shared" si="27"/>
        <v>0.14051039584069119</v>
      </c>
      <c r="T100" s="22">
        <f t="shared" si="28"/>
        <v>7.5283157429095263E-2</v>
      </c>
      <c r="U100" s="22">
        <f t="shared" si="29"/>
        <v>0.48669770864500111</v>
      </c>
      <c r="V100" s="22">
        <f t="shared" si="30"/>
        <v>4.1055764343054461E-2</v>
      </c>
      <c r="W100" s="22">
        <f t="shared" si="31"/>
        <v>8.2819333702077369</v>
      </c>
      <c r="X100" s="11">
        <f t="shared" si="32"/>
        <v>6.9669983982373802</v>
      </c>
      <c r="Y100" s="11">
        <f t="shared" si="33"/>
        <v>5.4035894604606698</v>
      </c>
      <c r="Z100" s="11">
        <f t="shared" si="34"/>
        <v>8.2139326905272565</v>
      </c>
      <c r="AA100" s="11">
        <f t="shared" si="35"/>
        <v>5.3144828582139523</v>
      </c>
      <c r="AB100" s="22">
        <f t="shared" si="19"/>
        <v>0.45904683888234965</v>
      </c>
      <c r="AC100" s="22">
        <v>1.1200000000000001</v>
      </c>
      <c r="AD100" s="22">
        <f t="shared" si="20"/>
        <v>0.40986324900209786</v>
      </c>
      <c r="AE100" s="22">
        <f>SUM((Rate!$F$2*Weight!R100),(Rate!$F$6*Weight!S100),(Rate!$F$10*Weight!T100),(Rate!$F$14*Weight!U100),(Rate!$F$18*Weight!V100))</f>
        <v>0.50547257288604996</v>
      </c>
      <c r="AF100" s="22">
        <f>SUM((Rate!$F$3*Weight!R100),(Rate!$F$7*Weight!S100),(Rate!$F$11*Weight!T100),(Rate!$F$15*Weight!U100),(Rate!$F$19*Weight!V100))</f>
        <v>0.49452742711395015</v>
      </c>
      <c r="AG100" s="23">
        <v>2</v>
      </c>
    </row>
    <row r="101" spans="1:33" x14ac:dyDescent="0.25">
      <c r="A101" s="22" t="s">
        <v>117</v>
      </c>
      <c r="B101" s="22" t="s">
        <v>144</v>
      </c>
      <c r="C101" s="23">
        <v>0.2</v>
      </c>
      <c r="D101" s="23">
        <v>0.2</v>
      </c>
      <c r="E101" s="23">
        <f>1/7</f>
        <v>0.14285714285714285</v>
      </c>
      <c r="F101" s="23">
        <f>1/7</f>
        <v>0.14285714285714285</v>
      </c>
      <c r="G101" s="23">
        <v>7</v>
      </c>
      <c r="H101" s="23">
        <f>1/7</f>
        <v>0.14285714285714285</v>
      </c>
      <c r="I101" s="23">
        <f t="shared" si="37"/>
        <v>0.14285714285714285</v>
      </c>
      <c r="J101" s="23">
        <f>1/7</f>
        <v>0.14285714285714285</v>
      </c>
      <c r="K101" s="23">
        <f>1/7</f>
        <v>0.14285714285714285</v>
      </c>
      <c r="L101" s="23">
        <f>1/7</f>
        <v>0.14285714285714285</v>
      </c>
      <c r="M101" s="22">
        <f t="shared" si="21"/>
        <v>13.285714285714285</v>
      </c>
      <c r="N101" s="22">
        <f t="shared" si="22"/>
        <v>8.4857142857142858</v>
      </c>
      <c r="O101" s="22">
        <f t="shared" si="23"/>
        <v>27</v>
      </c>
      <c r="P101" s="22">
        <f t="shared" si="24"/>
        <v>8.4857142857142858</v>
      </c>
      <c r="Q101" s="22">
        <f t="shared" si="25"/>
        <v>15.285714285714285</v>
      </c>
      <c r="R101" s="22">
        <f t="shared" si="26"/>
        <v>0.16657520842024912</v>
      </c>
      <c r="S101" s="22">
        <f t="shared" si="27"/>
        <v>0.24564548103890887</v>
      </c>
      <c r="T101" s="22">
        <f t="shared" si="28"/>
        <v>1.9507912001128763E-2</v>
      </c>
      <c r="U101" s="22">
        <f t="shared" si="29"/>
        <v>0.33283472855375174</v>
      </c>
      <c r="V101" s="22">
        <f t="shared" si="30"/>
        <v>0.23543666998596152</v>
      </c>
      <c r="W101" s="22">
        <f t="shared" si="31"/>
        <v>12.293931469897794</v>
      </c>
      <c r="X101" s="11">
        <f t="shared" si="32"/>
        <v>11.849114435586023</v>
      </c>
      <c r="Y101" s="11">
        <f t="shared" si="33"/>
        <v>9.1551231942340365</v>
      </c>
      <c r="Z101" s="11">
        <f t="shared" si="34"/>
        <v>10.063712219353198</v>
      </c>
      <c r="AA101" s="11">
        <f t="shared" si="35"/>
        <v>11.725972100936854</v>
      </c>
      <c r="AB101" s="22">
        <f t="shared" si="19"/>
        <v>1.504392671000395</v>
      </c>
      <c r="AC101" s="22">
        <v>1.1200000000000001</v>
      </c>
      <c r="AD101" s="22">
        <f t="shared" si="20"/>
        <v>1.3432077419646382</v>
      </c>
      <c r="AE101" s="22">
        <f>SUM((Rate!$F$2*Weight!R101),(Rate!$F$6*Weight!S101),(Rate!$F$10*Weight!T101),(Rate!$F$14*Weight!U101),(Rate!$F$18*Weight!V101))</f>
        <v>0.55178653516709997</v>
      </c>
      <c r="AF101" s="22">
        <f>SUM((Rate!$F$3*Weight!R101),(Rate!$F$7*Weight!S101),(Rate!$F$11*Weight!T101),(Rate!$F$15*Weight!U101),(Rate!$F$19*Weight!V101))</f>
        <v>0.44821346483290003</v>
      </c>
      <c r="AG101" s="23">
        <v>1</v>
      </c>
    </row>
    <row r="102" spans="1:33" x14ac:dyDescent="0.25">
      <c r="A102" s="22" t="s">
        <v>117</v>
      </c>
      <c r="B102" s="22" t="s">
        <v>145</v>
      </c>
      <c r="C102" s="23">
        <v>0.2</v>
      </c>
      <c r="D102" s="23">
        <v>0.2</v>
      </c>
      <c r="E102" s="23">
        <v>5</v>
      </c>
      <c r="F102" s="23">
        <v>0.2</v>
      </c>
      <c r="G102" s="23">
        <v>5</v>
      </c>
      <c r="H102" s="23">
        <v>5</v>
      </c>
      <c r="I102" s="23">
        <f t="shared" si="37"/>
        <v>0.14285714285714285</v>
      </c>
      <c r="J102" s="23">
        <f>1/7</f>
        <v>0.14285714285714285</v>
      </c>
      <c r="K102" s="23">
        <f>1/7</f>
        <v>0.14285714285714285</v>
      </c>
      <c r="L102" s="23">
        <f>1/7</f>
        <v>0.14285714285714285</v>
      </c>
      <c r="M102" s="22">
        <f t="shared" si="21"/>
        <v>18.142857142857142</v>
      </c>
      <c r="N102" s="22">
        <f t="shared" si="22"/>
        <v>11.4</v>
      </c>
      <c r="O102" s="22">
        <f t="shared" si="23"/>
        <v>25</v>
      </c>
      <c r="P102" s="22">
        <f t="shared" si="24"/>
        <v>8.5428571428571427</v>
      </c>
      <c r="Q102" s="22">
        <f t="shared" si="25"/>
        <v>1.6857142857142857</v>
      </c>
      <c r="R102" s="22">
        <f t="shared" si="26"/>
        <v>9.7605689141741864E-2</v>
      </c>
      <c r="S102" s="22">
        <f t="shared" si="27"/>
        <v>0.14107305769215694</v>
      </c>
      <c r="T102" s="22">
        <f t="shared" si="28"/>
        <v>3.4715001869295381E-2</v>
      </c>
      <c r="U102" s="22">
        <f t="shared" si="29"/>
        <v>0.24524517635615375</v>
      </c>
      <c r="V102" s="22">
        <f t="shared" si="30"/>
        <v>0.48136107494065195</v>
      </c>
      <c r="W102" s="22">
        <f t="shared" si="31"/>
        <v>5.124010273835788</v>
      </c>
      <c r="X102" s="11">
        <f t="shared" si="32"/>
        <v>6.7199065400239704</v>
      </c>
      <c r="Y102" s="11">
        <f t="shared" si="33"/>
        <v>5.6081859692253397</v>
      </c>
      <c r="Z102" s="11">
        <f t="shared" si="34"/>
        <v>7.6502673523723113</v>
      </c>
      <c r="AA102" s="11">
        <f t="shared" si="35"/>
        <v>7.5504153657135493</v>
      </c>
      <c r="AB102" s="22">
        <f t="shared" si="19"/>
        <v>0.38263927505854811</v>
      </c>
      <c r="AC102" s="22">
        <v>1.1200000000000001</v>
      </c>
      <c r="AD102" s="22">
        <f t="shared" si="20"/>
        <v>0.34164220987370364</v>
      </c>
      <c r="AE102" s="22">
        <f>SUM((Rate!$F$2*Weight!R102),(Rate!$F$6*Weight!S102),(Rate!$F$10*Weight!T102),(Rate!$F$14*Weight!U102),(Rate!$F$18*Weight!V102))</f>
        <v>0.53829242818785339</v>
      </c>
      <c r="AF102" s="22">
        <f>SUM((Rate!$F$3*Weight!R102),(Rate!$F$7*Weight!S102),(Rate!$F$11*Weight!T102),(Rate!$F$15*Weight!U102),(Rate!$F$19*Weight!V102))</f>
        <v>0.46170757181214644</v>
      </c>
      <c r="AG102" s="23">
        <v>1</v>
      </c>
    </row>
    <row r="103" spans="1:33" x14ac:dyDescent="0.25">
      <c r="A103" s="22" t="s">
        <v>117</v>
      </c>
      <c r="B103" s="22" t="s">
        <v>146</v>
      </c>
      <c r="C103" s="23">
        <f>1/7</f>
        <v>0.14285714285714285</v>
      </c>
      <c r="D103" s="23">
        <f>1/7</f>
        <v>0.14285714285714285</v>
      </c>
      <c r="E103" s="23">
        <f>1/7</f>
        <v>0.14285714285714285</v>
      </c>
      <c r="F103" s="23">
        <f>1/7</f>
        <v>0.14285714285714285</v>
      </c>
      <c r="G103" s="23">
        <v>7</v>
      </c>
      <c r="H103" s="23">
        <f>1/7</f>
        <v>0.14285714285714285</v>
      </c>
      <c r="I103" s="23">
        <f t="shared" si="37"/>
        <v>0.14285714285714285</v>
      </c>
      <c r="J103" s="23">
        <f>1/7</f>
        <v>0.14285714285714285</v>
      </c>
      <c r="K103" s="23">
        <f>1/7</f>
        <v>0.14285714285714285</v>
      </c>
      <c r="L103" s="23">
        <f>1/7</f>
        <v>0.14285714285714285</v>
      </c>
      <c r="M103" s="22">
        <f t="shared" si="21"/>
        <v>15.285714285714285</v>
      </c>
      <c r="N103" s="22">
        <f t="shared" si="22"/>
        <v>8.428571428571427</v>
      </c>
      <c r="O103" s="22">
        <f t="shared" si="23"/>
        <v>29</v>
      </c>
      <c r="P103" s="22">
        <f t="shared" si="24"/>
        <v>8.4285714285714288</v>
      </c>
      <c r="Q103" s="22">
        <f t="shared" si="25"/>
        <v>15.285714285714285</v>
      </c>
      <c r="R103" s="22">
        <f t="shared" si="26"/>
        <v>0.15972842028217635</v>
      </c>
      <c r="S103" s="22">
        <f t="shared" si="27"/>
        <v>0.2585720762302201</v>
      </c>
      <c r="T103" s="22">
        <f t="shared" si="28"/>
        <v>1.741453049809643E-2</v>
      </c>
      <c r="U103" s="22">
        <f t="shared" si="29"/>
        <v>0.33156431446877543</v>
      </c>
      <c r="V103" s="22">
        <f t="shared" si="30"/>
        <v>0.23272065852073168</v>
      </c>
      <c r="W103" s="22">
        <f t="shared" si="31"/>
        <v>12.48982453192065</v>
      </c>
      <c r="X103" s="11">
        <f t="shared" si="32"/>
        <v>12.278911622107236</v>
      </c>
      <c r="Y103" s="11">
        <f t="shared" si="33"/>
        <v>9.0604729941659858</v>
      </c>
      <c r="Z103" s="11">
        <f t="shared" si="34"/>
        <v>10.299103862770838</v>
      </c>
      <c r="AA103" s="11">
        <f t="shared" si="35"/>
        <v>11.75370422403925</v>
      </c>
      <c r="AB103" s="22">
        <f t="shared" si="19"/>
        <v>1.5441008617501977</v>
      </c>
      <c r="AC103" s="22">
        <v>1.1200000000000001</v>
      </c>
      <c r="AD103" s="22">
        <f t="shared" si="20"/>
        <v>1.3786614837055335</v>
      </c>
      <c r="AE103" s="22">
        <f>SUM((Rate!$F$2*Weight!R103),(Rate!$F$6*Weight!S103),(Rate!$F$10*Weight!T103),(Rate!$F$14*Weight!U103),(Rate!$F$18*Weight!V103))</f>
        <v>0.55835817716042979</v>
      </c>
      <c r="AF103" s="22">
        <f>SUM((Rate!$F$3*Weight!R103),(Rate!$F$7*Weight!S103),(Rate!$F$11*Weight!T103),(Rate!$F$15*Weight!U103),(Rate!$F$19*Weight!V103))</f>
        <v>0.44164182283957021</v>
      </c>
      <c r="AG103" s="23">
        <v>1</v>
      </c>
    </row>
    <row r="104" spans="1:33" x14ac:dyDescent="0.25">
      <c r="A104" s="22" t="s">
        <v>117</v>
      </c>
      <c r="B104" s="22" t="s">
        <v>147</v>
      </c>
      <c r="C104" s="23">
        <v>1</v>
      </c>
      <c r="D104" s="23">
        <v>1</v>
      </c>
      <c r="E104" s="23">
        <v>1</v>
      </c>
      <c r="F104" s="23">
        <v>1</v>
      </c>
      <c r="G104" s="23">
        <v>1</v>
      </c>
      <c r="H104" s="23">
        <v>1</v>
      </c>
      <c r="I104" s="23">
        <v>1</v>
      </c>
      <c r="J104" s="23">
        <v>1</v>
      </c>
      <c r="K104" s="23">
        <v>1</v>
      </c>
      <c r="L104" s="23">
        <v>1</v>
      </c>
      <c r="M104" s="22">
        <f t="shared" si="21"/>
        <v>5</v>
      </c>
      <c r="N104" s="22">
        <f t="shared" si="22"/>
        <v>5</v>
      </c>
      <c r="O104" s="22">
        <f t="shared" si="23"/>
        <v>5</v>
      </c>
      <c r="P104" s="22">
        <f t="shared" si="24"/>
        <v>5</v>
      </c>
      <c r="Q104" s="22">
        <f t="shared" si="25"/>
        <v>5</v>
      </c>
      <c r="R104" s="22">
        <f t="shared" si="26"/>
        <v>0.2</v>
      </c>
      <c r="S104" s="22">
        <f t="shared" si="27"/>
        <v>0.2</v>
      </c>
      <c r="T104" s="22">
        <f t="shared" si="28"/>
        <v>0.2</v>
      </c>
      <c r="U104" s="22">
        <f t="shared" si="29"/>
        <v>0.2</v>
      </c>
      <c r="V104" s="22">
        <f t="shared" si="30"/>
        <v>0.2</v>
      </c>
      <c r="W104" s="22">
        <f t="shared" si="31"/>
        <v>5</v>
      </c>
      <c r="X104" s="11">
        <f t="shared" si="32"/>
        <v>5</v>
      </c>
      <c r="Y104" s="11">
        <f t="shared" si="33"/>
        <v>5</v>
      </c>
      <c r="Z104" s="11">
        <f t="shared" si="34"/>
        <v>5</v>
      </c>
      <c r="AA104" s="11">
        <f t="shared" si="35"/>
        <v>5</v>
      </c>
      <c r="AB104" s="22">
        <f t="shared" si="19"/>
        <v>0</v>
      </c>
      <c r="AC104" s="22">
        <v>1.1200000000000001</v>
      </c>
      <c r="AD104" s="22">
        <f t="shared" si="20"/>
        <v>0</v>
      </c>
      <c r="AE104" s="22">
        <f>SUM((Rate!$F$2*Weight!R104),(Rate!$F$6*Weight!S104),(Rate!$F$10*Weight!T104),(Rate!$F$14*Weight!U104),(Rate!$F$18*Weight!V104))</f>
        <v>0.54</v>
      </c>
      <c r="AF104" s="22">
        <f>SUM((Rate!$F$3*Weight!R104),(Rate!$F$7*Weight!S104),(Rate!$F$11*Weight!T104),(Rate!$F$15*Weight!U104),(Rate!$F$19*Weight!V104))</f>
        <v>0.45999999999999996</v>
      </c>
      <c r="AG104" s="23">
        <v>1</v>
      </c>
    </row>
    <row r="105" spans="1:33" x14ac:dyDescent="0.25">
      <c r="A105" s="22" t="s">
        <v>148</v>
      </c>
      <c r="B105" s="22" t="s">
        <v>149</v>
      </c>
      <c r="C105" s="23">
        <v>0.2</v>
      </c>
      <c r="D105" s="23">
        <f>1/7</f>
        <v>0.14285714285714285</v>
      </c>
      <c r="E105" s="23">
        <v>7</v>
      </c>
      <c r="F105" s="23">
        <f>1/7</f>
        <v>0.14285714285714285</v>
      </c>
      <c r="G105" s="23">
        <v>7</v>
      </c>
      <c r="H105" s="23">
        <v>1</v>
      </c>
      <c r="I105" s="23">
        <v>1</v>
      </c>
      <c r="J105" s="23">
        <v>0.2</v>
      </c>
      <c r="K105" s="23">
        <f>1/7</f>
        <v>0.14285714285714285</v>
      </c>
      <c r="L105" s="23">
        <v>3</v>
      </c>
      <c r="M105" s="22">
        <f t="shared" si="21"/>
        <v>21</v>
      </c>
      <c r="N105" s="22">
        <f t="shared" si="22"/>
        <v>9.3428571428571434</v>
      </c>
      <c r="O105" s="22">
        <f t="shared" si="23"/>
        <v>21</v>
      </c>
      <c r="P105" s="22">
        <f t="shared" si="24"/>
        <v>1.7619047619047619</v>
      </c>
      <c r="Q105" s="22">
        <f t="shared" si="25"/>
        <v>5.3428571428571425</v>
      </c>
      <c r="R105" s="22">
        <f t="shared" si="26"/>
        <v>4.4892774412472192E-2</v>
      </c>
      <c r="S105" s="22">
        <f t="shared" si="27"/>
        <v>0.18934181341089057</v>
      </c>
      <c r="T105" s="22">
        <f t="shared" si="28"/>
        <v>4.5808570255413211E-2</v>
      </c>
      <c r="U105" s="22">
        <f t="shared" si="29"/>
        <v>0.50899340688871175</v>
      </c>
      <c r="V105" s="22">
        <f t="shared" si="30"/>
        <v>0.21096343503251219</v>
      </c>
      <c r="W105" s="22">
        <f t="shared" si="31"/>
        <v>5.1549650872788897</v>
      </c>
      <c r="X105" s="11">
        <f t="shared" si="32"/>
        <v>5.377272129138376</v>
      </c>
      <c r="Y105" s="11">
        <f t="shared" si="33"/>
        <v>5.0788794477908734</v>
      </c>
      <c r="Z105" s="11">
        <f t="shared" si="34"/>
        <v>6.094746565579686</v>
      </c>
      <c r="AA105" s="11">
        <f t="shared" si="35"/>
        <v>5.2770376506199277</v>
      </c>
      <c r="AB105" s="22">
        <f t="shared" si="19"/>
        <v>9.9145044020387596E-2</v>
      </c>
      <c r="AC105" s="22">
        <v>1.1200000000000001</v>
      </c>
      <c r="AD105" s="22">
        <f t="shared" si="20"/>
        <v>8.8522360732488911E-2</v>
      </c>
      <c r="AE105" s="22">
        <f>SUM((Rate!$F$2*Weight!R105),(Rate!$F$6*Weight!S105),(Rate!$F$10*Weight!T105),(Rate!$F$14*Weight!U105),(Rate!$F$18*Weight!V105))</f>
        <v>0.60369093043674804</v>
      </c>
      <c r="AF105" s="22">
        <f>SUM((Rate!$F$3*Weight!R105),(Rate!$F$7*Weight!S105),(Rate!$F$11*Weight!T105),(Rate!$F$15*Weight!U105),(Rate!$F$19*Weight!V105))</f>
        <v>0.39630906956325196</v>
      </c>
      <c r="AG105" s="23">
        <v>1</v>
      </c>
    </row>
    <row r="106" spans="1:33" x14ac:dyDescent="0.25">
      <c r="A106" s="22" t="s">
        <v>148</v>
      </c>
      <c r="B106" s="22" t="s">
        <v>150</v>
      </c>
      <c r="C106" s="23">
        <v>0.2</v>
      </c>
      <c r="D106" s="23">
        <v>1</v>
      </c>
      <c r="E106" s="23">
        <v>3</v>
      </c>
      <c r="F106" s="23">
        <v>1</v>
      </c>
      <c r="G106" s="23">
        <v>3</v>
      </c>
      <c r="H106" s="23">
        <v>0.2</v>
      </c>
      <c r="I106" s="23">
        <v>5</v>
      </c>
      <c r="J106" s="23">
        <v>3</v>
      </c>
      <c r="K106" s="23">
        <f>1/7</f>
        <v>0.14285714285714285</v>
      </c>
      <c r="L106" s="23">
        <v>5</v>
      </c>
      <c r="M106" s="22">
        <f t="shared" si="21"/>
        <v>21</v>
      </c>
      <c r="N106" s="22">
        <f t="shared" si="22"/>
        <v>2.7333333333333334</v>
      </c>
      <c r="O106" s="22">
        <f t="shared" si="23"/>
        <v>5.5333333333333332</v>
      </c>
      <c r="P106" s="22">
        <f t="shared" si="24"/>
        <v>3.342857142857143</v>
      </c>
      <c r="Q106" s="22">
        <f t="shared" si="25"/>
        <v>14.333333333333332</v>
      </c>
      <c r="R106" s="22">
        <f t="shared" si="26"/>
        <v>4.4585042865629768E-2</v>
      </c>
      <c r="S106" s="22">
        <f t="shared" si="27"/>
        <v>0.35882001595564866</v>
      </c>
      <c r="T106" s="22">
        <f t="shared" si="28"/>
        <v>0.20984339478007855</v>
      </c>
      <c r="U106" s="22">
        <f t="shared" si="29"/>
        <v>0.30557847837676172</v>
      </c>
      <c r="V106" s="22">
        <f t="shared" si="30"/>
        <v>8.1173068021881317E-2</v>
      </c>
      <c r="W106" s="22">
        <f t="shared" si="31"/>
        <v>5.1369129190519764</v>
      </c>
      <c r="X106" s="11">
        <f t="shared" si="32"/>
        <v>5.3584503305630973</v>
      </c>
      <c r="Y106" s="11">
        <f t="shared" si="33"/>
        <v>5.2490237526428807</v>
      </c>
      <c r="Z106" s="11">
        <f t="shared" si="34"/>
        <v>5.2104537523032111</v>
      </c>
      <c r="AA106" s="11">
        <f t="shared" si="35"/>
        <v>5.1464815107477158</v>
      </c>
      <c r="AB106" s="22">
        <f t="shared" si="19"/>
        <v>5.5066113265444194E-2</v>
      </c>
      <c r="AC106" s="22">
        <v>1.1200000000000001</v>
      </c>
      <c r="AD106" s="22">
        <f t="shared" si="20"/>
        <v>4.9166172558432308E-2</v>
      </c>
      <c r="AE106" s="22">
        <f>SUM((Rate!$F$2*Weight!R106),(Rate!$F$6*Weight!S106),(Rate!$F$10*Weight!T106),(Rate!$F$14*Weight!U106),(Rate!$F$18*Weight!V106))</f>
        <v>0.66730440180665362</v>
      </c>
      <c r="AF106" s="22">
        <f>SUM((Rate!$F$3*Weight!R106),(Rate!$F$7*Weight!S106),(Rate!$F$11*Weight!T106),(Rate!$F$15*Weight!U106),(Rate!$F$19*Weight!V106))</f>
        <v>0.33269559819334643</v>
      </c>
      <c r="AG106" s="23">
        <v>1</v>
      </c>
    </row>
    <row r="107" spans="1:33" x14ac:dyDescent="0.25">
      <c r="A107" s="22" t="s">
        <v>148</v>
      </c>
      <c r="B107" s="22" t="s">
        <v>151</v>
      </c>
      <c r="C107" s="23">
        <v>1</v>
      </c>
      <c r="D107" s="23">
        <f>1/9</f>
        <v>0.1111111111111111</v>
      </c>
      <c r="E107" s="23">
        <f>1/9</f>
        <v>0.1111111111111111</v>
      </c>
      <c r="F107" s="23">
        <f>1/9</f>
        <v>0.1111111111111111</v>
      </c>
      <c r="G107" s="23">
        <v>9</v>
      </c>
      <c r="H107" s="23">
        <f>1/9</f>
        <v>0.1111111111111111</v>
      </c>
      <c r="I107" s="23">
        <f>1/9</f>
        <v>0.1111111111111111</v>
      </c>
      <c r="J107" s="23">
        <v>9</v>
      </c>
      <c r="K107" s="23">
        <v>1</v>
      </c>
      <c r="L107" s="23">
        <v>9</v>
      </c>
      <c r="M107" s="22">
        <f t="shared" si="21"/>
        <v>3.2222222222222223</v>
      </c>
      <c r="N107" s="22">
        <f t="shared" si="22"/>
        <v>11.222222222222221</v>
      </c>
      <c r="O107" s="22">
        <f t="shared" si="23"/>
        <v>28.111111111111111</v>
      </c>
      <c r="P107" s="22">
        <f t="shared" si="24"/>
        <v>2.3333333333333335</v>
      </c>
      <c r="Q107" s="22">
        <f t="shared" si="25"/>
        <v>37</v>
      </c>
      <c r="R107" s="22">
        <f t="shared" si="26"/>
        <v>0.27828530261175322</v>
      </c>
      <c r="S107" s="22">
        <f t="shared" si="27"/>
        <v>0.20209482642127705</v>
      </c>
      <c r="T107" s="22">
        <f t="shared" si="28"/>
        <v>7.4163832422326936E-2</v>
      </c>
      <c r="U107" s="22">
        <f t="shared" si="29"/>
        <v>0.42085956003749586</v>
      </c>
      <c r="V107" s="22">
        <f t="shared" si="30"/>
        <v>2.4596478507146934E-2</v>
      </c>
      <c r="W107" s="22">
        <f t="shared" si="31"/>
        <v>6.4325441215744172</v>
      </c>
      <c r="X107" s="11">
        <f t="shared" si="32"/>
        <v>7.0065380980317675</v>
      </c>
      <c r="Y107" s="11">
        <f t="shared" si="33"/>
        <v>5.3350786939321093</v>
      </c>
      <c r="Z107" s="11">
        <f t="shared" si="34"/>
        <v>8.0949595121528901</v>
      </c>
      <c r="AA107" s="11">
        <f t="shared" si="35"/>
        <v>5.4062473830662503</v>
      </c>
      <c r="AB107" s="22">
        <f t="shared" si="19"/>
        <v>0.3637683904378719</v>
      </c>
      <c r="AC107" s="22">
        <v>1.1200000000000001</v>
      </c>
      <c r="AD107" s="22">
        <f t="shared" si="20"/>
        <v>0.32479320574809989</v>
      </c>
      <c r="AE107" s="22">
        <f>SUM((Rate!$F$2*Weight!R107),(Rate!$F$6*Weight!S107),(Rate!$F$10*Weight!T107),(Rate!$F$14*Weight!U107),(Rate!$F$18*Weight!V107))</f>
        <v>0.51049741583652852</v>
      </c>
      <c r="AF107" s="22">
        <f>SUM((Rate!$F$3*Weight!R107),(Rate!$F$7*Weight!S107),(Rate!$F$11*Weight!T107),(Rate!$F$15*Weight!U107),(Rate!$F$19*Weight!V107))</f>
        <v>0.48950258416347153</v>
      </c>
      <c r="AG107" s="23">
        <v>1</v>
      </c>
    </row>
    <row r="108" spans="1:33" x14ac:dyDescent="0.25">
      <c r="A108" s="22" t="s">
        <v>148</v>
      </c>
      <c r="B108" s="22" t="s">
        <v>152</v>
      </c>
      <c r="C108" s="23">
        <v>0.2</v>
      </c>
      <c r="D108" s="23">
        <f>1/3</f>
        <v>0.33333333333333331</v>
      </c>
      <c r="E108" s="23">
        <v>3</v>
      </c>
      <c r="F108" s="23">
        <f>1/3</f>
        <v>0.33333333333333331</v>
      </c>
      <c r="G108" s="23">
        <v>3</v>
      </c>
      <c r="H108" s="23">
        <f>1/3</f>
        <v>0.33333333333333331</v>
      </c>
      <c r="I108" s="23">
        <v>3</v>
      </c>
      <c r="J108" s="23">
        <v>3</v>
      </c>
      <c r="K108" s="23">
        <f>1/3</f>
        <v>0.33333333333333331</v>
      </c>
      <c r="L108" s="23">
        <v>3</v>
      </c>
      <c r="M108" s="22">
        <f t="shared" si="21"/>
        <v>15</v>
      </c>
      <c r="N108" s="22">
        <f t="shared" si="22"/>
        <v>4.8666666666666663</v>
      </c>
      <c r="O108" s="22">
        <f t="shared" si="23"/>
        <v>7.666666666666667</v>
      </c>
      <c r="P108" s="22">
        <f t="shared" si="24"/>
        <v>2.3333333333333335</v>
      </c>
      <c r="Q108" s="22">
        <f t="shared" si="25"/>
        <v>10.333333333333334</v>
      </c>
      <c r="R108" s="22">
        <f t="shared" si="26"/>
        <v>6.5271205064092536E-2</v>
      </c>
      <c r="S108" s="22">
        <f t="shared" si="27"/>
        <v>0.27265937134330376</v>
      </c>
      <c r="T108" s="22">
        <f t="shared" si="28"/>
        <v>0.16642153135918628</v>
      </c>
      <c r="U108" s="22">
        <f t="shared" si="29"/>
        <v>0.38532734264141205</v>
      </c>
      <c r="V108" s="22">
        <f t="shared" si="30"/>
        <v>0.11032054959200532</v>
      </c>
      <c r="W108" s="22">
        <f t="shared" si="31"/>
        <v>5.2165865003198624</v>
      </c>
      <c r="X108" s="11">
        <f t="shared" si="32"/>
        <v>5.7129306775346729</v>
      </c>
      <c r="Y108" s="11">
        <f t="shared" si="33"/>
        <v>5.4832189833631251</v>
      </c>
      <c r="Z108" s="11">
        <f t="shared" si="34"/>
        <v>5.7855881688412074</v>
      </c>
      <c r="AA108" s="11">
        <f t="shared" si="35"/>
        <v>5.2658993757800268</v>
      </c>
      <c r="AB108" s="22">
        <f t="shared" si="19"/>
        <v>0.12321118529194464</v>
      </c>
      <c r="AC108" s="22">
        <v>1.1200000000000001</v>
      </c>
      <c r="AD108" s="22">
        <f t="shared" si="20"/>
        <v>0.1100099868678077</v>
      </c>
      <c r="AE108" s="22">
        <f>SUM((Rate!$F$2*Weight!R108),(Rate!$F$6*Weight!S108),(Rate!$F$10*Weight!T108),(Rate!$F$14*Weight!U108),(Rate!$F$18*Weight!V108))</f>
        <v>0.63104763124613661</v>
      </c>
      <c r="AF108" s="22">
        <f>SUM((Rate!$F$3*Weight!R108),(Rate!$F$7*Weight!S108),(Rate!$F$11*Weight!T108),(Rate!$F$15*Weight!U108),(Rate!$F$19*Weight!V108))</f>
        <v>0.3689523687538635</v>
      </c>
      <c r="AG108" s="23">
        <v>2</v>
      </c>
    </row>
    <row r="109" spans="1:33" x14ac:dyDescent="0.25">
      <c r="A109" s="22" t="s">
        <v>153</v>
      </c>
      <c r="B109" s="22" t="s">
        <v>154</v>
      </c>
      <c r="C109" s="23">
        <f>1/7</f>
        <v>0.14285714285714285</v>
      </c>
      <c r="D109" s="23">
        <f>1/7</f>
        <v>0.14285714285714285</v>
      </c>
      <c r="E109" s="23">
        <v>7</v>
      </c>
      <c r="F109" s="23">
        <f>1/7</f>
        <v>0.14285714285714285</v>
      </c>
      <c r="G109" s="23">
        <v>5</v>
      </c>
      <c r="H109" s="23">
        <v>1</v>
      </c>
      <c r="I109" s="23">
        <v>5</v>
      </c>
      <c r="J109" s="23">
        <f>1/3</f>
        <v>0.33333333333333331</v>
      </c>
      <c r="K109" s="23">
        <f>1/7</f>
        <v>0.14285714285714285</v>
      </c>
      <c r="L109" s="23">
        <v>1</v>
      </c>
      <c r="M109" s="22">
        <f t="shared" si="21"/>
        <v>27</v>
      </c>
      <c r="N109" s="22">
        <f t="shared" si="22"/>
        <v>9.3428571428571434</v>
      </c>
      <c r="O109" s="22">
        <f t="shared" si="23"/>
        <v>16.2</v>
      </c>
      <c r="P109" s="22">
        <f t="shared" si="24"/>
        <v>2.4285714285714288</v>
      </c>
      <c r="Q109" s="22">
        <f t="shared" si="25"/>
        <v>3.4761904761904763</v>
      </c>
      <c r="R109" s="22">
        <f t="shared" si="26"/>
        <v>3.291853114995643E-2</v>
      </c>
      <c r="S109" s="22">
        <f t="shared" si="27"/>
        <v>0.20428592720002184</v>
      </c>
      <c r="T109" s="22">
        <f t="shared" si="28"/>
        <v>8.4606849689265712E-2</v>
      </c>
      <c r="U109" s="22">
        <f t="shared" si="29"/>
        <v>0.42800588749130786</v>
      </c>
      <c r="V109" s="22">
        <f t="shared" si="30"/>
        <v>0.25018280446944813</v>
      </c>
      <c r="W109" s="22">
        <f t="shared" si="31"/>
        <v>5.3437288262874505</v>
      </c>
      <c r="X109" s="11">
        <f t="shared" si="32"/>
        <v>5.7227456262019629</v>
      </c>
      <c r="Y109" s="11">
        <f t="shared" si="33"/>
        <v>5.1366367953033141</v>
      </c>
      <c r="Z109" s="11">
        <f t="shared" si="34"/>
        <v>6.847727879198823</v>
      </c>
      <c r="AA109" s="11">
        <f t="shared" si="35"/>
        <v>5.4629049713333595</v>
      </c>
      <c r="AB109" s="22">
        <f t="shared" si="19"/>
        <v>0.17568720491624523</v>
      </c>
      <c r="AC109" s="22">
        <v>1.1200000000000001</v>
      </c>
      <c r="AD109" s="22">
        <f t="shared" si="20"/>
        <v>0.15686357581807608</v>
      </c>
      <c r="AE109" s="22">
        <f>SUM((Rate!$F$2*Weight!R109),(Rate!$F$6*Weight!S109),(Rate!$F$10*Weight!T109),(Rate!$F$14*Weight!U109),(Rate!$F$18*Weight!V109))</f>
        <v>0.61182962697069976</v>
      </c>
      <c r="AF109" s="22">
        <f>SUM((Rate!$F$3*Weight!R109),(Rate!$F$7*Weight!S109),(Rate!$F$11*Weight!T109),(Rate!$F$15*Weight!U109),(Rate!$F$19*Weight!V109))</f>
        <v>0.38817037302930024</v>
      </c>
      <c r="AG109" s="23">
        <v>1</v>
      </c>
    </row>
    <row r="110" spans="1:33" x14ac:dyDescent="0.25">
      <c r="A110" s="22" t="s">
        <v>153</v>
      </c>
      <c r="B110" s="22" t="s">
        <v>155</v>
      </c>
      <c r="C110" s="23">
        <v>5</v>
      </c>
      <c r="D110" s="23">
        <v>0.2</v>
      </c>
      <c r="E110" s="23">
        <v>0.2</v>
      </c>
      <c r="F110" s="23">
        <v>0.2</v>
      </c>
      <c r="G110" s="23">
        <v>5</v>
      </c>
      <c r="H110" s="23">
        <v>0.2</v>
      </c>
      <c r="I110" s="23">
        <v>0.2</v>
      </c>
      <c r="J110" s="23">
        <v>5</v>
      </c>
      <c r="K110" s="23">
        <v>1</v>
      </c>
      <c r="L110" s="23">
        <v>5</v>
      </c>
      <c r="M110" s="22">
        <f t="shared" si="21"/>
        <v>2.6</v>
      </c>
      <c r="N110" s="22">
        <f t="shared" si="22"/>
        <v>11.399999999999999</v>
      </c>
      <c r="O110" s="22">
        <f t="shared" si="23"/>
        <v>16.2</v>
      </c>
      <c r="P110" s="22">
        <f t="shared" si="24"/>
        <v>2.6</v>
      </c>
      <c r="Q110" s="22">
        <f t="shared" si="25"/>
        <v>21</v>
      </c>
      <c r="R110" s="22">
        <f t="shared" si="26"/>
        <v>0.35091289477254389</v>
      </c>
      <c r="S110" s="22">
        <f t="shared" si="27"/>
        <v>0.15766053309912959</v>
      </c>
      <c r="T110" s="22">
        <f t="shared" si="28"/>
        <v>9.4242729330448624E-2</v>
      </c>
      <c r="U110" s="22">
        <f t="shared" si="29"/>
        <v>0.35091289477254389</v>
      </c>
      <c r="V110" s="22">
        <f t="shared" si="30"/>
        <v>4.6270948025333991E-2</v>
      </c>
      <c r="W110" s="22">
        <f t="shared" si="31"/>
        <v>6.2485502085664875</v>
      </c>
      <c r="X110" s="11">
        <f t="shared" si="32"/>
        <v>6.3465095424860287</v>
      </c>
      <c r="Y110" s="11">
        <f t="shared" si="33"/>
        <v>5.2788659403270044</v>
      </c>
      <c r="Z110" s="11">
        <f t="shared" si="34"/>
        <v>6.2485502085664875</v>
      </c>
      <c r="AA110" s="11">
        <f t="shared" si="35"/>
        <v>5.1223665936236538</v>
      </c>
      <c r="AB110" s="22">
        <f t="shared" si="19"/>
        <v>0.21224212467848314</v>
      </c>
      <c r="AC110" s="22">
        <v>1.1200000000000001</v>
      </c>
      <c r="AD110" s="22">
        <f t="shared" si="20"/>
        <v>0.18950189703435993</v>
      </c>
      <c r="AE110" s="22">
        <f>SUM((Rate!$F$2*Weight!R110),(Rate!$F$6*Weight!S110),(Rate!$F$10*Weight!T110),(Rate!$F$14*Weight!U110),(Rate!$F$18*Weight!V110))</f>
        <v>0.46298676415635487</v>
      </c>
      <c r="AF110" s="22">
        <f>SUM((Rate!$F$3*Weight!R110),(Rate!$F$7*Weight!S110),(Rate!$F$11*Weight!T110),(Rate!$F$15*Weight!U110),(Rate!$F$19*Weight!V110))</f>
        <v>0.53701323584364524</v>
      </c>
      <c r="AG110" s="23">
        <v>1</v>
      </c>
    </row>
    <row r="111" spans="1:33" x14ac:dyDescent="0.25">
      <c r="A111" s="22" t="s">
        <v>153</v>
      </c>
      <c r="B111" s="22" t="s">
        <v>156</v>
      </c>
      <c r="C111" s="23">
        <v>1</v>
      </c>
      <c r="D111" s="23">
        <v>1</v>
      </c>
      <c r="E111" s="23">
        <f>1/914</f>
        <v>1.0940919037199124E-3</v>
      </c>
      <c r="F111" s="23">
        <v>1</v>
      </c>
      <c r="G111" s="23">
        <v>7</v>
      </c>
      <c r="H111" s="23">
        <f>1/7</f>
        <v>0.14285714285714285</v>
      </c>
      <c r="I111" s="23">
        <v>0.25</v>
      </c>
      <c r="J111" s="23">
        <v>1</v>
      </c>
      <c r="K111" s="23">
        <v>6</v>
      </c>
      <c r="L111" s="23">
        <v>6</v>
      </c>
      <c r="M111" s="22">
        <f t="shared" si="21"/>
        <v>2.4177607585703864</v>
      </c>
      <c r="N111" s="22">
        <f t="shared" si="22"/>
        <v>3.2857142857142856</v>
      </c>
      <c r="O111" s="22">
        <f t="shared" si="23"/>
        <v>14</v>
      </c>
      <c r="P111" s="22">
        <f t="shared" si="24"/>
        <v>9.1666666666666661</v>
      </c>
      <c r="Q111" s="22">
        <f t="shared" si="25"/>
        <v>929</v>
      </c>
      <c r="R111" s="22">
        <f t="shared" si="26"/>
        <v>0.5284134050006174</v>
      </c>
      <c r="S111" s="22">
        <f t="shared" si="27"/>
        <v>0.26691591433197503</v>
      </c>
      <c r="T111" s="22">
        <f t="shared" si="28"/>
        <v>6.5695126162189491E-2</v>
      </c>
      <c r="U111" s="22">
        <f t="shared" si="29"/>
        <v>0.11205203459332858</v>
      </c>
      <c r="V111" s="22">
        <f t="shared" si="30"/>
        <v>2.6923519911889522E-2</v>
      </c>
      <c r="W111" s="22">
        <f t="shared" si="31"/>
        <v>49.84453267414284</v>
      </c>
      <c r="X111" s="11">
        <f t="shared" si="32"/>
        <v>5.8284717879712744</v>
      </c>
      <c r="Y111" s="11">
        <f t="shared" si="33"/>
        <v>5.7067380599370017</v>
      </c>
      <c r="Z111" s="11">
        <f t="shared" si="34"/>
        <v>6.1959883005426706</v>
      </c>
      <c r="AA111" s="11">
        <f t="shared" si="35"/>
        <v>5.5714469503492134</v>
      </c>
      <c r="AB111" s="22">
        <f t="shared" si="19"/>
        <v>2.40735888864715</v>
      </c>
      <c r="AC111" s="22">
        <v>1.1200000000000001</v>
      </c>
      <c r="AD111" s="22">
        <f t="shared" si="20"/>
        <v>2.1494275791492408</v>
      </c>
      <c r="AE111" s="22">
        <f>SUM((Rate!$F$2*Weight!R111),(Rate!$F$6*Weight!S111),(Rate!$F$10*Weight!T111),(Rate!$F$14*Weight!U111),(Rate!$F$18*Weight!V111))</f>
        <v>0.39976100059677588</v>
      </c>
      <c r="AF111" s="22">
        <f>SUM((Rate!$F$3*Weight!R111),(Rate!$F$7*Weight!S111),(Rate!$F$11*Weight!T111),(Rate!$F$15*Weight!U111),(Rate!$F$19*Weight!V111))</f>
        <v>0.60023899940322423</v>
      </c>
      <c r="AG111" s="23">
        <v>1</v>
      </c>
    </row>
    <row r="112" spans="1:33" x14ac:dyDescent="0.25">
      <c r="A112" s="22" t="s">
        <v>153</v>
      </c>
      <c r="B112" s="22" t="s">
        <v>157</v>
      </c>
      <c r="C112" s="23">
        <v>1</v>
      </c>
      <c r="D112" s="23">
        <v>1</v>
      </c>
      <c r="E112" s="23">
        <f>1/3</f>
        <v>0.33333333333333331</v>
      </c>
      <c r="F112" s="23">
        <v>1</v>
      </c>
      <c r="G112" s="23">
        <v>1</v>
      </c>
      <c r="H112" s="23">
        <f>1/3</f>
        <v>0.33333333333333331</v>
      </c>
      <c r="I112" s="23">
        <f>1/3</f>
        <v>0.33333333333333331</v>
      </c>
      <c r="J112" s="23">
        <f>1/3</f>
        <v>0.33333333333333331</v>
      </c>
      <c r="K112" s="23">
        <v>0.2</v>
      </c>
      <c r="L112" s="23">
        <v>0.2</v>
      </c>
      <c r="M112" s="22">
        <f t="shared" si="21"/>
        <v>7.666666666666667</v>
      </c>
      <c r="N112" s="22">
        <f t="shared" si="22"/>
        <v>4.333333333333333</v>
      </c>
      <c r="O112" s="22">
        <f t="shared" si="23"/>
        <v>9</v>
      </c>
      <c r="P112" s="22">
        <f t="shared" si="24"/>
        <v>8.1999999999999993</v>
      </c>
      <c r="Q112" s="22">
        <f t="shared" si="25"/>
        <v>7.5333333333333332</v>
      </c>
      <c r="R112" s="22">
        <f t="shared" si="26"/>
        <v>0.22343153582185477</v>
      </c>
      <c r="S112" s="22">
        <f t="shared" si="27"/>
        <v>0.1984992864993616</v>
      </c>
      <c r="T112" s="22">
        <f t="shared" si="28"/>
        <v>0.11031152197454434</v>
      </c>
      <c r="U112" s="22">
        <f t="shared" si="29"/>
        <v>0.22851082940047746</v>
      </c>
      <c r="V112" s="22">
        <f t="shared" si="30"/>
        <v>0.23924682630376193</v>
      </c>
      <c r="W112" s="22">
        <f t="shared" si="31"/>
        <v>6.7864548639418798</v>
      </c>
      <c r="X112" s="11">
        <f t="shared" si="32"/>
        <v>7.4483575164502112</v>
      </c>
      <c r="Y112" s="11">
        <f t="shared" si="33"/>
        <v>6.2690437608367411</v>
      </c>
      <c r="Z112" s="11">
        <f t="shared" si="34"/>
        <v>7.4496630497147569</v>
      </c>
      <c r="AA112" s="11">
        <f t="shared" si="35"/>
        <v>7.7467240644481015</v>
      </c>
      <c r="AB112" s="22">
        <f t="shared" si="19"/>
        <v>0.53501216276958452</v>
      </c>
      <c r="AC112" s="22">
        <v>1.1200000000000001</v>
      </c>
      <c r="AD112" s="22">
        <f t="shared" si="20"/>
        <v>0.47768943104427186</v>
      </c>
      <c r="AE112" s="22">
        <f>SUM((Rate!$F$2*Weight!R112),(Rate!$F$6*Weight!S112),(Rate!$F$10*Weight!T112),(Rate!$F$14*Weight!U112),(Rate!$F$18*Weight!V112))</f>
        <v>0.51803015110685047</v>
      </c>
      <c r="AF112" s="22">
        <f>SUM((Rate!$F$3*Weight!R112),(Rate!$F$7*Weight!S112),(Rate!$F$11*Weight!T112),(Rate!$F$15*Weight!U112),(Rate!$F$19*Weight!V112))</f>
        <v>0.48196984889314964</v>
      </c>
      <c r="AG112" s="23">
        <v>1</v>
      </c>
    </row>
    <row r="113" spans="1:33" x14ac:dyDescent="0.25">
      <c r="A113" s="22" t="s">
        <v>153</v>
      </c>
      <c r="B113" s="22" t="s">
        <v>158</v>
      </c>
      <c r="C113" s="23">
        <f>1/7</f>
        <v>0.14285714285714285</v>
      </c>
      <c r="D113" s="23">
        <f>1/7</f>
        <v>0.14285714285714285</v>
      </c>
      <c r="E113" s="23">
        <v>7</v>
      </c>
      <c r="F113" s="23">
        <v>1</v>
      </c>
      <c r="G113" s="23">
        <v>7</v>
      </c>
      <c r="H113" s="23">
        <v>3</v>
      </c>
      <c r="I113" s="23">
        <v>5</v>
      </c>
      <c r="J113" s="23">
        <f>1/7</f>
        <v>0.14285714285714285</v>
      </c>
      <c r="K113" s="23">
        <f>1/7</f>
        <v>0.14285714285714285</v>
      </c>
      <c r="L113" s="23">
        <v>1</v>
      </c>
      <c r="M113" s="22">
        <f t="shared" si="21"/>
        <v>27</v>
      </c>
      <c r="N113" s="22">
        <f t="shared" si="22"/>
        <v>5.2857142857142856</v>
      </c>
      <c r="O113" s="22">
        <f t="shared" si="23"/>
        <v>22.2</v>
      </c>
      <c r="P113" s="22">
        <f t="shared" si="24"/>
        <v>3.2857142857142856</v>
      </c>
      <c r="Q113" s="22">
        <f t="shared" si="25"/>
        <v>2.6190476190476191</v>
      </c>
      <c r="R113" s="22">
        <f t="shared" si="26"/>
        <v>3.4219357697618566E-2</v>
      </c>
      <c r="S113" s="22">
        <f t="shared" si="27"/>
        <v>0.23907686342468951</v>
      </c>
      <c r="T113" s="22">
        <f t="shared" si="28"/>
        <v>7.10561945344554E-2</v>
      </c>
      <c r="U113" s="22">
        <f t="shared" si="29"/>
        <v>0.28998595433378044</v>
      </c>
      <c r="V113" s="22">
        <f t="shared" si="30"/>
        <v>0.36566163000945612</v>
      </c>
      <c r="W113" s="22">
        <f t="shared" si="31"/>
        <v>5.1505459691704312</v>
      </c>
      <c r="X113" s="11">
        <f t="shared" si="32"/>
        <v>5.8051576949156729</v>
      </c>
      <c r="Y113" s="11">
        <f t="shared" si="33"/>
        <v>5.2067348061499263</v>
      </c>
      <c r="Z113" s="11">
        <f t="shared" si="34"/>
        <v>5.626663253884268</v>
      </c>
      <c r="AA113" s="11">
        <f t="shared" si="35"/>
        <v>5.7698343689691001</v>
      </c>
      <c r="AB113" s="22">
        <f t="shared" si="19"/>
        <v>0.12794680465447006</v>
      </c>
      <c r="AC113" s="22">
        <v>1.1200000000000001</v>
      </c>
      <c r="AD113" s="22">
        <f t="shared" si="20"/>
        <v>0.11423821844149111</v>
      </c>
      <c r="AE113" s="22">
        <f>SUM((Rate!$F$2*Weight!R113),(Rate!$F$6*Weight!S113),(Rate!$F$10*Weight!T113),(Rate!$F$14*Weight!U113),(Rate!$F$18*Weight!V113))</f>
        <v>0.60684583925163638</v>
      </c>
      <c r="AF113" s="22">
        <f>SUM((Rate!$F$3*Weight!R113),(Rate!$F$7*Weight!S113),(Rate!$F$11*Weight!T113),(Rate!$F$15*Weight!U113),(Rate!$F$19*Weight!V113))</f>
        <v>0.39315416074836368</v>
      </c>
      <c r="AG113" s="23">
        <v>1</v>
      </c>
    </row>
    <row r="114" spans="1:33" x14ac:dyDescent="0.25">
      <c r="A114" s="22" t="s">
        <v>153</v>
      </c>
      <c r="B114" s="22" t="s">
        <v>159</v>
      </c>
      <c r="C114" s="23">
        <v>0.6</v>
      </c>
      <c r="D114" s="23">
        <f>1/98</f>
        <v>1.020408163265306E-2</v>
      </c>
      <c r="E114" s="23">
        <v>0.6</v>
      </c>
      <c r="F114" s="23">
        <v>0.25</v>
      </c>
      <c r="G114" s="23">
        <v>1</v>
      </c>
      <c r="H114" s="23">
        <f>1/3</f>
        <v>0.33333333333333331</v>
      </c>
      <c r="I114" s="23">
        <v>1</v>
      </c>
      <c r="J114" s="23">
        <v>3</v>
      </c>
      <c r="K114" s="23">
        <f>1/92</f>
        <v>1.0869565217391304E-2</v>
      </c>
      <c r="L114" s="23">
        <v>8</v>
      </c>
      <c r="M114" s="22">
        <f t="shared" si="21"/>
        <v>96.266666666666666</v>
      </c>
      <c r="N114" s="22">
        <f t="shared" si="22"/>
        <v>6.9333333333333327</v>
      </c>
      <c r="O114" s="22">
        <f t="shared" si="23"/>
        <v>101.33333333333334</v>
      </c>
      <c r="P114" s="22">
        <f t="shared" si="24"/>
        <v>1.3960736468500443</v>
      </c>
      <c r="Q114" s="22">
        <f t="shared" si="25"/>
        <v>16.666666666666668</v>
      </c>
      <c r="R114" s="22">
        <f t="shared" si="26"/>
        <v>4.2916100996514508E-2</v>
      </c>
      <c r="S114" s="22">
        <f t="shared" si="27"/>
        <v>0.10609717141759623</v>
      </c>
      <c r="T114" s="22">
        <f t="shared" si="28"/>
        <v>7.035922607672547E-2</v>
      </c>
      <c r="U114" s="22">
        <f t="shared" si="29"/>
        <v>0.73920032001941538</v>
      </c>
      <c r="V114" s="22">
        <f t="shared" si="30"/>
        <v>4.1427181489748464E-2</v>
      </c>
      <c r="W114" s="22">
        <f t="shared" si="31"/>
        <v>5.9188442704641195</v>
      </c>
      <c r="X114" s="11">
        <f t="shared" si="32"/>
        <v>5.250515631279332</v>
      </c>
      <c r="Y114" s="11">
        <f t="shared" si="33"/>
        <v>4.9914833199766733</v>
      </c>
      <c r="Z114" s="11">
        <f t="shared" si="34"/>
        <v>16.69167554538145</v>
      </c>
      <c r="AA114" s="11">
        <f t="shared" si="35"/>
        <v>5.2717967624445325</v>
      </c>
      <c r="AB114" s="22">
        <f t="shared" si="19"/>
        <v>0.65621577647730511</v>
      </c>
      <c r="AC114" s="22">
        <v>1.1200000000000001</v>
      </c>
      <c r="AD114" s="22">
        <f t="shared" si="20"/>
        <v>0.58590694328330806</v>
      </c>
      <c r="AE114" s="22">
        <f>SUM((Rate!$F$2*Weight!R114),(Rate!$F$6*Weight!S114),(Rate!$F$10*Weight!T114),(Rate!$F$14*Weight!U114),(Rate!$F$18*Weight!V114))</f>
        <v>0.60384585308865546</v>
      </c>
      <c r="AF114" s="22">
        <f>SUM((Rate!$F$3*Weight!R114),(Rate!$F$7*Weight!S114),(Rate!$F$11*Weight!T114),(Rate!$F$15*Weight!U114),(Rate!$F$19*Weight!V114))</f>
        <v>0.39615414691134465</v>
      </c>
      <c r="AG114" s="23">
        <v>2</v>
      </c>
    </row>
    <row r="115" spans="1:33" x14ac:dyDescent="0.25">
      <c r="A115" s="22" t="s">
        <v>153</v>
      </c>
      <c r="B115" s="22" t="s">
        <v>160</v>
      </c>
      <c r="C115" s="23">
        <v>0.2</v>
      </c>
      <c r="D115" s="23">
        <f>1/7</f>
        <v>0.14285714285714285</v>
      </c>
      <c r="E115" s="23">
        <v>1</v>
      </c>
      <c r="F115" s="23">
        <f>1/7</f>
        <v>0.14285714285714285</v>
      </c>
      <c r="G115" s="23">
        <v>7</v>
      </c>
      <c r="H115" s="23">
        <f>1/7</f>
        <v>0.14285714285714285</v>
      </c>
      <c r="I115" s="23">
        <v>1</v>
      </c>
      <c r="J115" s="23">
        <v>7</v>
      </c>
      <c r="K115" s="23">
        <f>1/7</f>
        <v>0.14285714285714285</v>
      </c>
      <c r="L115" s="23">
        <v>7</v>
      </c>
      <c r="M115" s="22">
        <f t="shared" si="21"/>
        <v>15</v>
      </c>
      <c r="N115" s="22">
        <f t="shared" si="22"/>
        <v>8.4857142857142858</v>
      </c>
      <c r="O115" s="22">
        <f t="shared" si="23"/>
        <v>16.142857142857142</v>
      </c>
      <c r="P115" s="22">
        <f t="shared" si="24"/>
        <v>1.5714285714285714</v>
      </c>
      <c r="Q115" s="22">
        <f t="shared" si="25"/>
        <v>23</v>
      </c>
      <c r="R115" s="22">
        <f t="shared" si="26"/>
        <v>5.7313988933842722E-2</v>
      </c>
      <c r="S115" s="22">
        <f t="shared" si="27"/>
        <v>0.25601273735171387</v>
      </c>
      <c r="T115" s="22">
        <f t="shared" si="28"/>
        <v>0.10814110063051965</v>
      </c>
      <c r="U115" s="22">
        <f t="shared" si="29"/>
        <v>0.533184454523431</v>
      </c>
      <c r="V115" s="22">
        <f t="shared" si="30"/>
        <v>4.5347718560492703E-2</v>
      </c>
      <c r="W115" s="22">
        <f t="shared" si="31"/>
        <v>5.9003843507492171</v>
      </c>
      <c r="X115" s="11">
        <f t="shared" si="32"/>
        <v>6.6136304062909579</v>
      </c>
      <c r="Y115" s="11">
        <f t="shared" si="33"/>
        <v>5.5079111641839091</v>
      </c>
      <c r="Z115" s="11">
        <f t="shared" si="34"/>
        <v>7.1286648374936483</v>
      </c>
      <c r="AA115" s="11">
        <f t="shared" si="35"/>
        <v>5.0907278131324265</v>
      </c>
      <c r="AB115" s="22">
        <f t="shared" si="19"/>
        <v>0.26206592859250799</v>
      </c>
      <c r="AC115" s="22">
        <v>1.1200000000000001</v>
      </c>
      <c r="AD115" s="22">
        <f t="shared" si="20"/>
        <v>0.23398743624331067</v>
      </c>
      <c r="AE115" s="22">
        <f>SUM((Rate!$F$2*Weight!R115),(Rate!$F$6*Weight!S115),(Rate!$F$10*Weight!T115),(Rate!$F$14*Weight!U115),(Rate!$F$18*Weight!V115))</f>
        <v>0.63375394576779731</v>
      </c>
      <c r="AF115" s="22">
        <f>SUM((Rate!$F$3*Weight!R115),(Rate!$F$7*Weight!S115),(Rate!$F$11*Weight!T115),(Rate!$F$15*Weight!U115),(Rate!$F$19*Weight!V115))</f>
        <v>0.36624605423220274</v>
      </c>
      <c r="AG115" s="23">
        <v>1</v>
      </c>
    </row>
    <row r="116" spans="1:33" x14ac:dyDescent="0.25">
      <c r="A116" s="22" t="s">
        <v>153</v>
      </c>
      <c r="B116" s="22" t="s">
        <v>161</v>
      </c>
      <c r="C116" s="23">
        <f>1/7</f>
        <v>0.14285714285714285</v>
      </c>
      <c r="D116" s="23">
        <f>1/9</f>
        <v>0.1111111111111111</v>
      </c>
      <c r="E116" s="23">
        <f>1/9</f>
        <v>0.1111111111111111</v>
      </c>
      <c r="F116" s="23">
        <v>1</v>
      </c>
      <c r="G116" s="23">
        <v>7</v>
      </c>
      <c r="H116" s="23">
        <f>1/9</f>
        <v>0.1111111111111111</v>
      </c>
      <c r="I116" s="23">
        <v>1</v>
      </c>
      <c r="J116" s="23">
        <v>9</v>
      </c>
      <c r="K116" s="23">
        <v>1</v>
      </c>
      <c r="L116" s="23">
        <v>9</v>
      </c>
      <c r="M116" s="22">
        <f t="shared" si="21"/>
        <v>10.111111111111111</v>
      </c>
      <c r="N116" s="22">
        <f t="shared" si="22"/>
        <v>2.3968253968253967</v>
      </c>
      <c r="O116" s="22">
        <f t="shared" si="23"/>
        <v>18.111111111111111</v>
      </c>
      <c r="P116" s="22">
        <f t="shared" si="24"/>
        <v>3.2222222222222223</v>
      </c>
      <c r="Q116" s="22">
        <f t="shared" si="25"/>
        <v>37</v>
      </c>
      <c r="R116" s="22">
        <f t="shared" si="26"/>
        <v>0.15346130853271039</v>
      </c>
      <c r="S116" s="22">
        <f t="shared" si="27"/>
        <v>0.40992347473363255</v>
      </c>
      <c r="T116" s="22">
        <f t="shared" si="28"/>
        <v>9.8288894739606947E-2</v>
      </c>
      <c r="U116" s="22">
        <f t="shared" si="29"/>
        <v>0.31332804562286598</v>
      </c>
      <c r="V116" s="22">
        <f t="shared" si="30"/>
        <v>2.499827637118416E-2</v>
      </c>
      <c r="W116" s="22">
        <f t="shared" si="31"/>
        <v>5.5298839866563174</v>
      </c>
      <c r="X116" s="11">
        <f t="shared" si="32"/>
        <v>6.6121790960243159</v>
      </c>
      <c r="Y116" s="11">
        <f t="shared" si="33"/>
        <v>5.800344136591348</v>
      </c>
      <c r="Z116" s="11">
        <f t="shared" si="34"/>
        <v>6.3393539028329275</v>
      </c>
      <c r="AA116" s="11">
        <f t="shared" si="35"/>
        <v>5.3336397773617579</v>
      </c>
      <c r="AB116" s="22">
        <f t="shared" si="19"/>
        <v>0.23077004497333342</v>
      </c>
      <c r="AC116" s="22">
        <v>1.1200000000000001</v>
      </c>
      <c r="AD116" s="22">
        <f t="shared" si="20"/>
        <v>0.20604468301190482</v>
      </c>
      <c r="AE116" s="22">
        <f>SUM((Rate!$F$2*Weight!R116),(Rate!$F$6*Weight!S116),(Rate!$F$10*Weight!T116),(Rate!$F$14*Weight!U116),(Rate!$F$18*Weight!V116))</f>
        <v>0.62297092185034786</v>
      </c>
      <c r="AF116" s="22">
        <f>SUM((Rate!$F$3*Weight!R116),(Rate!$F$7*Weight!S116),(Rate!$F$11*Weight!T116),(Rate!$F$15*Weight!U116),(Rate!$F$19*Weight!V116))</f>
        <v>0.3770290781496522</v>
      </c>
      <c r="AG116" s="23">
        <v>1</v>
      </c>
    </row>
    <row r="117" spans="1:33" x14ac:dyDescent="0.25">
      <c r="A117" s="22" t="s">
        <v>153</v>
      </c>
      <c r="B117" s="22" t="s">
        <v>162</v>
      </c>
      <c r="C117" s="23">
        <v>0.2</v>
      </c>
      <c r="D117" s="23">
        <f>1/9</f>
        <v>0.1111111111111111</v>
      </c>
      <c r="E117" s="23">
        <v>3</v>
      </c>
      <c r="F117" s="23">
        <v>1</v>
      </c>
      <c r="G117" s="23">
        <v>7</v>
      </c>
      <c r="H117" s="23">
        <v>0.2</v>
      </c>
      <c r="I117" s="23">
        <f>1/3</f>
        <v>0.33333333333333331</v>
      </c>
      <c r="J117" s="23">
        <f>1/3</f>
        <v>0.33333333333333331</v>
      </c>
      <c r="K117" s="23">
        <f>1/7</f>
        <v>0.14285714285714285</v>
      </c>
      <c r="L117" s="23">
        <v>5</v>
      </c>
      <c r="M117" s="22">
        <f t="shared" si="21"/>
        <v>16.333333333333332</v>
      </c>
      <c r="N117" s="22">
        <f t="shared" si="22"/>
        <v>2.5428571428571427</v>
      </c>
      <c r="O117" s="22">
        <f t="shared" si="23"/>
        <v>23</v>
      </c>
      <c r="P117" s="22">
        <f t="shared" si="24"/>
        <v>2.4539682539682541</v>
      </c>
      <c r="Q117" s="22">
        <f t="shared" si="25"/>
        <v>11.666666666666666</v>
      </c>
      <c r="R117" s="22">
        <f t="shared" si="26"/>
        <v>7.1419426821078838E-2</v>
      </c>
      <c r="S117" s="22">
        <f t="shared" si="27"/>
        <v>0.36796067295138424</v>
      </c>
      <c r="T117" s="22">
        <f t="shared" si="28"/>
        <v>3.8783153023054247E-2</v>
      </c>
      <c r="U117" s="22">
        <f t="shared" si="29"/>
        <v>0.40984177321757775</v>
      </c>
      <c r="V117" s="22">
        <f t="shared" si="30"/>
        <v>0.11199497398690506</v>
      </c>
      <c r="W117" s="22">
        <f t="shared" si="31"/>
        <v>5.0020214264179019</v>
      </c>
      <c r="X117" s="11">
        <f t="shared" si="32"/>
        <v>5.3439312022077434</v>
      </c>
      <c r="Y117" s="11">
        <f t="shared" si="33"/>
        <v>5.1059559735017155</v>
      </c>
      <c r="Z117" s="11">
        <f t="shared" si="34"/>
        <v>5.335624194407373</v>
      </c>
      <c r="AA117" s="11">
        <f t="shared" si="35"/>
        <v>5.3409825589408735</v>
      </c>
      <c r="AB117" s="22">
        <f t="shared" si="19"/>
        <v>5.6425767773780278E-2</v>
      </c>
      <c r="AC117" s="22">
        <v>1.1200000000000001</v>
      </c>
      <c r="AD117" s="22">
        <f t="shared" si="20"/>
        <v>5.0380149798018102E-2</v>
      </c>
      <c r="AE117" s="22">
        <f>SUM((Rate!$F$2*Weight!R117),(Rate!$F$6*Weight!S117),(Rate!$F$10*Weight!T117),(Rate!$F$14*Weight!U117),(Rate!$F$18*Weight!V117))</f>
        <v>0.64153382308096352</v>
      </c>
      <c r="AF117" s="22">
        <f>SUM((Rate!$F$3*Weight!R117),(Rate!$F$7*Weight!S117),(Rate!$F$11*Weight!T117),(Rate!$F$15*Weight!U117),(Rate!$F$19*Weight!V117))</f>
        <v>0.35846617691903671</v>
      </c>
      <c r="AG117" s="23">
        <v>1</v>
      </c>
    </row>
    <row r="118" spans="1:33" x14ac:dyDescent="0.25">
      <c r="A118" s="22" t="s">
        <v>153</v>
      </c>
      <c r="B118" s="22" t="s">
        <v>163</v>
      </c>
      <c r="C118" s="23">
        <v>1</v>
      </c>
      <c r="D118" s="23">
        <f>1/7</f>
        <v>0.14285714285714285</v>
      </c>
      <c r="E118" s="23">
        <v>1</v>
      </c>
      <c r="F118" s="23">
        <f>1/7</f>
        <v>0.14285714285714285</v>
      </c>
      <c r="G118" s="23">
        <v>7</v>
      </c>
      <c r="H118" s="23">
        <v>1</v>
      </c>
      <c r="I118" s="23">
        <v>1</v>
      </c>
      <c r="J118" s="23">
        <v>1</v>
      </c>
      <c r="K118" s="23">
        <v>1</v>
      </c>
      <c r="L118" s="23">
        <f>1/7</f>
        <v>0.14285714285714285</v>
      </c>
      <c r="M118" s="22">
        <f t="shared" si="21"/>
        <v>5</v>
      </c>
      <c r="N118" s="22">
        <f t="shared" si="22"/>
        <v>10.142857142857142</v>
      </c>
      <c r="O118" s="22">
        <f t="shared" si="23"/>
        <v>17</v>
      </c>
      <c r="P118" s="22">
        <f t="shared" si="24"/>
        <v>9.2857142857142847</v>
      </c>
      <c r="Q118" s="22">
        <f t="shared" si="25"/>
        <v>4.1428571428571423</v>
      </c>
      <c r="R118" s="22">
        <f t="shared" si="26"/>
        <v>0.14129733934893496</v>
      </c>
      <c r="S118" s="22">
        <f t="shared" si="27"/>
        <v>0.19342403618151413</v>
      </c>
      <c r="T118" s="22">
        <f t="shared" si="28"/>
        <v>0.10593439243669225</v>
      </c>
      <c r="U118" s="22">
        <f t="shared" si="29"/>
        <v>0.28881612345315461</v>
      </c>
      <c r="V118" s="22">
        <f t="shared" si="30"/>
        <v>0.27052810857970422</v>
      </c>
      <c r="W118" s="22">
        <f t="shared" si="31"/>
        <v>7.0772740987747254</v>
      </c>
      <c r="X118" s="11">
        <f t="shared" si="32"/>
        <v>7.1762005631606751</v>
      </c>
      <c r="Y118" s="11">
        <f t="shared" si="33"/>
        <v>5.537873756082595</v>
      </c>
      <c r="Z118" s="11">
        <f t="shared" si="34"/>
        <v>8.8785532647026795</v>
      </c>
      <c r="AA118" s="11">
        <f t="shared" si="35"/>
        <v>10.102080538199415</v>
      </c>
      <c r="AB118" s="22">
        <f t="shared" si="19"/>
        <v>0.6885991110460048</v>
      </c>
      <c r="AC118" s="22">
        <v>1.1200000000000001</v>
      </c>
      <c r="AD118" s="22">
        <f t="shared" si="20"/>
        <v>0.61482063486250427</v>
      </c>
      <c r="AE118" s="22">
        <f>SUM((Rate!$F$2*Weight!R118),(Rate!$F$6*Weight!S118),(Rate!$F$10*Weight!T118),(Rate!$F$14*Weight!U118),(Rate!$F$18*Weight!V118))</f>
        <v>0.55449308740569503</v>
      </c>
      <c r="AF118" s="22">
        <f>SUM((Rate!$F$3*Weight!R118),(Rate!$F$7*Weight!S118),(Rate!$F$11*Weight!T118),(Rate!$F$15*Weight!U118),(Rate!$F$19*Weight!V118))</f>
        <v>0.44550691259430519</v>
      </c>
      <c r="AG118" s="23">
        <v>1</v>
      </c>
    </row>
    <row r="119" spans="1:33" x14ac:dyDescent="0.25">
      <c r="A119" s="22" t="s">
        <v>153</v>
      </c>
      <c r="B119" s="22" t="s">
        <v>164</v>
      </c>
      <c r="C119" s="23">
        <f>1/7</f>
        <v>0.14285714285714285</v>
      </c>
      <c r="D119" s="23">
        <v>1</v>
      </c>
      <c r="E119" s="23">
        <v>7</v>
      </c>
      <c r="F119" s="23">
        <v>3</v>
      </c>
      <c r="G119" s="23">
        <v>3</v>
      </c>
      <c r="H119" s="23">
        <v>1</v>
      </c>
      <c r="I119" s="23">
        <v>5</v>
      </c>
      <c r="J119" s="23">
        <v>0.6</v>
      </c>
      <c r="K119" s="23">
        <f>1/7</f>
        <v>0.14285714285714285</v>
      </c>
      <c r="L119" s="23">
        <v>1</v>
      </c>
      <c r="M119" s="22">
        <f t="shared" si="21"/>
        <v>27</v>
      </c>
      <c r="N119" s="22">
        <f t="shared" si="22"/>
        <v>2.8095238095238093</v>
      </c>
      <c r="O119" s="22">
        <f t="shared" si="23"/>
        <v>6.8666666666666671</v>
      </c>
      <c r="P119" s="22">
        <f t="shared" si="24"/>
        <v>6.1428571428571423</v>
      </c>
      <c r="Q119" s="22">
        <f t="shared" si="25"/>
        <v>3.7428571428571429</v>
      </c>
      <c r="R119" s="22">
        <f t="shared" si="26"/>
        <v>3.5686892228234957E-2</v>
      </c>
      <c r="S119" s="22">
        <f t="shared" si="27"/>
        <v>0.36152646641498498</v>
      </c>
      <c r="T119" s="22">
        <f t="shared" si="28"/>
        <v>0.15451127242576587</v>
      </c>
      <c r="U119" s="22">
        <f t="shared" si="29"/>
        <v>0.19070013304210739</v>
      </c>
      <c r="V119" s="22">
        <f t="shared" si="30"/>
        <v>0.25757523588890685</v>
      </c>
      <c r="W119" s="22">
        <f t="shared" si="31"/>
        <v>5.1076210846730605</v>
      </c>
      <c r="X119" s="11">
        <f t="shared" si="32"/>
        <v>5.268062897832186</v>
      </c>
      <c r="Y119" s="11">
        <f t="shared" si="33"/>
        <v>5.1692010410725961</v>
      </c>
      <c r="Z119" s="11">
        <f t="shared" si="34"/>
        <v>5.1027951243111493</v>
      </c>
      <c r="AA119" s="11">
        <f t="shared" si="35"/>
        <v>5.1135694927132</v>
      </c>
      <c r="AB119" s="22">
        <f t="shared" si="19"/>
        <v>3.8062482030109646E-2</v>
      </c>
      <c r="AC119" s="22">
        <v>1.1200000000000001</v>
      </c>
      <c r="AD119" s="22">
        <f t="shared" si="20"/>
        <v>3.3984358955455041E-2</v>
      </c>
      <c r="AE119" s="22">
        <f>SUM((Rate!$F$2*Weight!R119),(Rate!$F$6*Weight!S119),(Rate!$F$10*Weight!T119),(Rate!$F$14*Weight!U119),(Rate!$F$18*Weight!V119))</f>
        <v>0.65105595728887278</v>
      </c>
      <c r="AF119" s="22">
        <f>SUM((Rate!$F$3*Weight!R119),(Rate!$F$7*Weight!S119),(Rate!$F$11*Weight!T119),(Rate!$F$15*Weight!U119),(Rate!$F$19*Weight!V119))</f>
        <v>0.34894404271112733</v>
      </c>
      <c r="AG119" s="23">
        <v>1</v>
      </c>
    </row>
    <row r="120" spans="1:33" x14ac:dyDescent="0.25">
      <c r="A120" s="22" t="s">
        <v>153</v>
      </c>
      <c r="B120" s="22" t="s">
        <v>165</v>
      </c>
      <c r="C120" s="23">
        <v>3</v>
      </c>
      <c r="D120" s="23">
        <f>1/9</f>
        <v>0.1111111111111111</v>
      </c>
      <c r="E120" s="23">
        <v>5</v>
      </c>
      <c r="F120" s="23">
        <f>1/9</f>
        <v>0.1111111111111111</v>
      </c>
      <c r="G120" s="23">
        <v>7</v>
      </c>
      <c r="H120" s="23">
        <v>1</v>
      </c>
      <c r="I120" s="23">
        <f>1/9</f>
        <v>0.1111111111111111</v>
      </c>
      <c r="J120" s="23">
        <f>1/9</f>
        <v>0.1111111111111111</v>
      </c>
      <c r="K120" s="23">
        <v>0.2</v>
      </c>
      <c r="L120" s="23">
        <v>7</v>
      </c>
      <c r="M120" s="22">
        <f t="shared" si="21"/>
        <v>11.444444444444445</v>
      </c>
      <c r="N120" s="22">
        <f t="shared" si="22"/>
        <v>14.142857142857142</v>
      </c>
      <c r="O120" s="22">
        <f t="shared" si="23"/>
        <v>35</v>
      </c>
      <c r="P120" s="22">
        <f t="shared" si="24"/>
        <v>1.5650793650793651</v>
      </c>
      <c r="Q120" s="22">
        <f t="shared" si="25"/>
        <v>9.3111111111111118</v>
      </c>
      <c r="R120" s="22">
        <f t="shared" si="26"/>
        <v>0.14118229405954619</v>
      </c>
      <c r="S120" s="22">
        <f t="shared" si="27"/>
        <v>9.5645153425139809E-2</v>
      </c>
      <c r="T120" s="22">
        <f t="shared" si="28"/>
        <v>2.626165311363245E-2</v>
      </c>
      <c r="U120" s="22">
        <f t="shared" si="29"/>
        <v>0.54422698135787206</v>
      </c>
      <c r="V120" s="22">
        <f t="shared" si="30"/>
        <v>0.19268391804380949</v>
      </c>
      <c r="W120" s="22">
        <f t="shared" si="31"/>
        <v>5.7504010516756416</v>
      </c>
      <c r="X120" s="11">
        <f t="shared" si="32"/>
        <v>6.0608515098459996</v>
      </c>
      <c r="Y120" s="11">
        <f t="shared" si="33"/>
        <v>5.2354341994293589</v>
      </c>
      <c r="Z120" s="11">
        <f t="shared" si="34"/>
        <v>6.7914441279432847</v>
      </c>
      <c r="AA120" s="11">
        <f t="shared" si="35"/>
        <v>6.7900951189629373</v>
      </c>
      <c r="AB120" s="22">
        <f t="shared" si="19"/>
        <v>0.28141130039286111</v>
      </c>
      <c r="AC120" s="22">
        <v>1.1200000000000001</v>
      </c>
      <c r="AD120" s="22">
        <f t="shared" si="20"/>
        <v>0.25126008963648311</v>
      </c>
      <c r="AE120" s="22">
        <f>SUM((Rate!$F$2*Weight!R120),(Rate!$F$6*Weight!S120),(Rate!$F$10*Weight!T120),(Rate!$F$14*Weight!U120),(Rate!$F$18*Weight!V120))</f>
        <v>0.53420844050595417</v>
      </c>
      <c r="AF120" s="22">
        <f>SUM((Rate!$F$3*Weight!R120),(Rate!$F$7*Weight!S120),(Rate!$F$11*Weight!T120),(Rate!$F$15*Weight!U120),(Rate!$F$19*Weight!V120))</f>
        <v>0.46579155949404594</v>
      </c>
      <c r="AG120" s="23">
        <v>1</v>
      </c>
    </row>
    <row r="121" spans="1:33" x14ac:dyDescent="0.25">
      <c r="A121" s="22" t="s">
        <v>153</v>
      </c>
      <c r="B121" s="22" t="s">
        <v>166</v>
      </c>
      <c r="C121" s="23">
        <f>1/96</f>
        <v>1.0416666666666666E-2</v>
      </c>
      <c r="D121" s="23">
        <f>1/96</f>
        <v>1.0416666666666666E-2</v>
      </c>
      <c r="E121" s="23">
        <v>0.2</v>
      </c>
      <c r="F121" s="23">
        <v>1</v>
      </c>
      <c r="G121" s="23">
        <v>1</v>
      </c>
      <c r="H121" s="23">
        <f>1/9</f>
        <v>0.1111111111111111</v>
      </c>
      <c r="I121" s="23">
        <v>1</v>
      </c>
      <c r="J121" s="23">
        <v>9</v>
      </c>
      <c r="K121" s="23">
        <f>1/9</f>
        <v>0.1111111111111111</v>
      </c>
      <c r="L121" s="23">
        <v>1</v>
      </c>
      <c r="M121" s="22">
        <f t="shared" si="21"/>
        <v>107.2</v>
      </c>
      <c r="N121" s="22">
        <f t="shared" si="22"/>
        <v>3.1215277777777781</v>
      </c>
      <c r="O121" s="22">
        <f t="shared" si="23"/>
        <v>99.111111111111114</v>
      </c>
      <c r="P121" s="22">
        <f t="shared" si="24"/>
        <v>3.1215277777777777</v>
      </c>
      <c r="Q121" s="22">
        <f t="shared" si="25"/>
        <v>25</v>
      </c>
      <c r="R121" s="22">
        <f t="shared" si="26"/>
        <v>5.1670038227484172E-2</v>
      </c>
      <c r="S121" s="22">
        <f t="shared" si="27"/>
        <v>0.38126479525436319</v>
      </c>
      <c r="T121" s="22">
        <f t="shared" si="28"/>
        <v>0.14062220730423608</v>
      </c>
      <c r="U121" s="22">
        <f t="shared" si="29"/>
        <v>0.3466553982929817</v>
      </c>
      <c r="V121" s="22">
        <f t="shared" si="30"/>
        <v>7.9787560920934905E-2</v>
      </c>
      <c r="W121" s="22">
        <f t="shared" si="31"/>
        <v>12.26472529606542</v>
      </c>
      <c r="X121" s="11">
        <f t="shared" si="32"/>
        <v>17.171672287787899</v>
      </c>
      <c r="Y121" s="11">
        <f t="shared" si="33"/>
        <v>9.2108928428667749</v>
      </c>
      <c r="Z121" s="11">
        <f t="shared" si="34"/>
        <v>42.614279403885398</v>
      </c>
      <c r="AA121" s="11">
        <f t="shared" si="35"/>
        <v>6.2010218870887792</v>
      </c>
      <c r="AB121" s="22">
        <f t="shared" si="19"/>
        <v>3.1231295858847137</v>
      </c>
      <c r="AC121" s="22">
        <v>1.1200000000000001</v>
      </c>
      <c r="AD121" s="22">
        <f t="shared" si="20"/>
        <v>2.7885085588256371</v>
      </c>
      <c r="AE121" s="22">
        <f>SUM((Rate!$F$2*Weight!R121),(Rate!$F$6*Weight!S121),(Rate!$F$10*Weight!T121),(Rate!$F$14*Weight!U121),(Rate!$F$18*Weight!V121))</f>
        <v>0.66452282417379827</v>
      </c>
      <c r="AF121" s="22">
        <f>SUM((Rate!$F$3*Weight!R121),(Rate!$F$7*Weight!S121),(Rate!$F$11*Weight!T121),(Rate!$F$15*Weight!U121),(Rate!$F$19*Weight!V121))</f>
        <v>0.33547717582620173</v>
      </c>
      <c r="AG121" s="23">
        <v>1</v>
      </c>
    </row>
    <row r="122" spans="1:33" x14ac:dyDescent="0.25">
      <c r="A122" s="22" t="s">
        <v>167</v>
      </c>
      <c r="B122" s="22" t="s">
        <v>168</v>
      </c>
      <c r="C122" s="23">
        <f>1/9</f>
        <v>0.1111111111111111</v>
      </c>
      <c r="D122" s="23">
        <v>1</v>
      </c>
      <c r="E122" s="23">
        <v>9</v>
      </c>
      <c r="F122" s="23">
        <v>1</v>
      </c>
      <c r="G122" s="23">
        <v>9</v>
      </c>
      <c r="H122" s="23">
        <f>1/9</f>
        <v>0.1111111111111111</v>
      </c>
      <c r="I122" s="23">
        <v>7</v>
      </c>
      <c r="J122" s="23">
        <v>7</v>
      </c>
      <c r="K122" s="23">
        <f>1/9</f>
        <v>0.1111111111111111</v>
      </c>
      <c r="L122" s="23">
        <v>7</v>
      </c>
      <c r="M122" s="22">
        <f t="shared" si="21"/>
        <v>35</v>
      </c>
      <c r="N122" s="22">
        <f t="shared" si="22"/>
        <v>2.3333333333333335</v>
      </c>
      <c r="O122" s="22">
        <f t="shared" si="23"/>
        <v>11.285714285714285</v>
      </c>
      <c r="P122" s="22">
        <f t="shared" si="24"/>
        <v>3.253968253968254</v>
      </c>
      <c r="Q122" s="22">
        <f t="shared" si="25"/>
        <v>24.111111111111111</v>
      </c>
      <c r="R122" s="22">
        <f t="shared" si="26"/>
        <v>2.5520668086573533E-2</v>
      </c>
      <c r="S122" s="22">
        <f t="shared" si="27"/>
        <v>0.43275432054326374</v>
      </c>
      <c r="T122" s="22">
        <f t="shared" si="28"/>
        <v>0.18677325927432992</v>
      </c>
      <c r="U122" s="22">
        <f t="shared" si="29"/>
        <v>0.27439230689337751</v>
      </c>
      <c r="V122" s="22">
        <f t="shared" si="30"/>
        <v>8.0559445202455282E-2</v>
      </c>
      <c r="W122" s="22">
        <f t="shared" si="31"/>
        <v>5.474992220208768</v>
      </c>
      <c r="X122" s="11">
        <f t="shared" si="32"/>
        <v>7.7245375073561577</v>
      </c>
      <c r="Y122" s="11">
        <f t="shared" si="33"/>
        <v>6.7022986986909308</v>
      </c>
      <c r="Z122" s="11">
        <f t="shared" si="34"/>
        <v>6.1500339969919482</v>
      </c>
      <c r="AA122" s="11">
        <f t="shared" si="35"/>
        <v>5.2658017377855444</v>
      </c>
      <c r="AB122" s="22">
        <f t="shared" si="19"/>
        <v>0.31588320805166736</v>
      </c>
      <c r="AC122" s="22">
        <v>1.1200000000000001</v>
      </c>
      <c r="AD122" s="22">
        <f t="shared" si="20"/>
        <v>0.2820385786175601</v>
      </c>
      <c r="AE122" s="22">
        <f>SUM((Rate!$F$2*Weight!R122),(Rate!$F$6*Weight!S122),(Rate!$F$10*Weight!T122),(Rate!$F$14*Weight!U122),(Rate!$F$18*Weight!V122))</f>
        <v>0.69261128018151785</v>
      </c>
      <c r="AF122" s="22">
        <f>SUM((Rate!$F$3*Weight!R122),(Rate!$F$7*Weight!S122),(Rate!$F$11*Weight!T122),(Rate!$F$15*Weight!U122),(Rate!$F$19*Weight!V122))</f>
        <v>0.30738871981848209</v>
      </c>
      <c r="AG122" s="23">
        <v>1</v>
      </c>
    </row>
    <row r="123" spans="1:33" x14ac:dyDescent="0.25">
      <c r="A123" s="22" t="s">
        <v>167</v>
      </c>
      <c r="B123" s="22" t="s">
        <v>169</v>
      </c>
      <c r="C123" s="23">
        <f>1/7</f>
        <v>0.14285714285714285</v>
      </c>
      <c r="D123" s="23">
        <f>1/7</f>
        <v>0.14285714285714285</v>
      </c>
      <c r="E123" s="23">
        <v>9</v>
      </c>
      <c r="F123" s="23">
        <f>1/7</f>
        <v>0.14285714285714285</v>
      </c>
      <c r="G123" s="23">
        <f>1/7</f>
        <v>0.14285714285714285</v>
      </c>
      <c r="H123" s="23">
        <v>9</v>
      </c>
      <c r="I123" s="23">
        <v>7</v>
      </c>
      <c r="J123" s="23">
        <f>1/9</f>
        <v>0.1111111111111111</v>
      </c>
      <c r="K123" s="23">
        <f>1/7</f>
        <v>0.14285714285714285</v>
      </c>
      <c r="L123" s="23">
        <f>1/9</f>
        <v>0.1111111111111111</v>
      </c>
      <c r="M123" s="22">
        <f t="shared" si="21"/>
        <v>31</v>
      </c>
      <c r="N123" s="22">
        <f t="shared" si="22"/>
        <v>24.142857142857142</v>
      </c>
      <c r="O123" s="22">
        <f t="shared" si="23"/>
        <v>17.285714285714285</v>
      </c>
      <c r="P123" s="22">
        <f t="shared" si="24"/>
        <v>10.428571428571429</v>
      </c>
      <c r="Q123" s="22">
        <f t="shared" si="25"/>
        <v>1.4444444444444444</v>
      </c>
      <c r="R123" s="22">
        <f t="shared" si="26"/>
        <v>2.7412278829884638E-2</v>
      </c>
      <c r="S123" s="22">
        <f t="shared" si="27"/>
        <v>7.3222547965215809E-2</v>
      </c>
      <c r="T123" s="22">
        <f t="shared" si="28"/>
        <v>0.13284404534895095</v>
      </c>
      <c r="U123" s="22">
        <f t="shared" si="29"/>
        <v>0.21870388911664027</v>
      </c>
      <c r="V123" s="22">
        <f t="shared" si="30"/>
        <v>0.54781723873930832</v>
      </c>
      <c r="W123" s="22">
        <f t="shared" si="31"/>
        <v>5.4341472055853943</v>
      </c>
      <c r="X123" s="11">
        <f t="shared" si="32"/>
        <v>5.1377372927578273</v>
      </c>
      <c r="Y123" s="11">
        <f t="shared" si="33"/>
        <v>6.9961722807102653</v>
      </c>
      <c r="Z123" s="11">
        <f t="shared" si="34"/>
        <v>8.7512141825077521</v>
      </c>
      <c r="AA123" s="11">
        <f t="shared" si="35"/>
        <v>8.428836779053718</v>
      </c>
      <c r="AB123" s="22">
        <f t="shared" si="19"/>
        <v>0.48740538703074776</v>
      </c>
      <c r="AC123" s="22">
        <v>1.1200000000000001</v>
      </c>
      <c r="AD123" s="22">
        <f t="shared" si="20"/>
        <v>0.43518338127745332</v>
      </c>
      <c r="AE123" s="22">
        <f>SUM((Rate!$F$2*Weight!R123),(Rate!$F$6*Weight!S123),(Rate!$F$10*Weight!T123),(Rate!$F$14*Weight!U123),(Rate!$F$18*Weight!V123))</f>
        <v>0.55745366759294068</v>
      </c>
      <c r="AF123" s="22">
        <f>SUM((Rate!$F$3*Weight!R123),(Rate!$F$7*Weight!S123),(Rate!$F$11*Weight!T123),(Rate!$F$15*Weight!U123),(Rate!$F$19*Weight!V123))</f>
        <v>0.44254633240705943</v>
      </c>
      <c r="AG123" s="23">
        <v>1</v>
      </c>
    </row>
    <row r="124" spans="1:33" x14ac:dyDescent="0.25">
      <c r="A124" s="22" t="s">
        <v>167</v>
      </c>
      <c r="B124" s="22" t="s">
        <v>170</v>
      </c>
      <c r="C124" s="23">
        <v>5</v>
      </c>
      <c r="D124" s="23">
        <f>1/7</f>
        <v>0.14285714285714285</v>
      </c>
      <c r="E124" s="23">
        <v>7</v>
      </c>
      <c r="F124" s="23">
        <f>1/7</f>
        <v>0.14285714285714285</v>
      </c>
      <c r="G124" s="23">
        <v>7</v>
      </c>
      <c r="H124" s="23">
        <f>1/7</f>
        <v>0.14285714285714285</v>
      </c>
      <c r="I124" s="23">
        <f>1/7</f>
        <v>0.14285714285714285</v>
      </c>
      <c r="J124" s="23">
        <f>1/7</f>
        <v>0.14285714285714285</v>
      </c>
      <c r="K124" s="23">
        <v>1</v>
      </c>
      <c r="L124" s="23">
        <v>7</v>
      </c>
      <c r="M124" s="22">
        <f t="shared" si="21"/>
        <v>9.3428571428571416</v>
      </c>
      <c r="N124" s="22">
        <f t="shared" si="22"/>
        <v>13.285714285714285</v>
      </c>
      <c r="O124" s="22">
        <f t="shared" si="23"/>
        <v>29</v>
      </c>
      <c r="P124" s="22">
        <f t="shared" si="24"/>
        <v>2.4285714285714284</v>
      </c>
      <c r="Q124" s="22">
        <f t="shared" si="25"/>
        <v>15.285714285714286</v>
      </c>
      <c r="R124" s="22">
        <f t="shared" si="26"/>
        <v>0.22917350715698803</v>
      </c>
      <c r="S124" s="22">
        <f t="shared" si="27"/>
        <v>0.17096446200465687</v>
      </c>
      <c r="T124" s="22">
        <f t="shared" si="28"/>
        <v>2.5739058094939316E-2</v>
      </c>
      <c r="U124" s="22">
        <f t="shared" si="29"/>
        <v>0.34900066020693277</v>
      </c>
      <c r="V124" s="22">
        <f t="shared" si="30"/>
        <v>0.22512231253648302</v>
      </c>
      <c r="W124" s="22">
        <f t="shared" si="31"/>
        <v>7.1794084526840782</v>
      </c>
      <c r="X124" s="11">
        <f t="shared" si="32"/>
        <v>11.831031849024473</v>
      </c>
      <c r="Y124" s="11">
        <f t="shared" si="33"/>
        <v>6.4073515062010262</v>
      </c>
      <c r="Z124" s="11">
        <f t="shared" si="34"/>
        <v>10.117330419154129</v>
      </c>
      <c r="AA124" s="11">
        <f t="shared" si="35"/>
        <v>9.2562615298596445</v>
      </c>
      <c r="AB124" s="22">
        <f t="shared" si="19"/>
        <v>0.98956918784616743</v>
      </c>
      <c r="AC124" s="22">
        <v>1.1200000000000001</v>
      </c>
      <c r="AD124" s="22">
        <f t="shared" si="20"/>
        <v>0.88354391771979224</v>
      </c>
      <c r="AE124" s="22">
        <f>SUM((Rate!$F$2*Weight!R124),(Rate!$F$6*Weight!S124),(Rate!$F$10*Weight!T124),(Rate!$F$14*Weight!U124),(Rate!$F$18*Weight!V124))</f>
        <v>0.50450866017527363</v>
      </c>
      <c r="AF124" s="22">
        <f>SUM((Rate!$F$3*Weight!R124),(Rate!$F$7*Weight!S124),(Rate!$F$11*Weight!T124),(Rate!$F$15*Weight!U124),(Rate!$F$19*Weight!V124))</f>
        <v>0.49549133982472637</v>
      </c>
      <c r="AG124" s="23">
        <v>1</v>
      </c>
    </row>
    <row r="125" spans="1:33" x14ac:dyDescent="0.25">
      <c r="A125" s="22" t="s">
        <v>167</v>
      </c>
      <c r="B125" s="22" t="s">
        <v>171</v>
      </c>
      <c r="C125" s="23">
        <f>1/7</f>
        <v>0.14285714285714285</v>
      </c>
      <c r="D125" s="23">
        <f>1/7</f>
        <v>0.14285714285714285</v>
      </c>
      <c r="E125" s="23">
        <v>9</v>
      </c>
      <c r="F125" s="23">
        <v>1</v>
      </c>
      <c r="G125" s="23">
        <v>5</v>
      </c>
      <c r="H125" s="23">
        <v>1</v>
      </c>
      <c r="I125" s="23">
        <v>1</v>
      </c>
      <c r="J125" s="23">
        <v>0.2</v>
      </c>
      <c r="K125" s="23">
        <f>1/7</f>
        <v>0.14285714285714285</v>
      </c>
      <c r="L125" s="23">
        <v>1</v>
      </c>
      <c r="M125" s="22">
        <f t="shared" si="21"/>
        <v>25</v>
      </c>
      <c r="N125" s="22">
        <f t="shared" si="22"/>
        <v>3.3428571428571425</v>
      </c>
      <c r="O125" s="22">
        <f t="shared" si="23"/>
        <v>19</v>
      </c>
      <c r="P125" s="22">
        <f t="shared" si="24"/>
        <v>3.2857142857142856</v>
      </c>
      <c r="Q125" s="22">
        <f t="shared" si="25"/>
        <v>3.3111111111111109</v>
      </c>
      <c r="R125" s="22">
        <f t="shared" si="26"/>
        <v>4.2480385906368427E-2</v>
      </c>
      <c r="S125" s="22">
        <f t="shared" si="27"/>
        <v>0.28973288855757795</v>
      </c>
      <c r="T125" s="22">
        <f t="shared" si="28"/>
        <v>5.1268316841950379E-2</v>
      </c>
      <c r="U125" s="22">
        <f t="shared" si="29"/>
        <v>0.31078552013652533</v>
      </c>
      <c r="V125" s="22">
        <f t="shared" si="30"/>
        <v>0.30573288855757796</v>
      </c>
      <c r="W125" s="22">
        <f t="shared" si="31"/>
        <v>5.0260223216642332</v>
      </c>
      <c r="X125" s="11">
        <f t="shared" si="32"/>
        <v>5.0389708606238486</v>
      </c>
      <c r="Y125" s="11">
        <f t="shared" si="33"/>
        <v>5.0175196976417649</v>
      </c>
      <c r="Z125" s="11">
        <f t="shared" si="34"/>
        <v>5.027557962814754</v>
      </c>
      <c r="AA125" s="11">
        <f t="shared" si="35"/>
        <v>5.0531572246202696</v>
      </c>
      <c r="AB125" s="22">
        <f t="shared" si="19"/>
        <v>8.1614033682435583E-3</v>
      </c>
      <c r="AC125" s="22">
        <v>1.1200000000000001</v>
      </c>
      <c r="AD125" s="22">
        <f t="shared" si="20"/>
        <v>7.2869672930746046E-3</v>
      </c>
      <c r="AE125" s="22">
        <f>SUM((Rate!$F$2*Weight!R125),(Rate!$F$6*Weight!S125),(Rate!$F$10*Weight!T125),(Rate!$F$14*Weight!U125),(Rate!$F$18*Weight!V125))</f>
        <v>0.6192087466439562</v>
      </c>
      <c r="AF125" s="22">
        <f>SUM((Rate!$F$3*Weight!R125),(Rate!$F$7*Weight!S125),(Rate!$F$11*Weight!T125),(Rate!$F$15*Weight!U125),(Rate!$F$19*Weight!V125))</f>
        <v>0.3807912533560438</v>
      </c>
      <c r="AG125" s="23">
        <v>1</v>
      </c>
    </row>
    <row r="126" spans="1:33" x14ac:dyDescent="0.25">
      <c r="A126" s="22" t="s">
        <v>167</v>
      </c>
      <c r="B126" s="22" t="s">
        <v>172</v>
      </c>
      <c r="C126" s="23">
        <v>1</v>
      </c>
      <c r="D126" s="23">
        <f>1/3</f>
        <v>0.33333333333333331</v>
      </c>
      <c r="E126" s="23">
        <v>0.2</v>
      </c>
      <c r="F126" s="23">
        <v>0.2</v>
      </c>
      <c r="G126" s="23">
        <v>5</v>
      </c>
      <c r="H126" s="23">
        <v>0.2</v>
      </c>
      <c r="I126" s="23">
        <v>0.2</v>
      </c>
      <c r="J126" s="23">
        <v>5</v>
      </c>
      <c r="K126" s="23">
        <v>0.2</v>
      </c>
      <c r="L126" s="23">
        <v>5</v>
      </c>
      <c r="M126" s="22">
        <f t="shared" si="21"/>
        <v>7.4</v>
      </c>
      <c r="N126" s="22">
        <f t="shared" si="22"/>
        <v>7.4</v>
      </c>
      <c r="O126" s="22">
        <f t="shared" si="23"/>
        <v>14.2</v>
      </c>
      <c r="P126" s="22">
        <f t="shared" si="24"/>
        <v>1.9333333333333333</v>
      </c>
      <c r="Q126" s="22">
        <f t="shared" si="25"/>
        <v>21</v>
      </c>
      <c r="R126" s="22">
        <f t="shared" si="26"/>
        <v>0.19278529205678305</v>
      </c>
      <c r="S126" s="22">
        <f t="shared" si="27"/>
        <v>0.19278529205678305</v>
      </c>
      <c r="T126" s="22">
        <f t="shared" si="28"/>
        <v>0.1069971240928016</v>
      </c>
      <c r="U126" s="22">
        <f t="shared" si="29"/>
        <v>0.46359111487814741</v>
      </c>
      <c r="V126" s="22">
        <f t="shared" si="30"/>
        <v>4.3841176915484836E-2</v>
      </c>
      <c r="W126" s="22">
        <f t="shared" si="31"/>
        <v>6.3930204373039654</v>
      </c>
      <c r="X126" s="11">
        <f t="shared" si="32"/>
        <v>6.3930204373039654</v>
      </c>
      <c r="Y126" s="11">
        <f t="shared" si="33"/>
        <v>5.2136681415395003</v>
      </c>
      <c r="Z126" s="11">
        <f t="shared" si="34"/>
        <v>6.3237650554894138</v>
      </c>
      <c r="AA126" s="11">
        <f t="shared" si="35"/>
        <v>5.3619213276493811</v>
      </c>
      <c r="AB126" s="22">
        <f t="shared" si="19"/>
        <v>0.23426976996431126</v>
      </c>
      <c r="AC126" s="22">
        <v>1.1200000000000001</v>
      </c>
      <c r="AD126" s="22">
        <f t="shared" si="20"/>
        <v>0.20916943746813504</v>
      </c>
      <c r="AE126" s="22">
        <f>SUM((Rate!$F$2*Weight!R126),(Rate!$F$6*Weight!S126),(Rate!$F$10*Weight!T126),(Rate!$F$14*Weight!U126),(Rate!$F$18*Weight!V126))</f>
        <v>0.55133961269949627</v>
      </c>
      <c r="AF126" s="22">
        <f>SUM((Rate!$F$3*Weight!R126),(Rate!$F$7*Weight!S126),(Rate!$F$11*Weight!T126),(Rate!$F$15*Weight!U126),(Rate!$F$19*Weight!V126))</f>
        <v>0.44866038730050384</v>
      </c>
      <c r="AG126" s="23">
        <v>1</v>
      </c>
    </row>
    <row r="127" spans="1:33" x14ac:dyDescent="0.25">
      <c r="A127" s="22" t="s">
        <v>167</v>
      </c>
      <c r="B127" s="22" t="s">
        <v>173</v>
      </c>
      <c r="C127" s="23">
        <f>1/7</f>
        <v>0.14285714285714285</v>
      </c>
      <c r="D127" s="23">
        <f>1/9</f>
        <v>0.1111111111111111</v>
      </c>
      <c r="E127" s="23">
        <f>1/9</f>
        <v>0.1111111111111111</v>
      </c>
      <c r="F127" s="23">
        <f>1/9</f>
        <v>0.1111111111111111</v>
      </c>
      <c r="G127" s="23">
        <v>1</v>
      </c>
      <c r="H127" s="23">
        <v>1</v>
      </c>
      <c r="I127" s="23">
        <v>1</v>
      </c>
      <c r="J127" s="23">
        <v>1</v>
      </c>
      <c r="K127" s="23">
        <f>1/9</f>
        <v>0.1111111111111111</v>
      </c>
      <c r="L127" s="23">
        <v>9</v>
      </c>
      <c r="M127" s="22">
        <f t="shared" si="21"/>
        <v>18.111111111111111</v>
      </c>
      <c r="N127" s="22">
        <f t="shared" si="22"/>
        <v>12.142857142857142</v>
      </c>
      <c r="O127" s="22">
        <f t="shared" si="23"/>
        <v>13</v>
      </c>
      <c r="P127" s="22">
        <f t="shared" si="24"/>
        <v>1.4444444444444444</v>
      </c>
      <c r="Q127" s="22">
        <f t="shared" si="25"/>
        <v>21</v>
      </c>
      <c r="R127" s="22">
        <f t="shared" si="26"/>
        <v>0.12987940244526314</v>
      </c>
      <c r="S127" s="22">
        <f t="shared" si="27"/>
        <v>0.1340642420252669</v>
      </c>
      <c r="T127" s="22">
        <f t="shared" si="28"/>
        <v>6.780657331361048E-2</v>
      </c>
      <c r="U127" s="22">
        <f t="shared" si="29"/>
        <v>0.61025915982249423</v>
      </c>
      <c r="V127" s="22">
        <f t="shared" si="30"/>
        <v>5.7990622393365089E-2</v>
      </c>
      <c r="W127" s="22">
        <f t="shared" si="31"/>
        <v>6.210070034220613</v>
      </c>
      <c r="X127" s="11">
        <f t="shared" si="32"/>
        <v>9.2256056460572999</v>
      </c>
      <c r="Y127" s="11">
        <f t="shared" si="33"/>
        <v>6.7478327119544144</v>
      </c>
      <c r="Z127" s="11">
        <f t="shared" si="34"/>
        <v>6.747832711954417</v>
      </c>
      <c r="AA127" s="11">
        <f t="shared" si="35"/>
        <v>5.8992133838717695</v>
      </c>
      <c r="AB127" s="22">
        <f t="shared" si="19"/>
        <v>0.49152772440292547</v>
      </c>
      <c r="AC127" s="22">
        <v>1.1200000000000001</v>
      </c>
      <c r="AD127" s="22">
        <f t="shared" si="20"/>
        <v>0.43886403964546911</v>
      </c>
      <c r="AE127" s="22">
        <f>SUM((Rate!$F$2*Weight!R127),(Rate!$F$6*Weight!S127),(Rate!$F$10*Weight!T127),(Rate!$F$14*Weight!U127),(Rate!$F$18*Weight!V127))</f>
        <v>0.56506333123150154</v>
      </c>
      <c r="AF127" s="22">
        <f>SUM((Rate!$F$3*Weight!R127),(Rate!$F$7*Weight!S127),(Rate!$F$11*Weight!T127),(Rate!$F$15*Weight!U127),(Rate!$F$19*Weight!V127))</f>
        <v>0.43493666876849835</v>
      </c>
      <c r="AG127" s="23">
        <v>1</v>
      </c>
    </row>
    <row r="128" spans="1:33" x14ac:dyDescent="0.25">
      <c r="A128" s="22" t="s">
        <v>167</v>
      </c>
      <c r="B128" s="22" t="s">
        <v>174</v>
      </c>
      <c r="C128" s="23">
        <v>5</v>
      </c>
      <c r="D128" s="23">
        <f>1/9</f>
        <v>0.1111111111111111</v>
      </c>
      <c r="E128" s="23">
        <v>5</v>
      </c>
      <c r="F128" s="23">
        <f>1/7</f>
        <v>0.14285714285714285</v>
      </c>
      <c r="G128" s="23">
        <v>1</v>
      </c>
      <c r="H128" s="23">
        <v>0.2</v>
      </c>
      <c r="I128" s="23">
        <v>3</v>
      </c>
      <c r="J128" s="23">
        <v>5</v>
      </c>
      <c r="K128" s="23">
        <v>0.2</v>
      </c>
      <c r="L128" s="23">
        <v>7</v>
      </c>
      <c r="M128" s="22">
        <f t="shared" si="21"/>
        <v>14.2</v>
      </c>
      <c r="N128" s="22">
        <f t="shared" si="22"/>
        <v>14.2</v>
      </c>
      <c r="O128" s="22">
        <f t="shared" si="23"/>
        <v>11.533333333333331</v>
      </c>
      <c r="P128" s="22">
        <f t="shared" si="24"/>
        <v>1.5968253968253967</v>
      </c>
      <c r="Q128" s="22">
        <f t="shared" si="25"/>
        <v>18.2</v>
      </c>
      <c r="R128" s="22">
        <f t="shared" si="26"/>
        <v>0.117534893061397</v>
      </c>
      <c r="S128" s="22">
        <f t="shared" si="27"/>
        <v>0.1070801479933758</v>
      </c>
      <c r="T128" s="22">
        <f t="shared" si="28"/>
        <v>0.14254062457053257</v>
      </c>
      <c r="U128" s="22">
        <f t="shared" si="29"/>
        <v>0.52725503453829092</v>
      </c>
      <c r="V128" s="22">
        <f t="shared" si="30"/>
        <v>0.10558929983640372</v>
      </c>
      <c r="W128" s="22">
        <f t="shared" si="31"/>
        <v>7.0363618827194934</v>
      </c>
      <c r="X128" s="11">
        <f t="shared" si="32"/>
        <v>8.1844899785122305</v>
      </c>
      <c r="Y128" s="11">
        <f t="shared" si="33"/>
        <v>8.3397687307618718</v>
      </c>
      <c r="Z128" s="11">
        <f t="shared" si="34"/>
        <v>7.3711600671425677</v>
      </c>
      <c r="AA128" s="11">
        <f t="shared" si="35"/>
        <v>7.751827777203987</v>
      </c>
      <c r="AB128" s="22">
        <f t="shared" si="19"/>
        <v>0.68418042181700756</v>
      </c>
      <c r="AC128" s="22">
        <v>1.1200000000000001</v>
      </c>
      <c r="AD128" s="22">
        <f t="shared" si="20"/>
        <v>0.61087537662232816</v>
      </c>
      <c r="AE128" s="22">
        <f>SUM((Rate!$F$2*Weight!R128),(Rate!$F$6*Weight!S128),(Rate!$F$10*Weight!T128),(Rate!$F$14*Weight!U128),(Rate!$F$18*Weight!V128))</f>
        <v>0.56516169965548435</v>
      </c>
      <c r="AF128" s="22">
        <f>SUM((Rate!$F$3*Weight!R128),(Rate!$F$7*Weight!S128),(Rate!$F$11*Weight!T128),(Rate!$F$15*Weight!U128),(Rate!$F$19*Weight!V128))</f>
        <v>0.4348383003445157</v>
      </c>
      <c r="AG128" s="23">
        <v>1</v>
      </c>
    </row>
    <row r="129" spans="1:33" x14ac:dyDescent="0.25">
      <c r="A129" s="22" t="s">
        <v>167</v>
      </c>
      <c r="B129" s="22" t="s">
        <v>175</v>
      </c>
      <c r="C129" s="23">
        <f>1/3</f>
        <v>0.33333333333333331</v>
      </c>
      <c r="D129" s="23">
        <f>1/7</f>
        <v>0.14285714285714285</v>
      </c>
      <c r="E129" s="23">
        <v>9</v>
      </c>
      <c r="F129" s="23">
        <f>1/7</f>
        <v>0.14285714285714285</v>
      </c>
      <c r="G129" s="23">
        <v>1</v>
      </c>
      <c r="H129" s="23">
        <v>9</v>
      </c>
      <c r="I129" s="23">
        <v>1</v>
      </c>
      <c r="J129" s="23">
        <f>1/9</f>
        <v>0.1111111111111111</v>
      </c>
      <c r="K129" s="23">
        <f>1/7</f>
        <v>0.14285714285714285</v>
      </c>
      <c r="L129" s="23">
        <v>1</v>
      </c>
      <c r="M129" s="22">
        <f t="shared" si="21"/>
        <v>21</v>
      </c>
      <c r="N129" s="22">
        <f t="shared" si="22"/>
        <v>18.333333333333332</v>
      </c>
      <c r="O129" s="22">
        <f t="shared" si="23"/>
        <v>19</v>
      </c>
      <c r="P129" s="22">
        <f t="shared" si="24"/>
        <v>2.4285714285714288</v>
      </c>
      <c r="Q129" s="22">
        <f t="shared" si="25"/>
        <v>2.333333333333333</v>
      </c>
      <c r="R129" s="22">
        <f t="shared" si="26"/>
        <v>4.4975004355809305E-2</v>
      </c>
      <c r="S129" s="22">
        <f t="shared" si="27"/>
        <v>7.1295350676155639E-2</v>
      </c>
      <c r="T129" s="22">
        <f t="shared" si="28"/>
        <v>5.2247731628536589E-2</v>
      </c>
      <c r="U129" s="22">
        <f t="shared" si="29"/>
        <v>0.38478174044737512</v>
      </c>
      <c r="V129" s="22">
        <f t="shared" si="30"/>
        <v>0.44670017289212344</v>
      </c>
      <c r="W129" s="22">
        <f t="shared" si="31"/>
        <v>5.0158978017917386</v>
      </c>
      <c r="X129" s="11">
        <f t="shared" si="32"/>
        <v>5.092481691110148</v>
      </c>
      <c r="Y129" s="11">
        <f t="shared" si="33"/>
        <v>5.2274089372869375</v>
      </c>
      <c r="Z129" s="11">
        <f t="shared" si="34"/>
        <v>5.2266215065838342</v>
      </c>
      <c r="AA129" s="11">
        <f t="shared" si="35"/>
        <v>5.2566460363808316</v>
      </c>
      <c r="AB129" s="22">
        <f t="shared" si="19"/>
        <v>4.0952798657674538E-2</v>
      </c>
      <c r="AC129" s="22">
        <v>1.1200000000000001</v>
      </c>
      <c r="AD129" s="22">
        <f t="shared" si="20"/>
        <v>3.6564998801495122E-2</v>
      </c>
      <c r="AE129" s="22">
        <f>SUM((Rate!$F$2*Weight!R129),(Rate!$F$6*Weight!S129),(Rate!$F$10*Weight!T129),(Rate!$F$14*Weight!U129),(Rate!$F$18*Weight!V129))</f>
        <v>0.55296124446588846</v>
      </c>
      <c r="AF129" s="22">
        <f>SUM((Rate!$F$3*Weight!R129),(Rate!$F$7*Weight!S129),(Rate!$F$11*Weight!T129),(Rate!$F$15*Weight!U129),(Rate!$F$19*Weight!V129))</f>
        <v>0.44703875553411165</v>
      </c>
      <c r="AG129" s="23">
        <v>1</v>
      </c>
    </row>
    <row r="130" spans="1:33" x14ac:dyDescent="0.25">
      <c r="A130" s="22" t="s">
        <v>167</v>
      </c>
      <c r="B130" s="22" t="s">
        <v>176</v>
      </c>
      <c r="C130" s="23">
        <v>5</v>
      </c>
      <c r="D130" s="23">
        <v>0.2</v>
      </c>
      <c r="E130" s="23">
        <f>1/7</f>
        <v>0.14285714285714285</v>
      </c>
      <c r="F130" s="23">
        <v>0.2</v>
      </c>
      <c r="G130" s="23">
        <v>1</v>
      </c>
      <c r="H130" s="23">
        <v>1</v>
      </c>
      <c r="I130" s="23">
        <v>0.2</v>
      </c>
      <c r="J130" s="23">
        <v>7</v>
      </c>
      <c r="K130" s="23">
        <f>1/7</f>
        <v>0.14285714285714285</v>
      </c>
      <c r="L130" s="23">
        <v>7</v>
      </c>
      <c r="M130" s="22">
        <f t="shared" si="21"/>
        <v>8.5428571428571427</v>
      </c>
      <c r="N130" s="22">
        <f t="shared" si="22"/>
        <v>13</v>
      </c>
      <c r="O130" s="22">
        <f t="shared" si="23"/>
        <v>12.142857142857142</v>
      </c>
      <c r="P130" s="22">
        <f t="shared" si="24"/>
        <v>1.6857142857142857</v>
      </c>
      <c r="Q130" s="22">
        <f t="shared" si="25"/>
        <v>23</v>
      </c>
      <c r="R130" s="22">
        <f t="shared" si="26"/>
        <v>0.26050610709676991</v>
      </c>
      <c r="S130" s="22">
        <f t="shared" si="27"/>
        <v>6.8961943600636205E-2</v>
      </c>
      <c r="T130" s="22">
        <f t="shared" si="28"/>
        <v>0.12113585664411448</v>
      </c>
      <c r="U130" s="22">
        <f t="shared" si="29"/>
        <v>0.50266924977575633</v>
      </c>
      <c r="V130" s="22">
        <f t="shared" si="30"/>
        <v>4.6726842882723066E-2</v>
      </c>
      <c r="W130" s="22">
        <f t="shared" si="31"/>
        <v>6.1798662582857133</v>
      </c>
      <c r="X130" s="11">
        <f t="shared" si="32"/>
        <v>5.6474584991016119</v>
      </c>
      <c r="Y130" s="11">
        <f t="shared" si="33"/>
        <v>5.5295004332712692</v>
      </c>
      <c r="Z130" s="11">
        <f t="shared" si="34"/>
        <v>7.1693044729981636</v>
      </c>
      <c r="AA130" s="11">
        <f t="shared" si="35"/>
        <v>5.1794417279658376</v>
      </c>
      <c r="AB130" s="22">
        <f t="shared" si="19"/>
        <v>0.23527856958112969</v>
      </c>
      <c r="AC130" s="22">
        <v>1.1200000000000001</v>
      </c>
      <c r="AD130" s="22">
        <f t="shared" si="20"/>
        <v>0.21007015141172292</v>
      </c>
      <c r="AE130" s="22">
        <f>SUM((Rate!$F$2*Weight!R130),(Rate!$F$6*Weight!S130),(Rate!$F$10*Weight!T130),(Rate!$F$14*Weight!U130),(Rate!$F$18*Weight!V130))</f>
        <v>0.4892411061130989</v>
      </c>
      <c r="AF130" s="22">
        <f>SUM((Rate!$F$3*Weight!R130),(Rate!$F$7*Weight!S130),(Rate!$F$11*Weight!T130),(Rate!$F$15*Weight!U130),(Rate!$F$19*Weight!V130))</f>
        <v>0.51075889388690121</v>
      </c>
      <c r="AG130" s="23">
        <v>1</v>
      </c>
    </row>
    <row r="131" spans="1:33" x14ac:dyDescent="0.25">
      <c r="A131" s="22" t="s">
        <v>167</v>
      </c>
      <c r="B131" s="22" t="s">
        <v>177</v>
      </c>
      <c r="C131" s="23">
        <v>0.2</v>
      </c>
      <c r="D131" s="23">
        <f>1/9</f>
        <v>0.1111111111111111</v>
      </c>
      <c r="E131" s="23">
        <v>0.2</v>
      </c>
      <c r="F131" s="23">
        <v>1</v>
      </c>
      <c r="G131" s="23">
        <v>1</v>
      </c>
      <c r="H131" s="23">
        <v>1</v>
      </c>
      <c r="I131" s="23">
        <v>0.2</v>
      </c>
      <c r="J131" s="23">
        <f>1/3</f>
        <v>0.33333333333333331</v>
      </c>
      <c r="K131" s="23">
        <v>0.2</v>
      </c>
      <c r="L131" s="23">
        <v>0.2</v>
      </c>
      <c r="M131" s="22">
        <f t="shared" si="21"/>
        <v>11.399999999999999</v>
      </c>
      <c r="N131" s="22">
        <f t="shared" si="22"/>
        <v>4.2</v>
      </c>
      <c r="O131" s="22">
        <f t="shared" si="23"/>
        <v>19</v>
      </c>
      <c r="P131" s="22">
        <f t="shared" si="24"/>
        <v>7.3111111111111109</v>
      </c>
      <c r="Q131" s="22">
        <f t="shared" si="25"/>
        <v>7.5333333333333332</v>
      </c>
      <c r="R131" s="22">
        <f t="shared" si="26"/>
        <v>0.21791373557221996</v>
      </c>
      <c r="S131" s="22">
        <f t="shared" si="27"/>
        <v>0.19976895732081096</v>
      </c>
      <c r="T131" s="22">
        <f t="shared" si="28"/>
        <v>7.3543206538281308E-2</v>
      </c>
      <c r="U131" s="22">
        <f t="shared" si="29"/>
        <v>0.26274054558350313</v>
      </c>
      <c r="V131" s="22">
        <f t="shared" si="30"/>
        <v>0.2460335549851847</v>
      </c>
      <c r="W131" s="22">
        <f t="shared" si="31"/>
        <v>8.7571324439893932</v>
      </c>
      <c r="X131" s="11">
        <f t="shared" si="32"/>
        <v>9.369098018983852</v>
      </c>
      <c r="Y131" s="11">
        <f t="shared" si="33"/>
        <v>5.821060979976207</v>
      </c>
      <c r="Z131" s="11">
        <f t="shared" si="34"/>
        <v>8.6137209831122554</v>
      </c>
      <c r="AA131" s="11">
        <f t="shared" si="35"/>
        <v>8.2253723768477869</v>
      </c>
      <c r="AB131" s="22">
        <f t="shared" si="19"/>
        <v>0.78931924014547494</v>
      </c>
      <c r="AC131" s="22">
        <v>1.1200000000000001</v>
      </c>
      <c r="AD131" s="22">
        <f t="shared" si="20"/>
        <v>0.70474932155845971</v>
      </c>
      <c r="AE131" s="22">
        <f>SUM((Rate!$F$2*Weight!R131),(Rate!$F$6*Weight!S131),(Rate!$F$10*Weight!T131),(Rate!$F$14*Weight!U131),(Rate!$F$18*Weight!V131))</f>
        <v>0.51795541385944621</v>
      </c>
      <c r="AF131" s="22">
        <f>SUM((Rate!$F$3*Weight!R131),(Rate!$F$7*Weight!S131),(Rate!$F$11*Weight!T131),(Rate!$F$15*Weight!U131),(Rate!$F$19*Weight!V131))</f>
        <v>0.48204458614055379</v>
      </c>
      <c r="AG131" s="23">
        <v>1</v>
      </c>
    </row>
    <row r="132" spans="1:33" x14ac:dyDescent="0.25">
      <c r="A132" s="22" t="s">
        <v>178</v>
      </c>
      <c r="B132" s="22" t="s">
        <v>179</v>
      </c>
      <c r="C132" s="23">
        <v>0.2</v>
      </c>
      <c r="D132" s="23">
        <f>1/7</f>
        <v>0.14285714285714285</v>
      </c>
      <c r="E132" s="23">
        <v>7</v>
      </c>
      <c r="F132" s="23">
        <f>1/7</f>
        <v>0.14285714285714285</v>
      </c>
      <c r="G132" s="23">
        <v>7</v>
      </c>
      <c r="H132" s="23">
        <v>1</v>
      </c>
      <c r="I132" s="23">
        <v>1</v>
      </c>
      <c r="J132" s="23">
        <v>5</v>
      </c>
      <c r="K132" s="23">
        <v>1</v>
      </c>
      <c r="L132" s="23">
        <v>1</v>
      </c>
      <c r="M132" s="22">
        <f t="shared" si="21"/>
        <v>15</v>
      </c>
      <c r="N132" s="22">
        <f t="shared" si="22"/>
        <v>9.3428571428571434</v>
      </c>
      <c r="O132" s="22">
        <f t="shared" si="23"/>
        <v>16.2</v>
      </c>
      <c r="P132" s="22">
        <f t="shared" si="24"/>
        <v>3.2857142857142856</v>
      </c>
      <c r="Q132" s="22">
        <f t="shared" si="25"/>
        <v>8.1428571428571423</v>
      </c>
      <c r="R132" s="22">
        <f t="shared" si="26"/>
        <v>9.4338695058644118E-2</v>
      </c>
      <c r="S132" s="22">
        <f t="shared" si="27"/>
        <v>0.20775020326451754</v>
      </c>
      <c r="T132" s="22">
        <f t="shared" si="28"/>
        <v>0.16023978603898686</v>
      </c>
      <c r="U132" s="22">
        <f t="shared" si="29"/>
        <v>0.33503114994713956</v>
      </c>
      <c r="V132" s="22">
        <f t="shared" si="30"/>
        <v>0.20264016569071189</v>
      </c>
      <c r="W132" s="22">
        <f t="shared" si="31"/>
        <v>6.9972164273207467</v>
      </c>
      <c r="X132" s="11">
        <f t="shared" si="32"/>
        <v>9.8754364960053653</v>
      </c>
      <c r="Y132" s="11">
        <f t="shared" si="33"/>
        <v>8.3956646231406022</v>
      </c>
      <c r="Z132" s="11">
        <f t="shared" si="34"/>
        <v>9.5750497717217282</v>
      </c>
      <c r="AA132" s="11">
        <f t="shared" si="35"/>
        <v>7.0955347703141927</v>
      </c>
      <c r="AB132" s="22">
        <f t="shared" si="19"/>
        <v>0.84694510442513193</v>
      </c>
      <c r="AC132" s="22">
        <v>1.1200000000000001</v>
      </c>
      <c r="AD132" s="22">
        <f t="shared" si="20"/>
        <v>0.75620098609386777</v>
      </c>
      <c r="AE132" s="22">
        <f>SUM((Rate!$F$2*Weight!R132),(Rate!$F$6*Weight!S132),(Rate!$F$10*Weight!T132),(Rate!$F$14*Weight!U132),(Rate!$F$18*Weight!V132))</f>
        <v>0.59172433573259331</v>
      </c>
      <c r="AF132" s="22">
        <f>SUM((Rate!$F$3*Weight!R132),(Rate!$F$7*Weight!S132),(Rate!$F$11*Weight!T132),(Rate!$F$15*Weight!U132),(Rate!$F$19*Weight!V132))</f>
        <v>0.40827566426740669</v>
      </c>
      <c r="AG132" s="23">
        <v>1</v>
      </c>
    </row>
    <row r="133" spans="1:33" x14ac:dyDescent="0.25">
      <c r="A133" s="22" t="s">
        <v>178</v>
      </c>
      <c r="B133" s="22" t="s">
        <v>180</v>
      </c>
      <c r="C133" s="23">
        <f>1/7</f>
        <v>0.14285714285714285</v>
      </c>
      <c r="D133" s="23">
        <f>1/7</f>
        <v>0.14285714285714285</v>
      </c>
      <c r="E133" s="23">
        <v>1</v>
      </c>
      <c r="F133" s="23">
        <v>1</v>
      </c>
      <c r="G133" s="23">
        <v>7</v>
      </c>
      <c r="H133" s="23">
        <v>0.2</v>
      </c>
      <c r="I133" s="23">
        <v>3</v>
      </c>
      <c r="J133" s="23">
        <v>1</v>
      </c>
      <c r="K133" s="23">
        <v>0.2</v>
      </c>
      <c r="L133" s="23">
        <v>7</v>
      </c>
      <c r="M133" s="22">
        <f t="shared" si="21"/>
        <v>17</v>
      </c>
      <c r="N133" s="22">
        <f t="shared" si="22"/>
        <v>2.4857142857142858</v>
      </c>
      <c r="O133" s="22">
        <f t="shared" si="23"/>
        <v>16.333333333333332</v>
      </c>
      <c r="P133" s="22">
        <f t="shared" si="24"/>
        <v>2.4857142857142853</v>
      </c>
      <c r="Q133" s="22">
        <f t="shared" si="25"/>
        <v>15</v>
      </c>
      <c r="R133" s="22">
        <f t="shared" si="26"/>
        <v>5.6765878765299226E-2</v>
      </c>
      <c r="S133" s="22">
        <f t="shared" si="27"/>
        <v>0.395653433787308</v>
      </c>
      <c r="T133" s="22">
        <f t="shared" si="28"/>
        <v>8.3860854686702263E-2</v>
      </c>
      <c r="U133" s="22">
        <f t="shared" si="29"/>
        <v>0.39879068868926881</v>
      </c>
      <c r="V133" s="22">
        <f t="shared" si="30"/>
        <v>6.4929144071421668E-2</v>
      </c>
      <c r="W133" s="22">
        <f t="shared" si="31"/>
        <v>5.0369817949640403</v>
      </c>
      <c r="X133" s="11">
        <f t="shared" si="32"/>
        <v>5.3164633423312209</v>
      </c>
      <c r="Y133" s="11">
        <f t="shared" si="33"/>
        <v>5.1583024543067193</v>
      </c>
      <c r="Z133" s="11">
        <f t="shared" si="34"/>
        <v>5.3155792442828478</v>
      </c>
      <c r="AA133" s="11">
        <f t="shared" si="35"/>
        <v>5.2619924003502296</v>
      </c>
      <c r="AB133" s="22">
        <f t="shared" si="19"/>
        <v>5.4465961811752894E-2</v>
      </c>
      <c r="AC133" s="22">
        <v>1.1200000000000001</v>
      </c>
      <c r="AD133" s="22">
        <f t="shared" si="20"/>
        <v>4.8630323046207936E-2</v>
      </c>
      <c r="AE133" s="22">
        <f>SUM((Rate!$F$2*Weight!R133),(Rate!$F$6*Weight!S133),(Rate!$F$10*Weight!T133),(Rate!$F$14*Weight!U133),(Rate!$F$18*Weight!V133))</f>
        <v>0.66303400440636029</v>
      </c>
      <c r="AF133" s="22">
        <f>SUM((Rate!$F$3*Weight!R133),(Rate!$F$7*Weight!S133),(Rate!$F$11*Weight!T133),(Rate!$F$15*Weight!U133),(Rate!$F$19*Weight!V133))</f>
        <v>0.33696599559363982</v>
      </c>
      <c r="AG133" s="23">
        <v>1</v>
      </c>
    </row>
    <row r="134" spans="1:33" x14ac:dyDescent="0.25">
      <c r="A134" s="22" t="s">
        <v>178</v>
      </c>
      <c r="B134" s="22" t="s">
        <v>181</v>
      </c>
      <c r="C134" s="23">
        <f>1/7</f>
        <v>0.14285714285714285</v>
      </c>
      <c r="D134" s="23">
        <f>1/7</f>
        <v>0.14285714285714285</v>
      </c>
      <c r="E134" s="23">
        <v>7</v>
      </c>
      <c r="F134" s="23">
        <f>1/7</f>
        <v>0.14285714285714285</v>
      </c>
      <c r="G134" s="23">
        <v>7</v>
      </c>
      <c r="H134" s="23">
        <v>1</v>
      </c>
      <c r="I134" s="23">
        <v>1</v>
      </c>
      <c r="J134" s="23">
        <f>1/7</f>
        <v>0.14285714285714285</v>
      </c>
      <c r="K134" s="23">
        <f>1/7</f>
        <v>0.14285714285714285</v>
      </c>
      <c r="L134" s="23">
        <v>1</v>
      </c>
      <c r="M134" s="22">
        <f t="shared" si="21"/>
        <v>23</v>
      </c>
      <c r="N134" s="22">
        <f t="shared" si="22"/>
        <v>9.2857142857142847</v>
      </c>
      <c r="O134" s="22">
        <f t="shared" si="23"/>
        <v>23</v>
      </c>
      <c r="P134" s="22">
        <f t="shared" si="24"/>
        <v>2.4285714285714288</v>
      </c>
      <c r="Q134" s="22">
        <f t="shared" si="25"/>
        <v>3.2857142857142856</v>
      </c>
      <c r="R134" s="22">
        <f t="shared" si="26"/>
        <v>4.0928585481015148E-2</v>
      </c>
      <c r="S134" s="22">
        <f t="shared" si="27"/>
        <v>0.21591186307298843</v>
      </c>
      <c r="T134" s="22">
        <f t="shared" si="28"/>
        <v>4.0928585481015148E-2</v>
      </c>
      <c r="U134" s="22">
        <f t="shared" si="29"/>
        <v>0.41573086759787525</v>
      </c>
      <c r="V134" s="22">
        <f t="shared" si="30"/>
        <v>0.28650009836710605</v>
      </c>
      <c r="W134" s="22">
        <f t="shared" si="31"/>
        <v>5.2046859120498796</v>
      </c>
      <c r="X134" s="11">
        <f t="shared" si="32"/>
        <v>5.2558588766993468</v>
      </c>
      <c r="Y134" s="11">
        <f t="shared" si="33"/>
        <v>5.2046859120498796</v>
      </c>
      <c r="Z134" s="11">
        <f t="shared" si="34"/>
        <v>6.7029283158871085</v>
      </c>
      <c r="AA134" s="11">
        <f t="shared" si="35"/>
        <v>5.2046859120498805</v>
      </c>
      <c r="AB134" s="22">
        <f t="shared" si="19"/>
        <v>0.12864224643680489</v>
      </c>
      <c r="AC134" s="22">
        <v>1.1200000000000001</v>
      </c>
      <c r="AD134" s="22">
        <f t="shared" si="20"/>
        <v>0.11485914860429007</v>
      </c>
      <c r="AE134" s="22">
        <f>SUM((Rate!$F$2*Weight!R134),(Rate!$F$6*Weight!S134),(Rate!$F$10*Weight!T134),(Rate!$F$14*Weight!U134),(Rate!$F$18*Weight!V134))</f>
        <v>0.6039937045052135</v>
      </c>
      <c r="AF134" s="22">
        <f>SUM((Rate!$F$3*Weight!R134),(Rate!$F$7*Weight!S134),(Rate!$F$11*Weight!T134),(Rate!$F$15*Weight!U134),(Rate!$F$19*Weight!V134))</f>
        <v>0.39600629549478661</v>
      </c>
      <c r="AG134" s="23">
        <v>1</v>
      </c>
    </row>
    <row r="135" spans="1:33" x14ac:dyDescent="0.25">
      <c r="A135" s="22" t="s">
        <v>178</v>
      </c>
      <c r="B135" s="22" t="s">
        <v>182</v>
      </c>
      <c r="C135" s="23">
        <v>0.2</v>
      </c>
      <c r="D135" s="23">
        <f>1/9</f>
        <v>0.1111111111111111</v>
      </c>
      <c r="E135" s="23">
        <v>1</v>
      </c>
      <c r="F135" s="23">
        <v>5</v>
      </c>
      <c r="G135" s="23">
        <v>7</v>
      </c>
      <c r="H135" s="23">
        <f>1/7</f>
        <v>0.14285714285714285</v>
      </c>
      <c r="I135" s="23">
        <f>1/7</f>
        <v>0.14285714285714285</v>
      </c>
      <c r="J135" s="23">
        <f>1/7</f>
        <v>0.14285714285714285</v>
      </c>
      <c r="K135" s="23">
        <v>0.2</v>
      </c>
      <c r="L135" s="23">
        <v>0.2</v>
      </c>
      <c r="M135" s="22">
        <f t="shared" si="21"/>
        <v>12.142857142857142</v>
      </c>
      <c r="N135" s="22">
        <f t="shared" si="22"/>
        <v>1.6857142857142855</v>
      </c>
      <c r="O135" s="22">
        <f t="shared" si="23"/>
        <v>31</v>
      </c>
      <c r="P135" s="22">
        <f t="shared" si="24"/>
        <v>11.31111111111111</v>
      </c>
      <c r="Q135" s="22">
        <f t="shared" si="25"/>
        <v>9.3428571428571416</v>
      </c>
      <c r="R135" s="22">
        <f t="shared" si="26"/>
        <v>0.11030376572197439</v>
      </c>
      <c r="S135" s="22">
        <f t="shared" si="27"/>
        <v>0.48441403849767051</v>
      </c>
      <c r="T135" s="22">
        <f t="shared" si="28"/>
        <v>3.0776447139844131E-2</v>
      </c>
      <c r="U135" s="22">
        <f t="shared" si="29"/>
        <v>0.18610934531073128</v>
      </c>
      <c r="V135" s="22">
        <f t="shared" si="30"/>
        <v>0.18839640332977969</v>
      </c>
      <c r="W135" s="22">
        <f t="shared" si="31"/>
        <v>5.8768616968731733</v>
      </c>
      <c r="X135" s="11">
        <f t="shared" si="32"/>
        <v>7.226647596352433</v>
      </c>
      <c r="Y135" s="11">
        <f t="shared" si="33"/>
        <v>5.3069388017623682</v>
      </c>
      <c r="Z135" s="11">
        <f t="shared" si="34"/>
        <v>6.1747478861204037</v>
      </c>
      <c r="AA135" s="11">
        <f t="shared" si="35"/>
        <v>8.0356312770684823</v>
      </c>
      <c r="AB135" s="22">
        <f t="shared" si="19"/>
        <v>0.38104136290884294</v>
      </c>
      <c r="AC135" s="22">
        <v>1.1200000000000001</v>
      </c>
      <c r="AD135" s="22">
        <f t="shared" si="20"/>
        <v>0.34021550259718114</v>
      </c>
      <c r="AE135" s="22">
        <f>SUM((Rate!$F$2*Weight!R135),(Rate!$F$6*Weight!S135),(Rate!$F$10*Weight!T135),(Rate!$F$14*Weight!U135),(Rate!$F$18*Weight!V135))</f>
        <v>0.64109018226481429</v>
      </c>
      <c r="AF135" s="22">
        <f>SUM((Rate!$F$3*Weight!R135),(Rate!$F$7*Weight!S135),(Rate!$F$11*Weight!T135),(Rate!$F$15*Weight!U135),(Rate!$F$19*Weight!V135))</f>
        <v>0.35890981773518577</v>
      </c>
      <c r="AG135" s="23">
        <v>2</v>
      </c>
    </row>
    <row r="136" spans="1:33" x14ac:dyDescent="0.25">
      <c r="A136" s="22" t="s">
        <v>178</v>
      </c>
      <c r="B136" s="22" t="s">
        <v>183</v>
      </c>
      <c r="C136" s="23">
        <f>1/7</f>
        <v>0.14285714285714285</v>
      </c>
      <c r="D136" s="23">
        <f>1/7</f>
        <v>0.14285714285714285</v>
      </c>
      <c r="E136" s="23">
        <v>7</v>
      </c>
      <c r="F136" s="23">
        <f>1/7</f>
        <v>0.14285714285714285</v>
      </c>
      <c r="G136" s="23">
        <v>7</v>
      </c>
      <c r="H136" s="23">
        <v>7</v>
      </c>
      <c r="I136" s="23">
        <f>1/7</f>
        <v>0.14285714285714285</v>
      </c>
      <c r="J136" s="23">
        <f>1/7</f>
        <v>0.14285714285714285</v>
      </c>
      <c r="K136" s="23">
        <v>0.2</v>
      </c>
      <c r="L136" s="23">
        <f>1/9</f>
        <v>0.1111111111111111</v>
      </c>
      <c r="M136" s="22">
        <f t="shared" si="21"/>
        <v>20.142857142857142</v>
      </c>
      <c r="N136" s="22">
        <f t="shared" si="22"/>
        <v>15.285714285714285</v>
      </c>
      <c r="O136" s="22">
        <f t="shared" si="23"/>
        <v>29</v>
      </c>
      <c r="P136" s="22">
        <f t="shared" si="24"/>
        <v>10.485714285714286</v>
      </c>
      <c r="Q136" s="22">
        <f t="shared" si="25"/>
        <v>1.5396825396825395</v>
      </c>
      <c r="R136" s="22">
        <f t="shared" si="26"/>
        <v>8.2445513889040187E-2</v>
      </c>
      <c r="S136" s="22">
        <f t="shared" si="27"/>
        <v>0.15214501698904381</v>
      </c>
      <c r="T136" s="22">
        <f t="shared" si="28"/>
        <v>3.146564699020947E-2</v>
      </c>
      <c r="U136" s="22">
        <f t="shared" si="29"/>
        <v>0.22301659635962698</v>
      </c>
      <c r="V136" s="22">
        <f t="shared" si="30"/>
        <v>0.51092722577207961</v>
      </c>
      <c r="W136" s="22">
        <f t="shared" si="31"/>
        <v>5.3615163196881346</v>
      </c>
      <c r="X136" s="11">
        <f t="shared" si="32"/>
        <v>6.9300479335915748</v>
      </c>
      <c r="Y136" s="11">
        <f t="shared" si="33"/>
        <v>5.397241552764557</v>
      </c>
      <c r="Z136" s="11">
        <f t="shared" si="34"/>
        <v>8.8661047549284788</v>
      </c>
      <c r="AA136" s="11">
        <f t="shared" si="35"/>
        <v>8.5735690273057941</v>
      </c>
      <c r="AB136" s="22">
        <f t="shared" si="19"/>
        <v>0.50642397941392692</v>
      </c>
      <c r="AC136" s="22">
        <v>1.1200000000000001</v>
      </c>
      <c r="AD136" s="22">
        <f t="shared" si="20"/>
        <v>0.45216426733386328</v>
      </c>
      <c r="AE136" s="22">
        <f>SUM((Rate!$F$2*Weight!R136),(Rate!$F$6*Weight!S136),(Rate!$F$10*Weight!T136),(Rate!$F$14*Weight!U136),(Rate!$F$18*Weight!V136))</f>
        <v>0.54528273424172946</v>
      </c>
      <c r="AF136" s="22">
        <f>SUM((Rate!$F$3*Weight!R136),(Rate!$F$7*Weight!S136),(Rate!$F$11*Weight!T136),(Rate!$F$15*Weight!U136),(Rate!$F$19*Weight!V136))</f>
        <v>0.45471726575827054</v>
      </c>
      <c r="AG136" s="23">
        <v>1</v>
      </c>
    </row>
    <row r="137" spans="1:33" x14ac:dyDescent="0.25">
      <c r="A137" s="22" t="s">
        <v>178</v>
      </c>
      <c r="B137" s="22" t="s">
        <v>184</v>
      </c>
      <c r="C137" s="23">
        <f>1/7</f>
        <v>0.14285714285714285</v>
      </c>
      <c r="D137" s="23">
        <v>0.2</v>
      </c>
      <c r="E137" s="23">
        <v>1</v>
      </c>
      <c r="F137" s="23">
        <v>0.2</v>
      </c>
      <c r="G137" s="23">
        <v>7</v>
      </c>
      <c r="H137" s="23">
        <f>1/7</f>
        <v>0.14285714285714285</v>
      </c>
      <c r="I137" s="23">
        <v>7</v>
      </c>
      <c r="J137" s="23">
        <v>7</v>
      </c>
      <c r="K137" s="23">
        <v>0.2</v>
      </c>
      <c r="L137" s="23">
        <v>5</v>
      </c>
      <c r="M137" s="22">
        <f t="shared" si="21"/>
        <v>21</v>
      </c>
      <c r="N137" s="22">
        <f t="shared" si="22"/>
        <v>6.4285714285714288</v>
      </c>
      <c r="O137" s="22">
        <f t="shared" si="23"/>
        <v>13.285714285714285</v>
      </c>
      <c r="P137" s="22">
        <f t="shared" si="24"/>
        <v>1.8</v>
      </c>
      <c r="Q137" s="22">
        <f t="shared" si="25"/>
        <v>21</v>
      </c>
      <c r="R137" s="22">
        <f t="shared" si="26"/>
        <v>4.7864823348694317E-2</v>
      </c>
      <c r="S137" s="22">
        <f t="shared" si="27"/>
        <v>0.29204301075268818</v>
      </c>
      <c r="T137" s="22">
        <f t="shared" si="28"/>
        <v>0.17505376344086021</v>
      </c>
      <c r="U137" s="22">
        <f t="shared" si="29"/>
        <v>0.43717357910906296</v>
      </c>
      <c r="V137" s="22">
        <f t="shared" si="30"/>
        <v>4.7864823348694317E-2</v>
      </c>
      <c r="W137" s="22">
        <f t="shared" si="31"/>
        <v>5.2207958921694484</v>
      </c>
      <c r="X137" s="11">
        <f t="shared" si="32"/>
        <v>7.7898169577109186</v>
      </c>
      <c r="Y137" s="11">
        <f t="shared" si="33"/>
        <v>5.5658125658125668</v>
      </c>
      <c r="Z137" s="11">
        <f t="shared" si="34"/>
        <v>7.4371047083626145</v>
      </c>
      <c r="AA137" s="11">
        <f t="shared" si="35"/>
        <v>5.2207958921694484</v>
      </c>
      <c r="AB137" s="22">
        <f t="shared" si="19"/>
        <v>0.31171630081124979</v>
      </c>
      <c r="AC137" s="22">
        <v>1.1200000000000001</v>
      </c>
      <c r="AD137" s="22">
        <f t="shared" si="20"/>
        <v>0.27831812572433012</v>
      </c>
      <c r="AE137" s="22">
        <f>SUM((Rate!$F$2*Weight!R137),(Rate!$F$6*Weight!S137),(Rate!$F$10*Weight!T137),(Rate!$F$14*Weight!U137),(Rate!$F$18*Weight!V137))</f>
        <v>0.65109472606246799</v>
      </c>
      <c r="AF137" s="22">
        <f>SUM((Rate!$F$3*Weight!R137),(Rate!$F$7*Weight!S137),(Rate!$F$11*Weight!T137),(Rate!$F$15*Weight!U137),(Rate!$F$19*Weight!V137))</f>
        <v>0.34890527393753207</v>
      </c>
      <c r="AG137" s="23">
        <v>1</v>
      </c>
    </row>
    <row r="138" spans="1:33" x14ac:dyDescent="0.25">
      <c r="A138" s="22" t="s">
        <v>178</v>
      </c>
      <c r="B138" s="22" t="s">
        <v>185</v>
      </c>
      <c r="C138" s="23">
        <v>5</v>
      </c>
      <c r="D138" s="23">
        <f>1/7</f>
        <v>0.14285714285714285</v>
      </c>
      <c r="E138" s="23">
        <v>7</v>
      </c>
      <c r="F138" s="23">
        <f>1/7</f>
        <v>0.14285714285714285</v>
      </c>
      <c r="G138" s="23">
        <f>1/7</f>
        <v>0.14285714285714285</v>
      </c>
      <c r="H138" s="23">
        <v>7</v>
      </c>
      <c r="I138" s="23">
        <v>7</v>
      </c>
      <c r="J138" s="23">
        <f>1/7</f>
        <v>0.14285714285714285</v>
      </c>
      <c r="K138" s="23">
        <f>1/7</f>
        <v>0.14285714285714285</v>
      </c>
      <c r="L138" s="23">
        <v>7</v>
      </c>
      <c r="M138" s="22">
        <f t="shared" si="21"/>
        <v>22.2</v>
      </c>
      <c r="N138" s="22">
        <f t="shared" si="22"/>
        <v>27</v>
      </c>
      <c r="O138" s="22">
        <f t="shared" si="23"/>
        <v>15.285714285714285</v>
      </c>
      <c r="P138" s="22">
        <f t="shared" si="24"/>
        <v>1.5714285714285714</v>
      </c>
      <c r="Q138" s="22">
        <f t="shared" si="25"/>
        <v>8.4285714285714288</v>
      </c>
      <c r="R138" s="22">
        <f t="shared" si="26"/>
        <v>6.9486853614843483E-2</v>
      </c>
      <c r="S138" s="22">
        <f t="shared" si="27"/>
        <v>3.2650016778006642E-2</v>
      </c>
      <c r="T138" s="22">
        <f t="shared" si="28"/>
        <v>0.14957067575474037</v>
      </c>
      <c r="U138" s="22">
        <f t="shared" si="29"/>
        <v>0.49987812214962535</v>
      </c>
      <c r="V138" s="22">
        <f t="shared" si="30"/>
        <v>0.24841433170278404</v>
      </c>
      <c r="W138" s="22">
        <f t="shared" si="31"/>
        <v>5.1952719125594529</v>
      </c>
      <c r="X138" s="11">
        <f t="shared" si="32"/>
        <v>5.3541641360252328</v>
      </c>
      <c r="Y138" s="11">
        <f t="shared" si="33"/>
        <v>6.4947736953232251</v>
      </c>
      <c r="Z138" s="11">
        <f t="shared" si="34"/>
        <v>8.0034134118490865</v>
      </c>
      <c r="AA138" s="11">
        <f t="shared" si="35"/>
        <v>8.3802665521478676</v>
      </c>
      <c r="AB138" s="22">
        <f t="shared" si="19"/>
        <v>0.42139448539524293</v>
      </c>
      <c r="AC138" s="22">
        <v>1.1200000000000001</v>
      </c>
      <c r="AD138" s="22">
        <f t="shared" si="20"/>
        <v>0.3762450762457526</v>
      </c>
      <c r="AE138" s="22">
        <f>SUM((Rate!$F$2*Weight!R138),(Rate!$F$6*Weight!S138),(Rate!$F$10*Weight!T138),(Rate!$F$14*Weight!U138),(Rate!$F$18*Weight!V138))</f>
        <v>0.5580048556541507</v>
      </c>
      <c r="AF138" s="22">
        <f>SUM((Rate!$F$3*Weight!R138),(Rate!$F$7*Weight!S138),(Rate!$F$11*Weight!T138),(Rate!$F$15*Weight!U138),(Rate!$F$19*Weight!V138))</f>
        <v>0.44199514434584924</v>
      </c>
      <c r="AG138" s="23">
        <v>1</v>
      </c>
    </row>
    <row r="139" spans="1:33" x14ac:dyDescent="0.25">
      <c r="A139" s="22" t="s">
        <v>186</v>
      </c>
      <c r="B139" s="22" t="s">
        <v>187</v>
      </c>
      <c r="C139" s="23">
        <v>3</v>
      </c>
      <c r="D139" s="23">
        <v>0.2</v>
      </c>
      <c r="E139" s="23">
        <v>5</v>
      </c>
      <c r="F139" s="23">
        <f>1/7</f>
        <v>0.14285714285714285</v>
      </c>
      <c r="G139" s="23">
        <v>0.2</v>
      </c>
      <c r="H139" s="23">
        <v>7</v>
      </c>
      <c r="I139" s="23">
        <v>7</v>
      </c>
      <c r="J139" s="23">
        <f>1/7</f>
        <v>0.14285714285714285</v>
      </c>
      <c r="K139" s="23">
        <f>1/7</f>
        <v>0.14285714285714285</v>
      </c>
      <c r="L139" s="23">
        <v>5</v>
      </c>
      <c r="M139" s="22">
        <f t="shared" si="21"/>
        <v>20.333333333333336</v>
      </c>
      <c r="N139" s="22">
        <f t="shared" si="22"/>
        <v>23</v>
      </c>
      <c r="O139" s="22">
        <f t="shared" si="23"/>
        <v>13.342857142857143</v>
      </c>
      <c r="P139" s="22">
        <f t="shared" si="24"/>
        <v>1.6857142857142857</v>
      </c>
      <c r="Q139" s="22">
        <f t="shared" si="25"/>
        <v>6.4857142857142858</v>
      </c>
      <c r="R139" s="22">
        <f t="shared" si="26"/>
        <v>6.1180903142066111E-2</v>
      </c>
      <c r="S139" s="22">
        <f t="shared" si="27"/>
        <v>3.6326638256865294E-2</v>
      </c>
      <c r="T139" s="22">
        <f t="shared" si="28"/>
        <v>0.15545411315077737</v>
      </c>
      <c r="U139" s="22">
        <f t="shared" si="29"/>
        <v>0.47749758086624838</v>
      </c>
      <c r="V139" s="22">
        <f t="shared" si="30"/>
        <v>0.26954076458404275</v>
      </c>
      <c r="W139" s="22">
        <f t="shared" si="31"/>
        <v>5.1403399631591453</v>
      </c>
      <c r="X139" s="11">
        <f t="shared" si="32"/>
        <v>5.3550471014669618</v>
      </c>
      <c r="Y139" s="11">
        <f t="shared" si="33"/>
        <v>5.7853661629558824</v>
      </c>
      <c r="Z139" s="11">
        <f t="shared" si="34"/>
        <v>6.8796678579467727</v>
      </c>
      <c r="AA139" s="11">
        <f t="shared" si="35"/>
        <v>7.4697794206684485</v>
      </c>
      <c r="AB139" s="22">
        <f t="shared" ref="AB139:AB181" si="39">(AVERAGE(W139:AA139)-5)/4</f>
        <v>0.28151002530986036</v>
      </c>
      <c r="AC139" s="22">
        <v>1.1200000000000001</v>
      </c>
      <c r="AD139" s="22">
        <f t="shared" ref="AD139:AD181" si="40">AB139/AC139</f>
        <v>0.25134823688380387</v>
      </c>
      <c r="AE139" s="22">
        <f>SUM((Rate!$F$2*Weight!R139),(Rate!$F$6*Weight!S139),(Rate!$F$10*Weight!T139),(Rate!$F$14*Weight!U139),(Rate!$F$18*Weight!V139))</f>
        <v>0.56129529510721632</v>
      </c>
      <c r="AF139" s="22">
        <f>SUM((Rate!$F$3*Weight!R139),(Rate!$F$7*Weight!S139),(Rate!$F$11*Weight!T139),(Rate!$F$15*Weight!U139),(Rate!$F$19*Weight!V139))</f>
        <v>0.43870470489278363</v>
      </c>
      <c r="AG139" s="23">
        <v>2</v>
      </c>
    </row>
    <row r="140" spans="1:33" x14ac:dyDescent="0.25">
      <c r="A140" s="22" t="s">
        <v>186</v>
      </c>
      <c r="B140" s="22" t="s">
        <v>188</v>
      </c>
      <c r="C140" s="23">
        <f>1/7</f>
        <v>0.14285714285714285</v>
      </c>
      <c r="D140" s="23">
        <f>1/9</f>
        <v>0.1111111111111111</v>
      </c>
      <c r="E140" s="23">
        <v>7</v>
      </c>
      <c r="F140" s="23">
        <v>9</v>
      </c>
      <c r="G140" s="23">
        <v>1</v>
      </c>
      <c r="H140" s="23">
        <v>0.2</v>
      </c>
      <c r="I140" s="23">
        <v>8</v>
      </c>
      <c r="J140" s="23">
        <v>1</v>
      </c>
      <c r="K140" s="23">
        <f>1/7</f>
        <v>0.14285714285714285</v>
      </c>
      <c r="L140" s="23">
        <v>8</v>
      </c>
      <c r="M140" s="22">
        <f t="shared" ref="M140:M181" si="41">SUM(1+(1/C140)+I140+(1/K140)+E140)</f>
        <v>30</v>
      </c>
      <c r="N140" s="22">
        <f t="shared" ref="N140:N181" si="42">SUM(C140+1+(1/G140)+(1/F140)+H140)</f>
        <v>2.4539682539682541</v>
      </c>
      <c r="O140" s="22">
        <f t="shared" ref="O140:O181" si="43">SUM((1/I140)+G140+1+(1/D140)+(1/J140))</f>
        <v>12.125</v>
      </c>
      <c r="P140" s="22">
        <f t="shared" ref="P140:P181" si="44">SUM(K140+F140+D140+1+(1/L140))</f>
        <v>10.378968253968253</v>
      </c>
      <c r="Q140" s="22">
        <f t="shared" ref="Q140:Q181" si="45">SUM((1/E140)+(1/H140)+J140+L140+1)</f>
        <v>15.142857142857142</v>
      </c>
      <c r="R140" s="22">
        <f t="shared" ref="R140:R181" si="46">(SUM((1/M140)+(C140/N140)+((1/I140)/O140)+(K140/P140)+((1/E140)/Q140))/5)</f>
        <v>2.5011084065359967E-2</v>
      </c>
      <c r="S140" s="22">
        <f t="shared" ref="S140:S181" si="47">(SUM(((1/C140)/M140)+(1/N140)+(G140/O140)+(F140/P140)+((1/H140)/Q140))/5)</f>
        <v>0.38412753760518592</v>
      </c>
      <c r="T140" s="22">
        <f t="shared" ref="T140:T181" si="48">(SUM((I140/M140)+((1/G140)/N140)+(1/O140)+(D140/P140)+(J140/Q140))/5)</f>
        <v>0.16667745470558754</v>
      </c>
      <c r="U140" s="22">
        <f t="shared" ref="U140:U181" si="49">(SUM(((1/K140)/M140)+((1/F140)/N140)+((1/D140)/O140)+(1/P140)+(L140/Q140))/5)</f>
        <v>0.32910601779798415</v>
      </c>
      <c r="V140" s="22">
        <f t="shared" ref="V140:V181" si="50">(SUM((E140/M140)+(H140/N140)+((1/J140)/O140)+((1/L140)/P140)+(1/Q140))/5)</f>
        <v>9.5077905825882519E-2</v>
      </c>
      <c r="W140" s="22">
        <f t="shared" ref="W140:W181" si="51">(SUM((1*R140),(C140*S140),((1/I140)*T140),(K140*U140),((1/E140)*V140)))/R140</f>
        <v>6.4498936300345173</v>
      </c>
      <c r="X140" s="11">
        <f t="shared" ref="X140:X181" si="52">(SUM(((1/C140)*R140),(1*S140),(G140*T140),(F140*U140),((1/H140)*V140)))/S140</f>
        <v>10.83813541730146</v>
      </c>
      <c r="Y140" s="11">
        <f t="shared" ref="Y140:Y181" si="53">(SUM((I140*R140),((1/G140)*S140),(1*T140),(D140*U140),(J140*V140)))/T140</f>
        <v>5.2948907069003699</v>
      </c>
      <c r="Z140" s="11">
        <f t="shared" ref="Z140:Z181" si="54">(SUM(((1/K140)*R140),((1/F140)*S140),((1/D140)*T140),(1*U140),(L140*V140)))/U140</f>
        <v>8.5309433158038619</v>
      </c>
      <c r="AA140" s="11">
        <f t="shared" ref="AA140:AA181" si="55">(SUM((E140*R140),(H140*S140),((1/J140)*T140),((1/L140)*U140),(1*V140)))/V140</f>
        <v>5.8351801495373898</v>
      </c>
      <c r="AB140" s="22">
        <f t="shared" si="39"/>
        <v>0.5974521609788801</v>
      </c>
      <c r="AC140" s="22">
        <v>1.1200000000000001</v>
      </c>
      <c r="AD140" s="22">
        <f t="shared" si="40"/>
        <v>0.53343942944542866</v>
      </c>
      <c r="AE140" s="22">
        <f>SUM((Rate!$F$2*Weight!R140),(Rate!$F$6*Weight!S140),(Rate!$F$10*Weight!T140),(Rate!$F$14*Weight!U140),(Rate!$F$18*Weight!V140))</f>
        <v>0.67872825647298107</v>
      </c>
      <c r="AF140" s="22">
        <f>SUM((Rate!$F$3*Weight!R140),(Rate!$F$7*Weight!S140),(Rate!$F$11*Weight!T140),(Rate!$F$15*Weight!U140),(Rate!$F$19*Weight!V140))</f>
        <v>0.32127174352701909</v>
      </c>
      <c r="AG140" s="23">
        <v>1</v>
      </c>
    </row>
    <row r="141" spans="1:33" x14ac:dyDescent="0.25">
      <c r="A141" s="22" t="s">
        <v>186</v>
      </c>
      <c r="B141" s="22" t="s">
        <v>189</v>
      </c>
      <c r="C141" s="23">
        <f>1/3</f>
        <v>0.33333333333333331</v>
      </c>
      <c r="D141" s="23">
        <f>1/7</f>
        <v>0.14285714285714285</v>
      </c>
      <c r="E141" s="23">
        <v>7</v>
      </c>
      <c r="F141" s="23">
        <v>1</v>
      </c>
      <c r="G141" s="23">
        <v>9</v>
      </c>
      <c r="H141" s="23">
        <v>1</v>
      </c>
      <c r="I141" s="23">
        <v>3</v>
      </c>
      <c r="J141" s="23">
        <v>0.2</v>
      </c>
      <c r="K141" s="23">
        <f>1/7</f>
        <v>0.14285714285714285</v>
      </c>
      <c r="L141" s="23">
        <v>1</v>
      </c>
      <c r="M141" s="22">
        <f t="shared" si="41"/>
        <v>21</v>
      </c>
      <c r="N141" s="22">
        <f t="shared" si="42"/>
        <v>3.4444444444444446</v>
      </c>
      <c r="O141" s="22">
        <f t="shared" si="43"/>
        <v>22.333333333333336</v>
      </c>
      <c r="P141" s="22">
        <f t="shared" si="44"/>
        <v>3.2857142857142856</v>
      </c>
      <c r="Q141" s="22">
        <f t="shared" si="45"/>
        <v>3.3428571428571425</v>
      </c>
      <c r="R141" s="22">
        <f t="shared" si="46"/>
        <v>4.9106383581274192E-2</v>
      </c>
      <c r="S141" s="22">
        <f t="shared" si="47"/>
        <v>0.28793158467228508</v>
      </c>
      <c r="T141" s="22">
        <f t="shared" si="48"/>
        <v>6.46397294949764E-2</v>
      </c>
      <c r="U141" s="22">
        <f t="shared" si="49"/>
        <v>0.30811637500632916</v>
      </c>
      <c r="V141" s="22">
        <f t="shared" si="50"/>
        <v>0.29020592724513511</v>
      </c>
      <c r="W141" s="22">
        <f t="shared" si="51"/>
        <v>5.133849230832972</v>
      </c>
      <c r="X141" s="11">
        <f t="shared" si="52"/>
        <v>5.6101195183601664</v>
      </c>
      <c r="Y141" s="11">
        <f t="shared" si="53"/>
        <v>5.3528857823042326</v>
      </c>
      <c r="Z141" s="11">
        <f t="shared" si="54"/>
        <v>5.4605234091272914</v>
      </c>
      <c r="AA141" s="11">
        <f t="shared" si="55"/>
        <v>5.3520520211690057</v>
      </c>
      <c r="AB141" s="22">
        <f t="shared" si="39"/>
        <v>9.547149808968336E-2</v>
      </c>
      <c r="AC141" s="22">
        <v>1.1200000000000001</v>
      </c>
      <c r="AD141" s="22">
        <f t="shared" si="40"/>
        <v>8.5242409008645853E-2</v>
      </c>
      <c r="AE141" s="22">
        <f>SUM((Rate!$F$2*Weight!R141),(Rate!$F$6*Weight!S141),(Rate!$F$10*Weight!T141),(Rate!$F$14*Weight!U141),(Rate!$F$18*Weight!V141))</f>
        <v>0.61791956720804775</v>
      </c>
      <c r="AF141" s="22">
        <f>SUM((Rate!$F$3*Weight!R141),(Rate!$F$7*Weight!S141),(Rate!$F$11*Weight!T141),(Rate!$F$15*Weight!U141),(Rate!$F$19*Weight!V141))</f>
        <v>0.38208043279195236</v>
      </c>
      <c r="AG141" s="23">
        <v>1</v>
      </c>
    </row>
    <row r="142" spans="1:33" x14ac:dyDescent="0.25">
      <c r="A142" s="22" t="s">
        <v>186</v>
      </c>
      <c r="B142" s="22" t="s">
        <v>190</v>
      </c>
      <c r="C142" s="23">
        <v>7</v>
      </c>
      <c r="D142" s="23">
        <f>1/9</f>
        <v>0.1111111111111111</v>
      </c>
      <c r="E142" s="23">
        <f>1/7</f>
        <v>0.14285714285714285</v>
      </c>
      <c r="F142" s="23">
        <f>1/9</f>
        <v>0.1111111111111111</v>
      </c>
      <c r="G142" s="23">
        <v>7</v>
      </c>
      <c r="H142" s="23">
        <v>9</v>
      </c>
      <c r="I142" s="23">
        <f>1/9</f>
        <v>0.1111111111111111</v>
      </c>
      <c r="J142" s="23">
        <f>1/9</f>
        <v>0.1111111111111111</v>
      </c>
      <c r="K142" s="23">
        <f>1/9</f>
        <v>0.1111111111111111</v>
      </c>
      <c r="L142" s="23">
        <v>9</v>
      </c>
      <c r="M142" s="22">
        <f t="shared" si="41"/>
        <v>10.396825396825395</v>
      </c>
      <c r="N142" s="22">
        <f t="shared" si="42"/>
        <v>26.142857142857142</v>
      </c>
      <c r="O142" s="22">
        <f t="shared" si="43"/>
        <v>35</v>
      </c>
      <c r="P142" s="22">
        <f t="shared" si="44"/>
        <v>1.4444444444444444</v>
      </c>
      <c r="Q142" s="22">
        <f t="shared" si="45"/>
        <v>17.222222222222221</v>
      </c>
      <c r="R142" s="22">
        <f t="shared" si="46"/>
        <v>0.22089206318351201</v>
      </c>
      <c r="S142" s="22">
        <f t="shared" si="47"/>
        <v>6.7073302792357709E-2</v>
      </c>
      <c r="T142" s="22">
        <f t="shared" si="48"/>
        <v>2.5619524434562318E-2</v>
      </c>
      <c r="U142" s="22">
        <f t="shared" si="49"/>
        <v>0.53638846893112779</v>
      </c>
      <c r="V142" s="22">
        <f t="shared" si="50"/>
        <v>0.15002664065844012</v>
      </c>
      <c r="W142" s="22">
        <f t="shared" si="51"/>
        <v>9.1934770165697159</v>
      </c>
      <c r="X142" s="11">
        <f t="shared" si="52"/>
        <v>5.2813014064192343</v>
      </c>
      <c r="Y142" s="11">
        <f t="shared" si="53"/>
        <v>5.3089718065132381</v>
      </c>
      <c r="Z142" s="11">
        <f t="shared" si="54"/>
        <v>8.7788841880484174</v>
      </c>
      <c r="AA142" s="11">
        <f t="shared" si="55"/>
        <v>7.1681723244435078</v>
      </c>
      <c r="AB142" s="22">
        <f t="shared" si="39"/>
        <v>0.53654033709970572</v>
      </c>
      <c r="AC142" s="22">
        <v>1.1200000000000001</v>
      </c>
      <c r="AD142" s="22">
        <f t="shared" si="40"/>
        <v>0.4790538724104515</v>
      </c>
      <c r="AE142" s="22">
        <f>SUM((Rate!$F$2*Weight!R142),(Rate!$F$6*Weight!S142),(Rate!$F$10*Weight!T142),(Rate!$F$14*Weight!U142),(Rate!$F$18*Weight!V142))</f>
        <v>0.49190970995625427</v>
      </c>
      <c r="AF142" s="22">
        <f>SUM((Rate!$F$3*Weight!R142),(Rate!$F$7*Weight!S142),(Rate!$F$11*Weight!T142),(Rate!$F$15*Weight!U142),(Rate!$F$19*Weight!V142))</f>
        <v>0.50809029004374573</v>
      </c>
      <c r="AG142" s="23">
        <v>1</v>
      </c>
    </row>
    <row r="143" spans="1:33" x14ac:dyDescent="0.25">
      <c r="A143" s="22" t="s">
        <v>186</v>
      </c>
      <c r="B143" s="22" t="s">
        <v>191</v>
      </c>
      <c r="C143" s="23">
        <v>0.2</v>
      </c>
      <c r="D143" s="23">
        <f>1/7</f>
        <v>0.14285714285714285</v>
      </c>
      <c r="E143" s="23">
        <v>0.2</v>
      </c>
      <c r="F143" s="23">
        <v>0.2</v>
      </c>
      <c r="G143" s="23">
        <v>5</v>
      </c>
      <c r="H143" s="23">
        <v>0.2</v>
      </c>
      <c r="I143" s="23">
        <v>0.2</v>
      </c>
      <c r="J143" s="23">
        <f>1/3</f>
        <v>0.33333333333333331</v>
      </c>
      <c r="K143" s="23">
        <v>0.2</v>
      </c>
      <c r="L143" s="23">
        <v>5</v>
      </c>
      <c r="M143" s="22">
        <f t="shared" si="41"/>
        <v>11.399999999999999</v>
      </c>
      <c r="N143" s="22">
        <f t="shared" si="42"/>
        <v>6.6000000000000005</v>
      </c>
      <c r="O143" s="22">
        <f t="shared" si="43"/>
        <v>21</v>
      </c>
      <c r="P143" s="22">
        <f t="shared" si="44"/>
        <v>1.7428571428571429</v>
      </c>
      <c r="Q143" s="22">
        <f t="shared" si="45"/>
        <v>16.333333333333336</v>
      </c>
      <c r="R143" s="22">
        <f t="shared" si="46"/>
        <v>0.15539882279682599</v>
      </c>
      <c r="S143" s="22">
        <f t="shared" si="47"/>
        <v>0.24981668563574147</v>
      </c>
      <c r="T143" s="22">
        <f t="shared" si="48"/>
        <v>3.956826279025219E-2</v>
      </c>
      <c r="U143" s="22">
        <f t="shared" si="49"/>
        <v>0.48187970458400631</v>
      </c>
      <c r="V143" s="22">
        <f t="shared" si="50"/>
        <v>7.3336524193174019E-2</v>
      </c>
      <c r="W143" s="22">
        <f t="shared" si="51"/>
        <v>5.5744440026453015</v>
      </c>
      <c r="X143" s="11">
        <f t="shared" si="52"/>
        <v>6.7557964399329995</v>
      </c>
      <c r="Y143" s="11">
        <f t="shared" si="53"/>
        <v>5.4057675332556316</v>
      </c>
      <c r="Z143" s="11">
        <f t="shared" si="54"/>
        <v>6.5402582371988158</v>
      </c>
      <c r="AA143" s="11">
        <f t="shared" si="55"/>
        <v>5.0378765455812786</v>
      </c>
      <c r="AB143" s="22">
        <f t="shared" si="39"/>
        <v>0.21570713793070118</v>
      </c>
      <c r="AC143" s="22">
        <v>1.1200000000000001</v>
      </c>
      <c r="AD143" s="22">
        <f t="shared" si="40"/>
        <v>0.19259565886669747</v>
      </c>
      <c r="AE143" s="22">
        <f>SUM((Rate!$F$2*Weight!R143),(Rate!$F$6*Weight!S143),(Rate!$F$10*Weight!T143),(Rate!$F$14*Weight!U143),(Rate!$F$18*Weight!V143))</f>
        <v>0.57589538034995946</v>
      </c>
      <c r="AF143" s="22">
        <f>SUM((Rate!$F$3*Weight!R143),(Rate!$F$7*Weight!S143),(Rate!$F$11*Weight!T143),(Rate!$F$15*Weight!U143),(Rate!$F$19*Weight!V143))</f>
        <v>0.42410461965004065</v>
      </c>
      <c r="AG143" s="23">
        <v>1</v>
      </c>
    </row>
    <row r="144" spans="1:33" x14ac:dyDescent="0.25">
      <c r="A144" s="22" t="s">
        <v>186</v>
      </c>
      <c r="B144" s="22" t="s">
        <v>192</v>
      </c>
      <c r="C144" s="23">
        <v>0.2</v>
      </c>
      <c r="D144" s="23">
        <v>0.2</v>
      </c>
      <c r="E144" s="23">
        <v>3</v>
      </c>
      <c r="F144" s="23">
        <v>5</v>
      </c>
      <c r="G144" s="23">
        <v>7</v>
      </c>
      <c r="H144" s="23">
        <f>1/7</f>
        <v>0.14285714285714285</v>
      </c>
      <c r="I144" s="23">
        <v>5</v>
      </c>
      <c r="J144" s="23">
        <v>3</v>
      </c>
      <c r="K144" s="23">
        <f>1/7</f>
        <v>0.14285714285714285</v>
      </c>
      <c r="L144" s="23">
        <v>5</v>
      </c>
      <c r="M144" s="22">
        <f t="shared" si="41"/>
        <v>21</v>
      </c>
      <c r="N144" s="22">
        <f t="shared" si="42"/>
        <v>1.6857142857142855</v>
      </c>
      <c r="O144" s="22">
        <f t="shared" si="43"/>
        <v>13.533333333333333</v>
      </c>
      <c r="P144" s="22">
        <f t="shared" si="44"/>
        <v>6.5428571428571436</v>
      </c>
      <c r="Q144" s="22">
        <f t="shared" si="45"/>
        <v>16.333333333333332</v>
      </c>
      <c r="R144" s="22">
        <f t="shared" si="46"/>
        <v>4.465673298789756E-2</v>
      </c>
      <c r="S144" s="22">
        <f t="shared" si="47"/>
        <v>0.50826410493961072</v>
      </c>
      <c r="T144" s="22">
        <f t="shared" si="48"/>
        <v>0.12219475628002816</v>
      </c>
      <c r="U144" s="22">
        <f t="shared" si="49"/>
        <v>0.25607928122719026</v>
      </c>
      <c r="V144" s="22">
        <f t="shared" si="50"/>
        <v>6.8805124565273296E-2</v>
      </c>
      <c r="W144" s="22">
        <f t="shared" si="51"/>
        <v>5.1563624521528446</v>
      </c>
      <c r="X144" s="11">
        <f t="shared" si="52"/>
        <v>6.5889825966168978</v>
      </c>
      <c r="Y144" s="11">
        <f t="shared" si="53"/>
        <v>5.5298511129297214</v>
      </c>
      <c r="Z144" s="11">
        <f t="shared" si="54"/>
        <v>6.3469743806213357</v>
      </c>
      <c r="AA144" s="11">
        <f t="shared" si="55"/>
        <v>5.3387291334836462</v>
      </c>
      <c r="AB144" s="22">
        <f t="shared" si="39"/>
        <v>0.19804498379022228</v>
      </c>
      <c r="AC144" s="22">
        <v>1.1200000000000001</v>
      </c>
      <c r="AD144" s="22">
        <f t="shared" si="40"/>
        <v>0.17682587838412703</v>
      </c>
      <c r="AE144" s="22">
        <f>SUM((Rate!$F$2*Weight!R144),(Rate!$F$6*Weight!S144),(Rate!$F$10*Weight!T144),(Rate!$F$14*Weight!U144),(Rate!$F$18*Weight!V144))</f>
        <v>0.69753239595410166</v>
      </c>
      <c r="AF144" s="22">
        <f>SUM((Rate!$F$3*Weight!R144),(Rate!$F$7*Weight!S144),(Rate!$F$11*Weight!T144),(Rate!$F$15*Weight!U144),(Rate!$F$19*Weight!V144))</f>
        <v>0.3024676040458984</v>
      </c>
      <c r="AG144" s="23">
        <v>1</v>
      </c>
    </row>
    <row r="145" spans="1:33" x14ac:dyDescent="0.25">
      <c r="A145" s="22" t="s">
        <v>186</v>
      </c>
      <c r="B145" s="22" t="s">
        <v>193</v>
      </c>
      <c r="C145" s="23">
        <f>1/7</f>
        <v>0.14285714285714285</v>
      </c>
      <c r="D145" s="23">
        <f>1/7</f>
        <v>0.14285714285714285</v>
      </c>
      <c r="E145" s="23">
        <v>7</v>
      </c>
      <c r="F145" s="23">
        <f>1/7</f>
        <v>0.14285714285714285</v>
      </c>
      <c r="G145" s="23">
        <f>1/7</f>
        <v>0.14285714285714285</v>
      </c>
      <c r="H145" s="23">
        <v>7</v>
      </c>
      <c r="I145" s="23">
        <f>1/7</f>
        <v>0.14285714285714285</v>
      </c>
      <c r="J145" s="23">
        <f>1/7</f>
        <v>0.14285714285714285</v>
      </c>
      <c r="K145" s="23">
        <f>1/7</f>
        <v>0.14285714285714285</v>
      </c>
      <c r="L145" s="23">
        <v>7</v>
      </c>
      <c r="M145" s="22">
        <f t="shared" si="41"/>
        <v>22.142857142857142</v>
      </c>
      <c r="N145" s="22">
        <f t="shared" si="42"/>
        <v>22.142857142857142</v>
      </c>
      <c r="O145" s="22">
        <f t="shared" si="43"/>
        <v>22.142857142857142</v>
      </c>
      <c r="P145" s="22">
        <f t="shared" si="44"/>
        <v>1.5714285714285714</v>
      </c>
      <c r="Q145" s="22">
        <f t="shared" si="45"/>
        <v>8.4285714285714288</v>
      </c>
      <c r="R145" s="22">
        <f t="shared" si="46"/>
        <v>9.5120035787066973E-2</v>
      </c>
      <c r="S145" s="22">
        <f t="shared" si="47"/>
        <v>9.5120035787066973E-2</v>
      </c>
      <c r="T145" s="22">
        <f t="shared" si="48"/>
        <v>9.5120035787066973E-2</v>
      </c>
      <c r="U145" s="22">
        <f t="shared" si="49"/>
        <v>0.48305184154282027</v>
      </c>
      <c r="V145" s="22">
        <f t="shared" si="50"/>
        <v>0.23158805109597891</v>
      </c>
      <c r="W145" s="22">
        <f t="shared" si="51"/>
        <v>9.216147458502661</v>
      </c>
      <c r="X145" s="11">
        <f t="shared" si="52"/>
        <v>9.216147458502661</v>
      </c>
      <c r="Y145" s="11">
        <f t="shared" si="53"/>
        <v>9.216147458502661</v>
      </c>
      <c r="Z145" s="11">
        <f t="shared" si="54"/>
        <v>8.4911982482929496</v>
      </c>
      <c r="AA145" s="11">
        <f t="shared" si="55"/>
        <v>9.9232935278109267</v>
      </c>
      <c r="AB145" s="22">
        <f t="shared" si="39"/>
        <v>1.0531467075805927</v>
      </c>
      <c r="AC145" s="22">
        <v>1.1200000000000001</v>
      </c>
      <c r="AD145" s="22">
        <f t="shared" si="40"/>
        <v>0.94030956033981483</v>
      </c>
      <c r="AE145" s="22">
        <f>SUM((Rate!$F$2*Weight!R145),(Rate!$F$6*Weight!S145),(Rate!$F$10*Weight!T145),(Rate!$F$14*Weight!U145),(Rate!$F$18*Weight!V145))</f>
        <v>0.55781718773298883</v>
      </c>
      <c r="AF145" s="22">
        <f>SUM((Rate!$F$3*Weight!R145),(Rate!$F$7*Weight!S145),(Rate!$F$11*Weight!T145),(Rate!$F$15*Weight!U145),(Rate!$F$19*Weight!V145))</f>
        <v>0.44218281226701139</v>
      </c>
      <c r="AG145" s="23">
        <v>1</v>
      </c>
    </row>
    <row r="146" spans="1:33" x14ac:dyDescent="0.25">
      <c r="A146" s="22" t="s">
        <v>186</v>
      </c>
      <c r="B146" s="22" t="s">
        <v>194</v>
      </c>
      <c r="C146" s="23">
        <v>5</v>
      </c>
      <c r="D146" s="23">
        <v>0.2</v>
      </c>
      <c r="E146" s="23">
        <v>5</v>
      </c>
      <c r="F146" s="23">
        <v>0.2</v>
      </c>
      <c r="G146" s="23">
        <v>5</v>
      </c>
      <c r="H146" s="23">
        <f>1/7</f>
        <v>0.14285714285714285</v>
      </c>
      <c r="I146" s="23">
        <f>1/7</f>
        <v>0.14285714285714285</v>
      </c>
      <c r="J146" s="23">
        <v>7</v>
      </c>
      <c r="K146" s="23">
        <v>5</v>
      </c>
      <c r="L146" s="23">
        <v>7</v>
      </c>
      <c r="M146" s="22">
        <f t="shared" si="41"/>
        <v>6.5428571428571427</v>
      </c>
      <c r="N146" s="22">
        <f t="shared" si="42"/>
        <v>11.342857142857142</v>
      </c>
      <c r="O146" s="22">
        <f t="shared" si="43"/>
        <v>18.142857142857142</v>
      </c>
      <c r="P146" s="22">
        <f t="shared" si="44"/>
        <v>6.5428571428571436</v>
      </c>
      <c r="Q146" s="22">
        <f t="shared" si="45"/>
        <v>22.2</v>
      </c>
      <c r="R146" s="22">
        <f t="shared" si="46"/>
        <v>0.35053447873763843</v>
      </c>
      <c r="S146" s="22">
        <f t="shared" si="47"/>
        <v>0.14804048934869343</v>
      </c>
      <c r="T146" s="22">
        <f t="shared" si="48"/>
        <v>8.8093482818005733E-2</v>
      </c>
      <c r="U146" s="22">
        <f t="shared" si="49"/>
        <v>0.24302360507471721</v>
      </c>
      <c r="V146" s="22">
        <f t="shared" si="50"/>
        <v>0.17030794402094523</v>
      </c>
      <c r="W146" s="22">
        <f t="shared" si="51"/>
        <v>8.4344653628147093</v>
      </c>
      <c r="X146" s="11">
        <f t="shared" si="52"/>
        <v>12.830105714349783</v>
      </c>
      <c r="Y146" s="11">
        <f t="shared" si="53"/>
        <v>15.98913130571318</v>
      </c>
      <c r="Z146" s="11">
        <f t="shared" si="54"/>
        <v>11.052243130771451</v>
      </c>
      <c r="AA146" s="11">
        <f t="shared" si="55"/>
        <v>11.693121137833018</v>
      </c>
      <c r="AB146" s="22">
        <f t="shared" si="39"/>
        <v>1.749953332574107</v>
      </c>
      <c r="AC146" s="22">
        <v>1.1200000000000001</v>
      </c>
      <c r="AD146" s="22">
        <f t="shared" si="40"/>
        <v>1.5624583326554526</v>
      </c>
      <c r="AE146" s="22">
        <f>SUM((Rate!$F$2*Weight!R146),(Rate!$F$6*Weight!S146),(Rate!$F$10*Weight!T146),(Rate!$F$14*Weight!U146),(Rate!$F$18*Weight!V146))</f>
        <v>0.44811764593164849</v>
      </c>
      <c r="AF146" s="22">
        <f>SUM((Rate!$F$3*Weight!R146),(Rate!$F$7*Weight!S146),(Rate!$F$11*Weight!T146),(Rate!$F$15*Weight!U146),(Rate!$F$19*Weight!V146))</f>
        <v>0.55188235406835162</v>
      </c>
      <c r="AG146" s="23">
        <v>2</v>
      </c>
    </row>
    <row r="147" spans="1:33" x14ac:dyDescent="0.25">
      <c r="A147" s="22" t="s">
        <v>195</v>
      </c>
      <c r="B147" s="22" t="s">
        <v>196</v>
      </c>
      <c r="C147" s="23">
        <f>1/7</f>
        <v>0.14285714285714285</v>
      </c>
      <c r="D147" s="23">
        <f>1/9</f>
        <v>0.1111111111111111</v>
      </c>
      <c r="E147" s="23">
        <f>1/9</f>
        <v>0.1111111111111111</v>
      </c>
      <c r="F147" s="23">
        <f>1/9</f>
        <v>0.1111111111111111</v>
      </c>
      <c r="G147" s="23">
        <v>9</v>
      </c>
      <c r="H147" s="23">
        <f>1/9</f>
        <v>0.1111111111111111</v>
      </c>
      <c r="I147" s="23">
        <f>1/9</f>
        <v>0.1111111111111111</v>
      </c>
      <c r="J147" s="23">
        <v>9</v>
      </c>
      <c r="K147" s="23">
        <v>9</v>
      </c>
      <c r="L147" s="23">
        <v>9</v>
      </c>
      <c r="M147" s="22">
        <f t="shared" si="41"/>
        <v>8.3333333333333321</v>
      </c>
      <c r="N147" s="22">
        <f t="shared" si="42"/>
        <v>10.365079365079364</v>
      </c>
      <c r="O147" s="22">
        <f t="shared" si="43"/>
        <v>28.111111111111111</v>
      </c>
      <c r="P147" s="22">
        <f t="shared" si="44"/>
        <v>10.333333333333332</v>
      </c>
      <c r="Q147" s="22">
        <f t="shared" si="45"/>
        <v>37</v>
      </c>
      <c r="R147" s="22">
        <f t="shared" si="46"/>
        <v>0.31363032601176977</v>
      </c>
      <c r="S147" s="22">
        <f t="shared" si="47"/>
        <v>0.30212636579506935</v>
      </c>
      <c r="T147" s="22">
        <f t="shared" si="48"/>
        <v>6.2724428451058592E-2</v>
      </c>
      <c r="U147" s="22">
        <f t="shared" si="49"/>
        <v>0.30836180520622375</v>
      </c>
      <c r="V147" s="22">
        <f t="shared" si="50"/>
        <v>1.3157074535878588E-2</v>
      </c>
      <c r="W147" s="22">
        <f t="shared" si="51"/>
        <v>12.16394172611467</v>
      </c>
      <c r="X147" s="11">
        <f t="shared" si="52"/>
        <v>10.640364302866306</v>
      </c>
      <c r="Y147" s="11">
        <f t="shared" si="53"/>
        <v>4.5248388751261288</v>
      </c>
      <c r="Z147" s="11">
        <f t="shared" si="54"/>
        <v>12.145733923631857</v>
      </c>
      <c r="AA147" s="11">
        <f t="shared" si="55"/>
        <v>9.3338597528995368</v>
      </c>
      <c r="AB147" s="22">
        <f t="shared" si="39"/>
        <v>1.1904369290319248</v>
      </c>
      <c r="AC147" s="22">
        <v>1.1200000000000001</v>
      </c>
      <c r="AD147" s="22">
        <f t="shared" si="40"/>
        <v>1.0628901152070755</v>
      </c>
      <c r="AE147" s="22">
        <f>SUM((Rate!$F$2*Weight!R147),(Rate!$F$6*Weight!S147),(Rate!$F$10*Weight!T147),(Rate!$F$14*Weight!U147),(Rate!$F$18*Weight!V147))</f>
        <v>0.51654691012278076</v>
      </c>
      <c r="AF147" s="22">
        <f>SUM((Rate!$F$3*Weight!R147),(Rate!$F$7*Weight!S147),(Rate!$F$11*Weight!T147),(Rate!$F$15*Weight!U147),(Rate!$F$19*Weight!V147))</f>
        <v>0.4834530898772193</v>
      </c>
      <c r="AG147" s="23">
        <v>1</v>
      </c>
    </row>
    <row r="148" spans="1:33" x14ac:dyDescent="0.25">
      <c r="A148" s="22" t="s">
        <v>195</v>
      </c>
      <c r="B148" s="22" t="s">
        <v>197</v>
      </c>
      <c r="C148" s="23">
        <v>0.2</v>
      </c>
      <c r="D148" s="23">
        <v>0.2</v>
      </c>
      <c r="E148" s="23">
        <v>1</v>
      </c>
      <c r="F148" s="23">
        <v>5</v>
      </c>
      <c r="G148" s="23">
        <v>0.2</v>
      </c>
      <c r="H148" s="23">
        <v>0.2</v>
      </c>
      <c r="I148" s="23">
        <v>1</v>
      </c>
      <c r="J148" s="23">
        <v>5</v>
      </c>
      <c r="K148" s="23">
        <v>0.2</v>
      </c>
      <c r="L148" s="23">
        <v>5</v>
      </c>
      <c r="M148" s="22">
        <f t="shared" si="41"/>
        <v>13</v>
      </c>
      <c r="N148" s="22">
        <f t="shared" si="42"/>
        <v>6.6000000000000005</v>
      </c>
      <c r="O148" s="22">
        <f t="shared" si="43"/>
        <v>7.4</v>
      </c>
      <c r="P148" s="22">
        <f t="shared" si="44"/>
        <v>6.6000000000000005</v>
      </c>
      <c r="Q148" s="22">
        <f t="shared" si="45"/>
        <v>17</v>
      </c>
      <c r="R148" s="22">
        <f t="shared" si="46"/>
        <v>6.6297560415207471E-2</v>
      </c>
      <c r="S148" s="22">
        <f t="shared" si="47"/>
        <v>0.32297019355842888</v>
      </c>
      <c r="T148" s="22">
        <f t="shared" si="48"/>
        <v>0.25881092939916467</v>
      </c>
      <c r="U148" s="22">
        <f t="shared" si="49"/>
        <v>0.30724537783361316</v>
      </c>
      <c r="V148" s="22">
        <f t="shared" si="50"/>
        <v>4.4675938793585855E-2</v>
      </c>
      <c r="W148" s="22">
        <f t="shared" si="51"/>
        <v>7.4788203333743244</v>
      </c>
      <c r="X148" s="11">
        <f t="shared" si="52"/>
        <v>7.6348431336100964</v>
      </c>
      <c r="Y148" s="11">
        <f t="shared" si="53"/>
        <v>8.5961911744069841</v>
      </c>
      <c r="Z148" s="11">
        <f t="shared" si="54"/>
        <v>7.2279738599931962</v>
      </c>
      <c r="AA148" s="11">
        <f t="shared" si="55"/>
        <v>6.463855201818272</v>
      </c>
      <c r="AB148" s="22">
        <f t="shared" si="39"/>
        <v>0.62008418516014352</v>
      </c>
      <c r="AC148" s="22">
        <v>1.1200000000000001</v>
      </c>
      <c r="AD148" s="22">
        <f t="shared" si="40"/>
        <v>0.55364659389298521</v>
      </c>
      <c r="AE148" s="22">
        <f>SUM((Rate!$F$2*Weight!R148),(Rate!$F$6*Weight!S148),(Rate!$F$10*Weight!T148),(Rate!$F$14*Weight!U148),(Rate!$F$18*Weight!V148))</f>
        <v>0.65499739970328208</v>
      </c>
      <c r="AF148" s="22">
        <f>SUM((Rate!$F$3*Weight!R148),(Rate!$F$7*Weight!S148),(Rate!$F$11*Weight!T148),(Rate!$F$15*Weight!U148),(Rate!$F$19*Weight!V148))</f>
        <v>0.34500260029671798</v>
      </c>
      <c r="AG148" s="23">
        <v>1</v>
      </c>
    </row>
    <row r="149" spans="1:33" x14ac:dyDescent="0.25">
      <c r="A149" s="22" t="s">
        <v>195</v>
      </c>
      <c r="B149" s="22" t="s">
        <v>198</v>
      </c>
      <c r="C149" s="23">
        <v>7</v>
      </c>
      <c r="D149" s="23">
        <f>1/7</f>
        <v>0.14285714285714285</v>
      </c>
      <c r="E149" s="23">
        <f>1/3</f>
        <v>0.33333333333333331</v>
      </c>
      <c r="F149" s="23">
        <v>0.2</v>
      </c>
      <c r="G149" s="23">
        <v>7</v>
      </c>
      <c r="H149" s="23">
        <f>1/7</f>
        <v>0.14285714285714285</v>
      </c>
      <c r="I149" s="23">
        <v>0.2</v>
      </c>
      <c r="J149" s="23">
        <f>1/3</f>
        <v>0.33333333333333331</v>
      </c>
      <c r="K149" s="23">
        <v>0.2</v>
      </c>
      <c r="L149" s="23">
        <v>3</v>
      </c>
      <c r="M149" s="22">
        <f t="shared" si="41"/>
        <v>6.6761904761904756</v>
      </c>
      <c r="N149" s="22">
        <f t="shared" si="42"/>
        <v>13.285714285714285</v>
      </c>
      <c r="O149" s="22">
        <f t="shared" si="43"/>
        <v>23</v>
      </c>
      <c r="P149" s="22">
        <f t="shared" si="44"/>
        <v>1.8761904761904762</v>
      </c>
      <c r="Q149" s="22">
        <f t="shared" si="45"/>
        <v>14.333333333333334</v>
      </c>
      <c r="R149" s="22">
        <f t="shared" si="46"/>
        <v>0.24199207102047438</v>
      </c>
      <c r="S149" s="22">
        <f t="shared" si="47"/>
        <v>0.19919714478783082</v>
      </c>
      <c r="T149" s="22">
        <f t="shared" si="48"/>
        <v>3.6717219793817181E-2</v>
      </c>
      <c r="U149" s="22">
        <f t="shared" si="49"/>
        <v>0.43438385228101445</v>
      </c>
      <c r="V149" s="22">
        <f t="shared" si="50"/>
        <v>8.770971211686325E-2</v>
      </c>
      <c r="W149" s="22">
        <f t="shared" si="51"/>
        <v>8.9670875626647</v>
      </c>
      <c r="X149" s="11">
        <f t="shared" si="52"/>
        <v>5.9821777854702596</v>
      </c>
      <c r="Y149" s="11">
        <f t="shared" si="53"/>
        <v>5.5795013038504955</v>
      </c>
      <c r="Z149" s="11">
        <f t="shared" si="54"/>
        <v>7.2757759977349536</v>
      </c>
      <c r="AA149" s="11">
        <f t="shared" si="55"/>
        <v>5.1508178132720337</v>
      </c>
      <c r="AB149" s="22">
        <f t="shared" si="39"/>
        <v>0.39776802314962234</v>
      </c>
      <c r="AC149" s="22">
        <v>1.1200000000000001</v>
      </c>
      <c r="AD149" s="22">
        <f t="shared" si="40"/>
        <v>0.35515002066930562</v>
      </c>
      <c r="AE149" s="22">
        <f>SUM((Rate!$F$2*Weight!R149),(Rate!$F$6*Weight!S149),(Rate!$F$10*Weight!T149),(Rate!$F$14*Weight!U149),(Rate!$F$18*Weight!V149))</f>
        <v>0.51916014171482494</v>
      </c>
      <c r="AF149" s="22">
        <f>SUM((Rate!$F$3*Weight!R149),(Rate!$F$7*Weight!S149),(Rate!$F$11*Weight!T149),(Rate!$F$15*Weight!U149),(Rate!$F$19*Weight!V149))</f>
        <v>0.48083985828517523</v>
      </c>
      <c r="AG149" s="23">
        <v>2</v>
      </c>
    </row>
    <row r="150" spans="1:33" x14ac:dyDescent="0.25">
      <c r="A150" s="22" t="s">
        <v>195</v>
      </c>
      <c r="B150" s="22" t="s">
        <v>199</v>
      </c>
      <c r="C150" s="23">
        <v>5</v>
      </c>
      <c r="D150" s="23">
        <f>1/7</f>
        <v>0.14285714285714285</v>
      </c>
      <c r="E150" s="23">
        <f>1/3</f>
        <v>0.33333333333333331</v>
      </c>
      <c r="F150" s="23">
        <v>1</v>
      </c>
      <c r="G150" s="23">
        <v>5</v>
      </c>
      <c r="H150" s="23">
        <f>1/7</f>
        <v>0.14285714285714285</v>
      </c>
      <c r="I150" s="23">
        <v>0.2</v>
      </c>
      <c r="J150" s="23">
        <v>7</v>
      </c>
      <c r="K150" s="23">
        <f>1/3</f>
        <v>0.33333333333333331</v>
      </c>
      <c r="L150" s="23">
        <v>7</v>
      </c>
      <c r="M150" s="22">
        <f t="shared" si="41"/>
        <v>4.7333333333333334</v>
      </c>
      <c r="N150" s="22">
        <f t="shared" si="42"/>
        <v>7.3428571428571434</v>
      </c>
      <c r="O150" s="22">
        <f t="shared" si="43"/>
        <v>18.142857142857142</v>
      </c>
      <c r="P150" s="22">
        <f t="shared" si="44"/>
        <v>2.6190476190476191</v>
      </c>
      <c r="Q150" s="22">
        <f t="shared" si="45"/>
        <v>25</v>
      </c>
      <c r="R150" s="22">
        <f t="shared" si="46"/>
        <v>0.28301294724554199</v>
      </c>
      <c r="S150" s="22">
        <f t="shared" si="47"/>
        <v>0.22316980491081209</v>
      </c>
      <c r="T150" s="22">
        <f t="shared" si="48"/>
        <v>9.1830887998807745E-2</v>
      </c>
      <c r="U150" s="22">
        <f t="shared" si="49"/>
        <v>0.36352690816022981</v>
      </c>
      <c r="V150" s="22">
        <f t="shared" si="50"/>
        <v>3.8459451684608313E-2</v>
      </c>
      <c r="W150" s="22">
        <f t="shared" si="51"/>
        <v>7.4009702499003582</v>
      </c>
      <c r="X150" s="11">
        <f t="shared" si="52"/>
        <v>6.1463059702661083</v>
      </c>
      <c r="Y150" s="11">
        <f t="shared" si="53"/>
        <v>5.5995975524104082</v>
      </c>
      <c r="Z150" s="11">
        <f t="shared" si="54"/>
        <v>6.4583057811961675</v>
      </c>
      <c r="AA150" s="11">
        <f t="shared" si="55"/>
        <v>5.9732940835697006</v>
      </c>
      <c r="AB150" s="22">
        <f t="shared" si="39"/>
        <v>0.32892368186713705</v>
      </c>
      <c r="AC150" s="22">
        <v>1.1200000000000001</v>
      </c>
      <c r="AD150" s="22">
        <f t="shared" si="40"/>
        <v>0.29368185880994374</v>
      </c>
      <c r="AE150" s="22">
        <f>SUM((Rate!$F$2*Weight!R150),(Rate!$F$6*Weight!S150),(Rate!$F$10*Weight!T150),(Rate!$F$14*Weight!U150),(Rate!$F$18*Weight!V150))</f>
        <v>0.5128425948878782</v>
      </c>
      <c r="AF150" s="22">
        <f>SUM((Rate!$F$3*Weight!R150),(Rate!$F$7*Weight!S150),(Rate!$F$11*Weight!T150),(Rate!$F$15*Weight!U150),(Rate!$F$19*Weight!V150))</f>
        <v>0.48715740511212174</v>
      </c>
      <c r="AG150" s="23">
        <v>2</v>
      </c>
    </row>
    <row r="151" spans="1:33" x14ac:dyDescent="0.25">
      <c r="A151" s="22" t="s">
        <v>195</v>
      </c>
      <c r="B151" s="22" t="s">
        <v>200</v>
      </c>
      <c r="C151" s="23">
        <f>1/9</f>
        <v>0.1111111111111111</v>
      </c>
      <c r="D151" s="23">
        <f>1/7</f>
        <v>0.14285714285714285</v>
      </c>
      <c r="E151" s="23">
        <v>7</v>
      </c>
      <c r="F151" s="23">
        <v>3</v>
      </c>
      <c r="G151" s="23">
        <v>1</v>
      </c>
      <c r="H151" s="23">
        <v>1</v>
      </c>
      <c r="I151" s="23">
        <v>3</v>
      </c>
      <c r="J151" s="23">
        <f>1/3</f>
        <v>0.33333333333333331</v>
      </c>
      <c r="K151" s="23">
        <f>1/7</f>
        <v>0.14285714285714285</v>
      </c>
      <c r="L151" s="23">
        <v>3</v>
      </c>
      <c r="M151" s="22">
        <f t="shared" si="41"/>
        <v>27</v>
      </c>
      <c r="N151" s="22">
        <f t="shared" si="42"/>
        <v>3.4444444444444446</v>
      </c>
      <c r="O151" s="22">
        <f t="shared" si="43"/>
        <v>12.333333333333332</v>
      </c>
      <c r="P151" s="22">
        <f t="shared" si="44"/>
        <v>4.6190476190476186</v>
      </c>
      <c r="Q151" s="22">
        <f t="shared" si="45"/>
        <v>5.4761904761904763</v>
      </c>
      <c r="R151" s="22">
        <f t="shared" si="46"/>
        <v>3.0667384030695723E-2</v>
      </c>
      <c r="S151" s="22">
        <f t="shared" si="47"/>
        <v>0.30736604535884476</v>
      </c>
      <c r="T151" s="22">
        <f t="shared" si="48"/>
        <v>0.11486243462125822</v>
      </c>
      <c r="U151" s="22">
        <f t="shared" si="49"/>
        <v>0.33758439053851208</v>
      </c>
      <c r="V151" s="22">
        <f t="shared" si="50"/>
        <v>0.20951974545068919</v>
      </c>
      <c r="W151" s="22">
        <f t="shared" si="51"/>
        <v>5.9106566959458418</v>
      </c>
      <c r="X151" s="11">
        <f t="shared" si="52"/>
        <v>6.2482758987917117</v>
      </c>
      <c r="Y151" s="11">
        <f t="shared" si="53"/>
        <v>5.504818793131335</v>
      </c>
      <c r="Z151" s="11">
        <f t="shared" si="54"/>
        <v>6.1830693728982791</v>
      </c>
      <c r="AA151" s="11">
        <f t="shared" si="55"/>
        <v>5.6733216743404205</v>
      </c>
      <c r="AB151" s="22">
        <f t="shared" si="39"/>
        <v>0.2260071217553794</v>
      </c>
      <c r="AC151" s="22">
        <v>1.1200000000000001</v>
      </c>
      <c r="AD151" s="22">
        <f t="shared" si="40"/>
        <v>0.20179207299587446</v>
      </c>
      <c r="AE151" s="22">
        <f>SUM((Rate!$F$2*Weight!R151),(Rate!$F$6*Weight!S151),(Rate!$F$10*Weight!T151),(Rate!$F$14*Weight!U151),(Rate!$F$18*Weight!V151))</f>
        <v>0.64309057299806427</v>
      </c>
      <c r="AF151" s="22">
        <f>SUM((Rate!$F$3*Weight!R151),(Rate!$F$7*Weight!S151),(Rate!$F$11*Weight!T151),(Rate!$F$15*Weight!U151),(Rate!$F$19*Weight!V151))</f>
        <v>0.35690942700193579</v>
      </c>
      <c r="AG151" s="23">
        <v>1</v>
      </c>
    </row>
    <row r="152" spans="1:33" x14ac:dyDescent="0.25">
      <c r="A152" s="22" t="s">
        <v>195</v>
      </c>
      <c r="B152" s="22" t="s">
        <v>201</v>
      </c>
      <c r="C152" s="23">
        <v>5</v>
      </c>
      <c r="D152" s="23">
        <f>1/7</f>
        <v>0.14285714285714285</v>
      </c>
      <c r="E152" s="23">
        <v>7</v>
      </c>
      <c r="F152" s="23">
        <f>1/7</f>
        <v>0.14285714285714285</v>
      </c>
      <c r="G152" s="23">
        <v>5</v>
      </c>
      <c r="H152" s="23">
        <v>5</v>
      </c>
      <c r="I152" s="23">
        <f>1/7</f>
        <v>0.14285714285714285</v>
      </c>
      <c r="J152" s="23">
        <v>0.2</v>
      </c>
      <c r="K152" s="23">
        <v>7</v>
      </c>
      <c r="L152" s="23">
        <v>9</v>
      </c>
      <c r="M152" s="22">
        <f t="shared" si="41"/>
        <v>8.4857142857142858</v>
      </c>
      <c r="N152" s="22">
        <f t="shared" si="42"/>
        <v>18.2</v>
      </c>
      <c r="O152" s="22">
        <f t="shared" si="43"/>
        <v>25</v>
      </c>
      <c r="P152" s="22">
        <f t="shared" si="44"/>
        <v>8.3968253968253972</v>
      </c>
      <c r="Q152" s="22">
        <f t="shared" si="45"/>
        <v>10.542857142857143</v>
      </c>
      <c r="R152" s="22">
        <f t="shared" si="46"/>
        <v>0.30395378425329095</v>
      </c>
      <c r="S152" s="22">
        <f t="shared" si="47"/>
        <v>6.2899500146030643E-2</v>
      </c>
      <c r="T152" s="22">
        <f t="shared" si="48"/>
        <v>2.0761490008020508E-2</v>
      </c>
      <c r="U152" s="22">
        <f t="shared" si="49"/>
        <v>0.33084031312700224</v>
      </c>
      <c r="V152" s="22">
        <f t="shared" si="50"/>
        <v>0.28154491246565566</v>
      </c>
      <c r="W152" s="22">
        <f t="shared" si="51"/>
        <v>10.264338759176452</v>
      </c>
      <c r="X152" s="11">
        <f t="shared" si="52"/>
        <v>5.2634693540740507</v>
      </c>
      <c r="Y152" s="11">
        <f t="shared" si="53"/>
        <v>8.686045342363137</v>
      </c>
      <c r="Z152" s="11">
        <f t="shared" si="54"/>
        <v>10.560361863259732</v>
      </c>
      <c r="AA152" s="11">
        <f t="shared" si="55"/>
        <v>10.173461714213138</v>
      </c>
      <c r="AB152" s="22">
        <f t="shared" si="39"/>
        <v>0.99738385165432586</v>
      </c>
      <c r="AC152" s="22">
        <v>1.1200000000000001</v>
      </c>
      <c r="AD152" s="22">
        <f t="shared" si="40"/>
        <v>0.89052129611993369</v>
      </c>
      <c r="AE152" s="22">
        <f>SUM((Rate!$F$2*Weight!R152),(Rate!$F$6*Weight!S152),(Rate!$F$10*Weight!T152),(Rate!$F$14*Weight!U152),(Rate!$F$18*Weight!V152))</f>
        <v>0.43592926599473081</v>
      </c>
      <c r="AF152" s="22">
        <f>SUM((Rate!$F$3*Weight!R152),(Rate!$F$7*Weight!S152),(Rate!$F$11*Weight!T152),(Rate!$F$15*Weight!U152),(Rate!$F$19*Weight!V152))</f>
        <v>0.56407073400526919</v>
      </c>
      <c r="AG152" s="23">
        <v>1</v>
      </c>
    </row>
    <row r="153" spans="1:33" x14ac:dyDescent="0.25">
      <c r="A153" s="22" t="s">
        <v>195</v>
      </c>
      <c r="B153" s="22" t="s">
        <v>202</v>
      </c>
      <c r="C153" s="23">
        <v>0.2</v>
      </c>
      <c r="D153" s="23">
        <f>1/7</f>
        <v>0.14285714285714285</v>
      </c>
      <c r="E153" s="23">
        <v>1</v>
      </c>
      <c r="F153" s="23">
        <v>1</v>
      </c>
      <c r="G153" s="23">
        <v>5</v>
      </c>
      <c r="H153" s="23">
        <f>1/7</f>
        <v>0.14285714285714285</v>
      </c>
      <c r="I153" s="23">
        <v>1</v>
      </c>
      <c r="J153" s="23">
        <v>3</v>
      </c>
      <c r="K153" s="23">
        <f>1/7</f>
        <v>0.14285714285714285</v>
      </c>
      <c r="L153" s="23">
        <v>7</v>
      </c>
      <c r="M153" s="22">
        <f t="shared" si="41"/>
        <v>15</v>
      </c>
      <c r="N153" s="22">
        <f t="shared" si="42"/>
        <v>2.5428571428571427</v>
      </c>
      <c r="O153" s="22">
        <f t="shared" si="43"/>
        <v>14.333333333333334</v>
      </c>
      <c r="P153" s="22">
        <f t="shared" si="44"/>
        <v>2.4285714285714284</v>
      </c>
      <c r="Q153" s="22">
        <f t="shared" si="45"/>
        <v>19</v>
      </c>
      <c r="R153" s="22">
        <f t="shared" si="46"/>
        <v>6.5308180455904669E-2</v>
      </c>
      <c r="S153" s="22">
        <f t="shared" si="47"/>
        <v>0.3711229456231766</v>
      </c>
      <c r="T153" s="22">
        <f t="shared" si="48"/>
        <v>8.6360812034852047E-2</v>
      </c>
      <c r="U153" s="22">
        <f t="shared" si="49"/>
        <v>0.42569658903402929</v>
      </c>
      <c r="V153" s="22">
        <f t="shared" si="50"/>
        <v>5.1511472852037408E-2</v>
      </c>
      <c r="W153" s="22">
        <f t="shared" si="51"/>
        <v>5.1788129839143755</v>
      </c>
      <c r="X153" s="11">
        <f t="shared" si="52"/>
        <v>5.1620219920878245</v>
      </c>
      <c r="Y153" s="11">
        <f t="shared" si="53"/>
        <v>5.1092826504094013</v>
      </c>
      <c r="Z153" s="11">
        <f t="shared" si="54"/>
        <v>5.2128272793827248</v>
      </c>
      <c r="AA153" s="11">
        <f t="shared" si="55"/>
        <v>5.0365081482331924</v>
      </c>
      <c r="AB153" s="22">
        <f t="shared" si="39"/>
        <v>3.4972652701375839E-2</v>
      </c>
      <c r="AC153" s="22">
        <v>1.1200000000000001</v>
      </c>
      <c r="AD153" s="22">
        <f t="shared" si="40"/>
        <v>3.1225582769085568E-2</v>
      </c>
      <c r="AE153" s="22">
        <f>SUM((Rate!$F$2*Weight!R153),(Rate!$F$6*Weight!S153),(Rate!$F$10*Weight!T153),(Rate!$F$14*Weight!U153),(Rate!$F$18*Weight!V153))</f>
        <v>0.65454750393457528</v>
      </c>
      <c r="AF153" s="22">
        <f>SUM((Rate!$F$3*Weight!R153),(Rate!$F$7*Weight!S153),(Rate!$F$11*Weight!T153),(Rate!$F$15*Weight!U153),(Rate!$F$19*Weight!V153))</f>
        <v>0.34545249606542477</v>
      </c>
      <c r="AG153" s="23">
        <v>1</v>
      </c>
    </row>
    <row r="154" spans="1:33" x14ac:dyDescent="0.25">
      <c r="A154" s="22" t="s">
        <v>195</v>
      </c>
      <c r="B154" s="22" t="s">
        <v>203</v>
      </c>
      <c r="C154" s="23">
        <v>3</v>
      </c>
      <c r="D154" s="23">
        <v>0.2</v>
      </c>
      <c r="E154" s="23">
        <v>3</v>
      </c>
      <c r="F154" s="23">
        <v>5</v>
      </c>
      <c r="G154" s="23">
        <v>5</v>
      </c>
      <c r="H154" s="23">
        <v>0.2</v>
      </c>
      <c r="I154" s="23">
        <v>0.2</v>
      </c>
      <c r="J154" s="23">
        <v>0.2</v>
      </c>
      <c r="K154" s="23">
        <v>0.2</v>
      </c>
      <c r="L154" s="23">
        <v>3</v>
      </c>
      <c r="M154" s="22">
        <f t="shared" si="41"/>
        <v>9.5333333333333332</v>
      </c>
      <c r="N154" s="22">
        <f t="shared" si="42"/>
        <v>4.6000000000000005</v>
      </c>
      <c r="O154" s="22">
        <f t="shared" si="43"/>
        <v>21</v>
      </c>
      <c r="P154" s="22">
        <f t="shared" si="44"/>
        <v>6.7333333333333334</v>
      </c>
      <c r="Q154" s="22">
        <f t="shared" si="45"/>
        <v>9.5333333333333332</v>
      </c>
      <c r="R154" s="22">
        <f t="shared" si="46"/>
        <v>0.21196645225917718</v>
      </c>
      <c r="S154" s="22">
        <f t="shared" si="47"/>
        <v>0.35150027186187327</v>
      </c>
      <c r="T154" s="22">
        <f t="shared" si="48"/>
        <v>3.2551664148736906E-2</v>
      </c>
      <c r="U154" s="22">
        <f t="shared" si="49"/>
        <v>0.25384983792215821</v>
      </c>
      <c r="V154" s="22">
        <f t="shared" si="50"/>
        <v>0.15013177380805448</v>
      </c>
      <c r="W154" s="22">
        <f t="shared" si="51"/>
        <v>7.2183096167726442</v>
      </c>
      <c r="X154" s="11">
        <f t="shared" si="52"/>
        <v>7.4105835581447668</v>
      </c>
      <c r="Y154" s="11">
        <f t="shared" si="53"/>
        <v>6.9440791194621783</v>
      </c>
      <c r="Z154" s="11">
        <f t="shared" si="54"/>
        <v>7.8673904703089805</v>
      </c>
      <c r="AA154" s="11">
        <f t="shared" si="55"/>
        <v>7.3515824821564273</v>
      </c>
      <c r="AB154" s="22">
        <f t="shared" si="39"/>
        <v>0.58959726234224985</v>
      </c>
      <c r="AC154" s="22">
        <v>1.1200000000000001</v>
      </c>
      <c r="AD154" s="22">
        <f t="shared" si="40"/>
        <v>0.52642612709129444</v>
      </c>
      <c r="AE154" s="22">
        <f>SUM((Rate!$F$2*Weight!R154),(Rate!$F$6*Weight!S154),(Rate!$F$10*Weight!T154),(Rate!$F$14*Weight!U154),(Rate!$F$18*Weight!V154))</f>
        <v>0.56319043753395892</v>
      </c>
      <c r="AF154" s="22">
        <f>SUM((Rate!$F$3*Weight!R154),(Rate!$F$7*Weight!S154),(Rate!$F$11*Weight!T154),(Rate!$F$15*Weight!U154),(Rate!$F$19*Weight!V154))</f>
        <v>0.43680956246604119</v>
      </c>
      <c r="AG154" s="23">
        <v>2</v>
      </c>
    </row>
    <row r="155" spans="1:33" x14ac:dyDescent="0.25">
      <c r="A155" s="22" t="s">
        <v>195</v>
      </c>
      <c r="B155" s="22" t="s">
        <v>204</v>
      </c>
      <c r="C155" s="23">
        <v>7</v>
      </c>
      <c r="D155" s="23">
        <f>1/7</f>
        <v>0.14285714285714285</v>
      </c>
      <c r="E155" s="23">
        <v>5</v>
      </c>
      <c r="F155" s="23">
        <f>1/7</f>
        <v>0.14285714285714285</v>
      </c>
      <c r="G155" s="23">
        <f>1/7</f>
        <v>0.14285714285714285</v>
      </c>
      <c r="H155" s="23">
        <f>1/7</f>
        <v>0.14285714285714285</v>
      </c>
      <c r="I155" s="23">
        <v>7</v>
      </c>
      <c r="J155" s="23">
        <v>7</v>
      </c>
      <c r="K155" s="23">
        <f>1/7</f>
        <v>0.14285714285714285</v>
      </c>
      <c r="L155" s="23">
        <v>7</v>
      </c>
      <c r="M155" s="22">
        <f t="shared" si="41"/>
        <v>20.142857142857142</v>
      </c>
      <c r="N155" s="22">
        <f t="shared" si="42"/>
        <v>22.142857142857142</v>
      </c>
      <c r="O155" s="22">
        <f t="shared" si="43"/>
        <v>8.428571428571427</v>
      </c>
      <c r="P155" s="22">
        <f t="shared" si="44"/>
        <v>1.5714285714285714</v>
      </c>
      <c r="Q155" s="22">
        <f t="shared" si="45"/>
        <v>22.2</v>
      </c>
      <c r="R155" s="22">
        <f t="shared" si="46"/>
        <v>9.6528334957891884E-2</v>
      </c>
      <c r="S155" s="22">
        <f t="shared" si="47"/>
        <v>9.5085409534184012E-2</v>
      </c>
      <c r="T155" s="22">
        <f t="shared" si="48"/>
        <v>0.237703047355107</v>
      </c>
      <c r="U155" s="22">
        <f t="shared" si="49"/>
        <v>0.48916683780194825</v>
      </c>
      <c r="V155" s="22">
        <f t="shared" si="50"/>
        <v>8.1516370350868922E-2</v>
      </c>
      <c r="W155" s="22">
        <f t="shared" si="51"/>
        <v>9.1399901508159029</v>
      </c>
      <c r="X155" s="11">
        <f t="shared" si="52"/>
        <v>8.238154759883864</v>
      </c>
      <c r="Y155" s="11">
        <f t="shared" si="53"/>
        <v>9.3372586207060468</v>
      </c>
      <c r="Z155" s="11">
        <f t="shared" si="54"/>
        <v>8.3100461009463</v>
      </c>
      <c r="AA155" s="11">
        <f t="shared" si="55"/>
        <v>8.3612681374613516</v>
      </c>
      <c r="AB155" s="22">
        <f t="shared" si="39"/>
        <v>0.91933588849067327</v>
      </c>
      <c r="AC155" s="22">
        <v>1.1200000000000001</v>
      </c>
      <c r="AD155" s="22">
        <f t="shared" si="40"/>
        <v>0.82083561472381539</v>
      </c>
      <c r="AE155" s="22">
        <f>SUM((Rate!$F$2*Weight!R155),(Rate!$F$6*Weight!S155),(Rate!$F$10*Weight!T155),(Rate!$F$14*Weight!U155),(Rate!$F$18*Weight!V155))</f>
        <v>0.58161766086761735</v>
      </c>
      <c r="AF155" s="22">
        <f>SUM((Rate!$F$3*Weight!R155),(Rate!$F$7*Weight!S155),(Rate!$F$11*Weight!T155),(Rate!$F$15*Weight!U155),(Rate!$F$19*Weight!V155))</f>
        <v>0.41838233913238282</v>
      </c>
      <c r="AG155" s="23">
        <v>1</v>
      </c>
    </row>
    <row r="156" spans="1:33" x14ac:dyDescent="0.25">
      <c r="A156" s="22" t="s">
        <v>195</v>
      </c>
      <c r="B156" s="22" t="s">
        <v>205</v>
      </c>
      <c r="C156" s="23">
        <v>7</v>
      </c>
      <c r="D156" s="23">
        <f>1/7</f>
        <v>0.14285714285714285</v>
      </c>
      <c r="E156" s="23">
        <v>7</v>
      </c>
      <c r="F156" s="23">
        <f>1/7</f>
        <v>0.14285714285714285</v>
      </c>
      <c r="G156" s="23">
        <f>1/7</f>
        <v>0.14285714285714285</v>
      </c>
      <c r="H156" s="23">
        <v>7</v>
      </c>
      <c r="I156" s="23">
        <f>1/7</f>
        <v>0.14285714285714285</v>
      </c>
      <c r="J156" s="23">
        <f>1/7</f>
        <v>0.14285714285714285</v>
      </c>
      <c r="K156" s="23">
        <f>1/7</f>
        <v>0.14285714285714285</v>
      </c>
      <c r="L156" s="23">
        <v>7</v>
      </c>
      <c r="M156" s="22">
        <f t="shared" si="41"/>
        <v>15.285714285714285</v>
      </c>
      <c r="N156" s="22">
        <f t="shared" si="42"/>
        <v>29</v>
      </c>
      <c r="O156" s="22">
        <f t="shared" si="43"/>
        <v>22.142857142857142</v>
      </c>
      <c r="P156" s="22">
        <f t="shared" si="44"/>
        <v>1.5714285714285714</v>
      </c>
      <c r="Q156" s="22">
        <f t="shared" si="45"/>
        <v>8.4285714285714288</v>
      </c>
      <c r="R156" s="22">
        <f t="shared" si="46"/>
        <v>0.14615742936040391</v>
      </c>
      <c r="S156" s="22">
        <f t="shared" si="47"/>
        <v>3.1627681873580525E-2</v>
      </c>
      <c r="T156" s="22">
        <f t="shared" si="48"/>
        <v>8.0748927702279066E-2</v>
      </c>
      <c r="U156" s="22">
        <f t="shared" si="49"/>
        <v>0.49646487575528891</v>
      </c>
      <c r="V156" s="22">
        <f t="shared" si="50"/>
        <v>0.24500108530844761</v>
      </c>
      <c r="W156" s="22">
        <f t="shared" si="51"/>
        <v>7.1068395883830116</v>
      </c>
      <c r="X156" s="11">
        <f t="shared" si="52"/>
        <v>5.3739817272237964</v>
      </c>
      <c r="Y156" s="11">
        <f t="shared" si="53"/>
        <v>5.3120958322570893</v>
      </c>
      <c r="Z156" s="11">
        <f t="shared" si="54"/>
        <v>8.0996882999037183</v>
      </c>
      <c r="AA156" s="11">
        <f t="shared" si="55"/>
        <v>8.6761367153353017</v>
      </c>
      <c r="AB156" s="22">
        <f t="shared" si="39"/>
        <v>0.47843710815514595</v>
      </c>
      <c r="AC156" s="22">
        <v>1.1200000000000001</v>
      </c>
      <c r="AD156" s="22">
        <f t="shared" si="40"/>
        <v>0.4271759894242374</v>
      </c>
      <c r="AE156" s="22">
        <f>SUM((Rate!$F$2*Weight!R156),(Rate!$F$6*Weight!S156),(Rate!$F$10*Weight!T156),(Rate!$F$14*Weight!U156),(Rate!$F$18*Weight!V156))</f>
        <v>0.51518423107294076</v>
      </c>
      <c r="AF156" s="22">
        <f>SUM((Rate!$F$3*Weight!R156),(Rate!$F$7*Weight!S156),(Rate!$F$11*Weight!T156),(Rate!$F$15*Weight!U156),(Rate!$F$19*Weight!V156))</f>
        <v>0.48481576892705935</v>
      </c>
      <c r="AG156" s="23">
        <v>1</v>
      </c>
    </row>
    <row r="157" spans="1:33" x14ac:dyDescent="0.25">
      <c r="A157" s="22" t="s">
        <v>195</v>
      </c>
      <c r="B157" s="22" t="s">
        <v>206</v>
      </c>
      <c r="C157" s="23">
        <v>7</v>
      </c>
      <c r="D157" s="23">
        <f>1/9</f>
        <v>0.1111111111111111</v>
      </c>
      <c r="E157" s="23">
        <f>1/9</f>
        <v>0.1111111111111111</v>
      </c>
      <c r="F157" s="23">
        <f>1/9</f>
        <v>0.1111111111111111</v>
      </c>
      <c r="G157" s="23">
        <f>1/7</f>
        <v>0.14285714285714285</v>
      </c>
      <c r="H157" s="23">
        <f>1/9</f>
        <v>0.1111111111111111</v>
      </c>
      <c r="I157" s="23">
        <f>1/7</f>
        <v>0.14285714285714285</v>
      </c>
      <c r="J157" s="23">
        <v>7</v>
      </c>
      <c r="K157" s="23">
        <f>1/3</f>
        <v>0.33333333333333331</v>
      </c>
      <c r="L157" s="23">
        <v>9</v>
      </c>
      <c r="M157" s="22">
        <f t="shared" si="41"/>
        <v>4.3968253968253963</v>
      </c>
      <c r="N157" s="22">
        <f t="shared" si="42"/>
        <v>24.111111111111111</v>
      </c>
      <c r="O157" s="22">
        <f t="shared" si="43"/>
        <v>17.285714285714285</v>
      </c>
      <c r="P157" s="22">
        <f t="shared" si="44"/>
        <v>1.6666666666666667</v>
      </c>
      <c r="Q157" s="22">
        <f t="shared" si="45"/>
        <v>35</v>
      </c>
      <c r="R157" s="22">
        <f t="shared" si="46"/>
        <v>0.2759721877157324</v>
      </c>
      <c r="S157" s="22">
        <f t="shared" si="47"/>
        <v>8.1207923145312638E-2</v>
      </c>
      <c r="T157" s="22">
        <f t="shared" si="48"/>
        <v>0.12946629234209825</v>
      </c>
      <c r="U157" s="22">
        <f t="shared" si="49"/>
        <v>0.48667727457653032</v>
      </c>
      <c r="V157" s="22">
        <f t="shared" si="50"/>
        <v>2.6676322220326371E-2</v>
      </c>
      <c r="W157" s="22">
        <f t="shared" si="51"/>
        <v>7.8015265673091818</v>
      </c>
      <c r="X157" s="11">
        <f t="shared" si="52"/>
        <v>5.3355613829583532</v>
      </c>
      <c r="Y157" s="11">
        <f t="shared" si="53"/>
        <v>7.5552936844190199</v>
      </c>
      <c r="Z157" s="11">
        <f t="shared" si="54"/>
        <v>7.0904249229552434</v>
      </c>
      <c r="AA157" s="11">
        <f t="shared" si="55"/>
        <v>5.2081181734283497</v>
      </c>
      <c r="AB157" s="22">
        <f t="shared" si="39"/>
        <v>0.39954623655350763</v>
      </c>
      <c r="AC157" s="22">
        <v>1.1200000000000001</v>
      </c>
      <c r="AD157" s="22">
        <f t="shared" si="40"/>
        <v>0.35673771120848891</v>
      </c>
      <c r="AE157" s="22">
        <f>SUM((Rate!$F$2*Weight!R157),(Rate!$F$6*Weight!S157),(Rate!$F$10*Weight!T157),(Rate!$F$14*Weight!U157),(Rate!$F$18*Weight!V157))</f>
        <v>0.48692587547681399</v>
      </c>
      <c r="AF157" s="22">
        <f>SUM((Rate!$F$3*Weight!R157),(Rate!$F$7*Weight!S157),(Rate!$F$11*Weight!T157),(Rate!$F$15*Weight!U157),(Rate!$F$19*Weight!V157))</f>
        <v>0.51307412452318601</v>
      </c>
      <c r="AG157" s="23">
        <v>1</v>
      </c>
    </row>
    <row r="158" spans="1:33" x14ac:dyDescent="0.25">
      <c r="A158" s="22" t="s">
        <v>195</v>
      </c>
      <c r="B158" s="22" t="s">
        <v>207</v>
      </c>
      <c r="C158" s="23">
        <f>1/7</f>
        <v>0.14285714285714285</v>
      </c>
      <c r="D158" s="23">
        <f>1/9</f>
        <v>0.1111111111111111</v>
      </c>
      <c r="E158" s="23">
        <v>9</v>
      </c>
      <c r="F158" s="23">
        <f>1/9</f>
        <v>0.1111111111111111</v>
      </c>
      <c r="G158" s="23">
        <v>9</v>
      </c>
      <c r="H158" s="23">
        <v>1</v>
      </c>
      <c r="I158" s="23">
        <v>7</v>
      </c>
      <c r="J158" s="23">
        <v>0.2</v>
      </c>
      <c r="K158" s="23">
        <f>1/9</f>
        <v>0.1111111111111111</v>
      </c>
      <c r="L158" s="23">
        <v>5</v>
      </c>
      <c r="M158" s="22">
        <f t="shared" si="41"/>
        <v>33</v>
      </c>
      <c r="N158" s="22">
        <f t="shared" si="42"/>
        <v>11.253968253968253</v>
      </c>
      <c r="O158" s="22">
        <f t="shared" si="43"/>
        <v>24.142857142857142</v>
      </c>
      <c r="P158" s="22">
        <f t="shared" si="44"/>
        <v>1.5333333333333332</v>
      </c>
      <c r="Q158" s="22">
        <f t="shared" si="45"/>
        <v>7.3111111111111109</v>
      </c>
      <c r="R158" s="22">
        <f t="shared" si="46"/>
        <v>2.7315092338246173E-2</v>
      </c>
      <c r="S158" s="22">
        <f t="shared" si="47"/>
        <v>0.1766003413333283</v>
      </c>
      <c r="T158" s="22">
        <f t="shared" si="48"/>
        <v>7.2646756465890888E-2</v>
      </c>
      <c r="U158" s="22">
        <f t="shared" si="49"/>
        <v>0.55625814818399966</v>
      </c>
      <c r="V158" s="22">
        <f t="shared" si="50"/>
        <v>0.16717966167853493</v>
      </c>
      <c r="W158" s="22">
        <f t="shared" si="51"/>
        <v>5.2463230837495889</v>
      </c>
      <c r="X158" s="11">
        <f t="shared" si="52"/>
        <v>7.0815996675875068</v>
      </c>
      <c r="Y158" s="11">
        <f t="shared" si="53"/>
        <v>5.2131309730891733</v>
      </c>
      <c r="Z158" s="11">
        <f t="shared" si="54"/>
        <v>6.977365060601378</v>
      </c>
      <c r="AA158" s="11">
        <f t="shared" si="55"/>
        <v>6.3650161469309792</v>
      </c>
      <c r="AB158" s="22">
        <f t="shared" si="39"/>
        <v>0.29417174659793144</v>
      </c>
      <c r="AC158" s="22">
        <v>1.1200000000000001</v>
      </c>
      <c r="AD158" s="22">
        <f t="shared" si="40"/>
        <v>0.26265334517672445</v>
      </c>
      <c r="AE158" s="22">
        <f>SUM((Rate!$F$2*Weight!R158),(Rate!$F$6*Weight!S158),(Rate!$F$10*Weight!T158),(Rate!$F$14*Weight!U158),(Rate!$F$18*Weight!V158))</f>
        <v>0.61567435107185942</v>
      </c>
      <c r="AF158" s="22">
        <f>SUM((Rate!$F$3*Weight!R158),(Rate!$F$7*Weight!S158),(Rate!$F$11*Weight!T158),(Rate!$F$15*Weight!U158),(Rate!$F$19*Weight!V158))</f>
        <v>0.38432564892814058</v>
      </c>
      <c r="AG158" s="23">
        <v>1</v>
      </c>
    </row>
    <row r="159" spans="1:33" x14ac:dyDescent="0.25">
      <c r="A159" s="22" t="s">
        <v>195</v>
      </c>
      <c r="B159" s="22" t="s">
        <v>208</v>
      </c>
      <c r="C159" s="23">
        <v>0.2</v>
      </c>
      <c r="D159" s="23">
        <f>1/7</f>
        <v>0.14285714285714285</v>
      </c>
      <c r="E159" s="23">
        <f>1/7</f>
        <v>0.14285714285714285</v>
      </c>
      <c r="F159" s="23">
        <f>1/7</f>
        <v>0.14285714285714285</v>
      </c>
      <c r="G159" s="23">
        <v>7</v>
      </c>
      <c r="H159" s="23">
        <f>1/9</f>
        <v>0.1111111111111111</v>
      </c>
      <c r="I159" s="23">
        <f>1/7</f>
        <v>0.14285714285714285</v>
      </c>
      <c r="J159" s="23">
        <v>7</v>
      </c>
      <c r="K159" s="23">
        <v>0.2</v>
      </c>
      <c r="L159" s="23">
        <v>9</v>
      </c>
      <c r="M159" s="22">
        <f t="shared" si="41"/>
        <v>11.285714285714285</v>
      </c>
      <c r="N159" s="22">
        <f t="shared" si="42"/>
        <v>8.4539682539682541</v>
      </c>
      <c r="O159" s="22">
        <f t="shared" si="43"/>
        <v>22.142857142857142</v>
      </c>
      <c r="P159" s="22">
        <f t="shared" si="44"/>
        <v>1.5968253968253969</v>
      </c>
      <c r="Q159" s="22">
        <f t="shared" si="45"/>
        <v>33</v>
      </c>
      <c r="R159" s="22">
        <f t="shared" si="46"/>
        <v>0.15315277547296474</v>
      </c>
      <c r="S159" s="22">
        <f t="shared" si="47"/>
        <v>0.24792902917148113</v>
      </c>
      <c r="T159" s="22">
        <f t="shared" si="48"/>
        <v>7.5260437208212808E-2</v>
      </c>
      <c r="U159" s="22">
        <f t="shared" si="49"/>
        <v>0.49723006859771013</v>
      </c>
      <c r="V159" s="22">
        <f t="shared" si="50"/>
        <v>2.6427689549631251E-2</v>
      </c>
      <c r="W159" s="22">
        <f t="shared" si="51"/>
        <v>6.6208495353759211</v>
      </c>
      <c r="X159" s="11">
        <f t="shared" si="52"/>
        <v>7.4593848330840755</v>
      </c>
      <c r="Y159" s="11">
        <f t="shared" si="53"/>
        <v>5.1631979041871618</v>
      </c>
      <c r="Z159" s="11">
        <f t="shared" si="54"/>
        <v>7.5682659883783279</v>
      </c>
      <c r="AA159" s="11">
        <f t="shared" si="55"/>
        <v>5.367612766351435</v>
      </c>
      <c r="AB159" s="22">
        <f t="shared" si="39"/>
        <v>0.35896555136884634</v>
      </c>
      <c r="AC159" s="22">
        <v>1.1200000000000001</v>
      </c>
      <c r="AD159" s="22">
        <f t="shared" si="40"/>
        <v>0.32050495657932704</v>
      </c>
      <c r="AE159" s="22">
        <f>SUM((Rate!$F$2*Weight!R159),(Rate!$F$6*Weight!S159),(Rate!$F$10*Weight!T159),(Rate!$F$14*Weight!U159),(Rate!$F$18*Weight!V159))</f>
        <v>0.58364831259578098</v>
      </c>
      <c r="AF159" s="22">
        <f>SUM((Rate!$F$3*Weight!R159),(Rate!$F$7*Weight!S159),(Rate!$F$11*Weight!T159),(Rate!$F$15*Weight!U159),(Rate!$F$19*Weight!V159))</f>
        <v>0.41635168740421913</v>
      </c>
      <c r="AG159" s="23">
        <v>1</v>
      </c>
    </row>
    <row r="160" spans="1:33" x14ac:dyDescent="0.25">
      <c r="A160" s="22" t="s">
        <v>195</v>
      </c>
      <c r="B160" s="22" t="s">
        <v>209</v>
      </c>
      <c r="C160" s="23">
        <f>1/7</f>
        <v>0.14285714285714285</v>
      </c>
      <c r="D160" s="23">
        <v>7</v>
      </c>
      <c r="E160" s="23">
        <v>9</v>
      </c>
      <c r="F160" s="23">
        <v>9</v>
      </c>
      <c r="G160" s="23">
        <v>1</v>
      </c>
      <c r="H160" s="23">
        <v>1</v>
      </c>
      <c r="I160" s="23">
        <v>7</v>
      </c>
      <c r="J160" s="23">
        <v>1</v>
      </c>
      <c r="K160" s="23">
        <v>3</v>
      </c>
      <c r="L160" s="23">
        <v>0.2</v>
      </c>
      <c r="M160" s="22">
        <f t="shared" si="41"/>
        <v>24.333333333333336</v>
      </c>
      <c r="N160" s="22">
        <f t="shared" si="42"/>
        <v>3.253968253968254</v>
      </c>
      <c r="O160" s="22">
        <f t="shared" si="43"/>
        <v>3.2857142857142856</v>
      </c>
      <c r="P160" s="22">
        <f t="shared" si="44"/>
        <v>25</v>
      </c>
      <c r="Q160" s="22">
        <f t="shared" si="45"/>
        <v>3.3111111111111113</v>
      </c>
      <c r="R160" s="22">
        <f t="shared" si="46"/>
        <v>5.6406727456956032E-2</v>
      </c>
      <c r="S160" s="22">
        <f t="shared" si="47"/>
        <v>0.3122699109906385</v>
      </c>
      <c r="T160" s="22">
        <f t="shared" si="48"/>
        <v>0.29626991099063849</v>
      </c>
      <c r="U160" s="22">
        <f t="shared" si="49"/>
        <v>3.8345183406744907E-2</v>
      </c>
      <c r="V160" s="22">
        <f t="shared" si="50"/>
        <v>0.29670826715502202</v>
      </c>
      <c r="W160" s="22">
        <f t="shared" si="51"/>
        <v>5.1650598489692889</v>
      </c>
      <c r="X160" s="11">
        <f t="shared" si="52"/>
        <v>5.2685249974180728</v>
      </c>
      <c r="Y160" s="11">
        <f t="shared" si="53"/>
        <v>5.2941976454428668</v>
      </c>
      <c r="Z160" s="11">
        <f t="shared" si="54"/>
        <v>5.0465271490855148</v>
      </c>
      <c r="AA160" s="11">
        <f t="shared" si="55"/>
        <v>5.4081221553703784</v>
      </c>
      <c r="AB160" s="22">
        <f t="shared" si="39"/>
        <v>5.9121589814306263E-2</v>
      </c>
      <c r="AC160" s="22">
        <v>1.1200000000000001</v>
      </c>
      <c r="AD160" s="22">
        <f t="shared" si="40"/>
        <v>5.2787133762773442E-2</v>
      </c>
      <c r="AE160" s="22">
        <f>SUM((Rate!$F$2*Weight!R160),(Rate!$F$6*Weight!S160),(Rate!$F$10*Weight!T160),(Rate!$F$14*Weight!U160),(Rate!$F$18*Weight!V160))</f>
        <v>0.63474011618654458</v>
      </c>
      <c r="AF160" s="22">
        <f>SUM((Rate!$F$3*Weight!R160),(Rate!$F$7*Weight!S160),(Rate!$F$11*Weight!T160),(Rate!$F$15*Weight!U160),(Rate!$F$19*Weight!V160))</f>
        <v>0.36525988381345531</v>
      </c>
      <c r="AG160" s="23">
        <v>1</v>
      </c>
    </row>
    <row r="161" spans="1:33" x14ac:dyDescent="0.25">
      <c r="A161" s="22" t="s">
        <v>195</v>
      </c>
      <c r="B161" s="22" t="s">
        <v>210</v>
      </c>
      <c r="C161" s="23">
        <v>0.2</v>
      </c>
      <c r="D161" s="23">
        <v>1</v>
      </c>
      <c r="E161" s="23">
        <v>5</v>
      </c>
      <c r="F161" s="23">
        <v>1</v>
      </c>
      <c r="G161" s="23">
        <v>5</v>
      </c>
      <c r="H161" s="23">
        <v>3</v>
      </c>
      <c r="I161" s="23">
        <v>0.2</v>
      </c>
      <c r="J161" s="23">
        <v>0.2</v>
      </c>
      <c r="K161" s="23">
        <v>0.2</v>
      </c>
      <c r="L161" s="23">
        <v>1</v>
      </c>
      <c r="M161" s="22">
        <f t="shared" si="41"/>
        <v>16.2</v>
      </c>
      <c r="N161" s="22">
        <f t="shared" si="42"/>
        <v>5.4</v>
      </c>
      <c r="O161" s="22">
        <f t="shared" si="43"/>
        <v>17</v>
      </c>
      <c r="P161" s="22">
        <f t="shared" si="44"/>
        <v>4.2</v>
      </c>
      <c r="Q161" s="22">
        <f t="shared" si="45"/>
        <v>2.7333333333333334</v>
      </c>
      <c r="R161" s="22">
        <f t="shared" si="46"/>
        <v>0.10273457169679072</v>
      </c>
      <c r="S161" s="22">
        <f t="shared" si="47"/>
        <v>0.22959825303201678</v>
      </c>
      <c r="T161" s="22">
        <f t="shared" si="48"/>
        <v>8.3894443052740519E-2</v>
      </c>
      <c r="U161" s="22">
        <f t="shared" si="49"/>
        <v>0.23131991730748308</v>
      </c>
      <c r="V161" s="22">
        <f t="shared" si="50"/>
        <v>0.35245281491096891</v>
      </c>
      <c r="W161" s="22">
        <f t="shared" si="51"/>
        <v>6.6665093619306122</v>
      </c>
      <c r="X161" s="11">
        <f t="shared" si="52"/>
        <v>6.5834451950876343</v>
      </c>
      <c r="Y161" s="11">
        <f t="shared" si="53"/>
        <v>5.3897668526617402</v>
      </c>
      <c r="Z161" s="11">
        <f t="shared" si="54"/>
        <v>6.0995105964510037</v>
      </c>
      <c r="AA161" s="11">
        <f t="shared" si="55"/>
        <v>6.2581783198960448</v>
      </c>
      <c r="AB161" s="22">
        <f t="shared" si="39"/>
        <v>0.29987051630135175</v>
      </c>
      <c r="AC161" s="22">
        <v>1.1200000000000001</v>
      </c>
      <c r="AD161" s="22">
        <f t="shared" si="40"/>
        <v>0.26774153241192117</v>
      </c>
      <c r="AE161" s="22">
        <f>SUM((Rate!$F$2*Weight!R161),(Rate!$F$6*Weight!S161),(Rate!$F$10*Weight!T161),(Rate!$F$14*Weight!U161),(Rate!$F$18*Weight!V161))</f>
        <v>0.57255332123816105</v>
      </c>
      <c r="AF161" s="22">
        <f>SUM((Rate!$F$3*Weight!R161),(Rate!$F$7*Weight!S161),(Rate!$F$11*Weight!T161),(Rate!$F$15*Weight!U161),(Rate!$F$19*Weight!V161))</f>
        <v>0.42744667876183895</v>
      </c>
      <c r="AG161" s="23">
        <v>1</v>
      </c>
    </row>
    <row r="162" spans="1:33" x14ac:dyDescent="0.25">
      <c r="A162" s="22" t="s">
        <v>195</v>
      </c>
      <c r="B162" s="22" t="s">
        <v>211</v>
      </c>
      <c r="C162" s="23">
        <f>1/7</f>
        <v>0.14285714285714285</v>
      </c>
      <c r="D162" s="23">
        <f>1/7</f>
        <v>0.14285714285714285</v>
      </c>
      <c r="E162" s="23">
        <v>5</v>
      </c>
      <c r="F162" s="23">
        <v>1</v>
      </c>
      <c r="G162" s="23">
        <v>7</v>
      </c>
      <c r="H162" s="23">
        <f>1/7</f>
        <v>0.14285714285714285</v>
      </c>
      <c r="I162" s="23">
        <f>1/7</f>
        <v>0.14285714285714285</v>
      </c>
      <c r="J162" s="23">
        <v>0.2</v>
      </c>
      <c r="K162" s="23">
        <f>1/7</f>
        <v>0.14285714285714285</v>
      </c>
      <c r="L162" s="23">
        <v>7</v>
      </c>
      <c r="M162" s="22">
        <f t="shared" si="41"/>
        <v>20.142857142857142</v>
      </c>
      <c r="N162" s="22">
        <f t="shared" si="42"/>
        <v>2.4285714285714284</v>
      </c>
      <c r="O162" s="22">
        <f t="shared" si="43"/>
        <v>27</v>
      </c>
      <c r="P162" s="22">
        <f t="shared" si="44"/>
        <v>2.4285714285714284</v>
      </c>
      <c r="Q162" s="22">
        <f t="shared" si="45"/>
        <v>15.4</v>
      </c>
      <c r="R162" s="22">
        <f t="shared" si="46"/>
        <v>8.7907744228144735E-2</v>
      </c>
      <c r="S162" s="22">
        <f t="shared" si="47"/>
        <v>0.37697037121317478</v>
      </c>
      <c r="T162" s="22">
        <f t="shared" si="48"/>
        <v>3.4952661485827943E-2</v>
      </c>
      <c r="U162" s="22">
        <f t="shared" si="49"/>
        <v>0.37697037121317478</v>
      </c>
      <c r="V162" s="22">
        <f t="shared" si="50"/>
        <v>0.1231988518596779</v>
      </c>
      <c r="W162" s="22">
        <f t="shared" si="51"/>
        <v>5.2887486697519748</v>
      </c>
      <c r="X162" s="11">
        <f t="shared" si="52"/>
        <v>6.5690986203303954</v>
      </c>
      <c r="Y162" s="11">
        <f t="shared" si="53"/>
        <v>5.1457169135105643</v>
      </c>
      <c r="Z162" s="11">
        <f t="shared" si="54"/>
        <v>6.5690986203303954</v>
      </c>
      <c r="AA162" s="11">
        <f t="shared" si="55"/>
        <v>6.860507935080788</v>
      </c>
      <c r="AB162" s="22">
        <f t="shared" si="39"/>
        <v>0.27165853795020611</v>
      </c>
      <c r="AC162" s="22">
        <v>1.1200000000000001</v>
      </c>
      <c r="AD162" s="22">
        <f t="shared" si="40"/>
        <v>0.24255226602696972</v>
      </c>
      <c r="AE162" s="22">
        <f>SUM((Rate!$F$2*Weight!R162),(Rate!$F$6*Weight!S162),(Rate!$F$10*Weight!T162),(Rate!$F$14*Weight!U162),(Rate!$F$18*Weight!V162))</f>
        <v>0.6340161734154226</v>
      </c>
      <c r="AF162" s="22">
        <f>SUM((Rate!$F$3*Weight!R162),(Rate!$F$7*Weight!S162),(Rate!$F$11*Weight!T162),(Rate!$F$15*Weight!U162),(Rate!$F$19*Weight!V162))</f>
        <v>0.36598382658457762</v>
      </c>
      <c r="AG162" s="23">
        <v>1</v>
      </c>
    </row>
    <row r="163" spans="1:33" x14ac:dyDescent="0.25">
      <c r="A163" s="22" t="s">
        <v>195</v>
      </c>
      <c r="B163" s="22" t="s">
        <v>212</v>
      </c>
      <c r="C163" s="23">
        <v>0.2</v>
      </c>
      <c r="D163" s="23">
        <v>1</v>
      </c>
      <c r="E163" s="23">
        <v>0.2</v>
      </c>
      <c r="F163" s="23">
        <v>5</v>
      </c>
      <c r="G163" s="23">
        <v>1</v>
      </c>
      <c r="H163" s="23">
        <v>0.2</v>
      </c>
      <c r="I163" s="23">
        <v>0.2</v>
      </c>
      <c r="J163" s="23">
        <v>5</v>
      </c>
      <c r="K163" s="23">
        <v>0.2</v>
      </c>
      <c r="L163" s="23">
        <v>0.2</v>
      </c>
      <c r="M163" s="22">
        <f t="shared" si="41"/>
        <v>11.399999999999999</v>
      </c>
      <c r="N163" s="22">
        <f t="shared" si="42"/>
        <v>2.6000000000000005</v>
      </c>
      <c r="O163" s="22">
        <f t="shared" si="43"/>
        <v>8.1999999999999993</v>
      </c>
      <c r="P163" s="22">
        <f t="shared" si="44"/>
        <v>12.2</v>
      </c>
      <c r="Q163" s="22">
        <f t="shared" si="45"/>
        <v>16.2</v>
      </c>
      <c r="R163" s="22">
        <f t="shared" si="46"/>
        <v>0.21988677813225191</v>
      </c>
      <c r="S163" s="22">
        <f t="shared" si="47"/>
        <v>0.33272822724761247</v>
      </c>
      <c r="T163" s="22">
        <f t="shared" si="48"/>
        <v>0.18294393044001972</v>
      </c>
      <c r="U163" s="22">
        <f t="shared" si="49"/>
        <v>0.1463567359580884</v>
      </c>
      <c r="V163" s="22">
        <f t="shared" si="50"/>
        <v>0.11808432822202755</v>
      </c>
      <c r="W163" s="22">
        <f t="shared" si="51"/>
        <v>8.280830159730991</v>
      </c>
      <c r="X163" s="11">
        <f t="shared" si="52"/>
        <v>8.827959664100149</v>
      </c>
      <c r="Y163" s="11">
        <f t="shared" si="53"/>
        <v>7.0864766448611842</v>
      </c>
      <c r="Z163" s="11">
        <f t="shared" si="54"/>
        <v>10.378046888038391</v>
      </c>
      <c r="AA163" s="11">
        <f t="shared" si="55"/>
        <v>8.4429475967537329</v>
      </c>
      <c r="AB163" s="22">
        <f t="shared" si="39"/>
        <v>0.90081304767422221</v>
      </c>
      <c r="AC163" s="22">
        <v>1.1200000000000001</v>
      </c>
      <c r="AD163" s="22">
        <f t="shared" si="40"/>
        <v>0.8042973639948412</v>
      </c>
      <c r="AE163" s="22">
        <f>SUM((Rate!$F$2*Weight!R163),(Rate!$F$6*Weight!S163),(Rate!$F$10*Weight!T163),(Rate!$F$14*Weight!U163),(Rate!$F$18*Weight!V163))</f>
        <v>0.56808102649878223</v>
      </c>
      <c r="AF163" s="22">
        <f>SUM((Rate!$F$3*Weight!R163),(Rate!$F$7*Weight!S163),(Rate!$F$11*Weight!T163),(Rate!$F$15*Weight!U163),(Rate!$F$19*Weight!V163))</f>
        <v>0.43191897350121783</v>
      </c>
      <c r="AG163" s="23">
        <v>1</v>
      </c>
    </row>
    <row r="164" spans="1:33" x14ac:dyDescent="0.25">
      <c r="A164" s="22" t="s">
        <v>195</v>
      </c>
      <c r="B164" s="22" t="s">
        <v>213</v>
      </c>
      <c r="C164" s="23">
        <v>0.2</v>
      </c>
      <c r="D164" s="23">
        <v>0.2</v>
      </c>
      <c r="E164" s="23">
        <f>1/7</f>
        <v>0.14285714285714285</v>
      </c>
      <c r="F164" s="23">
        <v>1</v>
      </c>
      <c r="G164" s="23">
        <v>5</v>
      </c>
      <c r="H164" s="23">
        <v>0.2</v>
      </c>
      <c r="I164" s="23">
        <f>1/3</f>
        <v>0.33333333333333331</v>
      </c>
      <c r="J164" s="23">
        <v>3</v>
      </c>
      <c r="K164" s="23">
        <v>1</v>
      </c>
      <c r="L164" s="23">
        <v>3</v>
      </c>
      <c r="M164" s="22">
        <f t="shared" si="41"/>
        <v>7.4761904761904763</v>
      </c>
      <c r="N164" s="22">
        <f t="shared" si="42"/>
        <v>2.6</v>
      </c>
      <c r="O164" s="22">
        <f t="shared" si="43"/>
        <v>14.333333333333334</v>
      </c>
      <c r="P164" s="22">
        <f t="shared" si="44"/>
        <v>3.5333333333333337</v>
      </c>
      <c r="Q164" s="22">
        <f t="shared" si="45"/>
        <v>19</v>
      </c>
      <c r="R164" s="22">
        <f t="shared" si="46"/>
        <v>0.2142846569688038</v>
      </c>
      <c r="S164" s="22">
        <f t="shared" si="47"/>
        <v>0.38968383309925558</v>
      </c>
      <c r="T164" s="22">
        <f t="shared" si="48"/>
        <v>8.1155003294339889E-2</v>
      </c>
      <c r="U164" s="22">
        <f t="shared" si="49"/>
        <v>0.26162483209355664</v>
      </c>
      <c r="V164" s="22">
        <f t="shared" si="50"/>
        <v>5.3251674544044045E-2</v>
      </c>
      <c r="W164" s="22">
        <f t="shared" si="51"/>
        <v>5.4603675499916093</v>
      </c>
      <c r="X164" s="11">
        <f t="shared" si="52"/>
        <v>6.1454059312201057</v>
      </c>
      <c r="Y164" s="11">
        <f t="shared" si="53"/>
        <v>5.4537608402204896</v>
      </c>
      <c r="Z164" s="11">
        <f t="shared" si="54"/>
        <v>5.4701358078795828</v>
      </c>
      <c r="AA164" s="11">
        <f t="shared" si="55"/>
        <v>5.1840713462926464</v>
      </c>
      <c r="AB164" s="22">
        <f t="shared" si="39"/>
        <v>0.1356870737802216</v>
      </c>
      <c r="AC164" s="22">
        <v>1.1200000000000001</v>
      </c>
      <c r="AD164" s="22">
        <f t="shared" si="40"/>
        <v>0.12114917301805499</v>
      </c>
      <c r="AE164" s="22">
        <f>SUM((Rate!$F$2*Weight!R164),(Rate!$F$6*Weight!S164),(Rate!$F$10*Weight!T164),(Rate!$F$14*Weight!U164),(Rate!$F$18*Weight!V164))</f>
        <v>0.58386906533730931</v>
      </c>
      <c r="AF164" s="22">
        <f>SUM((Rate!$F$3*Weight!R164),(Rate!$F$7*Weight!S164),(Rate!$F$11*Weight!T164),(Rate!$F$15*Weight!U164),(Rate!$F$19*Weight!V164))</f>
        <v>0.41613093466269069</v>
      </c>
      <c r="AG164" s="23">
        <v>1</v>
      </c>
    </row>
    <row r="165" spans="1:33" x14ac:dyDescent="0.25">
      <c r="A165" s="22" t="s">
        <v>195</v>
      </c>
      <c r="B165" s="22" t="s">
        <v>214</v>
      </c>
      <c r="C165" s="23">
        <f>1/7</f>
        <v>0.14285714285714285</v>
      </c>
      <c r="D165" s="23">
        <f>1/9</f>
        <v>0.1111111111111111</v>
      </c>
      <c r="E165" s="23">
        <v>9</v>
      </c>
      <c r="F165" s="23">
        <v>1</v>
      </c>
      <c r="G165" s="23">
        <v>9</v>
      </c>
      <c r="H165" s="23">
        <v>1</v>
      </c>
      <c r="I165" s="23">
        <v>5</v>
      </c>
      <c r="J165" s="23">
        <f>1/9</f>
        <v>0.1111111111111111</v>
      </c>
      <c r="K165" s="23">
        <f>1/9</f>
        <v>0.1111111111111111</v>
      </c>
      <c r="L165" s="23">
        <v>1</v>
      </c>
      <c r="M165" s="22">
        <f t="shared" si="41"/>
        <v>31</v>
      </c>
      <c r="N165" s="22">
        <f t="shared" si="42"/>
        <v>3.253968253968254</v>
      </c>
      <c r="O165" s="22">
        <f t="shared" si="43"/>
        <v>28.2</v>
      </c>
      <c r="P165" s="22">
        <f t="shared" si="44"/>
        <v>3.2222222222222223</v>
      </c>
      <c r="Q165" s="22">
        <f t="shared" si="45"/>
        <v>3.2222222222222223</v>
      </c>
      <c r="R165" s="22">
        <f t="shared" si="46"/>
        <v>3.0443643872691772E-2</v>
      </c>
      <c r="S165" s="22">
        <f t="shared" si="47"/>
        <v>0.29459242322525225</v>
      </c>
      <c r="T165" s="22">
        <f t="shared" si="48"/>
        <v>5.9972634838648106E-2</v>
      </c>
      <c r="U165" s="22">
        <f t="shared" si="49"/>
        <v>0.3074956490317039</v>
      </c>
      <c r="V165" s="22">
        <f t="shared" si="50"/>
        <v>0.3074956490317039</v>
      </c>
      <c r="W165" s="22">
        <f t="shared" si="51"/>
        <v>5.0209222595178691</v>
      </c>
      <c r="X165" s="11">
        <f t="shared" si="52"/>
        <v>5.6431965348755515</v>
      </c>
      <c r="Y165" s="11">
        <f t="shared" si="53"/>
        <v>5.2233108144382898</v>
      </c>
      <c r="Z165" s="11">
        <f t="shared" si="54"/>
        <v>5.604405249691963</v>
      </c>
      <c r="AA165" s="11">
        <f t="shared" si="55"/>
        <v>5.604405249691963</v>
      </c>
      <c r="AB165" s="22">
        <f t="shared" si="39"/>
        <v>0.10481200541078195</v>
      </c>
      <c r="AC165" s="22">
        <v>1.1200000000000001</v>
      </c>
      <c r="AD165" s="22">
        <f t="shared" si="40"/>
        <v>9.3582147688198156E-2</v>
      </c>
      <c r="AE165" s="22">
        <f>SUM((Rate!$F$2*Weight!R165),(Rate!$F$6*Weight!S165),(Rate!$F$10*Weight!T165),(Rate!$F$14*Weight!U165),(Rate!$F$18*Weight!V165))</f>
        <v>0.6267650209022857</v>
      </c>
      <c r="AF165" s="22">
        <f>SUM((Rate!$F$3*Weight!R165),(Rate!$F$7*Weight!S165),(Rate!$F$11*Weight!T165),(Rate!$F$15*Weight!U165),(Rate!$F$19*Weight!V165))</f>
        <v>0.37323497909771419</v>
      </c>
      <c r="AG165" s="23">
        <v>1</v>
      </c>
    </row>
    <row r="166" spans="1:33" x14ac:dyDescent="0.25">
      <c r="A166" s="22" t="s">
        <v>195</v>
      </c>
      <c r="B166" s="22" t="s">
        <v>215</v>
      </c>
      <c r="C166" s="23">
        <v>3</v>
      </c>
      <c r="D166" s="23">
        <v>0.2</v>
      </c>
      <c r="E166" s="23">
        <v>0.2</v>
      </c>
      <c r="F166" s="23">
        <v>0.2</v>
      </c>
      <c r="G166" s="23">
        <v>3</v>
      </c>
      <c r="H166" s="23">
        <v>1</v>
      </c>
      <c r="I166" s="23">
        <v>0.2</v>
      </c>
      <c r="J166" s="23">
        <v>3</v>
      </c>
      <c r="K166" s="23">
        <f>1/3</f>
        <v>0.33333333333333331</v>
      </c>
      <c r="L166" s="23">
        <v>5</v>
      </c>
      <c r="M166" s="22">
        <f t="shared" si="41"/>
        <v>4.7333333333333334</v>
      </c>
      <c r="N166" s="22">
        <f t="shared" si="42"/>
        <v>10.333333333333332</v>
      </c>
      <c r="O166" s="22">
        <f t="shared" si="43"/>
        <v>14.333333333333334</v>
      </c>
      <c r="P166" s="22">
        <f t="shared" si="44"/>
        <v>1.9333333333333333</v>
      </c>
      <c r="Q166" s="22">
        <f t="shared" si="45"/>
        <v>15</v>
      </c>
      <c r="R166" s="22">
        <f t="shared" si="46"/>
        <v>0.27123490440361425</v>
      </c>
      <c r="S166" s="22">
        <f t="shared" si="47"/>
        <v>0.10932279937395713</v>
      </c>
      <c r="T166" s="22">
        <f t="shared" si="48"/>
        <v>8.9545460673084734E-2</v>
      </c>
      <c r="U166" s="22">
        <f t="shared" si="49"/>
        <v>0.4634171413178696</v>
      </c>
      <c r="V166" s="22">
        <f t="shared" si="50"/>
        <v>6.6479694231474332E-2</v>
      </c>
      <c r="W166" s="22">
        <f t="shared" si="51"/>
        <v>5.654882290537282</v>
      </c>
      <c r="X166" s="11">
        <f t="shared" si="52"/>
        <v>5.7401927345720303</v>
      </c>
      <c r="Y166" s="11">
        <f t="shared" si="53"/>
        <v>5.2750399862361315</v>
      </c>
      <c r="Z166" s="11">
        <f t="shared" si="54"/>
        <v>5.6188288989837742</v>
      </c>
      <c r="AA166" s="11">
        <f t="shared" si="55"/>
        <v>5.3035952363606</v>
      </c>
      <c r="AB166" s="22">
        <f t="shared" si="39"/>
        <v>0.12962695733449103</v>
      </c>
      <c r="AC166" s="22">
        <v>1.1200000000000001</v>
      </c>
      <c r="AD166" s="22">
        <f t="shared" si="40"/>
        <v>0.11573835476293841</v>
      </c>
      <c r="AE166" s="22">
        <f>SUM((Rate!$F$2*Weight!R166),(Rate!$F$6*Weight!S166),(Rate!$F$10*Weight!T166),(Rate!$F$14*Weight!U166),(Rate!$F$18*Weight!V166))</f>
        <v>0.48921292894050783</v>
      </c>
      <c r="AF166" s="22">
        <f>SUM((Rate!$F$3*Weight!R166),(Rate!$F$7*Weight!S166),(Rate!$F$11*Weight!T166),(Rate!$F$15*Weight!U166),(Rate!$F$19*Weight!V166))</f>
        <v>0.51078707105949228</v>
      </c>
      <c r="AG166" s="23">
        <v>1</v>
      </c>
    </row>
    <row r="167" spans="1:33" x14ac:dyDescent="0.25">
      <c r="A167" s="22" t="s">
        <v>195</v>
      </c>
      <c r="B167" s="22" t="s">
        <v>216</v>
      </c>
      <c r="C167" s="23">
        <v>0.2</v>
      </c>
      <c r="D167" s="23">
        <f>1/9</f>
        <v>0.1111111111111111</v>
      </c>
      <c r="E167" s="23">
        <v>9</v>
      </c>
      <c r="F167" s="23">
        <f>1/9</f>
        <v>0.1111111111111111</v>
      </c>
      <c r="G167" s="23">
        <v>9</v>
      </c>
      <c r="H167" s="23">
        <v>1</v>
      </c>
      <c r="I167" s="23">
        <v>1</v>
      </c>
      <c r="J167" s="23">
        <f>1/9</f>
        <v>0.1111111111111111</v>
      </c>
      <c r="K167" s="23">
        <f>1/9</f>
        <v>0.1111111111111111</v>
      </c>
      <c r="L167" s="23">
        <v>1</v>
      </c>
      <c r="M167" s="22">
        <f t="shared" si="41"/>
        <v>25</v>
      </c>
      <c r="N167" s="22">
        <f t="shared" si="42"/>
        <v>11.311111111111112</v>
      </c>
      <c r="O167" s="22">
        <f t="shared" si="43"/>
        <v>29</v>
      </c>
      <c r="P167" s="22">
        <f t="shared" si="44"/>
        <v>2.333333333333333</v>
      </c>
      <c r="Q167" s="22">
        <f t="shared" si="45"/>
        <v>3.2222222222222223</v>
      </c>
      <c r="R167" s="22">
        <f t="shared" si="46"/>
        <v>3.4853258748116824E-2</v>
      </c>
      <c r="S167" s="22">
        <f t="shared" si="47"/>
        <v>0.19134346943844943</v>
      </c>
      <c r="T167" s="22">
        <f t="shared" si="48"/>
        <v>3.3281549514325069E-2</v>
      </c>
      <c r="U167" s="22">
        <f t="shared" si="49"/>
        <v>0.44098777667018296</v>
      </c>
      <c r="V167" s="22">
        <f t="shared" si="50"/>
        <v>0.29953394562892566</v>
      </c>
      <c r="W167" s="22">
        <f t="shared" si="51"/>
        <v>5.4136600218736879</v>
      </c>
      <c r="X167" s="11">
        <f t="shared" si="52"/>
        <v>5.2976790860124048</v>
      </c>
      <c r="Y167" s="11">
        <f t="shared" si="53"/>
        <v>5.1582750090490199</v>
      </c>
      <c r="Z167" s="11">
        <f t="shared" si="54"/>
        <v>6.974855958213003</v>
      </c>
      <c r="AA167" s="11">
        <f t="shared" si="55"/>
        <v>5.1582750090490199</v>
      </c>
      <c r="AB167" s="22">
        <f t="shared" si="39"/>
        <v>0.15013725420985691</v>
      </c>
      <c r="AC167" s="22">
        <v>1.1200000000000001</v>
      </c>
      <c r="AD167" s="22">
        <f t="shared" si="40"/>
        <v>0.13405111983022938</v>
      </c>
      <c r="AE167" s="22">
        <f>SUM((Rate!$F$2*Weight!R167),(Rate!$F$6*Weight!S167),(Rate!$F$10*Weight!T167),(Rate!$F$14*Weight!U167),(Rate!$F$18*Weight!V167))</f>
        <v>0.599485555566309</v>
      </c>
      <c r="AF167" s="22">
        <f>SUM((Rate!$F$3*Weight!R167),(Rate!$F$7*Weight!S167),(Rate!$F$11*Weight!T167),(Rate!$F$15*Weight!U167),(Rate!$F$19*Weight!V167))</f>
        <v>0.40051444443369111</v>
      </c>
      <c r="AG167" s="23">
        <v>1</v>
      </c>
    </row>
    <row r="168" spans="1:33" x14ac:dyDescent="0.25">
      <c r="A168" s="22" t="s">
        <v>195</v>
      </c>
      <c r="B168" s="22" t="s">
        <v>217</v>
      </c>
      <c r="C168" s="23">
        <v>0.2</v>
      </c>
      <c r="D168" s="23">
        <f>1/7</f>
        <v>0.14285714285714285</v>
      </c>
      <c r="E168" s="23">
        <f>1/3</f>
        <v>0.33333333333333331</v>
      </c>
      <c r="F168" s="23">
        <v>5</v>
      </c>
      <c r="G168" s="23">
        <v>5</v>
      </c>
      <c r="H168" s="23">
        <v>0.2</v>
      </c>
      <c r="I168" s="23">
        <f>1/3</f>
        <v>0.33333333333333331</v>
      </c>
      <c r="J168" s="23">
        <v>5</v>
      </c>
      <c r="K168" s="23">
        <v>1</v>
      </c>
      <c r="L168" s="23">
        <v>5</v>
      </c>
      <c r="M168" s="22">
        <f t="shared" si="41"/>
        <v>7.6666666666666661</v>
      </c>
      <c r="N168" s="22">
        <f t="shared" si="42"/>
        <v>1.7999999999999998</v>
      </c>
      <c r="O168" s="22">
        <f t="shared" si="43"/>
        <v>16.2</v>
      </c>
      <c r="P168" s="22">
        <f t="shared" si="44"/>
        <v>7.3428571428571434</v>
      </c>
      <c r="Q168" s="22">
        <f t="shared" si="45"/>
        <v>19</v>
      </c>
      <c r="R168" s="22">
        <f t="shared" si="46"/>
        <v>0.14416251723502255</v>
      </c>
      <c r="S168" s="22">
        <f t="shared" si="47"/>
        <v>0.49209263815691912</v>
      </c>
      <c r="T168" s="22">
        <f t="shared" si="48"/>
        <v>9.9786182939506946E-2</v>
      </c>
      <c r="U168" s="22">
        <f t="shared" si="49"/>
        <v>0.21459786486335264</v>
      </c>
      <c r="V168" s="22">
        <f t="shared" si="50"/>
        <v>4.9360796805198712E-2</v>
      </c>
      <c r="W168" s="22">
        <f t="shared" si="51"/>
        <v>6.2750003698194963</v>
      </c>
      <c r="X168" s="11">
        <f t="shared" si="52"/>
        <v>6.1606884807847777</v>
      </c>
      <c r="Y168" s="11">
        <f t="shared" si="53"/>
        <v>5.2484190638264341</v>
      </c>
      <c r="Z168" s="11">
        <f t="shared" si="54"/>
        <v>6.535415323099083</v>
      </c>
      <c r="AA168" s="11">
        <f t="shared" si="55"/>
        <v>5.241210092896659</v>
      </c>
      <c r="AB168" s="22">
        <f t="shared" si="39"/>
        <v>0.22303666652132259</v>
      </c>
      <c r="AC168" s="22">
        <v>1.1200000000000001</v>
      </c>
      <c r="AD168" s="22">
        <f t="shared" si="40"/>
        <v>0.19913988082260944</v>
      </c>
      <c r="AE168" s="22">
        <f>SUM((Rate!$F$2*Weight!R168),(Rate!$F$6*Weight!S168),(Rate!$F$10*Weight!T168),(Rate!$F$14*Weight!U168),(Rate!$F$18*Weight!V168))</f>
        <v>0.64445668946788381</v>
      </c>
      <c r="AF168" s="22">
        <f>SUM((Rate!$F$3*Weight!R168),(Rate!$F$7*Weight!S168),(Rate!$F$11*Weight!T168),(Rate!$F$15*Weight!U168),(Rate!$F$19*Weight!V168))</f>
        <v>0.35554331053211619</v>
      </c>
      <c r="AG168" s="23">
        <v>1</v>
      </c>
    </row>
    <row r="169" spans="1:33" x14ac:dyDescent="0.25">
      <c r="A169" s="22" t="s">
        <v>195</v>
      </c>
      <c r="B169" s="22" t="s">
        <v>218</v>
      </c>
      <c r="C169" s="23">
        <f>1/9</f>
        <v>0.1111111111111111</v>
      </c>
      <c r="D169" s="23">
        <f>1/9</f>
        <v>0.1111111111111111</v>
      </c>
      <c r="E169" s="23">
        <v>3</v>
      </c>
      <c r="F169" s="23">
        <v>1</v>
      </c>
      <c r="G169" s="23">
        <v>9</v>
      </c>
      <c r="H169" s="23">
        <f>1/9</f>
        <v>0.1111111111111111</v>
      </c>
      <c r="I169" s="23">
        <f>1/3</f>
        <v>0.33333333333333331</v>
      </c>
      <c r="J169" s="23">
        <v>0.2</v>
      </c>
      <c r="K169" s="23">
        <f>1/9</f>
        <v>0.1111111111111111</v>
      </c>
      <c r="L169" s="23">
        <v>9</v>
      </c>
      <c r="M169" s="22">
        <f t="shared" si="41"/>
        <v>22.333333333333336</v>
      </c>
      <c r="N169" s="22">
        <f t="shared" si="42"/>
        <v>2.3333333333333335</v>
      </c>
      <c r="O169" s="22">
        <f t="shared" si="43"/>
        <v>27</v>
      </c>
      <c r="P169" s="22">
        <f t="shared" si="44"/>
        <v>2.3333333333333335</v>
      </c>
      <c r="Q169" s="22">
        <f t="shared" si="45"/>
        <v>19.533333333333331</v>
      </c>
      <c r="R169" s="22">
        <f t="shared" si="46"/>
        <v>5.3638034433714718E-2</v>
      </c>
      <c r="S169" s="22">
        <f t="shared" si="47"/>
        <v>0.41084242366907536</v>
      </c>
      <c r="T169" s="22">
        <f t="shared" si="48"/>
        <v>3.1487882651857993E-2</v>
      </c>
      <c r="U169" s="22">
        <f t="shared" si="49"/>
        <v>0.41084242366907536</v>
      </c>
      <c r="V169" s="22">
        <f t="shared" si="50"/>
        <v>9.318923557627648E-2</v>
      </c>
      <c r="W169" s="22">
        <f t="shared" si="51"/>
        <v>5.0423748771005963</v>
      </c>
      <c r="X169" s="11">
        <f t="shared" si="52"/>
        <v>5.9062090025281888</v>
      </c>
      <c r="Y169" s="11">
        <f t="shared" si="53"/>
        <v>5.0591966665582451</v>
      </c>
      <c r="Z169" s="11">
        <f t="shared" si="54"/>
        <v>5.9062090025281888</v>
      </c>
      <c r="AA169" s="11">
        <f t="shared" si="55"/>
        <v>5.3959136524522169</v>
      </c>
      <c r="AB169" s="22">
        <f t="shared" si="39"/>
        <v>0.11549516005837179</v>
      </c>
      <c r="AC169" s="22">
        <v>1.1200000000000001</v>
      </c>
      <c r="AD169" s="22">
        <f t="shared" si="40"/>
        <v>0.10312067862354624</v>
      </c>
      <c r="AE169" s="22">
        <f>SUM((Rate!$F$2*Weight!R169),(Rate!$F$6*Weight!S169),(Rate!$F$10*Weight!T169),(Rate!$F$14*Weight!U169),(Rate!$F$18*Weight!V169))</f>
        <v>0.66182448359175639</v>
      </c>
      <c r="AF169" s="22">
        <f>SUM((Rate!$F$3*Weight!R169),(Rate!$F$7*Weight!S169),(Rate!$F$11*Weight!T169),(Rate!$F$15*Weight!U169),(Rate!$F$19*Weight!V169))</f>
        <v>0.3381755164082435</v>
      </c>
      <c r="AG169" s="23">
        <v>1</v>
      </c>
    </row>
    <row r="170" spans="1:33" x14ac:dyDescent="0.25">
      <c r="A170" s="22" t="s">
        <v>195</v>
      </c>
      <c r="B170" s="22" t="s">
        <v>219</v>
      </c>
      <c r="C170" s="23">
        <f>1/3</f>
        <v>0.33333333333333331</v>
      </c>
      <c r="D170" s="23">
        <f>1/3</f>
        <v>0.33333333333333331</v>
      </c>
      <c r="E170" s="23">
        <f>1/3</f>
        <v>0.33333333333333331</v>
      </c>
      <c r="F170" s="23">
        <v>3</v>
      </c>
      <c r="G170" s="23">
        <v>3</v>
      </c>
      <c r="H170" s="23">
        <f>1/3</f>
        <v>0.33333333333333331</v>
      </c>
      <c r="I170" s="23">
        <f>1/3</f>
        <v>0.33333333333333331</v>
      </c>
      <c r="J170" s="23">
        <v>3</v>
      </c>
      <c r="K170" s="23">
        <v>3</v>
      </c>
      <c r="L170" s="23">
        <v>3</v>
      </c>
      <c r="M170" s="22">
        <f t="shared" si="41"/>
        <v>4.9999999999999991</v>
      </c>
      <c r="N170" s="22">
        <f t="shared" si="42"/>
        <v>2.333333333333333</v>
      </c>
      <c r="O170" s="22">
        <f t="shared" si="43"/>
        <v>10.333333333333334</v>
      </c>
      <c r="P170" s="22">
        <f t="shared" si="44"/>
        <v>7.6666666666666661</v>
      </c>
      <c r="Q170" s="22">
        <f t="shared" si="45"/>
        <v>13</v>
      </c>
      <c r="R170" s="22">
        <f t="shared" si="46"/>
        <v>0.2510506604195244</v>
      </c>
      <c r="S170" s="22">
        <f t="shared" si="47"/>
        <v>0.38819351756238152</v>
      </c>
      <c r="T170" s="22">
        <f t="shared" si="48"/>
        <v>0.11610909894219854</v>
      </c>
      <c r="U170" s="22">
        <f t="shared" si="49"/>
        <v>0.17221008070937946</v>
      </c>
      <c r="V170" s="22">
        <f t="shared" si="50"/>
        <v>7.2436642366516146E-2</v>
      </c>
      <c r="W170" s="22">
        <f t="shared" si="51"/>
        <v>5.8263776849539433</v>
      </c>
      <c r="X170" s="11">
        <f t="shared" si="52"/>
        <v>5.7281043198200985</v>
      </c>
      <c r="Y170" s="11">
        <f t="shared" si="53"/>
        <v>5.2011753121904576</v>
      </c>
      <c r="Z170" s="11">
        <f t="shared" si="54"/>
        <v>5.5219107579476692</v>
      </c>
      <c r="AA170" s="11">
        <f t="shared" si="55"/>
        <v>5.268389254065565</v>
      </c>
      <c r="AB170" s="22">
        <f t="shared" si="39"/>
        <v>0.12729786644888663</v>
      </c>
      <c r="AC170" s="22">
        <v>1.1200000000000001</v>
      </c>
      <c r="AD170" s="22">
        <f t="shared" si="40"/>
        <v>0.11365880932936305</v>
      </c>
      <c r="AE170" s="22">
        <f>SUM((Rate!$F$2*Weight!R170),(Rate!$F$6*Weight!S170),(Rate!$F$10*Weight!T170),(Rate!$F$14*Weight!U170),(Rate!$F$18*Weight!V170))</f>
        <v>0.56555009958095515</v>
      </c>
      <c r="AF170" s="22">
        <f>SUM((Rate!$F$3*Weight!R170),(Rate!$F$7*Weight!S170),(Rate!$F$11*Weight!T170),(Rate!$F$15*Weight!U170),(Rate!$F$19*Weight!V170))</f>
        <v>0.43444990041904491</v>
      </c>
      <c r="AG170" s="23">
        <v>1</v>
      </c>
    </row>
    <row r="171" spans="1:33" x14ac:dyDescent="0.25">
      <c r="A171" s="22" t="s">
        <v>195</v>
      </c>
      <c r="B171" s="22" t="s">
        <v>220</v>
      </c>
      <c r="C171" s="23">
        <v>0.2</v>
      </c>
      <c r="D171" s="23">
        <f>1/71</f>
        <v>1.4084507042253521E-2</v>
      </c>
      <c r="E171" s="23">
        <v>1</v>
      </c>
      <c r="F171" s="23">
        <v>1</v>
      </c>
      <c r="G171" s="23">
        <v>7</v>
      </c>
      <c r="H171" s="23">
        <f>1/7</f>
        <v>0.14285714285714285</v>
      </c>
      <c r="I171" s="23">
        <f>1/3</f>
        <v>0.33333333333333331</v>
      </c>
      <c r="J171" s="23">
        <v>1</v>
      </c>
      <c r="K171" s="23">
        <v>0.2</v>
      </c>
      <c r="L171" s="23">
        <v>7</v>
      </c>
      <c r="M171" s="22">
        <f t="shared" si="41"/>
        <v>12.333333333333332</v>
      </c>
      <c r="N171" s="22">
        <f t="shared" si="42"/>
        <v>2.4857142857142853</v>
      </c>
      <c r="O171" s="22">
        <f t="shared" si="43"/>
        <v>83</v>
      </c>
      <c r="P171" s="22">
        <f t="shared" si="44"/>
        <v>2.356941649899396</v>
      </c>
      <c r="Q171" s="22">
        <f t="shared" si="45"/>
        <v>17</v>
      </c>
      <c r="R171" s="22">
        <f t="shared" si="46"/>
        <v>6.8272937421906751E-2</v>
      </c>
      <c r="S171" s="22">
        <f t="shared" si="47"/>
        <v>0.3456169904405047</v>
      </c>
      <c r="T171" s="22">
        <f t="shared" si="48"/>
        <v>3.2269153816784808E-2</v>
      </c>
      <c r="U171" s="22">
        <f t="shared" si="49"/>
        <v>0.49983385791038415</v>
      </c>
      <c r="V171" s="22">
        <f t="shared" si="50"/>
        <v>5.4007060410419597E-2</v>
      </c>
      <c r="W171" s="22">
        <f t="shared" si="51"/>
        <v>5.6856734690355353</v>
      </c>
      <c r="X171" s="11">
        <f t="shared" si="52"/>
        <v>5.1813107705395556</v>
      </c>
      <c r="Y171" s="11">
        <f t="shared" si="53"/>
        <v>5.1271139690486569</v>
      </c>
      <c r="Z171" s="11">
        <f t="shared" si="54"/>
        <v>7.7145131693268043</v>
      </c>
      <c r="AA171" s="11">
        <f t="shared" si="55"/>
        <v>5.0979972281095973</v>
      </c>
      <c r="AB171" s="22">
        <f t="shared" si="39"/>
        <v>0.19033043030300734</v>
      </c>
      <c r="AC171" s="22">
        <v>1.1200000000000001</v>
      </c>
      <c r="AD171" s="22">
        <f t="shared" si="40"/>
        <v>0.16993788419911368</v>
      </c>
      <c r="AE171" s="22">
        <f>SUM((Rate!$F$2*Weight!R171),(Rate!$F$6*Weight!S171),(Rate!$F$10*Weight!T171),(Rate!$F$14*Weight!U171),(Rate!$F$18*Weight!V171))</f>
        <v>0.64325806660524143</v>
      </c>
      <c r="AF171" s="22">
        <f>SUM((Rate!$F$3*Weight!R171),(Rate!$F$7*Weight!S171),(Rate!$F$11*Weight!T171),(Rate!$F$15*Weight!U171),(Rate!$F$19*Weight!V171))</f>
        <v>0.35674193339475863</v>
      </c>
      <c r="AG171" s="23">
        <v>1</v>
      </c>
    </row>
    <row r="172" spans="1:33" x14ac:dyDescent="0.25">
      <c r="A172" s="22" t="s">
        <v>195</v>
      </c>
      <c r="B172" s="22" t="s">
        <v>221</v>
      </c>
      <c r="C172" s="23">
        <v>9</v>
      </c>
      <c r="D172" s="23">
        <f>1/9</f>
        <v>0.1111111111111111</v>
      </c>
      <c r="E172" s="23">
        <v>7</v>
      </c>
      <c r="F172" s="23">
        <f>1/9</f>
        <v>0.1111111111111111</v>
      </c>
      <c r="G172" s="23">
        <v>7</v>
      </c>
      <c r="H172" s="23">
        <v>9</v>
      </c>
      <c r="I172" s="23">
        <f>1/9</f>
        <v>0.1111111111111111</v>
      </c>
      <c r="J172" s="23">
        <f>1/9</f>
        <v>0.1111111111111111</v>
      </c>
      <c r="K172" s="23">
        <v>0.2</v>
      </c>
      <c r="L172" s="23">
        <v>5</v>
      </c>
      <c r="M172" s="22">
        <f t="shared" si="41"/>
        <v>13.222222222222221</v>
      </c>
      <c r="N172" s="22">
        <f t="shared" si="42"/>
        <v>28.142857142857142</v>
      </c>
      <c r="O172" s="22">
        <f t="shared" si="43"/>
        <v>35</v>
      </c>
      <c r="P172" s="22">
        <f t="shared" si="44"/>
        <v>1.6222222222222222</v>
      </c>
      <c r="Q172" s="22">
        <f t="shared" si="45"/>
        <v>6.3650793650793647</v>
      </c>
      <c r="R172" s="22">
        <f t="shared" si="46"/>
        <v>0.15966032501312186</v>
      </c>
      <c r="S172" s="22">
        <f t="shared" si="47"/>
        <v>6.5977173211114321E-2</v>
      </c>
      <c r="T172" s="22">
        <f t="shared" si="48"/>
        <v>2.5600088367024394E-2</v>
      </c>
      <c r="U172" s="22">
        <f t="shared" si="49"/>
        <v>0.47141311754543214</v>
      </c>
      <c r="V172" s="22">
        <f t="shared" si="50"/>
        <v>0.27734929586330737</v>
      </c>
      <c r="W172" s="22">
        <f t="shared" si="51"/>
        <v>7.0008602989757467</v>
      </c>
      <c r="X172" s="11">
        <f t="shared" si="52"/>
        <v>5.2459606066698088</v>
      </c>
      <c r="Y172" s="11">
        <f t="shared" si="53"/>
        <v>5.3109683334350777</v>
      </c>
      <c r="Z172" s="11">
        <f t="shared" si="54"/>
        <v>7.3834529557726629</v>
      </c>
      <c r="AA172" s="11">
        <f t="shared" si="55"/>
        <v>8.341285098512337</v>
      </c>
      <c r="AB172" s="22">
        <f t="shared" si="39"/>
        <v>0.41412636466828157</v>
      </c>
      <c r="AC172" s="22">
        <v>1.1200000000000001</v>
      </c>
      <c r="AD172" s="22">
        <f t="shared" si="40"/>
        <v>0.36975568273953707</v>
      </c>
      <c r="AE172" s="22">
        <f>SUM((Rate!$F$2*Weight!R172),(Rate!$F$6*Weight!S172),(Rate!$F$10*Weight!T172),(Rate!$F$14*Weight!U172),(Rate!$F$18*Weight!V172))</f>
        <v>0.50953625421417015</v>
      </c>
      <c r="AF172" s="22">
        <f>SUM((Rate!$F$3*Weight!R172),(Rate!$F$7*Weight!S172),(Rate!$F$11*Weight!T172),(Rate!$F$15*Weight!U172),(Rate!$F$19*Weight!V172))</f>
        <v>0.49046374578583007</v>
      </c>
      <c r="AG172" s="23">
        <v>1</v>
      </c>
    </row>
    <row r="173" spans="1:33" x14ac:dyDescent="0.25">
      <c r="A173" s="22" t="s">
        <v>195</v>
      </c>
      <c r="B173" s="22" t="s">
        <v>222</v>
      </c>
      <c r="C173" s="23">
        <f>1/9</f>
        <v>0.1111111111111111</v>
      </c>
      <c r="D173" s="23">
        <f>1/7</f>
        <v>0.14285714285714285</v>
      </c>
      <c r="E173" s="23">
        <v>5</v>
      </c>
      <c r="F173" s="23">
        <f>1/3</f>
        <v>0.33333333333333331</v>
      </c>
      <c r="G173" s="23">
        <v>7</v>
      </c>
      <c r="H173" s="23">
        <f>1/7</f>
        <v>0.14285714285714285</v>
      </c>
      <c r="I173" s="23">
        <v>3</v>
      </c>
      <c r="J173" s="23">
        <v>0.2</v>
      </c>
      <c r="K173" s="23">
        <f>1/7</f>
        <v>0.14285714285714285</v>
      </c>
      <c r="L173" s="23">
        <v>5</v>
      </c>
      <c r="M173" s="22">
        <f t="shared" si="41"/>
        <v>25</v>
      </c>
      <c r="N173" s="22">
        <f t="shared" si="42"/>
        <v>4.3968253968253972</v>
      </c>
      <c r="O173" s="22">
        <f t="shared" si="43"/>
        <v>20.333333333333332</v>
      </c>
      <c r="P173" s="22">
        <f t="shared" si="44"/>
        <v>1.819047619047619</v>
      </c>
      <c r="Q173" s="22">
        <f t="shared" si="45"/>
        <v>13.4</v>
      </c>
      <c r="R173" s="22">
        <f t="shared" si="46"/>
        <v>3.502472105872708E-2</v>
      </c>
      <c r="S173" s="22">
        <f t="shared" si="47"/>
        <v>0.32746665023731641</v>
      </c>
      <c r="T173" s="22">
        <f t="shared" si="48"/>
        <v>5.9026141429207049E-2</v>
      </c>
      <c r="U173" s="22">
        <f t="shared" si="49"/>
        <v>0.44588906252990868</v>
      </c>
      <c r="V173" s="22">
        <f t="shared" si="50"/>
        <v>0.13259342474484073</v>
      </c>
      <c r="W173" s="22">
        <f t="shared" si="51"/>
        <v>5.1764125985208125</v>
      </c>
      <c r="X173" s="11">
        <f t="shared" si="52"/>
        <v>6.5125892635131537</v>
      </c>
      <c r="Y173" s="11">
        <f t="shared" si="53"/>
        <v>5.1011021524023139</v>
      </c>
      <c r="Z173" s="11">
        <f t="shared" si="54"/>
        <v>6.1665835864658964</v>
      </c>
      <c r="AA173" s="11">
        <f t="shared" si="55"/>
        <v>5.5719693578028862</v>
      </c>
      <c r="AB173" s="22">
        <f t="shared" si="39"/>
        <v>0.17643284793525327</v>
      </c>
      <c r="AC173" s="22">
        <v>1.1200000000000001</v>
      </c>
      <c r="AD173" s="22">
        <f t="shared" si="40"/>
        <v>0.15752932851361898</v>
      </c>
      <c r="AE173" s="22">
        <f>SUM((Rate!$F$2*Weight!R173),(Rate!$F$6*Weight!S173),(Rate!$F$10*Weight!T173),(Rate!$F$14*Weight!U173),(Rate!$F$18*Weight!V173))</f>
        <v>0.64957225814680675</v>
      </c>
      <c r="AF173" s="22">
        <f>SUM((Rate!$F$3*Weight!R173),(Rate!$F$7*Weight!S173),(Rate!$F$11*Weight!T173),(Rate!$F$15*Weight!U173),(Rate!$F$19*Weight!V173))</f>
        <v>0.35042774185319331</v>
      </c>
      <c r="AG173" s="23">
        <v>1</v>
      </c>
    </row>
    <row r="174" spans="1:33" x14ac:dyDescent="0.25">
      <c r="A174" s="22" t="s">
        <v>195</v>
      </c>
      <c r="B174" s="22" t="s">
        <v>223</v>
      </c>
      <c r="C174" s="23">
        <v>5</v>
      </c>
      <c r="D174" s="23">
        <v>1</v>
      </c>
      <c r="E174" s="23">
        <f>1/7</f>
        <v>0.14285714285714285</v>
      </c>
      <c r="F174" s="23">
        <v>1</v>
      </c>
      <c r="G174" s="23">
        <v>0.2</v>
      </c>
      <c r="H174" s="23">
        <v>0.2</v>
      </c>
      <c r="I174" s="23">
        <f>1/7</f>
        <v>0.14285714285714285</v>
      </c>
      <c r="J174" s="23">
        <v>5</v>
      </c>
      <c r="K174" s="23">
        <v>5</v>
      </c>
      <c r="L174" s="23">
        <v>5</v>
      </c>
      <c r="M174" s="22">
        <f t="shared" si="41"/>
        <v>1.6857142857142855</v>
      </c>
      <c r="N174" s="22">
        <f t="shared" si="42"/>
        <v>12.2</v>
      </c>
      <c r="O174" s="22">
        <f t="shared" si="43"/>
        <v>9.3999999999999986</v>
      </c>
      <c r="P174" s="22">
        <f t="shared" si="44"/>
        <v>8.1999999999999993</v>
      </c>
      <c r="Q174" s="22">
        <f t="shared" si="45"/>
        <v>23</v>
      </c>
      <c r="R174" s="22">
        <f t="shared" si="46"/>
        <v>0.53236823585371673</v>
      </c>
      <c r="S174" s="22">
        <f t="shared" si="47"/>
        <v>0.11224608010321327</v>
      </c>
      <c r="T174" s="22">
        <f t="shared" si="48"/>
        <v>0.18806146617381209</v>
      </c>
      <c r="U174" s="22">
        <f t="shared" si="49"/>
        <v>0.12926735669895795</v>
      </c>
      <c r="V174" s="22">
        <f t="shared" si="50"/>
        <v>3.8056861170300063E-2</v>
      </c>
      <c r="W174" s="22">
        <f t="shared" si="51"/>
        <v>6.2414762705459044</v>
      </c>
      <c r="X174" s="11">
        <f t="shared" si="52"/>
        <v>5.1305460514045294</v>
      </c>
      <c r="Y174" s="11">
        <f t="shared" si="53"/>
        <v>6.087882635691825</v>
      </c>
      <c r="Z174" s="11">
        <f t="shared" si="54"/>
        <v>5.6188420228142721</v>
      </c>
      <c r="AA174" s="11">
        <f t="shared" si="55"/>
        <v>5.2559365311913133</v>
      </c>
      <c r="AB174" s="22">
        <f t="shared" si="39"/>
        <v>0.16673417558239212</v>
      </c>
      <c r="AC174" s="22">
        <v>1.1200000000000001</v>
      </c>
      <c r="AD174" s="22">
        <f t="shared" si="40"/>
        <v>0.14886979962713581</v>
      </c>
      <c r="AE174" s="22">
        <f>SUM((Rate!$F$2*Weight!R174),(Rate!$F$6*Weight!S174),(Rate!$F$10*Weight!T174),(Rate!$F$14*Weight!U174),(Rate!$F$18*Weight!V174))</f>
        <v>0.36873837905844886</v>
      </c>
      <c r="AF174" s="22">
        <f>SUM((Rate!$F$3*Weight!R174),(Rate!$F$7*Weight!S174),(Rate!$F$11*Weight!T174),(Rate!$F$15*Weight!U174),(Rate!$F$19*Weight!V174))</f>
        <v>0.63126162094155114</v>
      </c>
      <c r="AG174" s="23">
        <v>2</v>
      </c>
    </row>
    <row r="175" spans="1:33" x14ac:dyDescent="0.25">
      <c r="A175" s="22" t="s">
        <v>224</v>
      </c>
      <c r="B175" s="22" t="s">
        <v>225</v>
      </c>
      <c r="C175" s="23">
        <v>1</v>
      </c>
      <c r="D175" s="23">
        <v>1</v>
      </c>
      <c r="E175" s="23">
        <v>1</v>
      </c>
      <c r="F175" s="23">
        <v>1</v>
      </c>
      <c r="G175" s="23">
        <v>1</v>
      </c>
      <c r="H175" s="23">
        <v>1</v>
      </c>
      <c r="I175" s="23">
        <v>1</v>
      </c>
      <c r="J175" s="23">
        <v>1</v>
      </c>
      <c r="K175" s="23">
        <v>1</v>
      </c>
      <c r="L175" s="23">
        <v>1</v>
      </c>
      <c r="M175" s="22">
        <f t="shared" si="41"/>
        <v>5</v>
      </c>
      <c r="N175" s="22">
        <f t="shared" si="42"/>
        <v>5</v>
      </c>
      <c r="O175" s="22">
        <f t="shared" si="43"/>
        <v>5</v>
      </c>
      <c r="P175" s="22">
        <f t="shared" si="44"/>
        <v>5</v>
      </c>
      <c r="Q175" s="22">
        <f t="shared" si="45"/>
        <v>5</v>
      </c>
      <c r="R175" s="22">
        <f t="shared" si="46"/>
        <v>0.2</v>
      </c>
      <c r="S175" s="22">
        <f t="shared" si="47"/>
        <v>0.2</v>
      </c>
      <c r="T175" s="22">
        <f t="shared" si="48"/>
        <v>0.2</v>
      </c>
      <c r="U175" s="22">
        <f t="shared" si="49"/>
        <v>0.2</v>
      </c>
      <c r="V175" s="22">
        <f t="shared" si="50"/>
        <v>0.2</v>
      </c>
      <c r="W175" s="22">
        <f t="shared" si="51"/>
        <v>5</v>
      </c>
      <c r="X175" s="11">
        <f t="shared" si="52"/>
        <v>5</v>
      </c>
      <c r="Y175" s="11">
        <f t="shared" si="53"/>
        <v>5</v>
      </c>
      <c r="Z175" s="11">
        <f t="shared" si="54"/>
        <v>5</v>
      </c>
      <c r="AA175" s="11">
        <f t="shared" si="55"/>
        <v>5</v>
      </c>
      <c r="AB175" s="22">
        <f t="shared" si="39"/>
        <v>0</v>
      </c>
      <c r="AC175" s="22">
        <v>1.1200000000000001</v>
      </c>
      <c r="AD175" s="22">
        <f t="shared" si="40"/>
        <v>0</v>
      </c>
      <c r="AE175" s="22">
        <f>SUM((Rate!$F$2*Weight!R175),(Rate!$F$6*Weight!S175),(Rate!$F$10*Weight!T175),(Rate!$F$14*Weight!U175),(Rate!$F$18*Weight!V175))</f>
        <v>0.54</v>
      </c>
      <c r="AF175" s="22">
        <f>SUM((Rate!$F$3*Weight!R175),(Rate!$F$7*Weight!S175),(Rate!$F$11*Weight!T175),(Rate!$F$15*Weight!U175),(Rate!$F$19*Weight!V175))</f>
        <v>0.45999999999999996</v>
      </c>
      <c r="AG175" s="23">
        <v>2</v>
      </c>
    </row>
    <row r="176" spans="1:33" x14ac:dyDescent="0.25">
      <c r="A176" s="22" t="s">
        <v>224</v>
      </c>
      <c r="B176" s="22" t="s">
        <v>226</v>
      </c>
      <c r="C176" s="23">
        <f>1/7</f>
        <v>0.14285714285714285</v>
      </c>
      <c r="D176" s="23">
        <v>1</v>
      </c>
      <c r="E176" s="23">
        <v>7</v>
      </c>
      <c r="F176" s="23">
        <v>1</v>
      </c>
      <c r="G176" s="23">
        <v>1</v>
      </c>
      <c r="H176" s="23">
        <v>3</v>
      </c>
      <c r="I176" s="23">
        <v>7</v>
      </c>
      <c r="J176" s="23">
        <v>5</v>
      </c>
      <c r="K176" s="23">
        <f>1/7</f>
        <v>0.14285714285714285</v>
      </c>
      <c r="L176" s="23">
        <v>7</v>
      </c>
      <c r="M176" s="22">
        <f t="shared" si="41"/>
        <v>29</v>
      </c>
      <c r="N176" s="22">
        <f t="shared" si="42"/>
        <v>6.1428571428571423</v>
      </c>
      <c r="O176" s="22">
        <f t="shared" si="43"/>
        <v>3.342857142857143</v>
      </c>
      <c r="P176" s="22">
        <f t="shared" si="44"/>
        <v>3.2857142857142856</v>
      </c>
      <c r="Q176" s="22">
        <f t="shared" si="45"/>
        <v>13.476190476190476</v>
      </c>
      <c r="R176" s="22">
        <f t="shared" si="46"/>
        <v>3.0910516578513375E-2</v>
      </c>
      <c r="S176" s="22">
        <f t="shared" si="47"/>
        <v>0.20647962311673146</v>
      </c>
      <c r="T176" s="22">
        <f t="shared" si="48"/>
        <v>0.27573757364676676</v>
      </c>
      <c r="U176" s="22">
        <f t="shared" si="49"/>
        <v>0.3054195524453534</v>
      </c>
      <c r="V176" s="22">
        <f t="shared" si="50"/>
        <v>0.18145273421263497</v>
      </c>
      <c r="W176" s="22">
        <f t="shared" si="51"/>
        <v>5.4787784255515124</v>
      </c>
      <c r="X176" s="11">
        <f t="shared" si="52"/>
        <v>5.1554463047144736</v>
      </c>
      <c r="Y176" s="11">
        <f t="shared" si="53"/>
        <v>6.9314965350716218</v>
      </c>
      <c r="Z176" s="11">
        <f t="shared" si="54"/>
        <v>7.446083548150682</v>
      </c>
      <c r="AA176" s="11">
        <f t="shared" si="55"/>
        <v>6.1506050257087503</v>
      </c>
      <c r="AB176" s="22">
        <f t="shared" si="39"/>
        <v>0.30812049195985192</v>
      </c>
      <c r="AC176" s="22">
        <v>1.1200000000000001</v>
      </c>
      <c r="AD176" s="22">
        <f t="shared" si="40"/>
        <v>0.27510758210701064</v>
      </c>
      <c r="AE176" s="22">
        <f>SUM((Rate!$F$2*Weight!R176),(Rate!$F$6*Weight!S176),(Rate!$F$10*Weight!T176),(Rate!$F$14*Weight!U176),(Rate!$F$18*Weight!V176))</f>
        <v>0.63296055192650158</v>
      </c>
      <c r="AF176" s="22">
        <f>SUM((Rate!$F$3*Weight!R176),(Rate!$F$7*Weight!S176),(Rate!$F$11*Weight!T176),(Rate!$F$15*Weight!U176),(Rate!$F$19*Weight!V176))</f>
        <v>0.36703944807349836</v>
      </c>
      <c r="AG176" s="23">
        <v>1</v>
      </c>
    </row>
    <row r="177" spans="1:33" x14ac:dyDescent="0.25">
      <c r="A177" s="22" t="s">
        <v>224</v>
      </c>
      <c r="B177" s="22" t="s">
        <v>227</v>
      </c>
      <c r="C177" s="23">
        <f>1/9</f>
        <v>0.1111111111111111</v>
      </c>
      <c r="D177" s="23">
        <f>1/9</f>
        <v>0.1111111111111111</v>
      </c>
      <c r="E177" s="23">
        <v>9</v>
      </c>
      <c r="F177" s="23">
        <f>1/9</f>
        <v>0.1111111111111111</v>
      </c>
      <c r="G177" s="23">
        <v>9</v>
      </c>
      <c r="H177" s="23">
        <f>1/9</f>
        <v>0.1111111111111111</v>
      </c>
      <c r="I177" s="23">
        <v>9</v>
      </c>
      <c r="J177" s="23">
        <f>1/9</f>
        <v>0.1111111111111111</v>
      </c>
      <c r="K177" s="23">
        <f>1/9</f>
        <v>0.1111111111111111</v>
      </c>
      <c r="L177" s="23">
        <v>9</v>
      </c>
      <c r="M177" s="22">
        <f t="shared" si="41"/>
        <v>37</v>
      </c>
      <c r="N177" s="22">
        <f t="shared" si="42"/>
        <v>10.333333333333332</v>
      </c>
      <c r="O177" s="22">
        <f t="shared" si="43"/>
        <v>28.111111111111111</v>
      </c>
      <c r="P177" s="22">
        <f t="shared" si="44"/>
        <v>1.4444444444444444</v>
      </c>
      <c r="Q177" s="22">
        <f t="shared" si="45"/>
        <v>19.222222222222221</v>
      </c>
      <c r="R177" s="22">
        <f t="shared" si="46"/>
        <v>2.4887141622583337E-2</v>
      </c>
      <c r="S177" s="22">
        <f t="shared" si="47"/>
        <v>0.24106134179341096</v>
      </c>
      <c r="T177" s="22">
        <f t="shared" si="48"/>
        <v>7.4454495537763343E-2</v>
      </c>
      <c r="U177" s="22">
        <f t="shared" si="49"/>
        <v>0.51897697454775338</v>
      </c>
      <c r="V177" s="22">
        <f t="shared" si="50"/>
        <v>0.14062004649848897</v>
      </c>
      <c r="W177" s="22">
        <f t="shared" si="51"/>
        <v>5.3534880299282745</v>
      </c>
      <c r="X177" s="11">
        <f t="shared" si="52"/>
        <v>10.198153651334284</v>
      </c>
      <c r="Y177" s="11">
        <f t="shared" si="53"/>
        <v>5.3524225594345225</v>
      </c>
      <c r="Z177" s="11">
        <f t="shared" si="54"/>
        <v>9.3418098323972369</v>
      </c>
      <c r="AA177" s="11">
        <f t="shared" si="55"/>
        <v>7.9586339972467552</v>
      </c>
      <c r="AB177" s="22">
        <f t="shared" si="39"/>
        <v>0.66022540351705383</v>
      </c>
      <c r="AC177" s="22">
        <v>1.1200000000000001</v>
      </c>
      <c r="AD177" s="22">
        <f t="shared" si="40"/>
        <v>0.58948696742594087</v>
      </c>
      <c r="AE177" s="22">
        <f>SUM((Rate!$F$2*Weight!R177),(Rate!$F$6*Weight!S177),(Rate!$F$10*Weight!T177),(Rate!$F$14*Weight!U177),(Rate!$F$18*Weight!V177))</f>
        <v>0.63470570399317294</v>
      </c>
      <c r="AF177" s="22">
        <f>SUM((Rate!$F$3*Weight!R177),(Rate!$F$7*Weight!S177),(Rate!$F$11*Weight!T177),(Rate!$F$15*Weight!U177),(Rate!$F$19*Weight!V177))</f>
        <v>0.36529429600682717</v>
      </c>
      <c r="AG177" s="23">
        <v>1</v>
      </c>
    </row>
    <row r="178" spans="1:33" x14ac:dyDescent="0.25">
      <c r="A178" s="22" t="s">
        <v>224</v>
      </c>
      <c r="B178" s="22" t="s">
        <v>228</v>
      </c>
      <c r="C178" s="23">
        <f>1/7</f>
        <v>0.14285714285714285</v>
      </c>
      <c r="D178" s="23">
        <f>1/7</f>
        <v>0.14285714285714285</v>
      </c>
      <c r="E178" s="23">
        <v>7</v>
      </c>
      <c r="F178" s="23">
        <f>1/7</f>
        <v>0.14285714285714285</v>
      </c>
      <c r="G178" s="23">
        <v>7</v>
      </c>
      <c r="H178" s="23">
        <v>7</v>
      </c>
      <c r="I178" s="23">
        <v>7</v>
      </c>
      <c r="J178" s="23">
        <f>1/7</f>
        <v>0.14285714285714285</v>
      </c>
      <c r="K178" s="23">
        <f>1/7</f>
        <v>0.14285714285714285</v>
      </c>
      <c r="L178" s="23">
        <v>1</v>
      </c>
      <c r="M178" s="22">
        <f t="shared" si="41"/>
        <v>29</v>
      </c>
      <c r="N178" s="22">
        <f t="shared" si="42"/>
        <v>15.285714285714285</v>
      </c>
      <c r="O178" s="22">
        <f t="shared" si="43"/>
        <v>22.142857142857142</v>
      </c>
      <c r="P178" s="22">
        <f t="shared" si="44"/>
        <v>2.4285714285714288</v>
      </c>
      <c r="Q178" s="22">
        <f t="shared" si="45"/>
        <v>2.4285714285714288</v>
      </c>
      <c r="R178" s="22">
        <f t="shared" si="46"/>
        <v>3.3585444947993641E-2</v>
      </c>
      <c r="S178" s="22">
        <f t="shared" si="47"/>
        <v>0.14811519243481702</v>
      </c>
      <c r="T178" s="22">
        <f t="shared" si="48"/>
        <v>8.270669077669221E-2</v>
      </c>
      <c r="U178" s="22">
        <f t="shared" si="49"/>
        <v>0.36779633592024857</v>
      </c>
      <c r="V178" s="22">
        <f t="shared" si="50"/>
        <v>0.36779633592024857</v>
      </c>
      <c r="W178" s="22">
        <f t="shared" si="51"/>
        <v>5.1106861131084749</v>
      </c>
      <c r="X178" s="11">
        <f t="shared" si="52"/>
        <v>7.2055053392519444</v>
      </c>
      <c r="Y178" s="11">
        <f t="shared" si="53"/>
        <v>5.3689584464494784</v>
      </c>
      <c r="Z178" s="11">
        <f t="shared" si="54"/>
        <v>7.0322722560179365</v>
      </c>
      <c r="AA178" s="11">
        <f t="shared" si="55"/>
        <v>7.0322722560179365</v>
      </c>
      <c r="AB178" s="22">
        <f t="shared" si="39"/>
        <v>0.3374847205422884</v>
      </c>
      <c r="AC178" s="22">
        <v>1.1200000000000001</v>
      </c>
      <c r="AD178" s="22">
        <f t="shared" si="40"/>
        <v>0.30132564334132889</v>
      </c>
      <c r="AE178" s="22">
        <f>SUM((Rate!$F$2*Weight!R178),(Rate!$F$6*Weight!S178),(Rate!$F$10*Weight!T178),(Rate!$F$14*Weight!U178),(Rate!$F$18*Weight!V178))</f>
        <v>0.58650163488721507</v>
      </c>
      <c r="AF178" s="22">
        <f>SUM((Rate!$F$3*Weight!R178),(Rate!$F$7*Weight!S178),(Rate!$F$11*Weight!T178),(Rate!$F$15*Weight!U178),(Rate!$F$19*Weight!V178))</f>
        <v>0.41349836511278493</v>
      </c>
      <c r="AG178" s="23">
        <v>1</v>
      </c>
    </row>
    <row r="179" spans="1:33" x14ac:dyDescent="0.25">
      <c r="A179" s="22" t="s">
        <v>224</v>
      </c>
      <c r="B179" s="22" t="s">
        <v>229</v>
      </c>
      <c r="C179" s="23">
        <f>1/9</f>
        <v>0.1111111111111111</v>
      </c>
      <c r="D179" s="23">
        <f>1/9</f>
        <v>0.1111111111111111</v>
      </c>
      <c r="E179" s="23">
        <v>1</v>
      </c>
      <c r="F179" s="23">
        <v>1</v>
      </c>
      <c r="G179" s="23">
        <v>1</v>
      </c>
      <c r="H179" s="23">
        <v>1</v>
      </c>
      <c r="I179" s="23">
        <v>1</v>
      </c>
      <c r="J179" s="23">
        <f>1/7</f>
        <v>0.14285714285714285</v>
      </c>
      <c r="K179" s="23">
        <f>1/7</f>
        <v>0.14285714285714285</v>
      </c>
      <c r="L179" s="23">
        <v>1</v>
      </c>
      <c r="M179" s="22">
        <f t="shared" si="41"/>
        <v>19</v>
      </c>
      <c r="N179" s="22">
        <f t="shared" si="42"/>
        <v>4.1111111111111107</v>
      </c>
      <c r="O179" s="22">
        <f t="shared" si="43"/>
        <v>19</v>
      </c>
      <c r="P179" s="22">
        <f t="shared" si="44"/>
        <v>3.253968253968254</v>
      </c>
      <c r="Q179" s="22">
        <f t="shared" si="45"/>
        <v>4.1428571428571423</v>
      </c>
      <c r="R179" s="22">
        <f t="shared" si="46"/>
        <v>8.3514386858196343E-2</v>
      </c>
      <c r="S179" s="22">
        <f t="shared" si="47"/>
        <v>0.26365108324649739</v>
      </c>
      <c r="T179" s="22">
        <f t="shared" si="48"/>
        <v>8.342710024441688E-2</v>
      </c>
      <c r="U179" s="22">
        <f t="shared" si="49"/>
        <v>0.32680897798333947</v>
      </c>
      <c r="V179" s="22">
        <f t="shared" si="50"/>
        <v>0.24259845166754998</v>
      </c>
      <c r="W179" s="22">
        <f t="shared" si="51"/>
        <v>5.8136270730752768</v>
      </c>
      <c r="X179" s="11">
        <f t="shared" si="52"/>
        <v>6.32697986416383</v>
      </c>
      <c r="Y179" s="11">
        <f t="shared" si="53"/>
        <v>6.0119745168091763</v>
      </c>
      <c r="Z179" s="11">
        <f t="shared" si="54"/>
        <v>6.6353841821783188</v>
      </c>
      <c r="AA179" s="11">
        <f t="shared" si="55"/>
        <v>6.1853758387659852</v>
      </c>
      <c r="AB179" s="22">
        <f t="shared" si="39"/>
        <v>0.29866707374962931</v>
      </c>
      <c r="AC179" s="22">
        <v>1.1200000000000001</v>
      </c>
      <c r="AD179" s="22">
        <f t="shared" si="40"/>
        <v>0.26666703013359755</v>
      </c>
      <c r="AE179" s="22">
        <f>SUM((Rate!$F$2*Weight!R179),(Rate!$F$6*Weight!S179),(Rate!$F$10*Weight!T179),(Rate!$F$14*Weight!U179),(Rate!$F$18*Weight!V179))</f>
        <v>0.60106335417795742</v>
      </c>
      <c r="AF179" s="22">
        <f>SUM((Rate!$F$3*Weight!R179),(Rate!$F$7*Weight!S179),(Rate!$F$11*Weight!T179),(Rate!$F$15*Weight!U179),(Rate!$F$19*Weight!V179))</f>
        <v>0.39893664582204275</v>
      </c>
      <c r="AG179" s="23">
        <v>1</v>
      </c>
    </row>
    <row r="180" spans="1:33" x14ac:dyDescent="0.25">
      <c r="A180" s="22" t="s">
        <v>224</v>
      </c>
      <c r="B180" s="22" t="s">
        <v>230</v>
      </c>
      <c r="C180" s="23">
        <f>1/7</f>
        <v>0.14285714285714285</v>
      </c>
      <c r="D180" s="23">
        <f>1/9</f>
        <v>0.1111111111111111</v>
      </c>
      <c r="E180" s="23">
        <v>7</v>
      </c>
      <c r="F180" s="23">
        <f>1/7</f>
        <v>0.14285714285714285</v>
      </c>
      <c r="G180" s="23">
        <v>5</v>
      </c>
      <c r="H180" s="23">
        <v>7</v>
      </c>
      <c r="I180" s="23">
        <v>5</v>
      </c>
      <c r="J180" s="23">
        <f>1/7</f>
        <v>0.14285714285714285</v>
      </c>
      <c r="K180" s="23">
        <f>1/9</f>
        <v>0.1111111111111111</v>
      </c>
      <c r="L180" s="23">
        <v>1</v>
      </c>
      <c r="M180" s="22">
        <f t="shared" si="41"/>
        <v>29</v>
      </c>
      <c r="N180" s="22">
        <f t="shared" si="42"/>
        <v>15.342857142857143</v>
      </c>
      <c r="O180" s="22">
        <f t="shared" si="43"/>
        <v>22.2</v>
      </c>
      <c r="P180" s="22">
        <f t="shared" si="44"/>
        <v>2.3650793650793651</v>
      </c>
      <c r="Q180" s="22">
        <f t="shared" si="45"/>
        <v>2.4285714285714288</v>
      </c>
      <c r="R180" s="22">
        <f t="shared" si="46"/>
        <v>3.1721229955578731E-2</v>
      </c>
      <c r="S180" s="22">
        <f t="shared" si="47"/>
        <v>0.13020153165958076</v>
      </c>
      <c r="T180" s="22">
        <f t="shared" si="48"/>
        <v>6.7259523016507144E-2</v>
      </c>
      <c r="U180" s="22">
        <f t="shared" si="49"/>
        <v>0.40131441841731358</v>
      </c>
      <c r="V180" s="22">
        <f t="shared" si="50"/>
        <v>0.3695032969510198</v>
      </c>
      <c r="W180" s="22">
        <f t="shared" si="51"/>
        <v>5.0801948665620653</v>
      </c>
      <c r="X180" s="11">
        <f t="shared" si="52"/>
        <v>6.1340643441930593</v>
      </c>
      <c r="Y180" s="11">
        <f t="shared" si="53"/>
        <v>5.1930587621706525</v>
      </c>
      <c r="Z180" s="11">
        <f t="shared" si="54"/>
        <v>6.4115693223325367</v>
      </c>
      <c r="AA180" s="11">
        <f t="shared" si="55"/>
        <v>6.4278011248836968</v>
      </c>
      <c r="AB180" s="22">
        <f t="shared" si="39"/>
        <v>0.21233442100710032</v>
      </c>
      <c r="AC180" s="22">
        <v>1.1200000000000001</v>
      </c>
      <c r="AD180" s="22">
        <f t="shared" si="40"/>
        <v>0.18958430447062527</v>
      </c>
      <c r="AE180" s="22">
        <f>SUM((Rate!$F$2*Weight!R180),(Rate!$F$6*Weight!S180),(Rate!$F$10*Weight!T180),(Rate!$F$14*Weight!U180),(Rate!$F$18*Weight!V180))</f>
        <v>0.58205338091544467</v>
      </c>
      <c r="AF180" s="22">
        <f>SUM((Rate!$F$3*Weight!R180),(Rate!$F$7*Weight!S180),(Rate!$F$11*Weight!T180),(Rate!$F$15*Weight!U180),(Rate!$F$19*Weight!V180))</f>
        <v>0.41794661908455544</v>
      </c>
      <c r="AG180" s="23">
        <v>1</v>
      </c>
    </row>
    <row r="181" spans="1:33" x14ac:dyDescent="0.25">
      <c r="A181" s="22" t="s">
        <v>224</v>
      </c>
      <c r="B181" s="22" t="s">
        <v>231</v>
      </c>
      <c r="C181" s="23">
        <v>1</v>
      </c>
      <c r="D181" s="23">
        <v>0.2</v>
      </c>
      <c r="E181" s="23">
        <v>0.2</v>
      </c>
      <c r="F181" s="23">
        <v>1</v>
      </c>
      <c r="G181" s="23">
        <v>1</v>
      </c>
      <c r="H181" s="23">
        <v>3</v>
      </c>
      <c r="I181" s="23">
        <f>1/3</f>
        <v>0.33333333333333331</v>
      </c>
      <c r="J181" s="23">
        <v>1</v>
      </c>
      <c r="K181" s="23">
        <v>1</v>
      </c>
      <c r="L181" s="23">
        <v>3</v>
      </c>
      <c r="M181" s="22">
        <f t="shared" si="41"/>
        <v>3.5333333333333337</v>
      </c>
      <c r="N181" s="22">
        <f t="shared" si="42"/>
        <v>7</v>
      </c>
      <c r="O181" s="22">
        <f t="shared" si="43"/>
        <v>11</v>
      </c>
      <c r="P181" s="22">
        <f t="shared" si="44"/>
        <v>3.5333333333333337</v>
      </c>
      <c r="Q181" s="22">
        <f t="shared" si="45"/>
        <v>10.333333333333332</v>
      </c>
      <c r="R181" s="22">
        <f t="shared" si="46"/>
        <v>0.29309862383508156</v>
      </c>
      <c r="S181" s="22">
        <f t="shared" si="47"/>
        <v>0.16641240682628386</v>
      </c>
      <c r="T181" s="22">
        <f t="shared" si="48"/>
        <v>9.629676470820718E-2</v>
      </c>
      <c r="U181" s="22">
        <f t="shared" si="49"/>
        <v>0.290752582779363</v>
      </c>
      <c r="V181" s="22">
        <f t="shared" si="50"/>
        <v>0.15343962185106433</v>
      </c>
      <c r="W181" s="22">
        <f t="shared" si="51"/>
        <v>6.1629494986542666</v>
      </c>
      <c r="X181" s="11">
        <f t="shared" si="52"/>
        <v>5.3944710967558063</v>
      </c>
      <c r="Y181" s="11">
        <f t="shared" si="53"/>
        <v>5.9399591767493538</v>
      </c>
      <c r="Z181" s="11">
        <f t="shared" si="54"/>
        <v>5.8196088452943462</v>
      </c>
      <c r="AA181" s="11">
        <f t="shared" si="55"/>
        <v>5.8948976052366762</v>
      </c>
      <c r="AB181" s="22">
        <f t="shared" si="39"/>
        <v>0.21059431113452254</v>
      </c>
      <c r="AC181" s="22">
        <v>1.1200000000000001</v>
      </c>
      <c r="AD181" s="22">
        <f t="shared" si="40"/>
        <v>0.18803063494153796</v>
      </c>
      <c r="AE181" s="22">
        <f>SUM((Rate!$F$2*Weight!R181),(Rate!$F$6*Weight!S181),(Rate!$F$10*Weight!T181),(Rate!$F$14*Weight!U181),(Rate!$F$18*Weight!V181))</f>
        <v>0.48335607180403284</v>
      </c>
      <c r="AF181" s="22">
        <f>SUM((Rate!$F$3*Weight!R181),(Rate!$F$7*Weight!S181),(Rate!$F$11*Weight!T181),(Rate!$F$15*Weight!U181),(Rate!$F$19*Weight!V181))</f>
        <v>0.51664392819596716</v>
      </c>
      <c r="AG181" s="23">
        <v>1</v>
      </c>
    </row>
    <row r="182" spans="1:33" x14ac:dyDescent="0.25"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AG182" s="23"/>
    </row>
    <row r="183" spans="1:33" x14ac:dyDescent="0.25"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AG183" s="23"/>
    </row>
    <row r="184" spans="1:33" x14ac:dyDescent="0.25"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AG184" s="24"/>
    </row>
    <row r="185" spans="1:33" x14ac:dyDescent="0.25"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AG185" s="24"/>
    </row>
    <row r="186" spans="1:33" x14ac:dyDescent="0.25"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AG186" s="24"/>
    </row>
    <row r="187" spans="1:33" x14ac:dyDescent="0.25"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AG187" s="24"/>
    </row>
    <row r="188" spans="1:33" x14ac:dyDescent="0.25"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AG188" s="24"/>
    </row>
    <row r="189" spans="1:33" x14ac:dyDescent="0.25"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AG189" s="24"/>
    </row>
    <row r="190" spans="1:33" x14ac:dyDescent="0.25"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AG190" s="24"/>
    </row>
    <row r="191" spans="1:33" x14ac:dyDescent="0.25"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AG191" s="24"/>
    </row>
    <row r="192" spans="1:33" x14ac:dyDescent="0.25"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AG192" s="24"/>
    </row>
    <row r="193" spans="3:33" x14ac:dyDescent="0.25"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AG193" s="24"/>
    </row>
    <row r="194" spans="3:33" x14ac:dyDescent="0.25"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AG194" s="24"/>
    </row>
    <row r="195" spans="3:33" x14ac:dyDescent="0.25"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AG195" s="24"/>
    </row>
    <row r="196" spans="3:33" x14ac:dyDescent="0.25"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AG196" s="24"/>
    </row>
    <row r="197" spans="3:33" x14ac:dyDescent="0.25"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AG197" s="24"/>
    </row>
    <row r="198" spans="3:33" x14ac:dyDescent="0.25"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AG198" s="24"/>
    </row>
    <row r="199" spans="3:33" x14ac:dyDescent="0.25"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AG199" s="24"/>
    </row>
    <row r="200" spans="3:33" x14ac:dyDescent="0.25"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AG200" s="24"/>
    </row>
    <row r="201" spans="3:33" x14ac:dyDescent="0.25"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AG201" s="24"/>
    </row>
    <row r="202" spans="3:33" x14ac:dyDescent="0.25"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AG202" s="24"/>
    </row>
    <row r="203" spans="3:33" x14ac:dyDescent="0.25"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AG203" s="24"/>
    </row>
    <row r="204" spans="3:33" x14ac:dyDescent="0.25"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AG204" s="24"/>
    </row>
    <row r="205" spans="3:33" x14ac:dyDescent="0.25"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AG205" s="24"/>
    </row>
    <row r="206" spans="3:33" x14ac:dyDescent="0.25"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AG206" s="24"/>
    </row>
    <row r="207" spans="3:33" x14ac:dyDescent="0.25"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AG207" s="24"/>
    </row>
    <row r="208" spans="3:33" x14ac:dyDescent="0.25"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AG208" s="24"/>
    </row>
    <row r="209" spans="3:33" x14ac:dyDescent="0.25"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AG209" s="24"/>
    </row>
    <row r="210" spans="3:33" x14ac:dyDescent="0.25"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AG210" s="24"/>
    </row>
    <row r="211" spans="3:33" x14ac:dyDescent="0.25"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AG211" s="24"/>
    </row>
    <row r="212" spans="3:33" x14ac:dyDescent="0.25"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AG212" s="24"/>
    </row>
    <row r="213" spans="3:33" x14ac:dyDescent="0.25"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AG213" s="24"/>
    </row>
    <row r="214" spans="3:33" x14ac:dyDescent="0.25"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AG214" s="24"/>
    </row>
    <row r="215" spans="3:33" x14ac:dyDescent="0.25"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AG215" s="24"/>
    </row>
    <row r="216" spans="3:33" x14ac:dyDescent="0.25"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AG216" s="24"/>
    </row>
    <row r="217" spans="3:33" x14ac:dyDescent="0.25"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AG217" s="24"/>
    </row>
    <row r="218" spans="3:33" x14ac:dyDescent="0.25"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AG218" s="24"/>
    </row>
    <row r="219" spans="3:33" x14ac:dyDescent="0.25"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AG219" s="24"/>
    </row>
    <row r="220" spans="3:33" x14ac:dyDescent="0.25"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AG220" s="24"/>
    </row>
    <row r="221" spans="3:33" x14ac:dyDescent="0.25"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AG221" s="24"/>
    </row>
    <row r="222" spans="3:33" x14ac:dyDescent="0.25"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AG222" s="24"/>
    </row>
    <row r="223" spans="3:33" x14ac:dyDescent="0.25"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AG223" s="24"/>
    </row>
    <row r="224" spans="3:33" x14ac:dyDescent="0.25"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AG224" s="24"/>
    </row>
    <row r="225" spans="3:33" x14ac:dyDescent="0.25"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AG225" s="24"/>
    </row>
    <row r="226" spans="3:33" x14ac:dyDescent="0.25"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AG226" s="24"/>
    </row>
    <row r="227" spans="3:33" x14ac:dyDescent="0.25"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AG227" s="24"/>
    </row>
    <row r="228" spans="3:33" x14ac:dyDescent="0.25"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AG228" s="24"/>
    </row>
    <row r="229" spans="3:33" x14ac:dyDescent="0.25"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AG229" s="24"/>
    </row>
    <row r="230" spans="3:33" x14ac:dyDescent="0.25"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AG230" s="24"/>
    </row>
    <row r="231" spans="3:33" x14ac:dyDescent="0.25"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AG231" s="24"/>
    </row>
    <row r="232" spans="3:33" x14ac:dyDescent="0.25"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AG232" s="24"/>
    </row>
    <row r="233" spans="3:33" x14ac:dyDescent="0.25"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AG233" s="24"/>
    </row>
    <row r="234" spans="3:33" x14ac:dyDescent="0.25"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AG234" s="24"/>
    </row>
    <row r="235" spans="3:33" x14ac:dyDescent="0.25"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AG235" s="24"/>
    </row>
    <row r="236" spans="3:33" x14ac:dyDescent="0.25"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AG236" s="24"/>
    </row>
    <row r="237" spans="3:33" x14ac:dyDescent="0.25"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AG237" s="24"/>
    </row>
    <row r="238" spans="3:33" x14ac:dyDescent="0.25"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AG238" s="24"/>
    </row>
    <row r="239" spans="3:33" x14ac:dyDescent="0.25"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AG239" s="24"/>
    </row>
    <row r="240" spans="3:33" x14ac:dyDescent="0.25"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AG240" s="24"/>
    </row>
    <row r="241" spans="3:33" x14ac:dyDescent="0.25"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AG241" s="24"/>
    </row>
    <row r="242" spans="3:33" x14ac:dyDescent="0.25"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AG242" s="24"/>
    </row>
    <row r="243" spans="3:33" x14ac:dyDescent="0.25"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AG243" s="24"/>
    </row>
    <row r="244" spans="3:33" x14ac:dyDescent="0.25"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AG244" s="24"/>
    </row>
    <row r="245" spans="3:33" x14ac:dyDescent="0.25"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AG245" s="24"/>
    </row>
    <row r="246" spans="3:33" x14ac:dyDescent="0.25"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AG246" s="24"/>
    </row>
    <row r="247" spans="3:33" x14ac:dyDescent="0.25"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AG247" s="24"/>
    </row>
    <row r="248" spans="3:33" x14ac:dyDescent="0.25"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AG248" s="24"/>
    </row>
    <row r="249" spans="3:33" x14ac:dyDescent="0.25"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AG249" s="24"/>
    </row>
    <row r="250" spans="3:33" x14ac:dyDescent="0.25"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AG250" s="24"/>
    </row>
    <row r="251" spans="3:33" x14ac:dyDescent="0.25"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AG251" s="24"/>
    </row>
    <row r="252" spans="3:33" x14ac:dyDescent="0.25"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AG252" s="24"/>
    </row>
    <row r="253" spans="3:33" x14ac:dyDescent="0.25"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AG253" s="24"/>
    </row>
    <row r="254" spans="3:33" x14ac:dyDescent="0.25"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AG254" s="24"/>
    </row>
    <row r="255" spans="3:33" x14ac:dyDescent="0.25"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AG255" s="24"/>
    </row>
    <row r="256" spans="3:33" x14ac:dyDescent="0.25"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AG256" s="24"/>
    </row>
    <row r="257" spans="3:33" x14ac:dyDescent="0.25"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AG257" s="24"/>
    </row>
    <row r="258" spans="3:33" x14ac:dyDescent="0.25"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AG258" s="24"/>
    </row>
    <row r="259" spans="3:33" x14ac:dyDescent="0.25"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AG259" s="24"/>
    </row>
    <row r="260" spans="3:33" x14ac:dyDescent="0.25"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AG260" s="24"/>
    </row>
    <row r="261" spans="3:33" x14ac:dyDescent="0.25"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AG261" s="24"/>
    </row>
    <row r="262" spans="3:33" x14ac:dyDescent="0.25"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AG262" s="24"/>
    </row>
    <row r="263" spans="3:33" x14ac:dyDescent="0.25"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AG263" s="24"/>
    </row>
    <row r="264" spans="3:33" x14ac:dyDescent="0.25"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AG264" s="24"/>
    </row>
    <row r="265" spans="3:33" x14ac:dyDescent="0.25"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AG265" s="24"/>
    </row>
    <row r="266" spans="3:33" x14ac:dyDescent="0.25"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AG266" s="24"/>
    </row>
    <row r="267" spans="3:33" x14ac:dyDescent="0.25"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AG267" s="24"/>
    </row>
    <row r="268" spans="3:33" x14ac:dyDescent="0.25"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AG268" s="24"/>
    </row>
    <row r="269" spans="3:33" x14ac:dyDescent="0.25"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AG269" s="24"/>
    </row>
    <row r="270" spans="3:33" x14ac:dyDescent="0.25"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AG270" s="24"/>
    </row>
    <row r="271" spans="3:33" x14ac:dyDescent="0.25"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AG271" s="24"/>
    </row>
  </sheetData>
  <mergeCells count="5">
    <mergeCell ref="R2:V2"/>
    <mergeCell ref="W3:AA3"/>
    <mergeCell ref="AB3:AD3"/>
    <mergeCell ref="AE3:AF3"/>
    <mergeCell ref="W2:AA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3" sqref="F3"/>
    </sheetView>
  </sheetViews>
  <sheetFormatPr defaultRowHeight="15" x14ac:dyDescent="0.25"/>
  <cols>
    <col min="1" max="1" width="10.85546875" bestFit="1" customWidth="1"/>
    <col min="2" max="2" width="16.42578125" bestFit="1" customWidth="1"/>
    <col min="3" max="3" width="13.5703125" bestFit="1" customWidth="1"/>
    <col min="4" max="4" width="16.42578125" bestFit="1" customWidth="1"/>
    <col min="5" max="5" width="21.140625" bestFit="1" customWidth="1"/>
    <col min="6" max="6" width="13.7109375" bestFit="1" customWidth="1"/>
  </cols>
  <sheetData>
    <row r="1" spans="1:7" x14ac:dyDescent="0.25">
      <c r="A1" s="22"/>
      <c r="B1" s="22"/>
      <c r="C1" s="22" t="s">
        <v>45</v>
      </c>
      <c r="D1" s="22" t="s">
        <v>289</v>
      </c>
      <c r="E1" t="s">
        <v>290</v>
      </c>
      <c r="F1" s="22" t="s">
        <v>291</v>
      </c>
    </row>
    <row r="2" spans="1:7" x14ac:dyDescent="0.25">
      <c r="A2" s="36" t="s">
        <v>11</v>
      </c>
      <c r="B2" s="22" t="s">
        <v>45</v>
      </c>
      <c r="C2" s="22">
        <v>1</v>
      </c>
      <c r="D2" s="22">
        <f>1/C3</f>
        <v>0.1111111111111111</v>
      </c>
      <c r="E2">
        <f>(D2*C2)^(1/2)</f>
        <v>0.33333333333333331</v>
      </c>
      <c r="F2">
        <f>E2/E4</f>
        <v>9.9999999999999992E-2</v>
      </c>
      <c r="G2" s="34" t="s">
        <v>292</v>
      </c>
    </row>
    <row r="3" spans="1:7" x14ac:dyDescent="0.25">
      <c r="A3" s="36"/>
      <c r="B3" s="22" t="s">
        <v>289</v>
      </c>
      <c r="C3" s="22">
        <v>9</v>
      </c>
      <c r="D3" s="22">
        <v>1</v>
      </c>
      <c r="E3">
        <f>(D3*C3)^(1/2)</f>
        <v>3</v>
      </c>
      <c r="F3">
        <f>E3/E4</f>
        <v>0.89999999999999991</v>
      </c>
    </row>
    <row r="4" spans="1:7" x14ac:dyDescent="0.25">
      <c r="A4" s="22"/>
      <c r="B4" s="22"/>
      <c r="C4" s="22"/>
      <c r="D4" s="22"/>
      <c r="E4">
        <f>SUM(E2:E3)</f>
        <v>3.3333333333333335</v>
      </c>
    </row>
    <row r="5" spans="1:7" x14ac:dyDescent="0.25">
      <c r="A5" s="22"/>
      <c r="B5" s="22"/>
      <c r="C5" s="22" t="s">
        <v>45</v>
      </c>
      <c r="D5" s="22" t="s">
        <v>289</v>
      </c>
    </row>
    <row r="6" spans="1:7" x14ac:dyDescent="0.25">
      <c r="A6" s="36" t="s">
        <v>12</v>
      </c>
      <c r="B6" s="22" t="s">
        <v>45</v>
      </c>
      <c r="C6" s="22">
        <v>1</v>
      </c>
      <c r="D6" s="22">
        <v>5</v>
      </c>
      <c r="E6">
        <f>(D6*C6)^(1/2)</f>
        <v>2.2360679774997898</v>
      </c>
      <c r="F6">
        <f>E6/E8</f>
        <v>0.83333333333333337</v>
      </c>
      <c r="G6" s="34" t="s">
        <v>293</v>
      </c>
    </row>
    <row r="7" spans="1:7" x14ac:dyDescent="0.25">
      <c r="A7" s="36"/>
      <c r="B7" s="22" t="s">
        <v>289</v>
      </c>
      <c r="C7" s="22">
        <f>1/D6</f>
        <v>0.2</v>
      </c>
      <c r="D7" s="22">
        <v>1</v>
      </c>
      <c r="E7">
        <f>(D7*C7)^(1/2)</f>
        <v>0.44721359549995793</v>
      </c>
      <c r="F7">
        <f>E7/E8</f>
        <v>0.16666666666666666</v>
      </c>
      <c r="G7" s="34" t="s">
        <v>294</v>
      </c>
    </row>
    <row r="8" spans="1:7" x14ac:dyDescent="0.25">
      <c r="A8" s="22"/>
      <c r="B8" s="22"/>
      <c r="C8" s="22"/>
      <c r="D8" s="22"/>
      <c r="E8">
        <f>SUM(E6:E7)</f>
        <v>2.6832815729997477</v>
      </c>
    </row>
    <row r="9" spans="1:7" x14ac:dyDescent="0.25">
      <c r="A9" s="22"/>
      <c r="B9" s="22"/>
      <c r="C9" s="22" t="s">
        <v>45</v>
      </c>
      <c r="D9" s="22" t="s">
        <v>289</v>
      </c>
    </row>
    <row r="10" spans="1:7" x14ac:dyDescent="0.25">
      <c r="A10" s="36" t="s">
        <v>13</v>
      </c>
      <c r="B10" s="22" t="s">
        <v>45</v>
      </c>
      <c r="C10" s="22">
        <v>1</v>
      </c>
      <c r="D10" s="22">
        <v>2</v>
      </c>
      <c r="E10">
        <f>(D10*C10)^(1/2)</f>
        <v>1.4142135623730951</v>
      </c>
      <c r="F10">
        <f>E10/E12</f>
        <v>0.66666666666666663</v>
      </c>
      <c r="G10" s="34" t="s">
        <v>295</v>
      </c>
    </row>
    <row r="11" spans="1:7" x14ac:dyDescent="0.25">
      <c r="A11" s="36"/>
      <c r="B11" s="22" t="s">
        <v>289</v>
      </c>
      <c r="C11" s="22">
        <f>1/D10</f>
        <v>0.5</v>
      </c>
      <c r="D11" s="22">
        <v>1</v>
      </c>
      <c r="E11">
        <f>(D11*C11)^(1/2)</f>
        <v>0.70710678118654757</v>
      </c>
      <c r="F11">
        <f>E11/E12</f>
        <v>0.33333333333333331</v>
      </c>
      <c r="G11" s="34" t="s">
        <v>296</v>
      </c>
    </row>
    <row r="12" spans="1:7" x14ac:dyDescent="0.25">
      <c r="A12" s="22"/>
      <c r="B12" s="22"/>
      <c r="C12" s="22"/>
      <c r="D12" s="22"/>
      <c r="E12">
        <f>SUM(E10:E11)</f>
        <v>2.1213203435596428</v>
      </c>
    </row>
    <row r="13" spans="1:7" x14ac:dyDescent="0.25">
      <c r="A13" s="22"/>
      <c r="B13" s="22"/>
      <c r="C13" s="22" t="s">
        <v>45</v>
      </c>
      <c r="D13" s="22" t="s">
        <v>289</v>
      </c>
    </row>
    <row r="14" spans="1:7" x14ac:dyDescent="0.25">
      <c r="A14" s="36" t="s">
        <v>14</v>
      </c>
      <c r="B14" s="22" t="s">
        <v>45</v>
      </c>
      <c r="C14" s="22">
        <v>1</v>
      </c>
      <c r="D14" s="22">
        <v>1.5</v>
      </c>
      <c r="E14">
        <f>(D14*C14)^(1/2)</f>
        <v>1.2247448713915889</v>
      </c>
      <c r="F14">
        <f>E14/E16</f>
        <v>0.60000000000000009</v>
      </c>
      <c r="G14" s="34" t="s">
        <v>297</v>
      </c>
    </row>
    <row r="15" spans="1:7" x14ac:dyDescent="0.25">
      <c r="A15" s="36"/>
      <c r="B15" s="22" t="s">
        <v>289</v>
      </c>
      <c r="C15" s="22">
        <f>1/D14</f>
        <v>0.66666666666666663</v>
      </c>
      <c r="D15" s="22">
        <v>1</v>
      </c>
      <c r="E15">
        <f>(D15*C15)^(1/2)</f>
        <v>0.81649658092772603</v>
      </c>
      <c r="F15">
        <f>E15/E16</f>
        <v>0.40000000000000008</v>
      </c>
      <c r="G15" s="34" t="s">
        <v>298</v>
      </c>
    </row>
    <row r="16" spans="1:7" x14ac:dyDescent="0.25">
      <c r="A16" s="22"/>
      <c r="B16" s="22"/>
      <c r="C16" s="22"/>
      <c r="D16" s="22"/>
      <c r="E16">
        <f>SUM(E14:E15)</f>
        <v>2.0412414523193148</v>
      </c>
    </row>
    <row r="17" spans="1:7" x14ac:dyDescent="0.25">
      <c r="A17" s="22"/>
      <c r="B17" s="22"/>
      <c r="C17" s="22" t="s">
        <v>45</v>
      </c>
      <c r="D17" s="22" t="s">
        <v>289</v>
      </c>
    </row>
    <row r="18" spans="1:7" x14ac:dyDescent="0.25">
      <c r="A18" s="36" t="s">
        <v>15</v>
      </c>
      <c r="B18" s="22" t="s">
        <v>45</v>
      </c>
      <c r="C18" s="22">
        <v>1</v>
      </c>
      <c r="D18" s="22">
        <v>1</v>
      </c>
      <c r="E18">
        <f>(D18*C18)^(1/2)</f>
        <v>1</v>
      </c>
      <c r="F18">
        <f>E18/E20</f>
        <v>0.5</v>
      </c>
      <c r="G18" s="34" t="s">
        <v>299</v>
      </c>
    </row>
    <row r="19" spans="1:7" x14ac:dyDescent="0.25">
      <c r="A19" s="36"/>
      <c r="B19" s="22" t="s">
        <v>289</v>
      </c>
      <c r="C19" s="22">
        <v>1</v>
      </c>
      <c r="D19" s="22">
        <v>1</v>
      </c>
      <c r="E19">
        <f>(D19*C19)^(1/2)</f>
        <v>1</v>
      </c>
      <c r="F19">
        <f>E19/E20</f>
        <v>0.5</v>
      </c>
      <c r="G19" s="34" t="s">
        <v>300</v>
      </c>
    </row>
    <row r="20" spans="1:7" x14ac:dyDescent="0.25">
      <c r="E20">
        <f>SUM(E18:E19)</f>
        <v>2</v>
      </c>
    </row>
    <row r="23" spans="1:7" x14ac:dyDescent="0.25">
      <c r="B23" s="22"/>
    </row>
    <row r="24" spans="1:7" x14ac:dyDescent="0.25">
      <c r="B24" s="22"/>
    </row>
    <row r="25" spans="1:7" x14ac:dyDescent="0.25">
      <c r="B25" s="22"/>
    </row>
  </sheetData>
  <mergeCells count="5">
    <mergeCell ref="A2:A3"/>
    <mergeCell ref="A6:A7"/>
    <mergeCell ref="A10:A11"/>
    <mergeCell ref="A14:A15"/>
    <mergeCell ref="A18: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Matrix</vt:lpstr>
      <vt:lpstr>Weight</vt:lpstr>
      <vt:lpstr>Rate</vt:lpstr>
    </vt:vector>
  </TitlesOfParts>
  <Company>UCL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Nishchay Mehta</dc:creator>
  <cp:lastModifiedBy>Nishchay Mehta</cp:lastModifiedBy>
  <dcterms:created xsi:type="dcterms:W3CDTF">2016-08-12T14:10:01Z</dcterms:created>
  <dcterms:modified xsi:type="dcterms:W3CDTF">2016-08-15T17:01:12Z</dcterms:modified>
</cp:coreProperties>
</file>