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ster\S1\T-EmbHardw\Edge_detection\"/>
    </mc:Choice>
  </mc:AlternateContent>
  <xr:revisionPtr revIDLastSave="0" documentId="13_ncr:1_{F4E76E9D-5F5B-4D10-B414-1E5C92E7342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oft_opti" sheetId="1" r:id="rId1"/>
    <sheet name="cache_op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L18" i="2"/>
  <c r="C22" i="2"/>
  <c r="C21" i="2"/>
  <c r="C18" i="2"/>
  <c r="C17" i="2"/>
  <c r="K20" i="1" l="1"/>
  <c r="K17" i="1"/>
  <c r="K18" i="1"/>
  <c r="H18" i="1"/>
  <c r="J17" i="1"/>
  <c r="J20" i="1" s="1"/>
  <c r="J18" i="1"/>
  <c r="H20" i="1"/>
  <c r="I17" i="1"/>
  <c r="I20" i="1" s="1"/>
  <c r="I18" i="1"/>
  <c r="H17" i="1" l="1"/>
  <c r="R17" i="1"/>
  <c r="R20" i="1" s="1"/>
  <c r="R18" i="1"/>
  <c r="Q17" i="1"/>
  <c r="Q20" i="1" s="1"/>
  <c r="Q18" i="1"/>
  <c r="P17" i="1"/>
  <c r="P20" i="1" s="1"/>
  <c r="P18" i="1"/>
  <c r="O17" i="1"/>
  <c r="O20" i="1" s="1"/>
  <c r="O18" i="1"/>
  <c r="N18" i="1"/>
  <c r="N17" i="1"/>
  <c r="N20" i="1" s="1"/>
  <c r="E17" i="1"/>
  <c r="E20" i="1" s="1"/>
  <c r="F17" i="1"/>
  <c r="F20" i="1" s="1"/>
  <c r="G17" i="1"/>
  <c r="G20" i="1" s="1"/>
  <c r="F18" i="1"/>
  <c r="G18" i="1"/>
  <c r="E18" i="1"/>
</calcChain>
</file>

<file path=xl/sharedStrings.xml><?xml version="1.0" encoding="utf-8"?>
<sst xmlns="http://schemas.openxmlformats.org/spreadsheetml/2006/main" count="40" uniqueCount="27">
  <si>
    <t xml:space="preserve"> -O1</t>
  </si>
  <si>
    <t xml:space="preserve"> -O2</t>
  </si>
  <si>
    <t xml:space="preserve"> -O3</t>
  </si>
  <si>
    <t>sobel_mac</t>
  </si>
  <si>
    <t xml:space="preserve"> -O0</t>
  </si>
  <si>
    <t>without inner loop</t>
  </si>
  <si>
    <t>without  outer loop</t>
  </si>
  <si>
    <r>
      <t xml:space="preserve">sobel_x                                   </t>
    </r>
    <r>
      <rPr>
        <sz val="11"/>
        <color theme="1"/>
        <rFont val="Calibri"/>
        <family val="2"/>
        <scheme val="minor"/>
      </rPr>
      <t>(time [s])</t>
    </r>
  </si>
  <si>
    <r>
      <t xml:space="preserve">sobel_y                       </t>
    </r>
    <r>
      <rPr>
        <sz val="11"/>
        <color theme="1"/>
        <rFont val="Calibri"/>
        <family val="2"/>
        <scheme val="minor"/>
      </rPr>
      <t>(time [s])</t>
    </r>
  </si>
  <si>
    <r>
      <t xml:space="preserve">sobel_threshold     </t>
    </r>
    <r>
      <rPr>
        <sz val="11"/>
        <color theme="1"/>
        <rFont val="Calibri"/>
        <family val="2"/>
        <scheme val="minor"/>
      </rPr>
      <t>(time [s])</t>
    </r>
  </si>
  <si>
    <t>Fonctions</t>
  </si>
  <si>
    <r>
      <t xml:space="preserve">Total                         </t>
    </r>
    <r>
      <rPr>
        <sz val="11"/>
        <color theme="1"/>
        <rFont val="Calibri"/>
        <family val="2"/>
        <scheme val="minor"/>
      </rPr>
      <t>(time [s])</t>
    </r>
  </si>
  <si>
    <r>
      <t xml:space="preserve">conv_grayscale    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(time [s])</t>
    </r>
  </si>
  <si>
    <t>Cycles/pixel</t>
  </si>
  <si>
    <t>In-lining</t>
  </si>
  <si>
    <t>sobel_complete</t>
  </si>
  <si>
    <t>Pas vraiment d'amélioration car le nombre de caclul ne change uniquement des appels de fonctioncs</t>
  </si>
  <si>
    <t>Change opti : Clikc droite app -&gt; propriété -&gt; NIOS 2 App propriété</t>
  </si>
  <si>
    <t xml:space="preserve"> -O3 + sobel_x_y</t>
  </si>
  <si>
    <t xml:space="preserve"> -O3 + sobel_x_y_threshold</t>
  </si>
  <si>
    <t>same (black)</t>
  </si>
  <si>
    <t>change conv_gray</t>
  </si>
  <si>
    <t>image / seconde</t>
  </si>
  <si>
    <t>Seconde / image</t>
  </si>
  <si>
    <t>Cycles / pixel</t>
  </si>
  <si>
    <t>Cycles / image</t>
  </si>
  <si>
    <t>sec / 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</si>
</sst>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/>
    <xf numFmtId="11" fontId="0" fillId="0" borderId="9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V20"/>
  <sheetViews>
    <sheetView workbookViewId="0">
      <selection activeCell="D7" sqref="D7:K20"/>
    </sheetView>
  </sheetViews>
  <sheetFormatPr baseColWidth="10" defaultColWidth="8.88671875" defaultRowHeight="14.4" x14ac:dyDescent="0.3"/>
  <cols>
    <col min="4" max="4" width="18.77734375" customWidth="1"/>
    <col min="5" max="5" width="13.33203125" customWidth="1"/>
    <col min="7" max="7" width="11.33203125" customWidth="1"/>
    <col min="8" max="8" width="15.5546875" customWidth="1"/>
    <col min="9" max="9" width="14.21875" customWidth="1"/>
    <col min="11" max="11" width="14.21875" customWidth="1"/>
    <col min="12" max="12" width="13" customWidth="1"/>
  </cols>
  <sheetData>
    <row r="2" spans="4:22" ht="43.2" customHeight="1" x14ac:dyDescent="0.3">
      <c r="D2" t="s">
        <v>17</v>
      </c>
      <c r="N2" t="s">
        <v>4</v>
      </c>
      <c r="O2" s="1" t="s">
        <v>5</v>
      </c>
      <c r="P2" s="1" t="s">
        <v>6</v>
      </c>
      <c r="Q2" t="s">
        <v>14</v>
      </c>
      <c r="R2" s="1" t="s">
        <v>15</v>
      </c>
      <c r="S2" s="17" t="s">
        <v>16</v>
      </c>
      <c r="T2" s="17"/>
      <c r="U2" s="17"/>
      <c r="V2" s="17"/>
    </row>
    <row r="3" spans="4:22" x14ac:dyDescent="0.3">
      <c r="M3" s="25" t="s">
        <v>3</v>
      </c>
    </row>
    <row r="6" spans="4:22" ht="12" customHeight="1" thickBot="1" x14ac:dyDescent="0.35">
      <c r="D6" s="2"/>
      <c r="E6" s="2"/>
      <c r="F6" s="2"/>
      <c r="G6" s="2"/>
    </row>
    <row r="7" spans="4:22" ht="16.8" customHeight="1" x14ac:dyDescent="0.3">
      <c r="D7" s="41" t="s">
        <v>10</v>
      </c>
      <c r="E7" s="43" t="s">
        <v>0</v>
      </c>
      <c r="F7" s="45" t="s">
        <v>1</v>
      </c>
      <c r="G7" s="47" t="s">
        <v>2</v>
      </c>
      <c r="H7" s="33" t="s">
        <v>18</v>
      </c>
      <c r="I7" s="33" t="s">
        <v>19</v>
      </c>
      <c r="J7" s="33" t="s">
        <v>20</v>
      </c>
      <c r="K7" s="33" t="s">
        <v>21</v>
      </c>
    </row>
    <row r="8" spans="4:22" ht="20.399999999999999" customHeight="1" thickBot="1" x14ac:dyDescent="0.35">
      <c r="D8" s="42"/>
      <c r="E8" s="44"/>
      <c r="F8" s="46"/>
      <c r="G8" s="48"/>
      <c r="H8" s="34"/>
      <c r="I8" s="34"/>
      <c r="J8" s="34"/>
      <c r="K8" s="34"/>
    </row>
    <row r="9" spans="4:22" ht="14.4" customHeight="1" x14ac:dyDescent="0.3">
      <c r="D9" s="35" t="s">
        <v>12</v>
      </c>
      <c r="E9" s="11">
        <v>41023261</v>
      </c>
      <c r="F9" s="12">
        <v>35440075</v>
      </c>
      <c r="G9" s="12">
        <v>36949267</v>
      </c>
      <c r="H9" s="13">
        <v>22187483</v>
      </c>
      <c r="I9" s="13">
        <v>44472010</v>
      </c>
      <c r="J9" s="13">
        <v>22104370</v>
      </c>
      <c r="K9" s="13">
        <v>13870962</v>
      </c>
      <c r="N9">
        <v>105606950</v>
      </c>
      <c r="O9">
        <v>105607137</v>
      </c>
      <c r="P9">
        <v>105605880</v>
      </c>
      <c r="Q9">
        <v>119092890</v>
      </c>
      <c r="R9">
        <v>106238207</v>
      </c>
    </row>
    <row r="10" spans="4:22" ht="14.4" customHeight="1" x14ac:dyDescent="0.3">
      <c r="D10" s="39"/>
      <c r="E10" s="19">
        <v>0.82</v>
      </c>
      <c r="F10" s="4">
        <v>0.70899999999999996</v>
      </c>
      <c r="G10" s="4">
        <v>0.73899999999999999</v>
      </c>
      <c r="H10" s="6">
        <v>0.44400000000000001</v>
      </c>
      <c r="I10" s="21">
        <v>0.88900000000000001</v>
      </c>
      <c r="J10" s="21">
        <v>0.442</v>
      </c>
      <c r="K10" s="21">
        <v>0.27700000000000002</v>
      </c>
      <c r="N10">
        <v>2.1120000000000001</v>
      </c>
      <c r="O10">
        <v>2.1120000000000001</v>
      </c>
      <c r="P10">
        <v>2.1120000000000001</v>
      </c>
      <c r="Q10">
        <v>2.3820000000000001</v>
      </c>
      <c r="R10">
        <v>2.125</v>
      </c>
    </row>
    <row r="11" spans="4:22" ht="14.4" customHeight="1" x14ac:dyDescent="0.3">
      <c r="D11" s="40" t="s">
        <v>7</v>
      </c>
      <c r="E11" s="20">
        <v>126245013</v>
      </c>
      <c r="F11" s="3">
        <v>106851659</v>
      </c>
      <c r="G11" s="3">
        <v>28779259</v>
      </c>
      <c r="H11" s="38">
        <v>37592632</v>
      </c>
      <c r="I11" s="28">
        <v>44721188</v>
      </c>
      <c r="J11" s="28">
        <v>43249907</v>
      </c>
      <c r="K11" s="28">
        <v>43249907</v>
      </c>
      <c r="N11">
        <v>722141975</v>
      </c>
      <c r="O11">
        <v>537022512</v>
      </c>
      <c r="P11">
        <v>419821493</v>
      </c>
      <c r="Q11">
        <v>403997638</v>
      </c>
      <c r="R11">
        <v>775887240</v>
      </c>
    </row>
    <row r="12" spans="4:22" ht="14.4" customHeight="1" x14ac:dyDescent="0.3">
      <c r="D12" s="39"/>
      <c r="E12" s="19">
        <v>2.5249999999999999</v>
      </c>
      <c r="F12" s="4">
        <v>2.137</v>
      </c>
      <c r="G12" s="4">
        <v>0.57599999999999996</v>
      </c>
      <c r="H12" s="38"/>
      <c r="I12" s="28"/>
      <c r="J12" s="28"/>
      <c r="K12" s="28"/>
      <c r="N12">
        <v>14.443</v>
      </c>
      <c r="O12">
        <v>10.74</v>
      </c>
      <c r="P12">
        <v>8.3960000000000008</v>
      </c>
      <c r="Q12">
        <v>8.08</v>
      </c>
      <c r="R12">
        <v>15.518000000000001</v>
      </c>
    </row>
    <row r="13" spans="4:22" ht="16.8" customHeight="1" x14ac:dyDescent="0.3">
      <c r="D13" s="40" t="s">
        <v>8</v>
      </c>
      <c r="E13" s="20">
        <v>126528413</v>
      </c>
      <c r="F13" s="3">
        <v>106908952</v>
      </c>
      <c r="G13" s="3">
        <v>26495106</v>
      </c>
      <c r="H13" s="37">
        <v>0.752</v>
      </c>
      <c r="I13" s="29"/>
      <c r="J13" s="29"/>
      <c r="K13" s="29"/>
      <c r="N13">
        <v>722357147</v>
      </c>
      <c r="O13">
        <v>537032049</v>
      </c>
      <c r="P13">
        <v>422010236</v>
      </c>
      <c r="Q13">
        <v>394611300</v>
      </c>
    </row>
    <row r="14" spans="4:22" ht="14.4" customHeight="1" x14ac:dyDescent="0.3">
      <c r="D14" s="39"/>
      <c r="E14" s="19">
        <v>2.5310000000000001</v>
      </c>
      <c r="F14" s="4">
        <v>2.1379999999999999</v>
      </c>
      <c r="G14" s="4">
        <v>0.53</v>
      </c>
      <c r="H14" s="37"/>
      <c r="I14" s="30">
        <v>0.89400000000000002</v>
      </c>
      <c r="J14" s="30">
        <v>0.86499999999999999</v>
      </c>
      <c r="K14" s="30">
        <v>0.86499999999999999</v>
      </c>
      <c r="N14">
        <v>14.446999999999999</v>
      </c>
      <c r="O14">
        <v>10.741</v>
      </c>
      <c r="P14">
        <v>8.44</v>
      </c>
      <c r="Q14">
        <v>7.8920000000000003</v>
      </c>
    </row>
    <row r="15" spans="4:22" ht="14.4" customHeight="1" x14ac:dyDescent="0.3">
      <c r="D15" s="40" t="s">
        <v>9</v>
      </c>
      <c r="E15" s="20">
        <v>32715168</v>
      </c>
      <c r="F15" s="3">
        <v>31294093</v>
      </c>
      <c r="G15" s="3">
        <v>31212364</v>
      </c>
      <c r="H15" s="5">
        <v>30387171</v>
      </c>
      <c r="I15" s="31"/>
      <c r="J15" s="31"/>
      <c r="K15" s="31"/>
      <c r="N15">
        <v>102964801</v>
      </c>
      <c r="O15">
        <v>103208846</v>
      </c>
      <c r="P15">
        <v>102317714</v>
      </c>
      <c r="Q15">
        <v>101950302</v>
      </c>
      <c r="R15">
        <v>102172231</v>
      </c>
    </row>
    <row r="16" spans="4:22" ht="15" customHeight="1" thickBot="1" x14ac:dyDescent="0.35">
      <c r="D16" s="36"/>
      <c r="E16" s="22">
        <v>0.65400000000000003</v>
      </c>
      <c r="F16" s="7">
        <v>0.626</v>
      </c>
      <c r="G16" s="7">
        <v>0.624</v>
      </c>
      <c r="H16" s="8">
        <v>0.60799999999999998</v>
      </c>
      <c r="I16" s="32"/>
      <c r="J16" s="32"/>
      <c r="K16" s="32"/>
      <c r="N16">
        <v>2.0590000000000002</v>
      </c>
      <c r="O16">
        <v>2.0640000000000001</v>
      </c>
      <c r="P16">
        <v>2.0459999999999998</v>
      </c>
      <c r="Q16">
        <v>2.0390000000000001</v>
      </c>
      <c r="R16">
        <v>2.0430000000000001</v>
      </c>
    </row>
    <row r="17" spans="4:18" ht="14.4" customHeight="1" thickBot="1" x14ac:dyDescent="0.35">
      <c r="D17" s="35" t="s">
        <v>11</v>
      </c>
      <c r="E17" s="18">
        <f t="shared" ref="E17:G18" si="0">SUM(E9,E11,E13,E15)</f>
        <v>326511855</v>
      </c>
      <c r="F17" s="9">
        <f t="shared" si="0"/>
        <v>280494779</v>
      </c>
      <c r="G17" s="10">
        <f t="shared" si="0"/>
        <v>123435996</v>
      </c>
      <c r="H17" s="10">
        <f>SUM(H9,H11,H15)</f>
        <v>90167286</v>
      </c>
      <c r="I17" s="27">
        <f>SUM(I9,I11)</f>
        <v>89193198</v>
      </c>
      <c r="J17" s="27">
        <f>SUM(J9,J11)</f>
        <v>65354277</v>
      </c>
      <c r="K17" s="27">
        <f>SUM(K9,K11)</f>
        <v>57120869</v>
      </c>
      <c r="N17" s="13">
        <f t="shared" ref="N17:O17" si="1">SUM(N9,N11,N13,N15)</f>
        <v>1653070873</v>
      </c>
      <c r="O17" s="13">
        <f t="shared" si="1"/>
        <v>1282870544</v>
      </c>
      <c r="P17" s="13">
        <f t="shared" ref="P17:Q17" si="2">SUM(P9,P11,P13,P15)</f>
        <v>1049755323</v>
      </c>
      <c r="Q17" s="13">
        <f t="shared" si="2"/>
        <v>1019652130</v>
      </c>
      <c r="R17" s="13">
        <f t="shared" ref="R17" si="3">SUM(R9,R11,R13,R15)</f>
        <v>984297678</v>
      </c>
    </row>
    <row r="18" spans="4:18" ht="15" customHeight="1" thickBot="1" x14ac:dyDescent="0.35">
      <c r="D18" s="36"/>
      <c r="E18" s="14">
        <f t="shared" si="0"/>
        <v>6.5299999999999994</v>
      </c>
      <c r="F18" s="15">
        <f t="shared" si="0"/>
        <v>5.61</v>
      </c>
      <c r="G18" s="16">
        <f t="shared" si="0"/>
        <v>2.4689999999999999</v>
      </c>
      <c r="H18" s="16">
        <f>SUM(H10,H13,H16)</f>
        <v>1.8039999999999998</v>
      </c>
      <c r="I18" s="16">
        <f>SUM(I10,I14)</f>
        <v>1.7829999999999999</v>
      </c>
      <c r="J18" s="16">
        <f>SUM(J10,J14)</f>
        <v>1.3069999999999999</v>
      </c>
      <c r="K18" s="16">
        <f>SUM(K10,K14)</f>
        <v>1.1419999999999999</v>
      </c>
      <c r="N18" s="16">
        <f t="shared" ref="N18:O18" si="4">SUM(N10,N12,N14,N16)</f>
        <v>33.061</v>
      </c>
      <c r="O18" s="16">
        <f t="shared" si="4"/>
        <v>25.657</v>
      </c>
      <c r="P18" s="16">
        <f t="shared" ref="P18:Q18" si="5">SUM(P10,P12,P14,P16)</f>
        <v>20.994</v>
      </c>
      <c r="Q18" s="16">
        <f t="shared" si="5"/>
        <v>20.393000000000001</v>
      </c>
      <c r="R18" s="16">
        <f t="shared" ref="R18" si="6">SUM(R10,R12,R14,R16)</f>
        <v>19.686</v>
      </c>
    </row>
    <row r="20" spans="4:18" x14ac:dyDescent="0.3">
      <c r="D20" s="25" t="s">
        <v>13</v>
      </c>
      <c r="E20" s="26">
        <f t="shared" ref="E20:K20" si="7">E17/(512*384)</f>
        <v>1660.7251739501953</v>
      </c>
      <c r="F20" s="26">
        <f t="shared" si="7"/>
        <v>1426.6702219645183</v>
      </c>
      <c r="G20" s="26">
        <f t="shared" si="7"/>
        <v>627.82794189453125</v>
      </c>
      <c r="H20" s="26">
        <f t="shared" si="7"/>
        <v>458.61453247070313</v>
      </c>
      <c r="I20" s="26">
        <f t="shared" si="7"/>
        <v>453.66006469726563</v>
      </c>
      <c r="J20" s="26">
        <f t="shared" si="7"/>
        <v>332.40904235839844</v>
      </c>
      <c r="K20" s="26">
        <f t="shared" si="7"/>
        <v>290.53176371256512</v>
      </c>
      <c r="M20" s="25"/>
      <c r="N20" s="26">
        <f t="shared" ref="N20:Q20" si="8">N17/(512*384)</f>
        <v>8407.9532521565761</v>
      </c>
      <c r="O20" s="26">
        <f t="shared" si="8"/>
        <v>6525.017008463542</v>
      </c>
      <c r="P20" s="26">
        <f t="shared" si="8"/>
        <v>5339.3316802978516</v>
      </c>
      <c r="Q20" s="26">
        <f t="shared" si="8"/>
        <v>5186.2189229329424</v>
      </c>
      <c r="R20" s="26">
        <f t="shared" ref="R20" si="9">R17/(512*384)</f>
        <v>5006.3968811035156</v>
      </c>
    </row>
  </sheetData>
  <mergeCells count="21">
    <mergeCell ref="I14:I16"/>
    <mergeCell ref="I11:I13"/>
    <mergeCell ref="I7:I8"/>
    <mergeCell ref="D17:D18"/>
    <mergeCell ref="H7:H8"/>
    <mergeCell ref="H13:H14"/>
    <mergeCell ref="H11:H12"/>
    <mergeCell ref="D9:D10"/>
    <mergeCell ref="D11:D12"/>
    <mergeCell ref="D15:D16"/>
    <mergeCell ref="D13:D14"/>
    <mergeCell ref="D7:D8"/>
    <mergeCell ref="E7:E8"/>
    <mergeCell ref="F7:F8"/>
    <mergeCell ref="G7:G8"/>
    <mergeCell ref="J11:J13"/>
    <mergeCell ref="J14:J16"/>
    <mergeCell ref="J7:J8"/>
    <mergeCell ref="K11:K13"/>
    <mergeCell ref="K14:K16"/>
    <mergeCell ref="K7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44B9-38D7-4B92-B2FA-FB5B2593DAAB}">
  <dimension ref="B6:L24"/>
  <sheetViews>
    <sheetView tabSelected="1" topLeftCell="A4" workbookViewId="0">
      <selection activeCell="F22" sqref="F22"/>
    </sheetView>
  </sheetViews>
  <sheetFormatPr baseColWidth="10" defaultRowHeight="14.4" x14ac:dyDescent="0.3"/>
  <cols>
    <col min="2" max="2" width="20" customWidth="1"/>
    <col min="3" max="3" width="13.44140625" customWidth="1"/>
    <col min="4" max="4" width="13.21875" customWidth="1"/>
    <col min="5" max="5" width="12.77734375" customWidth="1"/>
    <col min="6" max="6" width="12.44140625" customWidth="1"/>
    <col min="7" max="7" width="12.88671875" customWidth="1"/>
    <col min="8" max="8" width="14.44140625" customWidth="1"/>
    <col min="9" max="9" width="13.33203125" customWidth="1"/>
    <col min="12" max="12" width="16.109375" customWidth="1"/>
  </cols>
  <sheetData>
    <row r="6" spans="2:9" ht="15" thickBot="1" x14ac:dyDescent="0.35"/>
    <row r="7" spans="2:9" x14ac:dyDescent="0.3">
      <c r="B7" s="41" t="s">
        <v>10</v>
      </c>
      <c r="C7" s="43" t="s">
        <v>0</v>
      </c>
      <c r="D7" s="45" t="s">
        <v>1</v>
      </c>
      <c r="E7" s="47" t="s">
        <v>2</v>
      </c>
      <c r="F7" s="33" t="s">
        <v>18</v>
      </c>
      <c r="G7" s="33" t="s">
        <v>19</v>
      </c>
      <c r="H7" s="33" t="s">
        <v>20</v>
      </c>
      <c r="I7" s="33" t="s">
        <v>21</v>
      </c>
    </row>
    <row r="8" spans="2:9" ht="15" thickBot="1" x14ac:dyDescent="0.35">
      <c r="B8" s="42"/>
      <c r="C8" s="44"/>
      <c r="D8" s="46"/>
      <c r="E8" s="48"/>
      <c r="F8" s="34"/>
      <c r="G8" s="34"/>
      <c r="H8" s="34"/>
      <c r="I8" s="34"/>
    </row>
    <row r="9" spans="2:9" x14ac:dyDescent="0.3">
      <c r="B9" s="35" t="s">
        <v>12</v>
      </c>
      <c r="C9" s="11">
        <v>41023261</v>
      </c>
      <c r="D9" s="12">
        <v>35440075</v>
      </c>
      <c r="E9" s="12">
        <v>36949267</v>
      </c>
      <c r="F9" s="13">
        <v>22187483</v>
      </c>
      <c r="G9" s="13">
        <v>44472010</v>
      </c>
      <c r="H9" s="13">
        <v>22104370</v>
      </c>
      <c r="I9" s="13">
        <v>13870962</v>
      </c>
    </row>
    <row r="10" spans="2:9" ht="21" customHeight="1" x14ac:dyDescent="0.3">
      <c r="B10" s="39"/>
      <c r="C10" s="19">
        <v>0.82</v>
      </c>
      <c r="D10" s="4">
        <v>0.70899999999999996</v>
      </c>
      <c r="E10" s="4">
        <v>0.73899999999999999</v>
      </c>
      <c r="F10" s="23">
        <v>0.44400000000000001</v>
      </c>
      <c r="G10" s="23">
        <v>0.88900000000000001</v>
      </c>
      <c r="H10" s="23">
        <v>0.442</v>
      </c>
      <c r="I10" s="23">
        <v>0.27700000000000002</v>
      </c>
    </row>
    <row r="11" spans="2:9" x14ac:dyDescent="0.3">
      <c r="B11" s="40" t="s">
        <v>7</v>
      </c>
      <c r="C11" s="20">
        <v>126245013</v>
      </c>
      <c r="D11" s="3">
        <v>106851659</v>
      </c>
      <c r="E11" s="3">
        <v>28779259</v>
      </c>
      <c r="F11" s="38">
        <v>37592632</v>
      </c>
      <c r="G11" s="28">
        <v>44721188</v>
      </c>
      <c r="H11" s="28">
        <v>43249907</v>
      </c>
      <c r="I11" s="28">
        <v>43249907</v>
      </c>
    </row>
    <row r="12" spans="2:9" x14ac:dyDescent="0.3">
      <c r="B12" s="39"/>
      <c r="C12" s="19">
        <v>2.5249999999999999</v>
      </c>
      <c r="D12" s="4">
        <v>2.137</v>
      </c>
      <c r="E12" s="4">
        <v>0.57599999999999996</v>
      </c>
      <c r="F12" s="38"/>
      <c r="G12" s="28"/>
      <c r="H12" s="28"/>
      <c r="I12" s="28"/>
    </row>
    <row r="13" spans="2:9" x14ac:dyDescent="0.3">
      <c r="B13" s="40" t="s">
        <v>8</v>
      </c>
      <c r="C13" s="20">
        <v>126528413</v>
      </c>
      <c r="D13" s="3">
        <v>106908952</v>
      </c>
      <c r="E13" s="3">
        <v>26495106</v>
      </c>
      <c r="F13" s="37">
        <v>0.752</v>
      </c>
      <c r="G13" s="29"/>
      <c r="H13" s="29"/>
      <c r="I13" s="29"/>
    </row>
    <row r="14" spans="2:9" x14ac:dyDescent="0.3">
      <c r="B14" s="39"/>
      <c r="C14" s="19">
        <v>2.5310000000000001</v>
      </c>
      <c r="D14" s="4">
        <v>2.1379999999999999</v>
      </c>
      <c r="E14" s="4">
        <v>0.53</v>
      </c>
      <c r="F14" s="37"/>
      <c r="G14" s="30">
        <v>0.89400000000000002</v>
      </c>
      <c r="H14" s="30">
        <v>0.86499999999999999</v>
      </c>
      <c r="I14" s="30">
        <v>0.86499999999999999</v>
      </c>
    </row>
    <row r="15" spans="2:9" x14ac:dyDescent="0.3">
      <c r="B15" s="40" t="s">
        <v>9</v>
      </c>
      <c r="C15" s="20">
        <v>32715168</v>
      </c>
      <c r="D15" s="3">
        <v>31294093</v>
      </c>
      <c r="E15" s="3">
        <v>31212364</v>
      </c>
      <c r="F15" s="24">
        <v>30387171</v>
      </c>
      <c r="G15" s="31"/>
      <c r="H15" s="31"/>
      <c r="I15" s="31"/>
    </row>
    <row r="16" spans="2:9" ht="15" thickBot="1" x14ac:dyDescent="0.35">
      <c r="B16" s="36"/>
      <c r="C16" s="22">
        <v>0.65400000000000003</v>
      </c>
      <c r="D16" s="7">
        <v>0.626</v>
      </c>
      <c r="E16" s="7">
        <v>0.624</v>
      </c>
      <c r="F16" s="8">
        <v>0.60799999999999998</v>
      </c>
      <c r="G16" s="32"/>
      <c r="H16" s="32"/>
      <c r="I16" s="32"/>
    </row>
    <row r="17" spans="2:12" ht="15" thickBot="1" x14ac:dyDescent="0.35">
      <c r="B17" s="35" t="s">
        <v>11</v>
      </c>
      <c r="C17" s="18">
        <f t="shared" ref="C17:E18" si="0">SUM(C9,C11,C13,C15)</f>
        <v>326511855</v>
      </c>
      <c r="D17" s="9"/>
      <c r="E17" s="10"/>
      <c r="F17" s="10"/>
      <c r="G17" s="27"/>
      <c r="H17" s="27"/>
      <c r="I17" s="27"/>
      <c r="K17" s="51" t="s">
        <v>26</v>
      </c>
      <c r="L17" s="49">
        <v>1.9999299999999999E-8</v>
      </c>
    </row>
    <row r="18" spans="2:12" ht="15" thickBot="1" x14ac:dyDescent="0.35">
      <c r="B18" s="36"/>
      <c r="C18" s="14">
        <f t="shared" si="0"/>
        <v>6.5299999999999994</v>
      </c>
      <c r="D18" s="15"/>
      <c r="E18" s="16"/>
      <c r="F18" s="16"/>
      <c r="G18" s="16"/>
      <c r="H18" s="16"/>
      <c r="I18" s="16"/>
      <c r="K18" s="51"/>
      <c r="L18" s="50">
        <f>C18/C17</f>
        <v>1.9999273839536392E-8</v>
      </c>
    </row>
    <row r="21" spans="2:12" x14ac:dyDescent="0.3">
      <c r="B21" s="25" t="s">
        <v>25</v>
      </c>
      <c r="C21" s="26">
        <f>C17</f>
        <v>326511855</v>
      </c>
      <c r="D21" s="26"/>
      <c r="E21" s="26"/>
      <c r="F21" s="26"/>
      <c r="G21" s="26"/>
      <c r="H21" s="26"/>
      <c r="I21" s="26"/>
    </row>
    <row r="22" spans="2:12" x14ac:dyDescent="0.3">
      <c r="B22" s="25" t="s">
        <v>24</v>
      </c>
      <c r="C22" s="26">
        <f>C21/(512*384)</f>
        <v>1660.7251739501953</v>
      </c>
      <c r="D22" s="26"/>
      <c r="E22" s="26"/>
      <c r="F22" s="26"/>
      <c r="G22" s="26"/>
      <c r="H22" s="26"/>
      <c r="I22" s="26"/>
    </row>
    <row r="23" spans="2:12" x14ac:dyDescent="0.3">
      <c r="B23" s="25" t="s">
        <v>23</v>
      </c>
      <c r="C23" s="52">
        <f>L17*C21</f>
        <v>6.5300085417014992</v>
      </c>
      <c r="D23" s="26"/>
      <c r="E23" s="26"/>
      <c r="F23" s="26"/>
      <c r="G23" s="26"/>
      <c r="H23" s="26"/>
      <c r="I23" s="26"/>
    </row>
    <row r="24" spans="2:12" x14ac:dyDescent="0.3">
      <c r="B24" s="25" t="s">
        <v>22</v>
      </c>
      <c r="C24" s="53">
        <f>1/C23</f>
        <v>0.15313915649786178</v>
      </c>
      <c r="D24" s="26"/>
      <c r="E24" s="26"/>
      <c r="F24" s="26"/>
      <c r="G24" s="26"/>
      <c r="H24" s="26"/>
      <c r="I24" s="26"/>
    </row>
  </sheetData>
  <mergeCells count="22">
    <mergeCell ref="G14:G16"/>
    <mergeCell ref="H14:H16"/>
    <mergeCell ref="I14:I16"/>
    <mergeCell ref="B15:B16"/>
    <mergeCell ref="B17:B18"/>
    <mergeCell ref="K17:K18"/>
    <mergeCell ref="H7:H8"/>
    <mergeCell ref="I7:I8"/>
    <mergeCell ref="B9:B10"/>
    <mergeCell ref="B11:B12"/>
    <mergeCell ref="F11:F12"/>
    <mergeCell ref="G11:G13"/>
    <mergeCell ref="H11:H13"/>
    <mergeCell ref="I11:I13"/>
    <mergeCell ref="B13:B14"/>
    <mergeCell ref="F13:F14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Soft_opti</vt:lpstr>
      <vt:lpstr>cache_opti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Isaïa Spinelli</dc:creator>
  <cp:lastModifiedBy>Isaïa Spinelli</cp:lastModifiedBy>
  <dcterms:created xsi:type="dcterms:W3CDTF">2015-06-05T18:17:20Z</dcterms:created>
  <dcterms:modified xsi:type="dcterms:W3CDTF">2020-11-25T14:01:01Z</dcterms:modified>
</cp:coreProperties>
</file>