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TERMINACION DE TRENES" sheetId="1" r:id="rId1"/>
    <sheet name="PRIMER TREN" sheetId="2" r:id="rId2"/>
  </sheets>
  <calcPr calcId="152511"/>
</workbook>
</file>

<file path=xl/calcChain.xml><?xml version="1.0" encoding="utf-8"?>
<calcChain xmlns="http://schemas.openxmlformats.org/spreadsheetml/2006/main">
  <c r="H22" i="2" l="1"/>
  <c r="H23" i="2"/>
  <c r="H20" i="2"/>
  <c r="H19" i="2"/>
  <c r="E22" i="2"/>
  <c r="H10" i="2"/>
  <c r="M10" i="2" s="1"/>
  <c r="H11" i="2"/>
  <c r="M11" i="2" s="1"/>
  <c r="E8" i="2" l="1"/>
  <c r="E19" i="2"/>
  <c r="E15" i="2"/>
  <c r="E14" i="2"/>
  <c r="E11" i="2"/>
  <c r="E12" i="1"/>
  <c r="E13" i="1" s="1"/>
  <c r="E18" i="2" l="1"/>
</calcChain>
</file>

<file path=xl/comments1.xml><?xml version="1.0" encoding="utf-8"?>
<comments xmlns="http://schemas.openxmlformats.org/spreadsheetml/2006/main">
  <authors>
    <author>Autor</author>
  </authors>
  <commentList>
    <comment ref="D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Siempre la relaciones transmision debe ser menor consecutivamente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elijo el numero de diente del piñon</t>
        </r>
      </text>
    </comment>
  </commentList>
</comments>
</file>

<file path=xl/sharedStrings.xml><?xml version="1.0" encoding="utf-8"?>
<sst xmlns="http://schemas.openxmlformats.org/spreadsheetml/2006/main" count="46" uniqueCount="42">
  <si>
    <t>DISEÑO DE ENGRANAJES</t>
  </si>
  <si>
    <t>INGRESO DE DATOS INICIALES</t>
  </si>
  <si>
    <t>Potencia de entrada</t>
  </si>
  <si>
    <t>HP</t>
  </si>
  <si>
    <t>Velocidad de entrada</t>
  </si>
  <si>
    <t>rpm</t>
  </si>
  <si>
    <t>velocidad de salida</t>
  </si>
  <si>
    <t>DATOS CALCULADOS</t>
  </si>
  <si>
    <t>Relacion de transmision total</t>
  </si>
  <si>
    <t>cantidad de trenes</t>
  </si>
  <si>
    <t>tren 1</t>
  </si>
  <si>
    <t>tren 2</t>
  </si>
  <si>
    <t>tren 3</t>
  </si>
  <si>
    <t>CALCULO PARA PRIMER TREN DE ENGRANAJES( Helicoidal)</t>
  </si>
  <si>
    <t>Hallar el angulo de helice</t>
  </si>
  <si>
    <t>coseno</t>
  </si>
  <si>
    <t>Se  puede elegir el angulo</t>
  </si>
  <si>
    <r>
      <t>coseno(</t>
    </r>
    <r>
      <rPr>
        <sz val="11"/>
        <color theme="1"/>
        <rFont val="Calibri"/>
        <family val="2"/>
      </rPr>
      <t>α)</t>
    </r>
  </si>
  <si>
    <t>Numero de dientes reales</t>
  </si>
  <si>
    <t>3.1  N Piñon</t>
  </si>
  <si>
    <t>3.2 N Conducida</t>
  </si>
  <si>
    <t>N Piñon( ficiticio)</t>
  </si>
  <si>
    <t>Nconducida( ficticio)</t>
  </si>
  <si>
    <t>Z (Calculado)</t>
  </si>
  <si>
    <t>Z sup</t>
  </si>
  <si>
    <t>Z in</t>
  </si>
  <si>
    <t>Ysup</t>
  </si>
  <si>
    <t>Y in</t>
  </si>
  <si>
    <t>Esfuerzo estatico</t>
  </si>
  <si>
    <t>piñon</t>
  </si>
  <si>
    <t>conducida</t>
  </si>
  <si>
    <t>Datos tecnicos del material</t>
  </si>
  <si>
    <t>Esfuerzo de fluencia</t>
  </si>
  <si>
    <t>psi</t>
  </si>
  <si>
    <t>gr</t>
  </si>
  <si>
    <t>Y (factor de forma)</t>
  </si>
  <si>
    <t>determinar el engrane critico</t>
  </si>
  <si>
    <t>piñom</t>
  </si>
  <si>
    <t>paso diametral</t>
  </si>
  <si>
    <t>rod 1</t>
  </si>
  <si>
    <t>35 mm</t>
  </si>
  <si>
    <t>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</si>
</sst>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3" max="3" width="13" customWidth="1"/>
    <col min="4" max="4" width="6.85546875" customWidth="1"/>
  </cols>
  <sheetData>
    <row r="1" spans="1:6" x14ac:dyDescent="0.25">
      <c r="A1" t="s">
        <v>0</v>
      </c>
    </row>
    <row r="4" spans="1:6" x14ac:dyDescent="0.25">
      <c r="A4" t="s">
        <v>1</v>
      </c>
    </row>
    <row r="6" spans="1:6" x14ac:dyDescent="0.25">
      <c r="B6" t="s">
        <v>2</v>
      </c>
      <c r="E6">
        <v>85</v>
      </c>
      <c r="F6" t="s">
        <v>3</v>
      </c>
    </row>
    <row r="7" spans="1:6" x14ac:dyDescent="0.25">
      <c r="B7" t="s">
        <v>4</v>
      </c>
      <c r="E7">
        <v>3100</v>
      </c>
      <c r="F7" t="s">
        <v>5</v>
      </c>
    </row>
    <row r="8" spans="1:6" x14ac:dyDescent="0.25">
      <c r="B8" t="s">
        <v>6</v>
      </c>
      <c r="E8">
        <v>47.62</v>
      </c>
      <c r="F8" t="s">
        <v>5</v>
      </c>
    </row>
    <row r="10" spans="1:6" x14ac:dyDescent="0.25">
      <c r="A10" t="s">
        <v>7</v>
      </c>
    </row>
    <row r="12" spans="1:6" x14ac:dyDescent="0.25">
      <c r="B12" t="s">
        <v>8</v>
      </c>
      <c r="E12">
        <f>INT(E7/E8)</f>
        <v>65</v>
      </c>
    </row>
    <row r="13" spans="1:6" x14ac:dyDescent="0.25">
      <c r="B13" t="s">
        <v>9</v>
      </c>
      <c r="E13">
        <f>IF(E12&gt;5,3,2)</f>
        <v>3</v>
      </c>
    </row>
    <row r="15" spans="1:6" x14ac:dyDescent="0.25">
      <c r="C15" t="s">
        <v>10</v>
      </c>
      <c r="D15">
        <v>5</v>
      </c>
    </row>
    <row r="16" spans="1:6" x14ac:dyDescent="0.25">
      <c r="C16" t="s">
        <v>11</v>
      </c>
      <c r="D16">
        <v>4</v>
      </c>
    </row>
    <row r="17" spans="1:5" x14ac:dyDescent="0.25">
      <c r="C17" t="s">
        <v>12</v>
      </c>
      <c r="D17">
        <v>3.25</v>
      </c>
    </row>
    <row r="21" spans="1:5" x14ac:dyDescent="0.25">
      <c r="A21" t="s">
        <v>31</v>
      </c>
    </row>
    <row r="23" spans="1:5" x14ac:dyDescent="0.25">
      <c r="B23" t="s">
        <v>32</v>
      </c>
      <c r="D23">
        <v>145000</v>
      </c>
      <c r="E23" t="s">
        <v>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workbookViewId="0">
      <selection activeCell="C24" sqref="C24"/>
    </sheetView>
  </sheetViews>
  <sheetFormatPr baseColWidth="10" defaultRowHeight="15" x14ac:dyDescent="0.25"/>
  <cols>
    <col min="1" max="1" width="5.140625" customWidth="1"/>
    <col min="5" max="5" width="12.7109375" bestFit="1" customWidth="1"/>
    <col min="6" max="6" width="5.7109375" customWidth="1"/>
    <col min="7" max="7" width="20.42578125" customWidth="1"/>
    <col min="8" max="8" width="12.7109375" customWidth="1"/>
    <col min="13" max="13" width="15.7109375" customWidth="1"/>
  </cols>
  <sheetData>
    <row r="1" spans="1:13" ht="15.75" thickBot="1" x14ac:dyDescent="0.3">
      <c r="H1" s="4"/>
    </row>
    <row r="2" spans="1:13" ht="15.75" thickBot="1" x14ac:dyDescent="0.3">
      <c r="A2" s="1" t="s">
        <v>13</v>
      </c>
      <c r="B2" s="2"/>
      <c r="C2" s="2"/>
      <c r="D2" s="2"/>
      <c r="E2" s="3"/>
    </row>
    <row r="5" spans="1:13" x14ac:dyDescent="0.25">
      <c r="A5">
        <v>1</v>
      </c>
      <c r="B5" t="s">
        <v>14</v>
      </c>
    </row>
    <row r="6" spans="1:13" x14ac:dyDescent="0.25">
      <c r="B6" t="s">
        <v>16</v>
      </c>
      <c r="E6">
        <v>40</v>
      </c>
      <c r="F6" t="s">
        <v>34</v>
      </c>
    </row>
    <row r="7" spans="1:13" x14ac:dyDescent="0.25">
      <c r="A7">
        <v>2</v>
      </c>
      <c r="B7" t="s">
        <v>15</v>
      </c>
    </row>
    <row r="8" spans="1:13" x14ac:dyDescent="0.25">
      <c r="B8" t="s">
        <v>17</v>
      </c>
      <c r="E8" s="5">
        <f>COS((PI()*E6/180))</f>
        <v>0.76604444311897801</v>
      </c>
      <c r="G8" s="4"/>
    </row>
    <row r="9" spans="1:13" x14ac:dyDescent="0.25">
      <c r="A9">
        <v>3</v>
      </c>
      <c r="B9" t="s">
        <v>18</v>
      </c>
      <c r="H9" t="s">
        <v>23</v>
      </c>
      <c r="I9" t="s">
        <v>25</v>
      </c>
      <c r="J9" t="s">
        <v>24</v>
      </c>
      <c r="K9" t="s">
        <v>27</v>
      </c>
      <c r="L9" t="s">
        <v>26</v>
      </c>
      <c r="M9" t="s">
        <v>35</v>
      </c>
    </row>
    <row r="10" spans="1:13" x14ac:dyDescent="0.25">
      <c r="C10" t="s">
        <v>19</v>
      </c>
      <c r="E10">
        <v>20</v>
      </c>
      <c r="G10" t="s">
        <v>21</v>
      </c>
      <c r="H10">
        <f>E10/POWER(E8,3)</f>
        <v>44.490582925021684</v>
      </c>
      <c r="I10">
        <v>43</v>
      </c>
      <c r="J10">
        <v>50</v>
      </c>
      <c r="K10">
        <v>0.126</v>
      </c>
      <c r="L10">
        <v>0.13</v>
      </c>
      <c r="M10" s="6">
        <f>K10+((H10-I10)/(J10-H10))*(L10-K10)</f>
        <v>0.12708220735859069</v>
      </c>
    </row>
    <row r="11" spans="1:13" x14ac:dyDescent="0.25">
      <c r="C11" t="s">
        <v>20</v>
      </c>
      <c r="E11">
        <f>E10*'DETERMINACION DE TRENES'!D15</f>
        <v>100</v>
      </c>
      <c r="G11" t="s">
        <v>22</v>
      </c>
      <c r="H11">
        <f>E11/POWER(E8,3)</f>
        <v>222.45291462510843</v>
      </c>
      <c r="I11">
        <v>150</v>
      </c>
      <c r="J11">
        <v>300</v>
      </c>
      <c r="K11">
        <v>0.14599999999999999</v>
      </c>
      <c r="L11">
        <v>0.15</v>
      </c>
      <c r="M11" s="6">
        <f>K11+((H11-I11)/(J11-H11))*(L11-K11)</f>
        <v>0.14973723470197978</v>
      </c>
    </row>
    <row r="13" spans="1:13" x14ac:dyDescent="0.25">
      <c r="A13">
        <v>4</v>
      </c>
      <c r="B13" t="s">
        <v>28</v>
      </c>
    </row>
    <row r="14" spans="1:13" x14ac:dyDescent="0.25">
      <c r="C14">
        <v>4.0999999999999996</v>
      </c>
      <c r="D14" t="s">
        <v>29</v>
      </c>
      <c r="E14" s="4">
        <f>'DETERMINACION DE TRENES'!D23/3</f>
        <v>48333.333333333336</v>
      </c>
      <c r="F14" t="s">
        <v>33</v>
      </c>
    </row>
    <row r="15" spans="1:13" x14ac:dyDescent="0.25">
      <c r="C15">
        <v>4.2</v>
      </c>
      <c r="D15" t="s">
        <v>30</v>
      </c>
      <c r="E15" s="4">
        <f>'DETERMINACION DE TRENES'!D23/3</f>
        <v>48333.333333333336</v>
      </c>
      <c r="F15" t="s">
        <v>33</v>
      </c>
    </row>
    <row r="17" spans="1:8" x14ac:dyDescent="0.25">
      <c r="A17">
        <v>5</v>
      </c>
      <c r="B17" t="s">
        <v>36</v>
      </c>
    </row>
    <row r="18" spans="1:8" x14ac:dyDescent="0.25">
      <c r="C18">
        <v>5.0999999999999996</v>
      </c>
      <c r="D18" t="s">
        <v>37</v>
      </c>
      <c r="E18">
        <f>E14*M10</f>
        <v>6142.3066889985503</v>
      </c>
    </row>
    <row r="19" spans="1:8" x14ac:dyDescent="0.25">
      <c r="C19">
        <v>5.2</v>
      </c>
      <c r="D19" t="s">
        <v>30</v>
      </c>
      <c r="E19">
        <f>E15*M11</f>
        <v>7237.2996772623565</v>
      </c>
      <c r="H19">
        <f>1/2.5</f>
        <v>0.4</v>
      </c>
    </row>
    <row r="20" spans="1:8" x14ac:dyDescent="0.25">
      <c r="H20">
        <f>H19*25.4</f>
        <v>10.16</v>
      </c>
    </row>
    <row r="22" spans="1:8" x14ac:dyDescent="0.25">
      <c r="B22">
        <v>1.1000000000000001</v>
      </c>
      <c r="C22" t="s">
        <v>38</v>
      </c>
      <c r="E22">
        <f>12*COS(E8)</f>
        <v>8.647903783215197</v>
      </c>
      <c r="H22">
        <f>1/8</f>
        <v>0.125</v>
      </c>
    </row>
    <row r="23" spans="1:8" x14ac:dyDescent="0.25">
      <c r="H23">
        <f>H22*25.4</f>
        <v>3.1749999999999998</v>
      </c>
    </row>
    <row r="26" spans="1:8" ht="15.75" thickBot="1" x14ac:dyDescent="0.3"/>
    <row r="27" spans="1:8" ht="15.75" thickBot="1" x14ac:dyDescent="0.3">
      <c r="C27" s="1" t="s">
        <v>39</v>
      </c>
      <c r="D27" s="2" t="s">
        <v>40</v>
      </c>
      <c r="E27" s="3" t="s">
        <v>41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DETERMINACION DE TRENES</vt:lpstr>
      <vt:lpstr>PRIMER TREN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2017-08-03T22:55:46Z</dcterms:modified>
</cp:coreProperties>
</file>