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/>
  <mc:AlternateContent xmlns:mc="http://schemas.openxmlformats.org/markup-compatibility/2006">
    <mc:Choice Requires="x15">
      <x15ac:absPath xmlns:x15ac="http://schemas.microsoft.com/office/spreadsheetml/2010/11/ac" url="https://fcgco-my.sharepoint.com/personal/isak_voltaire_fcg_se/Documents/Skrivbordet/SVEA aktieportfölj/"/>
    </mc:Choice>
  </mc:AlternateContent>
  <xr:revisionPtr revIDLastSave="14" documentId="13_ncr:1_{0DC8D596-0ABF-48EE-A83B-2471923CB1DB}" xr6:coauthVersionLast="47" xr6:coauthVersionMax="47" xr10:uidLastSave="{E7813D0F-79B4-4E06-BD58-946123EC01A4}"/>
  <bookViews>
    <workbookView xWindow="3375" yWindow="1935" windowWidth="33450" windowHeight="15975" xr2:uid="{00000000-000D-0000-FFFF-FFFF00000000}"/>
  </bookViews>
  <sheets>
    <sheet name="2022-06-30" sheetId="3" r:id="rId1"/>
    <sheet name="Sheet1" sheetId="4" r:id="rId2"/>
    <sheet name="2021-12-31" sheetId="2" state="hidden" r:id="rId3"/>
    <sheet name="2021-09-30" sheetId="1" state="hidden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" i="3" l="1"/>
  <c r="N24" i="3"/>
  <c r="P34" i="3" l="1"/>
  <c r="P31" i="3"/>
  <c r="P30" i="3"/>
  <c r="O27" i="3"/>
  <c r="H23" i="3"/>
  <c r="F6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2" i="3"/>
  <c r="J23" i="3" l="1"/>
  <c r="B22" i="3" s="1"/>
  <c r="B62" i="3" s="1"/>
  <c r="B56" i="2"/>
  <c r="F56" i="2"/>
</calcChain>
</file>

<file path=xl/sharedStrings.xml><?xml version="1.0" encoding="utf-8"?>
<sst xmlns="http://schemas.openxmlformats.org/spreadsheetml/2006/main" count="893" uniqueCount="254">
  <si>
    <t>Typ av instrument</t>
  </si>
  <si>
    <t>Antal</t>
  </si>
  <si>
    <t>LEI kod</t>
  </si>
  <si>
    <t>ISIN</t>
  </si>
  <si>
    <t>Värdepapper</t>
  </si>
  <si>
    <t>Nominellt</t>
  </si>
  <si>
    <t>Valuta</t>
  </si>
  <si>
    <t>AKTIE</t>
  </si>
  <si>
    <t>549300KP2XS4513DEI67</t>
  </si>
  <si>
    <t>SE0009268717</t>
  </si>
  <si>
    <t>Acarix Summa</t>
  </si>
  <si>
    <t>SEK</t>
  </si>
  <si>
    <t>5493004UROJFQSP6RC85</t>
  </si>
  <si>
    <t>SE0015960935</t>
  </si>
  <si>
    <t>Acast Summa</t>
  </si>
  <si>
    <t>549300071188HIDJEB11</t>
  </si>
  <si>
    <t>CA00829Q1019</t>
  </si>
  <si>
    <t>Africa Oil Summa</t>
  </si>
  <si>
    <t>549300E15VI0MB7LXV19</t>
  </si>
  <si>
    <t>SE0000767188</t>
  </si>
  <si>
    <t>Alligator Bioscience Summa</t>
  </si>
  <si>
    <t>213800QBPS3L89U9TZ44</t>
  </si>
  <si>
    <t>SE0005034550</t>
  </si>
  <si>
    <t>Amasten Summa</t>
  </si>
  <si>
    <t>635400VUR11XYFCJ1S78</t>
  </si>
  <si>
    <t>MT0000650102</t>
  </si>
  <si>
    <t>Angler Gaming Summa</t>
  </si>
  <si>
    <t>549300XFM1OQ2NJBR582</t>
  </si>
  <si>
    <t>MT0001530105</t>
  </si>
  <si>
    <t>Aspire Group Summa</t>
  </si>
  <si>
    <t>549300W61XW8OFGBG077</t>
  </si>
  <si>
    <t>SE0015672282</t>
  </si>
  <si>
    <t>Betsson B Summa</t>
  </si>
  <si>
    <t>21380059QU7IM1ONDJ56</t>
  </si>
  <si>
    <t>SE0015811559</t>
  </si>
  <si>
    <t>Boliden Summa</t>
  </si>
  <si>
    <t>549300EMLM7AH5LDLY65</t>
  </si>
  <si>
    <t>SE0001664707</t>
  </si>
  <si>
    <t>Catena Summa</t>
  </si>
  <si>
    <t>5493006H8AB3OL8ACL66</t>
  </si>
  <si>
    <t>SE0015810502</t>
  </si>
  <si>
    <t>Checkin.com Group Summa</t>
  </si>
  <si>
    <t>549300SPXLHF15W2CU25</t>
  </si>
  <si>
    <t>SE0002016352</t>
  </si>
  <si>
    <t>C-Rad B Summa</t>
  </si>
  <si>
    <t>5493006JEXBO6HGRZ244</t>
  </si>
  <si>
    <t>SE0000215493</t>
  </si>
  <si>
    <t>Doro Summa</t>
  </si>
  <si>
    <t>549300RFXXKT652HB549</t>
  </si>
  <si>
    <t>SE0016828511</t>
  </si>
  <si>
    <t>Embracer Group Summa</t>
  </si>
  <si>
    <t>549300F3KCKXAYOBIY58</t>
  </si>
  <si>
    <t>SE0008294334</t>
  </si>
  <si>
    <t>Endomines Summa</t>
  </si>
  <si>
    <t>549300NNUPH6DE8DVO06</t>
  </si>
  <si>
    <t>SE0007075056</t>
  </si>
  <si>
    <t>Eolus Vind B Summa</t>
  </si>
  <si>
    <t>549300W9JLPW15XIFM52</t>
  </si>
  <si>
    <t>SE0000108656</t>
  </si>
  <si>
    <t>Ericsson B Summa</t>
  </si>
  <si>
    <t>549300SUH6ZR1RF6TA88</t>
  </si>
  <si>
    <t>SE0012673267</t>
  </si>
  <si>
    <t>Evolution Gaming Group Summa</t>
  </si>
  <si>
    <t>98450071E912A993BO17</t>
  </si>
  <si>
    <t>SE0015557053</t>
  </si>
  <si>
    <t>Fantasma</t>
  </si>
  <si>
    <t>549300PS9QXE01NUUZ25</t>
  </si>
  <si>
    <t>SE0011563295</t>
  </si>
  <si>
    <t xml:space="preserve">Footway Group B Summa </t>
  </si>
  <si>
    <t>SE0007186176</t>
  </si>
  <si>
    <t>Footway Group pref Summa</t>
  </si>
  <si>
    <t>549300ED9KCK1I6B7870</t>
  </si>
  <si>
    <t>SE0015504477</t>
  </si>
  <si>
    <t xml:space="preserve">Fractal Gaming Group Summa </t>
  </si>
  <si>
    <t>549300GXUD4K78ZU0N28</t>
  </si>
  <si>
    <t>SE0016075451</t>
  </si>
  <si>
    <t>Första entreprenörsfonden Summa</t>
  </si>
  <si>
    <t>549300NPK3FB2BEL4D08</t>
  </si>
  <si>
    <t>SE0006887063</t>
  </si>
  <si>
    <t>Hoist finance Summa</t>
  </si>
  <si>
    <t>5967007LIEEXZX659K67</t>
  </si>
  <si>
    <t>SE0001662230</t>
  </si>
  <si>
    <t>Husqvarna B Summa</t>
  </si>
  <si>
    <t>54930025D80LU0SMR645</t>
  </si>
  <si>
    <t>CA46016U1084</t>
  </si>
  <si>
    <t>International Petroleum Corp. Summa</t>
  </si>
  <si>
    <t>549300UP4ZA93HCPRZ59</t>
  </si>
  <si>
    <t>SE0012481364</t>
  </si>
  <si>
    <t>John Mattson Summa</t>
  </si>
  <si>
    <t>2138003TN71ZS4RHIJ87</t>
  </si>
  <si>
    <t>MT0000780107</t>
  </si>
  <si>
    <t>Kambi Group Plc Summa</t>
  </si>
  <si>
    <t>213800G54Z51LOPGTA79</t>
  </si>
  <si>
    <t>SE0007464888</t>
  </si>
  <si>
    <t>Karo Pharma Summa</t>
  </si>
  <si>
    <t>549300MWRB00KNKEUY58</t>
  </si>
  <si>
    <t>SE0015657895</t>
  </si>
  <si>
    <t>Krona Public Real Estate Summa</t>
  </si>
  <si>
    <t>549300VWDGUX0WMJ1T79</t>
  </si>
  <si>
    <t>SE0000273294</t>
  </si>
  <si>
    <t>Medivir B Summa</t>
  </si>
  <si>
    <t>549300ZOWFLNDFSHNB56</t>
  </si>
  <si>
    <t>SE0011281757</t>
  </si>
  <si>
    <t>Midsummer Summa</t>
  </si>
  <si>
    <t>549300D6WW5ZTWLZ4C08</t>
  </si>
  <si>
    <t>SE0015192067</t>
  </si>
  <si>
    <t>Nordnet Summa</t>
  </si>
  <si>
    <t>5493000YR2B83SILCJ50</t>
  </si>
  <si>
    <t>SE0011426428</t>
  </si>
  <si>
    <t>Nyfosa Summa</t>
  </si>
  <si>
    <t>549300TY1ZF7FQEF0552</t>
  </si>
  <si>
    <t>SE0013719077</t>
  </si>
  <si>
    <t>Qliro Summa</t>
  </si>
  <si>
    <t>549300JU09ZVKDV4M394</t>
  </si>
  <si>
    <t>SE0007922885</t>
  </si>
  <si>
    <t>Real Fastigheter B Summa</t>
  </si>
  <si>
    <t>549300HX9MRFY47AH564</t>
  </si>
  <si>
    <t>SE0009554454</t>
  </si>
  <si>
    <t>Samhällsbyggnadsbolag I Summa</t>
  </si>
  <si>
    <t>549300ZJTLE5T4SGP021</t>
  </si>
  <si>
    <t>SE0003366871</t>
  </si>
  <si>
    <t>SAS Summa</t>
  </si>
  <si>
    <t>549300EHKPPLIZZHT343</t>
  </si>
  <si>
    <t>SE0010521153</t>
  </si>
  <si>
    <t>Scout gaming group Summa</t>
  </si>
  <si>
    <t>549300L2SIPIE4IWPJ12</t>
  </si>
  <si>
    <t>SE0000379497</t>
  </si>
  <si>
    <t>Semcon Summa</t>
  </si>
  <si>
    <t>549300SHQUZ0VQR2S848</t>
  </si>
  <si>
    <t>SE0010219626</t>
  </si>
  <si>
    <t>SenzaGen Summa</t>
  </si>
  <si>
    <t>549300PR6RPXWVYEDE05</t>
  </si>
  <si>
    <t>SE0007278841</t>
  </si>
  <si>
    <t>Serneke Group B Summa</t>
  </si>
  <si>
    <t>529900329VS14ZIML164</t>
  </si>
  <si>
    <t>SE0000171100</t>
  </si>
  <si>
    <t>SSAB A Summa</t>
  </si>
  <si>
    <t>SE0000120669</t>
  </si>
  <si>
    <t>SSAB B Summa</t>
  </si>
  <si>
    <t>7437000ZP669LKUTZ738</t>
  </si>
  <si>
    <t>FI0009007611</t>
  </si>
  <si>
    <t>Stora Enso R Summa</t>
  </si>
  <si>
    <t>549300124Y3MQI87PT35</t>
  </si>
  <si>
    <t>SE0000872095</t>
  </si>
  <si>
    <t>Swedish Orphan Biovitrum Summa</t>
  </si>
  <si>
    <t>213800FSR9RNDUOTXO25</t>
  </si>
  <si>
    <t>SE0000667925</t>
  </si>
  <si>
    <t>Telia Company Summa</t>
  </si>
  <si>
    <t>549300WI3UNWMNQDVQ18</t>
  </si>
  <si>
    <t>SE0015949847</t>
  </si>
  <si>
    <t>Tethys Oil Summa</t>
  </si>
  <si>
    <t>5493005C147NU3KD0M89</t>
  </si>
  <si>
    <t>SE0014453874</t>
  </si>
  <si>
    <t>Wästbygg Gruppen B Summa</t>
  </si>
  <si>
    <t>Acarix AB BTA Summa</t>
  </si>
  <si>
    <t>SE0017131824</t>
  </si>
  <si>
    <t>Careium Summa</t>
  </si>
  <si>
    <t>First Venture Sweden B Summa</t>
  </si>
  <si>
    <t>529900JIV2O9HEPWIN77</t>
  </si>
  <si>
    <t>SE0017082548</t>
  </si>
  <si>
    <t>Solid Försäkring Summa</t>
  </si>
  <si>
    <t>54930047PEIG41OHTF84</t>
  </si>
  <si>
    <t>SE0015657697</t>
  </si>
  <si>
    <t>Studentbostäder i norden Summa</t>
  </si>
  <si>
    <t>549300AO9GBHGX75HB20</t>
  </si>
  <si>
    <t>SE0014428835</t>
  </si>
  <si>
    <t>VNV Global Summa</t>
  </si>
  <si>
    <t>549300U5KUVJBT6HLL49</t>
  </si>
  <si>
    <t>SE0005991411</t>
  </si>
  <si>
    <t>BESQ AB Summa</t>
  </si>
  <si>
    <t>6367001JL5KLOOP2CW41</t>
  </si>
  <si>
    <t>549300HCWF0R7F0YNY62</t>
  </si>
  <si>
    <t>SE0015193529</t>
  </si>
  <si>
    <t>Circhem Summa</t>
  </si>
  <si>
    <t>549300498ZGZ1NBYC361</t>
  </si>
  <si>
    <t>SE0015660345</t>
  </si>
  <si>
    <t>Euroafrica Digital Ventures Summa</t>
  </si>
  <si>
    <t>SE0015660626</t>
  </si>
  <si>
    <t>Euroafrica Digital Ventures TO1 Summa</t>
  </si>
  <si>
    <t>549300GWRSYZBK6H2H56</t>
  </si>
  <si>
    <t>SE0012596120</t>
  </si>
  <si>
    <t>MOFAST Summa</t>
  </si>
  <si>
    <t>549300NHBYBBRLVRVL38</t>
  </si>
  <si>
    <t>SE0012930105</t>
  </si>
  <si>
    <t>Zignsec Summa</t>
  </si>
  <si>
    <t>8945004MAKOXEMUJ6636</t>
  </si>
  <si>
    <t>SE0015949482</t>
  </si>
  <si>
    <t>Duearity Summa</t>
  </si>
  <si>
    <t>C-Rad B Summa_SE0002016352</t>
  </si>
  <si>
    <t>Doro Summa_SE0000215493</t>
  </si>
  <si>
    <t>Embracer Group Summa_SE0016828511</t>
  </si>
  <si>
    <t>Endomines Summa_SE0008294334</t>
  </si>
  <si>
    <t>Eolus Vind B Summa_SE0007075056</t>
  </si>
  <si>
    <t>Ericsson B Summa_SE0000108656</t>
  </si>
  <si>
    <t>Acarix Summa_SE0009268717</t>
  </si>
  <si>
    <t>Acast Summa_SE0015960935</t>
  </si>
  <si>
    <t>Africa Oil Summa_CA00829Q1019</t>
  </si>
  <si>
    <t>Alligator Bioscience Summa_SE0000767188</t>
  </si>
  <si>
    <t>Angler Gaming Summa_MT0000650102</t>
  </si>
  <si>
    <t>Aspire Group Summa_MT0001530105</t>
  </si>
  <si>
    <t>BESQ AB Summa_SE0005991411</t>
  </si>
  <si>
    <t>Betsson B Summa_SE0015672282</t>
  </si>
  <si>
    <t>Boliden Summa_SE0015811559</t>
  </si>
  <si>
    <t>Careium Summa_SE0017131824</t>
  </si>
  <si>
    <t>Catena Summa_SE0001664707</t>
  </si>
  <si>
    <t>Checkin.com Group Summa_SE0015810502</t>
  </si>
  <si>
    <t>Nordnet Summa_SE0015192067</t>
  </si>
  <si>
    <t>Nyfosa Summa_SE0011426428</t>
  </si>
  <si>
    <t>Qliro Summa_SE0013719077</t>
  </si>
  <si>
    <t>Real Fastigheter B Summa_SE0007922885</t>
  </si>
  <si>
    <t>Samhällsbyggnadsbolag I Summa_SE0009554454</t>
  </si>
  <si>
    <t>SAS Summa_SE0003366871</t>
  </si>
  <si>
    <t>Scout gaming group Summa_SE0010521153</t>
  </si>
  <si>
    <t>Semcon Summa_SE0000379497</t>
  </si>
  <si>
    <t>SenzaGen Summa_SE0010219626</t>
  </si>
  <si>
    <t>Serneke Group B Summa_SE0007278841</t>
  </si>
  <si>
    <t>Solid Försäkring Summa_SE0017082548</t>
  </si>
  <si>
    <t>SSAB A Summa_SE0000171100</t>
  </si>
  <si>
    <t>SSAB B Summa_SE0000120669</t>
  </si>
  <si>
    <t>Stora Enso R Summa_FI0009007611</t>
  </si>
  <si>
    <t>Studentbostäder i norden Summa_SE0015657697</t>
  </si>
  <si>
    <t>Telia Company Summa_SE0000667925</t>
  </si>
  <si>
    <t>Tethys Oil Summa_SE0015949847</t>
  </si>
  <si>
    <t>VNV Global Summa_SE0014428835</t>
  </si>
  <si>
    <t>Wästbygg Gruppen B Summa_SE0014453874</t>
  </si>
  <si>
    <t>Evolution Gaming Group Summa_SE0012673267</t>
  </si>
  <si>
    <t>Fantasma_SE0015557053</t>
  </si>
  <si>
    <t>First Venture Sweden B Summa_SE0016075451</t>
  </si>
  <si>
    <t>Footway Group B Summa _SE0011563295</t>
  </si>
  <si>
    <t>Footway Group pref Summa_SE0007186176</t>
  </si>
  <si>
    <t>Fractal Gaming Group Summa _SE0015504477</t>
  </si>
  <si>
    <t>Hoist finance Summa_SE0006887063</t>
  </si>
  <si>
    <t>Husqvarna B Summa_SE0001662230</t>
  </si>
  <si>
    <t>International Petroleum Corp. Summa_CA46016U1084</t>
  </si>
  <si>
    <t>John Mattson Summa_SE0012481364</t>
  </si>
  <si>
    <t>Kambi Group Plc Summa_MT0000780107</t>
  </si>
  <si>
    <t>Karo Pharma Summa_SE0007464888</t>
  </si>
  <si>
    <t>Krona Public Real Estate Summa_SE0015657895</t>
  </si>
  <si>
    <t>Medivir B Summa_SE0000273294</t>
  </si>
  <si>
    <t>Midsummer Summa_SE0011281757</t>
  </si>
  <si>
    <t>5493007I1HS4U2HMQH48</t>
  </si>
  <si>
    <t>SE0014694691</t>
  </si>
  <si>
    <t>Gaming Corps Summa</t>
  </si>
  <si>
    <t>Summerat</t>
  </si>
  <si>
    <t>id</t>
  </si>
  <si>
    <t>Row Labels</t>
  </si>
  <si>
    <t>Circhem Summa_SE0015193529</t>
  </si>
  <si>
    <t>Duearity Summa_SE0015949482</t>
  </si>
  <si>
    <t>Euroafrica Digital Ventures Summa_SE0015660345</t>
  </si>
  <si>
    <t>Gaming Corps Summa_SE0014694691</t>
  </si>
  <si>
    <t>MOFAST Summa_SE0012596120</t>
  </si>
  <si>
    <t>Zignsec Summa_SE0012930105</t>
  </si>
  <si>
    <t>Grand Total</t>
  </si>
  <si>
    <t>Sum of Antal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</si>
</sst>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4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0" fillId="2" borderId="0" xfId="0" applyFill="1"/>
    <xf numFmtId="0" fontId="0" fillId="0" borderId="0" xfId="0" pivotButton="1"/>
    <xf numFmtId="3" fontId="0" fillId="0" borderId="0" xfId="0" applyNumberFormat="1"/>
    <xf numFmtId="3" fontId="0" fillId="2" borderId="0" xfId="0" applyNumberFormat="1" applyFill="1" applyAlignment="1">
      <alignment horizontal="right"/>
    </xf>
    <xf numFmtId="4" fontId="0" fillId="2" borderId="0" xfId="0" applyNumberFormat="1" applyFill="1"/>
    <xf numFmtId="0" fontId="0" fillId="2" borderId="0" xfId="0" applyFill="1" applyAlignment="1">
      <alignment horizontal="left"/>
    </xf>
    <xf numFmtId="3" fontId="0" fillId="2" borderId="0" xfId="0" applyNumberFormat="1" applyFill="1"/>
  </cellXfs>
  <cellStyles count="1">
    <cellStyle name="Normal" xfId="0" builtinId="0"/>
  </cellStyles>
  <dxfs count="4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us Barthelson" refreshedDate="44781.40585127315" createdVersion="8" refreshedVersion="8" minRefreshableVersion="3" recordCount="60" xr:uid="{D875F538-29FF-4134-AEA7-1581CD06F589}">
  <cacheSource type="worksheet">
    <worksheetSource ref="A1:H61" sheet="2022-06-30"/>
  </cacheSource>
  <cacheFields count="8">
    <cacheField name="Typ av instrument" numFmtId="0">
      <sharedItems/>
    </cacheField>
    <cacheField name="Antal" numFmtId="0">
      <sharedItems containsSemiMixedTypes="0" containsString="0" containsNumber="1" containsInteger="1" minValue="0" maxValue="2843668430"/>
    </cacheField>
    <cacheField name="LEI kod" numFmtId="0">
      <sharedItems/>
    </cacheField>
    <cacheField name="ISIN" numFmtId="0">
      <sharedItems/>
    </cacheField>
    <cacheField name="Värdepapper" numFmtId="0">
      <sharedItems/>
    </cacheField>
    <cacheField name="Nominellt" numFmtId="4">
      <sharedItems containsSemiMixedTypes="0" containsString="0" containsNumber="1" minValue="4593.75" maxValue="377476434.5"/>
    </cacheField>
    <cacheField name="Valuta" numFmtId="0">
      <sharedItems/>
    </cacheField>
    <cacheField name="id" numFmtId="0">
      <sharedItems count="59">
        <s v="Acarix Summa_SE0009268717"/>
        <s v="Acast Summa_SE0015960935"/>
        <s v="Africa Oil Summa_CA00829Q1019"/>
        <s v="Alligator Bioscience Summa_SE0000767188"/>
        <s v="Angler Gaming Summa_MT0000650102"/>
        <s v="Aspire Group Summa_MT0001530105"/>
        <s v="BESQ AB Summa_SE0005991411"/>
        <s v="Betsson B Summa_SE0015672282"/>
        <s v="Boliden Summa_SE0015811559"/>
        <s v="Careium Summa_SE0017131824"/>
        <s v="Catena Summa_SE0001664707"/>
        <s v="Checkin.com Group Summa_SE0015810502"/>
        <s v="Circhem Summa_SE0015193529"/>
        <s v="C-Rad B Summa_SE0002016352"/>
        <s v="Doro Summa_SE0000215493"/>
        <s v="Duearity Summa_SE0015949482"/>
        <s v="Embracer Group Summa_SE0016828511"/>
        <s v="Endomines Summa_SE0008294334"/>
        <s v="Eolus Vind B Summa_SE0007075056"/>
        <s v="Ericsson B Summa_SE0000108656"/>
        <s v="Euroafrica Digital Ventures Summa_SE0015660345"/>
        <s v="Euroafrica Digital Ventures TO1 Summa_SE0015660626"/>
        <s v="Evolution Gaming Group Summa_SE0012673267"/>
        <s v="Fantasma_SE0015557053"/>
        <s v="First Venture Sweden B Summa_SE0016075451"/>
        <s v="Footway Group B Summa _SE0011563295"/>
        <s v="Footway Group pref Summa_SE0007186176"/>
        <s v="Fractal Gaming Group Summa _SE0015504477"/>
        <s v="Gaming Corps Summa_SE0014694691"/>
        <s v="Hoist finance Summa_SE0006887063"/>
        <s v="Husqvarna B Summa_SE0001662230"/>
        <s v="International Petroleum Corp. Summa_CA46016U1084"/>
        <s v="John Mattson Summa_SE0012481364"/>
        <s v="Kambi Group Plc Summa_MT0000780107"/>
        <s v="Karo Pharma Summa_SE0007464888"/>
        <s v="Krona Public Real Estate Summa_SE0015657895"/>
        <s v="Medivir B Summa_SE0000273294"/>
        <s v="Midsummer Summa_SE0011281757"/>
        <s v="MOFAST Summa_SE0012596120"/>
        <s v="Nordnet Summa_SE0015192067"/>
        <s v="Nyfosa Summa_SE0011426428"/>
        <s v="Qliro Summa_SE0013719077"/>
        <s v="Real Fastigheter B Summa_SE0007922885"/>
        <s v="Samhällsbyggnadsbolag I Summa_SE0009554454"/>
        <s v="SAS Summa_SE0003366871"/>
        <s v="Scout gaming group Summa_SE0010521153"/>
        <s v="Semcon Summa_SE0000379497"/>
        <s v="SenzaGen Summa_SE0010219626"/>
        <s v="Serneke Group B Summa_SE0007278841"/>
        <s v="Solid Försäkring Summa_SE0017082548"/>
        <s v="SSAB A Summa_SE0000171100"/>
        <s v="SSAB B Summa_SE0000120669"/>
        <s v="Stora Enso R Summa_FI0009007611"/>
        <s v="Studentbostäder i norden Summa_SE0015657697"/>
        <s v="Telia Company Summa_SE0000667925"/>
        <s v="Tethys Oil Summa_SE0015949847"/>
        <s v="VNV Global Summa_SE0014428835"/>
        <s v="Wästbygg Gruppen B Summa_SE0014453874"/>
        <s v="Zignsec Summa_SE001293010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s v="AKTIE"/>
    <n v="169750"/>
    <s v="549300KP2XS4513DEI67"/>
    <s v="SE0009268717"/>
    <s v="Acarix Summa"/>
    <n v="131556.25"/>
    <s v="SEK"/>
    <x v="0"/>
  </r>
  <r>
    <s v="AKTIE"/>
    <n v="75000"/>
    <s v="5493004UROJFQSP6RC85"/>
    <s v="SE0015960935"/>
    <s v="Acast Summa"/>
    <n v="1191000"/>
    <s v="SEK"/>
    <x v="1"/>
  </r>
  <r>
    <s v="AKTIE"/>
    <n v="1000000"/>
    <s v="549300071188HIDJEB11"/>
    <s v="CA00829Q1019"/>
    <s v="Africa Oil Summa"/>
    <n v="16480000"/>
    <s v="SEK"/>
    <x v="2"/>
  </r>
  <r>
    <s v="AKTIE"/>
    <n v="160067"/>
    <s v="549300E15VI0MB7LXV19"/>
    <s v="SE0000767188"/>
    <s v="Alligator Bioscience Summa"/>
    <n v="233057.55199999997"/>
    <s v="SEK"/>
    <x v="3"/>
  </r>
  <r>
    <s v="AKTIE"/>
    <n v="1133333"/>
    <s v="635400VUR11XYFCJ1S78"/>
    <s v="MT0000650102"/>
    <s v="Angler Gaming Summa"/>
    <n v="5285865.1119999997"/>
    <s v="SEK"/>
    <x v="4"/>
  </r>
  <r>
    <s v="AKTIE"/>
    <n v="299500"/>
    <s v="549300XFM1OQ2NJBR582"/>
    <s v="MT0001530105"/>
    <s v="Aspire Group Summa"/>
    <n v="21564000"/>
    <s v="SEK"/>
    <x v="5"/>
  </r>
  <r>
    <s v="AKTIE"/>
    <n v="149507"/>
    <s v="549300U5KUVJBT6HLL49"/>
    <s v="SE0005991411"/>
    <s v="BESQ AB Summa"/>
    <n v="17940840"/>
    <s v="SEK"/>
    <x v="6"/>
  </r>
  <r>
    <s v="AKTIE"/>
    <n v="4018886"/>
    <s v="549300W61XW8OFGBG077"/>
    <s v="SE0015672282"/>
    <s v="Betsson B Summa"/>
    <n v="248608287.96000001"/>
    <s v="SEK"/>
    <x v="7"/>
  </r>
  <r>
    <s v="AKTIE"/>
    <n v="500000"/>
    <s v="21380059QU7IM1ONDJ56"/>
    <s v="SE0015811559"/>
    <s v="Boliden Summa"/>
    <n v="162675000"/>
    <s v="SEK"/>
    <x v="8"/>
  </r>
  <r>
    <s v="AKTIE"/>
    <n v="150000"/>
    <s v="6367001JL5KLOOP2CW41"/>
    <s v="SE0017131824"/>
    <s v="Careium Summa"/>
    <n v="1890300"/>
    <s v="SEK"/>
    <x v="9"/>
  </r>
  <r>
    <s v="AKTIE"/>
    <n v="250000"/>
    <s v="549300EMLM7AH5LDLY65"/>
    <s v="SE0001664707"/>
    <s v="Catena Summa"/>
    <n v="92800000"/>
    <s v="SEK"/>
    <x v="10"/>
  </r>
  <r>
    <s v="AKTIE"/>
    <n v="20000"/>
    <s v="5493006H8AB3OL8ACL66"/>
    <s v="SE0015810502"/>
    <s v="Checkin.com Group Summa"/>
    <n v="514400"/>
    <s v="SEK"/>
    <x v="11"/>
  </r>
  <r>
    <s v="AKTIE"/>
    <n v="12923"/>
    <s v="549300HCWF0R7F0YNY62"/>
    <s v="SE0015193529"/>
    <s v="Circhem Summa"/>
    <n v="37735.159999999996"/>
    <s v="SEK"/>
    <x v="12"/>
  </r>
  <r>
    <s v="AKTIE"/>
    <n v="3924969"/>
    <s v="549300SPXLHF15W2CU25"/>
    <s v="SE0002016352"/>
    <s v="C-Rad B Summa"/>
    <n v="152877542.55000001"/>
    <s v="SEK"/>
    <x v="13"/>
  </r>
  <r>
    <s v="AKTIE"/>
    <n v="150000"/>
    <s v="5493006JEXBO6HGRZ244"/>
    <s v="SE0000215493"/>
    <s v="Doro Summa"/>
    <n v="2730000"/>
    <s v="SEK"/>
    <x v="14"/>
  </r>
  <r>
    <s v="AKTIE"/>
    <n v="44365"/>
    <s v="8945004MAKOXEMUJ6636"/>
    <s v="SE0015949482"/>
    <s v="Duearity Summa"/>
    <n v="354476.35000000003"/>
    <s v="SEK"/>
    <x v="15"/>
  </r>
  <r>
    <s v="AKTIE"/>
    <n v="1000000"/>
    <s v="549300RFXXKT652HB549"/>
    <s v="SE0016828511"/>
    <s v="Embracer Group Summa"/>
    <n v="77990000"/>
    <s v="SEK"/>
    <x v="16"/>
  </r>
  <r>
    <s v="AKTIE"/>
    <n v="1414400"/>
    <s v="549300F3KCKXAYOBIY58"/>
    <s v="SE0008294334"/>
    <s v="Endomines Summa"/>
    <n v="2998528"/>
    <s v="SEK"/>
    <x v="17"/>
  </r>
  <r>
    <s v="AKTIE"/>
    <n v="46125"/>
    <s v="549300NNUPH6DE8DVO06"/>
    <s v="SE0007075056"/>
    <s v="Eolus Vind B Summa"/>
    <n v="3578377.5"/>
    <s v="SEK"/>
    <x v="18"/>
  </r>
  <r>
    <s v="AKTIE"/>
    <n v="3000000"/>
    <s v="549300W9JLPW15XIFM52"/>
    <s v="SE0000108656"/>
    <s v="Ericsson B Summa"/>
    <n v="228810000"/>
    <s v="SEK"/>
    <x v="19"/>
  </r>
  <r>
    <s v="AKTIE"/>
    <n v="11475"/>
    <s v="549300498ZGZ1NBYC361"/>
    <s v="SE0015660345"/>
    <s v="Euroafrica Digital Ventures Summa"/>
    <n v="20192.5"/>
    <s v="SEK"/>
    <x v="20"/>
  </r>
  <r>
    <s v="AKTIE"/>
    <n v="0"/>
    <s v="549300498ZGZ1NBYC361"/>
    <s v="SE0015660626"/>
    <s v="Euroafrica Digital Ventures TO1 Summa"/>
    <n v="4593.75"/>
    <s v="SEK"/>
    <x v="21"/>
  </r>
  <r>
    <s v="AKTIE"/>
    <n v="405845"/>
    <s v="549300SUH6ZR1RF6TA88"/>
    <s v="SE0012673267"/>
    <s v="Evolution Gaming Group Summa"/>
    <n v="377476434.5"/>
    <s v="SEK"/>
    <x v="22"/>
  </r>
  <r>
    <s v="AKTIE"/>
    <n v="110685"/>
    <s v="98450071E912A993BO17"/>
    <s v="SE0015557053"/>
    <s v="Fantasma"/>
    <n v="2412933"/>
    <s v="SEK"/>
    <x v="23"/>
  </r>
  <r>
    <s v="AKTIE"/>
    <n v="1025000"/>
    <s v="549300GXUD4K78ZU0N28"/>
    <s v="SE0016075451"/>
    <s v="First Venture Sweden B Summa"/>
    <n v="4920000"/>
    <s v="SEK"/>
    <x v="24"/>
  </r>
  <r>
    <s v="AKTIE"/>
    <n v="1500000"/>
    <s v="549300PS9QXE01NUUZ25"/>
    <s v="SE0011563295"/>
    <s v="Footway Group B Summa "/>
    <n v="4530000"/>
    <s v="SEK"/>
    <x v="25"/>
  </r>
  <r>
    <s v="AKTIE"/>
    <n v="3571428"/>
    <s v="549300PS9QXE01NUUZ25"/>
    <s v="SE0011563295"/>
    <s v="Footway Group B Summa "/>
    <n v="15392854.679999998"/>
    <s v="SEK"/>
    <x v="25"/>
  </r>
  <r>
    <s v="AKTIE"/>
    <n v="150000"/>
    <s v="549300PS9QXE01NUUZ25"/>
    <s v="SE0007186176"/>
    <s v="Footway Group pref Summa"/>
    <n v="17550000"/>
    <s v="SEK"/>
    <x v="26"/>
  </r>
  <r>
    <s v="AKTIE"/>
    <n v="50000"/>
    <s v="549300ED9KCK1I6B7870"/>
    <s v="SE0015504477"/>
    <s v="Fractal Gaming Group Summa "/>
    <n v="1205000"/>
    <s v="SEK"/>
    <x v="27"/>
  </r>
  <r>
    <s v="AKTIE"/>
    <n v="6707317"/>
    <s v="5493007I1HS4U2HMQH48"/>
    <s v="SE0014694691"/>
    <s v="Gaming Corps Summa"/>
    <n v="14286585.209999999"/>
    <s v="SEK"/>
    <x v="28"/>
  </r>
  <r>
    <s v="AKTIE"/>
    <n v="4650000"/>
    <s v="549300NPK3FB2BEL4D08"/>
    <s v="SE0006887063"/>
    <s v="Hoist finance Summa"/>
    <n v="129270000"/>
    <s v="SEK"/>
    <x v="29"/>
  </r>
  <r>
    <s v="AKTIE"/>
    <n v="1000000"/>
    <s v="5967007LIEEXZX659K67"/>
    <s v="SE0001662230"/>
    <s v="Husqvarna B Summa"/>
    <n v="75240000"/>
    <s v="SEK"/>
    <x v="30"/>
  </r>
  <r>
    <s v="AKTIE"/>
    <n v="32120"/>
    <s v="54930025D80LU0SMR645"/>
    <s v="CA46016U1084"/>
    <s v="International Petroleum Corp. Summa"/>
    <n v="3208788"/>
    <s v="SEK"/>
    <x v="31"/>
  </r>
  <r>
    <s v="AKTIE"/>
    <n v="500000"/>
    <s v="549300UP4ZA93HCPRZ59"/>
    <s v="SE0012481364"/>
    <s v="John Mattson Summa"/>
    <n v="44150000"/>
    <s v="SEK"/>
    <x v="32"/>
  </r>
  <r>
    <s v="AKTIE"/>
    <n v="1000000"/>
    <s v="2138003TN71ZS4RHIJ87"/>
    <s v="MT0000780107"/>
    <s v="Kambi Group Plc Summa"/>
    <n v="167400000"/>
    <s v="SEK"/>
    <x v="33"/>
  </r>
  <r>
    <s v="AKTIE"/>
    <n v="212019"/>
    <s v="213800G54Z51LOPGTA79"/>
    <s v="SE0007464888"/>
    <s v="Karo Pharma Summa"/>
    <n v="10643353.800000001"/>
    <s v="SEK"/>
    <x v="34"/>
  </r>
  <r>
    <s v="AKTIE"/>
    <n v="250000"/>
    <s v="549300MWRB00KNKEUY58"/>
    <s v="SE0015657895"/>
    <s v="Krona Public Real Estate Summa"/>
    <n v="23625000"/>
    <s v="SEK"/>
    <x v="35"/>
  </r>
  <r>
    <s v="AKTIE"/>
    <n v="1044280"/>
    <s v="549300VWDGUX0WMJ1T79"/>
    <s v="SE0000273294"/>
    <s v="Medivir B Summa"/>
    <n v="8072284.4000000004"/>
    <s v="SEK"/>
    <x v="36"/>
  </r>
  <r>
    <s v="AKTIE"/>
    <n v="40000"/>
    <s v="549300ZOWFLNDFSHNB56"/>
    <s v="SE0011281757"/>
    <s v="Midsummer Summa"/>
    <n v="403200"/>
    <s v="SEK"/>
    <x v="37"/>
  </r>
  <r>
    <s v="AKTIE"/>
    <n v="224632"/>
    <s v="549300GWRSYZBK6H2H56"/>
    <s v="SE0012596120"/>
    <s v="MOFAST Summa"/>
    <n v="14106889.6"/>
    <s v="SEK"/>
    <x v="38"/>
  </r>
  <r>
    <s v="AKTIE"/>
    <n v="13700"/>
    <s v="549300D6WW5ZTWLZ4C08"/>
    <s v="SE0015192067"/>
    <s v="Nordnet Summa"/>
    <n v="1831689.9999999998"/>
    <s v="SEK"/>
    <x v="39"/>
  </r>
  <r>
    <s v="AKTIE"/>
    <n v="12500"/>
    <s v="5493000YR2B83SILCJ50"/>
    <s v="SE0011426428"/>
    <s v="Nyfosa Summa"/>
    <n v="956250"/>
    <s v="SEK"/>
    <x v="40"/>
  </r>
  <r>
    <s v="AKTIE"/>
    <n v="542726"/>
    <s v="549300TY1ZF7FQEF0552"/>
    <s v="SE0013719077"/>
    <s v="Qliro Summa"/>
    <n v="9378305.2800000012"/>
    <s v="SEK"/>
    <x v="41"/>
  </r>
  <r>
    <s v="AKTIE"/>
    <n v="2843668430"/>
    <s v="549300JU09ZVKDV4M394"/>
    <s v="SE0007922885"/>
    <s v="Real Fastigheter B Summa"/>
    <n v="59717037.030000001"/>
    <s v="SEK"/>
    <x v="42"/>
  </r>
  <r>
    <s v="AKTIE"/>
    <n v="2000000"/>
    <s v="549300HX9MRFY47AH564"/>
    <s v="SE0009554454"/>
    <s v="Samhällsbyggnadsbolag I Summa"/>
    <n v="34070000"/>
    <s v="SEK"/>
    <x v="43"/>
  </r>
  <r>
    <s v="AKTIE"/>
    <n v="11000000"/>
    <s v="549300ZJTLE5T4SGP021"/>
    <s v="SE0003366871"/>
    <s v="SAS Summa"/>
    <n v="7121400"/>
    <s v="SEK"/>
    <x v="44"/>
  </r>
  <r>
    <s v="AKTIE"/>
    <n v="490000"/>
    <s v="549300EHKPPLIZZHT343"/>
    <s v="SE0010521153"/>
    <s v="Scout gaming group Summa"/>
    <n v="818300"/>
    <s v="SEK"/>
    <x v="45"/>
  </r>
  <r>
    <s v="AKTIE"/>
    <n v="50000"/>
    <s v="549300L2SIPIE4IWPJ12"/>
    <s v="SE0000379497"/>
    <s v="Semcon Summa"/>
    <n v="5640000"/>
    <s v="SEK"/>
    <x v="46"/>
  </r>
  <r>
    <s v="AKTIE"/>
    <n v="100000"/>
    <s v="549300SHQUZ0VQR2S848"/>
    <s v="SE0010219626"/>
    <s v="SenzaGen Summa"/>
    <n v="919999.99999999988"/>
    <s v="SEK"/>
    <x v="47"/>
  </r>
  <r>
    <s v="AKTIE"/>
    <n v="10000"/>
    <s v="549300PR6RPXWVYEDE05"/>
    <s v="SE0007278841"/>
    <s v="Serneke Group B Summa"/>
    <n v="363500"/>
    <s v="SEK"/>
    <x v="48"/>
  </r>
  <r>
    <s v="AKTIE"/>
    <n v="420000"/>
    <s v="529900JIV2O9HEPWIN77"/>
    <s v="SE0017082548"/>
    <s v="Solid Försäkring Summa"/>
    <n v="16766400.000000002"/>
    <s v="SEK"/>
    <x v="49"/>
  </r>
  <r>
    <s v="AKTIE"/>
    <n v="4000000"/>
    <s v="529900329VS14ZIML164"/>
    <s v="SE0000171100"/>
    <s v="SSAB A Summa"/>
    <n v="178680000"/>
    <s v="SEK"/>
    <x v="50"/>
  </r>
  <r>
    <s v="AKTIE"/>
    <n v="4000000"/>
    <s v="529900329VS14ZIML164"/>
    <s v="SE0000120669"/>
    <s v="SSAB B Summa"/>
    <n v="169280000"/>
    <s v="SEK"/>
    <x v="51"/>
  </r>
  <r>
    <s v="AKTIE"/>
    <n v="100000"/>
    <s v="7437000ZP669LKUTZ738"/>
    <s v="FI0009007611"/>
    <s v="Stora Enso R Summa"/>
    <n v="16050000"/>
    <s v="SEK"/>
    <x v="52"/>
  </r>
  <r>
    <s v="AKTIE"/>
    <n v="14500000"/>
    <s v="54930047PEIG41OHTF84"/>
    <s v="SE0015657697"/>
    <s v="Studentbostäder i norden Summa"/>
    <n v="64814999.999999993"/>
    <s v="SEK"/>
    <x v="53"/>
  </r>
  <r>
    <s v="AKTIE"/>
    <n v="300000"/>
    <s v="213800FSR9RNDUOTXO25"/>
    <s v="SE0000667925"/>
    <s v="Telia Company Summa"/>
    <n v="11754000"/>
    <s v="SEK"/>
    <x v="54"/>
  </r>
  <r>
    <s v="AKTIE"/>
    <n v="60000"/>
    <s v="549300WI3UNWMNQDVQ18"/>
    <s v="SE0015949847"/>
    <s v="Tethys Oil Summa"/>
    <n v="3810000"/>
    <s v="SEK"/>
    <x v="55"/>
  </r>
  <r>
    <s v="AKTIE"/>
    <n v="275000"/>
    <s v="549300AO9GBHGX75HB20"/>
    <s v="SE0014428835"/>
    <s v="VNV Global Summa"/>
    <n v="6616500"/>
    <s v="SEK"/>
    <x v="56"/>
  </r>
  <r>
    <s v="AKTIE"/>
    <n v="75373"/>
    <s v="5493005C147NU3KD0M89"/>
    <s v="SE0014453874"/>
    <s v="Wästbygg Gruppen B Summa"/>
    <n v="4522380"/>
    <s v="SEK"/>
    <x v="57"/>
  </r>
  <r>
    <s v="AKTIE"/>
    <n v="22387"/>
    <s v="549300NHBYBBRLVRVL38"/>
    <s v="SE0012930105"/>
    <s v="Zignsec Summa"/>
    <n v="85518.34"/>
    <s v="SEK"/>
    <x v="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BE96C1-1B4C-492A-809C-3320D036DC1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2:L61" firstHeaderRow="1" firstDataRow="1" firstDataCol="1"/>
  <pivotFields count="8">
    <pivotField showAll="0"/>
    <pivotField dataField="1" showAll="0"/>
    <pivotField showAll="0"/>
    <pivotField showAll="0"/>
    <pivotField showAll="0"/>
    <pivotField numFmtId="4" showAll="0"/>
    <pivotField showAll="0"/>
    <pivotField axis="axisRow" showAll="0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h="1"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</pivotFields>
  <rowFields count="1">
    <field x="7"/>
  </rowFields>
  <rowItems count="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 t="grand">
      <x/>
    </i>
  </rowItems>
  <colItems count="1">
    <i/>
  </colItems>
  <dataFields count="1">
    <dataField name="Sum of Antal" fld="1" baseField="0" baseItem="0" numFmtId="3"/>
  </dataFields>
  <formats count="4">
    <format dxfId="3">
      <pivotArea outline="0" collapsedLevelsAreSubtotals="1" fieldPosition="0"/>
    </format>
    <format dxfId="2">
      <pivotArea dataOnly="0" labelOnly="1" outline="0" axis="axisValues" fieldPosition="0"/>
    </format>
    <format dxfId="1">
      <pivotArea collapsedLevelsAreSubtotals="1" fieldPosition="0">
        <references count="1">
          <reference field="7" count="1">
            <x v="25"/>
          </reference>
        </references>
      </pivotArea>
    </format>
    <format dxfId="0">
      <pivotArea dataOnly="0" labelOnly="1" fieldPosition="0">
        <references count="1">
          <reference field="7" count="1">
            <x v="2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EC33C-289A-4319-BC71-A91CD465D4E9}">
  <dimension ref="A1:P121"/>
  <sheetViews>
    <sheetView tabSelected="1" workbookViewId="0">
      <selection activeCell="I23" sqref="I23"/>
    </sheetView>
  </sheetViews>
  <sheetFormatPr defaultRowHeight="15" x14ac:dyDescent="0.25"/>
  <cols>
    <col min="1" max="1" width="17" bestFit="1" customWidth="1"/>
    <col min="2" max="2" width="15" style="4" bestFit="1" customWidth="1"/>
    <col min="3" max="3" width="26.140625" bestFit="1" customWidth="1"/>
    <col min="4" max="4" width="14" bestFit="1" customWidth="1"/>
    <col min="5" max="5" width="35.42578125" bestFit="1" customWidth="1"/>
    <col min="6" max="6" width="15" style="2" bestFit="1" customWidth="1"/>
    <col min="7" max="7" width="6.7109375" bestFit="1" customWidth="1"/>
    <col min="8" max="8" width="49.7109375" bestFit="1" customWidth="1"/>
    <col min="10" max="10" width="11" bestFit="1" customWidth="1"/>
    <col min="11" max="11" width="49.5703125" bestFit="1" customWidth="1"/>
    <col min="12" max="12" width="12.7109375" style="9" bestFit="1" customWidth="1"/>
    <col min="13" max="13" width="12.5703125" bestFit="1" customWidth="1"/>
  </cols>
  <sheetData>
    <row r="1" spans="1:1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6</v>
      </c>
      <c r="H1" t="s">
        <v>244</v>
      </c>
      <c r="K1" t="s">
        <v>243</v>
      </c>
    </row>
    <row r="2" spans="1:12" x14ac:dyDescent="0.25">
      <c r="A2" t="s">
        <v>7</v>
      </c>
      <c r="B2" s="3">
        <v>169750</v>
      </c>
      <c r="C2" t="s">
        <v>8</v>
      </c>
      <c r="D2" t="s">
        <v>9</v>
      </c>
      <c r="E2" t="s">
        <v>10</v>
      </c>
      <c r="F2" s="2">
        <v>131556.25</v>
      </c>
      <c r="G2" t="s">
        <v>11</v>
      </c>
      <c r="H2" t="str">
        <f t="shared" ref="H2:H33" si="0">+CONCATENATE(E2,"_",D2)</f>
        <v>Acarix Summa_SE0009268717</v>
      </c>
      <c r="K2" s="8" t="s">
        <v>245</v>
      </c>
      <c r="L2" s="9" t="s">
        <v>253</v>
      </c>
    </row>
    <row r="3" spans="1:12" x14ac:dyDescent="0.25">
      <c r="A3" t="s">
        <v>7</v>
      </c>
      <c r="B3" s="3">
        <v>75000</v>
      </c>
      <c r="C3" t="s">
        <v>12</v>
      </c>
      <c r="D3" t="s">
        <v>13</v>
      </c>
      <c r="E3" t="s">
        <v>14</v>
      </c>
      <c r="F3" s="2">
        <v>1191000</v>
      </c>
      <c r="G3" t="s">
        <v>11</v>
      </c>
      <c r="H3" t="str">
        <f t="shared" si="0"/>
        <v>Acast Summa_SE0015960935</v>
      </c>
      <c r="K3" s="1" t="s">
        <v>194</v>
      </c>
      <c r="L3" s="9">
        <v>169750</v>
      </c>
    </row>
    <row r="4" spans="1:12" x14ac:dyDescent="0.25">
      <c r="A4" t="s">
        <v>7</v>
      </c>
      <c r="B4" s="3">
        <v>1000000</v>
      </c>
      <c r="C4" t="s">
        <v>15</v>
      </c>
      <c r="D4" t="s">
        <v>16</v>
      </c>
      <c r="E4" t="s">
        <v>17</v>
      </c>
      <c r="F4" s="2">
        <v>16480000</v>
      </c>
      <c r="G4" t="s">
        <v>11</v>
      </c>
      <c r="H4" t="str">
        <f t="shared" si="0"/>
        <v>Africa Oil Summa_CA00829Q1019</v>
      </c>
      <c r="K4" s="1" t="s">
        <v>195</v>
      </c>
      <c r="L4" s="9">
        <v>75000</v>
      </c>
    </row>
    <row r="5" spans="1:12" x14ac:dyDescent="0.25">
      <c r="A5" t="s">
        <v>7</v>
      </c>
      <c r="B5" s="3">
        <v>160067</v>
      </c>
      <c r="C5" t="s">
        <v>18</v>
      </c>
      <c r="D5" t="s">
        <v>19</v>
      </c>
      <c r="E5" t="s">
        <v>20</v>
      </c>
      <c r="F5" s="2">
        <v>233057.55199999997</v>
      </c>
      <c r="G5" t="s">
        <v>11</v>
      </c>
      <c r="H5" t="str">
        <f t="shared" si="0"/>
        <v>Alligator Bioscience Summa_SE0000767188</v>
      </c>
      <c r="K5" s="1" t="s">
        <v>196</v>
      </c>
      <c r="L5" s="9">
        <v>1000000</v>
      </c>
    </row>
    <row r="6" spans="1:12" x14ac:dyDescent="0.25">
      <c r="A6" t="s">
        <v>7</v>
      </c>
      <c r="B6" s="3">
        <v>1133333</v>
      </c>
      <c r="C6" t="s">
        <v>24</v>
      </c>
      <c r="D6" t="s">
        <v>25</v>
      </c>
      <c r="E6" t="s">
        <v>26</v>
      </c>
      <c r="F6" s="2">
        <v>5285865.1119999997</v>
      </c>
      <c r="G6" t="s">
        <v>11</v>
      </c>
      <c r="H6" t="str">
        <f t="shared" si="0"/>
        <v>Angler Gaming Summa_MT0000650102</v>
      </c>
      <c r="K6" s="1" t="s">
        <v>197</v>
      </c>
      <c r="L6" s="9">
        <v>160067</v>
      </c>
    </row>
    <row r="7" spans="1:12" x14ac:dyDescent="0.25">
      <c r="A7" t="s">
        <v>7</v>
      </c>
      <c r="B7" s="3">
        <v>299500</v>
      </c>
      <c r="C7" t="s">
        <v>27</v>
      </c>
      <c r="D7" t="s">
        <v>28</v>
      </c>
      <c r="E7" t="s">
        <v>29</v>
      </c>
      <c r="F7" s="2">
        <v>21564000</v>
      </c>
      <c r="G7" t="s">
        <v>11</v>
      </c>
      <c r="H7" t="str">
        <f t="shared" si="0"/>
        <v>Aspire Group Summa_MT0001530105</v>
      </c>
      <c r="K7" s="1" t="s">
        <v>198</v>
      </c>
      <c r="L7" s="9">
        <v>1133333</v>
      </c>
    </row>
    <row r="8" spans="1:12" x14ac:dyDescent="0.25">
      <c r="A8" t="s">
        <v>7</v>
      </c>
      <c r="B8" s="3">
        <v>149507</v>
      </c>
      <c r="C8" t="s">
        <v>167</v>
      </c>
      <c r="D8" t="s">
        <v>168</v>
      </c>
      <c r="E8" t="s">
        <v>169</v>
      </c>
      <c r="F8" s="2">
        <v>17940840</v>
      </c>
      <c r="G8" t="s">
        <v>11</v>
      </c>
      <c r="H8" t="str">
        <f t="shared" si="0"/>
        <v>BESQ AB Summa_SE0005991411</v>
      </c>
      <c r="K8" s="1" t="s">
        <v>199</v>
      </c>
      <c r="L8" s="9">
        <v>299500</v>
      </c>
    </row>
    <row r="9" spans="1:12" x14ac:dyDescent="0.25">
      <c r="A9" t="s">
        <v>7</v>
      </c>
      <c r="B9" s="3">
        <v>4018886</v>
      </c>
      <c r="C9" t="s">
        <v>30</v>
      </c>
      <c r="D9" t="s">
        <v>31</v>
      </c>
      <c r="E9" t="s">
        <v>32</v>
      </c>
      <c r="F9" s="2">
        <v>248608287.96000001</v>
      </c>
      <c r="G9" t="s">
        <v>11</v>
      </c>
      <c r="H9" t="str">
        <f t="shared" si="0"/>
        <v>Betsson B Summa_SE0015672282</v>
      </c>
      <c r="K9" s="1" t="s">
        <v>200</v>
      </c>
      <c r="L9" s="9">
        <v>149507</v>
      </c>
    </row>
    <row r="10" spans="1:12" x14ac:dyDescent="0.25">
      <c r="A10" t="s">
        <v>7</v>
      </c>
      <c r="B10" s="3">
        <v>500000</v>
      </c>
      <c r="C10" t="s">
        <v>33</v>
      </c>
      <c r="D10" t="s">
        <v>34</v>
      </c>
      <c r="E10" t="s">
        <v>35</v>
      </c>
      <c r="F10" s="2">
        <v>162675000</v>
      </c>
      <c r="G10" t="s">
        <v>11</v>
      </c>
      <c r="H10" t="str">
        <f t="shared" si="0"/>
        <v>Boliden Summa_SE0015811559</v>
      </c>
      <c r="K10" s="1" t="s">
        <v>201</v>
      </c>
      <c r="L10" s="9">
        <v>4018886</v>
      </c>
    </row>
    <row r="11" spans="1:12" x14ac:dyDescent="0.25">
      <c r="A11" t="s">
        <v>7</v>
      </c>
      <c r="B11" s="3">
        <v>150000</v>
      </c>
      <c r="C11" t="s">
        <v>170</v>
      </c>
      <c r="D11" t="s">
        <v>155</v>
      </c>
      <c r="E11" t="s">
        <v>156</v>
      </c>
      <c r="F11" s="2">
        <v>1890300</v>
      </c>
      <c r="G11" t="s">
        <v>11</v>
      </c>
      <c r="H11" t="str">
        <f t="shared" si="0"/>
        <v>Careium Summa_SE0017131824</v>
      </c>
      <c r="K11" s="1" t="s">
        <v>202</v>
      </c>
      <c r="L11" s="9">
        <v>500000</v>
      </c>
    </row>
    <row r="12" spans="1:12" x14ac:dyDescent="0.25">
      <c r="A12" t="s">
        <v>7</v>
      </c>
      <c r="B12" s="3">
        <v>250000</v>
      </c>
      <c r="C12" t="s">
        <v>36</v>
      </c>
      <c r="D12" t="s">
        <v>37</v>
      </c>
      <c r="E12" t="s">
        <v>38</v>
      </c>
      <c r="F12" s="2">
        <v>92800000</v>
      </c>
      <c r="G12" t="s">
        <v>11</v>
      </c>
      <c r="H12" t="str">
        <f t="shared" si="0"/>
        <v>Catena Summa_SE0001664707</v>
      </c>
      <c r="K12" s="1" t="s">
        <v>203</v>
      </c>
      <c r="L12" s="9">
        <v>150000</v>
      </c>
    </row>
    <row r="13" spans="1:12" x14ac:dyDescent="0.25">
      <c r="A13" t="s">
        <v>7</v>
      </c>
      <c r="B13" s="3">
        <v>20000</v>
      </c>
      <c r="C13" t="s">
        <v>39</v>
      </c>
      <c r="D13" t="s">
        <v>40</v>
      </c>
      <c r="E13" t="s">
        <v>41</v>
      </c>
      <c r="F13" s="2">
        <v>514400</v>
      </c>
      <c r="G13" t="s">
        <v>11</v>
      </c>
      <c r="H13" t="str">
        <f t="shared" si="0"/>
        <v>Checkin.com Group Summa_SE0015810502</v>
      </c>
      <c r="K13" s="1" t="s">
        <v>204</v>
      </c>
      <c r="L13" s="9">
        <v>250000</v>
      </c>
    </row>
    <row r="14" spans="1:12" x14ac:dyDescent="0.25">
      <c r="A14" t="s">
        <v>7</v>
      </c>
      <c r="B14" s="3">
        <v>12923</v>
      </c>
      <c r="C14" t="s">
        <v>171</v>
      </c>
      <c r="D14" t="s">
        <v>172</v>
      </c>
      <c r="E14" t="s">
        <v>173</v>
      </c>
      <c r="F14" s="2">
        <v>37735.159999999996</v>
      </c>
      <c r="G14" t="s">
        <v>11</v>
      </c>
      <c r="H14" t="str">
        <f t="shared" si="0"/>
        <v>Circhem Summa_SE0015193529</v>
      </c>
      <c r="K14" s="1" t="s">
        <v>205</v>
      </c>
      <c r="L14" s="9">
        <v>20000</v>
      </c>
    </row>
    <row r="15" spans="1:12" x14ac:dyDescent="0.25">
      <c r="A15" t="s">
        <v>7</v>
      </c>
      <c r="B15" s="3">
        <v>3924969</v>
      </c>
      <c r="C15" t="s">
        <v>42</v>
      </c>
      <c r="D15" t="s">
        <v>43</v>
      </c>
      <c r="E15" t="s">
        <v>44</v>
      </c>
      <c r="F15" s="2">
        <v>152877542.55000001</v>
      </c>
      <c r="G15" t="s">
        <v>11</v>
      </c>
      <c r="H15" t="str">
        <f t="shared" si="0"/>
        <v>C-Rad B Summa_SE0002016352</v>
      </c>
      <c r="K15" s="1" t="s">
        <v>246</v>
      </c>
      <c r="L15" s="9">
        <v>12923</v>
      </c>
    </row>
    <row r="16" spans="1:12" x14ac:dyDescent="0.25">
      <c r="A16" t="s">
        <v>7</v>
      </c>
      <c r="B16" s="3">
        <v>150000</v>
      </c>
      <c r="C16" t="s">
        <v>45</v>
      </c>
      <c r="D16" t="s">
        <v>46</v>
      </c>
      <c r="E16" t="s">
        <v>47</v>
      </c>
      <c r="F16" s="2">
        <v>2730000</v>
      </c>
      <c r="G16" t="s">
        <v>11</v>
      </c>
      <c r="H16" t="str">
        <f t="shared" si="0"/>
        <v>Doro Summa_SE0000215493</v>
      </c>
      <c r="K16" s="1" t="s">
        <v>188</v>
      </c>
      <c r="L16" s="9">
        <v>3924969</v>
      </c>
    </row>
    <row r="17" spans="1:16" x14ac:dyDescent="0.25">
      <c r="A17" t="s">
        <v>7</v>
      </c>
      <c r="B17" s="3">
        <v>44365</v>
      </c>
      <c r="C17" t="s">
        <v>185</v>
      </c>
      <c r="D17" t="s">
        <v>186</v>
      </c>
      <c r="E17" t="s">
        <v>187</v>
      </c>
      <c r="F17" s="2">
        <v>354476.35000000003</v>
      </c>
      <c r="G17" t="s">
        <v>11</v>
      </c>
      <c r="H17" t="str">
        <f t="shared" si="0"/>
        <v>Duearity Summa_SE0015949482</v>
      </c>
      <c r="K17" s="1" t="s">
        <v>189</v>
      </c>
      <c r="L17" s="9">
        <v>150000</v>
      </c>
    </row>
    <row r="18" spans="1:16" x14ac:dyDescent="0.25">
      <c r="A18" t="s">
        <v>7</v>
      </c>
      <c r="B18" s="3">
        <v>1000000</v>
      </c>
      <c r="C18" t="s">
        <v>48</v>
      </c>
      <c r="D18" t="s">
        <v>49</v>
      </c>
      <c r="E18" t="s">
        <v>50</v>
      </c>
      <c r="F18" s="2">
        <v>77990000</v>
      </c>
      <c r="G18" t="s">
        <v>11</v>
      </c>
      <c r="H18" t="str">
        <f t="shared" si="0"/>
        <v>Embracer Group Summa_SE0016828511</v>
      </c>
      <c r="K18" s="1" t="s">
        <v>247</v>
      </c>
      <c r="L18" s="9">
        <v>44365</v>
      </c>
    </row>
    <row r="19" spans="1:16" x14ac:dyDescent="0.25">
      <c r="A19" t="s">
        <v>7</v>
      </c>
      <c r="B19" s="3">
        <v>1414400</v>
      </c>
      <c r="C19" t="s">
        <v>51</v>
      </c>
      <c r="D19" t="s">
        <v>52</v>
      </c>
      <c r="E19" t="s">
        <v>53</v>
      </c>
      <c r="F19" s="2">
        <v>2998528</v>
      </c>
      <c r="G19" t="s">
        <v>11</v>
      </c>
      <c r="H19" t="str">
        <f t="shared" si="0"/>
        <v>Endomines Summa_SE0008294334</v>
      </c>
      <c r="K19" s="1" t="s">
        <v>190</v>
      </c>
      <c r="L19" s="9">
        <v>1000000</v>
      </c>
    </row>
    <row r="20" spans="1:16" x14ac:dyDescent="0.25">
      <c r="A20" t="s">
        <v>7</v>
      </c>
      <c r="B20" s="3">
        <v>46125</v>
      </c>
      <c r="C20" t="s">
        <v>54</v>
      </c>
      <c r="D20" t="s">
        <v>55</v>
      </c>
      <c r="E20" t="s">
        <v>56</v>
      </c>
      <c r="F20" s="2">
        <v>3578377.5</v>
      </c>
      <c r="G20" t="s">
        <v>11</v>
      </c>
      <c r="H20" t="str">
        <f t="shared" si="0"/>
        <v>Eolus Vind B Summa_SE0007075056</v>
      </c>
      <c r="K20" s="1" t="s">
        <v>191</v>
      </c>
      <c r="L20" s="9">
        <v>1414400</v>
      </c>
    </row>
    <row r="21" spans="1:16" x14ac:dyDescent="0.25">
      <c r="A21" t="s">
        <v>7</v>
      </c>
      <c r="B21" s="3">
        <v>3000000</v>
      </c>
      <c r="C21" t="s">
        <v>57</v>
      </c>
      <c r="D21" t="s">
        <v>58</v>
      </c>
      <c r="E21" t="s">
        <v>59</v>
      </c>
      <c r="F21" s="2">
        <v>228810000</v>
      </c>
      <c r="G21" t="s">
        <v>11</v>
      </c>
      <c r="H21" t="str">
        <f t="shared" si="0"/>
        <v>Ericsson B Summa_SE0000108656</v>
      </c>
      <c r="K21" s="1" t="s">
        <v>192</v>
      </c>
      <c r="L21" s="9">
        <v>46125</v>
      </c>
    </row>
    <row r="22" spans="1:16" x14ac:dyDescent="0.25">
      <c r="A22" s="7" t="s">
        <v>7</v>
      </c>
      <c r="B22" s="10">
        <f>10250+J23</f>
        <v>11475</v>
      </c>
      <c r="C22" s="7" t="s">
        <v>174</v>
      </c>
      <c r="D22" s="7" t="s">
        <v>175</v>
      </c>
      <c r="E22" s="7" t="s">
        <v>176</v>
      </c>
      <c r="F22" s="11">
        <v>20192.5</v>
      </c>
      <c r="G22" s="7" t="s">
        <v>11</v>
      </c>
      <c r="H22" s="7" t="str">
        <f t="shared" si="0"/>
        <v>Euroafrica Digital Ventures Summa_SE0015660345</v>
      </c>
      <c r="I22" s="7">
        <f>F22/B22</f>
        <v>1.7596949891067537</v>
      </c>
      <c r="J22" s="7"/>
      <c r="K22" s="1" t="s">
        <v>193</v>
      </c>
      <c r="L22" s="9">
        <v>3000000</v>
      </c>
    </row>
    <row r="23" spans="1:16" x14ac:dyDescent="0.25">
      <c r="A23" s="7" t="s">
        <v>7</v>
      </c>
      <c r="B23" s="10">
        <v>0</v>
      </c>
      <c r="C23" s="7" t="s">
        <v>174</v>
      </c>
      <c r="D23" s="7" t="s">
        <v>177</v>
      </c>
      <c r="E23" s="7" t="s">
        <v>178</v>
      </c>
      <c r="F23" s="11">
        <v>4593.75</v>
      </c>
      <c r="G23" s="7" t="s">
        <v>11</v>
      </c>
      <c r="H23" s="7" t="str">
        <f>+CONCATENATE(E23,"_",D23)</f>
        <v>Euroafrica Digital Ventures TO1 Summa_SE0015660626</v>
      </c>
      <c r="I23" s="7">
        <v>3.75</v>
      </c>
      <c r="J23" s="7">
        <f>+F23/I23</f>
        <v>1225</v>
      </c>
      <c r="K23" s="1" t="s">
        <v>248</v>
      </c>
      <c r="L23" s="9">
        <v>11475</v>
      </c>
    </row>
    <row r="24" spans="1:16" x14ac:dyDescent="0.25">
      <c r="A24" t="s">
        <v>7</v>
      </c>
      <c r="B24" s="3">
        <v>405845</v>
      </c>
      <c r="C24" t="s">
        <v>60</v>
      </c>
      <c r="D24" t="s">
        <v>61</v>
      </c>
      <c r="E24" t="s">
        <v>62</v>
      </c>
      <c r="F24" s="2">
        <v>377476434.5</v>
      </c>
      <c r="G24" t="s">
        <v>11</v>
      </c>
      <c r="H24" t="str">
        <f t="shared" si="0"/>
        <v>Evolution Gaming Group Summa_SE0012673267</v>
      </c>
      <c r="K24" s="1" t="s">
        <v>225</v>
      </c>
      <c r="L24" s="9">
        <v>405845</v>
      </c>
      <c r="N24">
        <f>I23*J23</f>
        <v>4593.75</v>
      </c>
    </row>
    <row r="25" spans="1:16" x14ac:dyDescent="0.25">
      <c r="A25" t="s">
        <v>7</v>
      </c>
      <c r="B25" s="3">
        <v>110685</v>
      </c>
      <c r="C25" t="s">
        <v>63</v>
      </c>
      <c r="D25" t="s">
        <v>64</v>
      </c>
      <c r="E25" t="s">
        <v>65</v>
      </c>
      <c r="F25" s="2">
        <v>2412933</v>
      </c>
      <c r="G25" t="s">
        <v>11</v>
      </c>
      <c r="H25" t="str">
        <f t="shared" si="0"/>
        <v>Fantasma_SE0015557053</v>
      </c>
      <c r="K25" s="1" t="s">
        <v>226</v>
      </c>
      <c r="L25" s="9">
        <v>110685</v>
      </c>
    </row>
    <row r="26" spans="1:16" x14ac:dyDescent="0.25">
      <c r="A26" t="s">
        <v>7</v>
      </c>
      <c r="B26" s="3">
        <v>1025000</v>
      </c>
      <c r="C26" t="s">
        <v>74</v>
      </c>
      <c r="D26" t="s">
        <v>75</v>
      </c>
      <c r="E26" t="s">
        <v>157</v>
      </c>
      <c r="F26" s="2">
        <v>4920000</v>
      </c>
      <c r="G26" t="s">
        <v>11</v>
      </c>
      <c r="H26" t="str">
        <f t="shared" si="0"/>
        <v>First Venture Sweden B Summa_SE0016075451</v>
      </c>
      <c r="K26" s="1" t="s">
        <v>227</v>
      </c>
      <c r="L26" s="9">
        <v>1025000</v>
      </c>
    </row>
    <row r="27" spans="1:16" x14ac:dyDescent="0.25">
      <c r="A27" t="s">
        <v>7</v>
      </c>
      <c r="B27" s="10">
        <v>1500000</v>
      </c>
      <c r="C27" s="7" t="s">
        <v>66</v>
      </c>
      <c r="D27" s="7" t="s">
        <v>67</v>
      </c>
      <c r="E27" s="7" t="s">
        <v>68</v>
      </c>
      <c r="F27" s="11">
        <v>4530000</v>
      </c>
      <c r="G27" s="7" t="s">
        <v>11</v>
      </c>
      <c r="H27" s="7" t="str">
        <f t="shared" si="0"/>
        <v>Footway Group B Summa _SE0011563295</v>
      </c>
      <c r="I27" s="7"/>
      <c r="J27" s="7"/>
      <c r="K27" s="12" t="s">
        <v>228</v>
      </c>
      <c r="L27" s="13">
        <v>5071428</v>
      </c>
      <c r="O27" s="9">
        <f>B27+B28</f>
        <v>5071428</v>
      </c>
    </row>
    <row r="28" spans="1:16" x14ac:dyDescent="0.25">
      <c r="A28" t="s">
        <v>7</v>
      </c>
      <c r="B28" s="10">
        <v>3571428</v>
      </c>
      <c r="C28" s="7" t="s">
        <v>66</v>
      </c>
      <c r="D28" s="7" t="s">
        <v>67</v>
      </c>
      <c r="E28" s="7" t="s">
        <v>68</v>
      </c>
      <c r="F28" s="11">
        <v>15392854.679999998</v>
      </c>
      <c r="G28" s="7" t="s">
        <v>11</v>
      </c>
      <c r="H28" s="7" t="str">
        <f t="shared" si="0"/>
        <v>Footway Group B Summa _SE0011563295</v>
      </c>
      <c r="I28" s="7"/>
      <c r="J28" s="7"/>
      <c r="K28" s="1" t="s">
        <v>229</v>
      </c>
      <c r="L28" s="9">
        <v>150000</v>
      </c>
    </row>
    <row r="29" spans="1:16" x14ac:dyDescent="0.25">
      <c r="A29" t="s">
        <v>7</v>
      </c>
      <c r="B29" s="3">
        <v>150000</v>
      </c>
      <c r="C29" t="s">
        <v>66</v>
      </c>
      <c r="D29" t="s">
        <v>69</v>
      </c>
      <c r="E29" t="s">
        <v>70</v>
      </c>
      <c r="F29" s="2">
        <v>17550000</v>
      </c>
      <c r="G29" t="s">
        <v>11</v>
      </c>
      <c r="H29" t="str">
        <f t="shared" si="0"/>
        <v>Footway Group pref Summa_SE0007186176</v>
      </c>
      <c r="K29" s="1" t="s">
        <v>230</v>
      </c>
      <c r="L29" s="9">
        <v>50000</v>
      </c>
    </row>
    <row r="30" spans="1:16" x14ac:dyDescent="0.25">
      <c r="A30" t="s">
        <v>7</v>
      </c>
      <c r="B30" s="3">
        <v>50000</v>
      </c>
      <c r="C30" t="s">
        <v>71</v>
      </c>
      <c r="D30" t="s">
        <v>72</v>
      </c>
      <c r="E30" t="s">
        <v>73</v>
      </c>
      <c r="F30" s="2">
        <v>1205000</v>
      </c>
      <c r="G30" t="s">
        <v>11</v>
      </c>
      <c r="H30" t="str">
        <f t="shared" si="0"/>
        <v>Fractal Gaming Group Summa _SE0015504477</v>
      </c>
      <c r="K30" s="1" t="s">
        <v>249</v>
      </c>
      <c r="L30" s="9">
        <v>6707317</v>
      </c>
      <c r="P30">
        <f>F23/B22</f>
        <v>0.40032679738562094</v>
      </c>
    </row>
    <row r="31" spans="1:16" x14ac:dyDescent="0.25">
      <c r="A31" t="s">
        <v>7</v>
      </c>
      <c r="B31" s="3">
        <v>6707317</v>
      </c>
      <c r="C31" t="s">
        <v>240</v>
      </c>
      <c r="D31" t="s">
        <v>241</v>
      </c>
      <c r="E31" t="s">
        <v>242</v>
      </c>
      <c r="F31" s="2">
        <v>14286585.209999999</v>
      </c>
      <c r="G31" t="s">
        <v>11</v>
      </c>
      <c r="H31" t="str">
        <f t="shared" si="0"/>
        <v>Gaming Corps Summa_SE0014694691</v>
      </c>
      <c r="K31" s="1" t="s">
        <v>231</v>
      </c>
      <c r="L31" s="9">
        <v>4650000</v>
      </c>
      <c r="P31">
        <f>F22/F23</f>
        <v>4.3956462585034011</v>
      </c>
    </row>
    <row r="32" spans="1:16" x14ac:dyDescent="0.25">
      <c r="A32" t="s">
        <v>7</v>
      </c>
      <c r="B32" s="3">
        <v>4650000</v>
      </c>
      <c r="C32" t="s">
        <v>77</v>
      </c>
      <c r="D32" t="s">
        <v>78</v>
      </c>
      <c r="E32" t="s">
        <v>79</v>
      </c>
      <c r="F32" s="2">
        <v>129270000</v>
      </c>
      <c r="G32" t="s">
        <v>11</v>
      </c>
      <c r="H32" t="str">
        <f t="shared" si="0"/>
        <v>Hoist finance Summa_SE0006887063</v>
      </c>
      <c r="K32" s="1" t="s">
        <v>232</v>
      </c>
      <c r="L32" s="9">
        <v>1000000</v>
      </c>
    </row>
    <row r="33" spans="1:16" x14ac:dyDescent="0.25">
      <c r="A33" t="s">
        <v>7</v>
      </c>
      <c r="B33" s="3">
        <v>1000000</v>
      </c>
      <c r="C33" t="s">
        <v>80</v>
      </c>
      <c r="D33" t="s">
        <v>81</v>
      </c>
      <c r="E33" t="s">
        <v>82</v>
      </c>
      <c r="F33" s="2">
        <v>75240000</v>
      </c>
      <c r="G33" t="s">
        <v>11</v>
      </c>
      <c r="H33" t="str">
        <f t="shared" si="0"/>
        <v>Husqvarna B Summa_SE0001662230</v>
      </c>
      <c r="K33" s="1" t="s">
        <v>233</v>
      </c>
      <c r="L33" s="9">
        <v>32120</v>
      </c>
    </row>
    <row r="34" spans="1:16" x14ac:dyDescent="0.25">
      <c r="A34" t="s">
        <v>7</v>
      </c>
      <c r="B34" s="3">
        <v>32120</v>
      </c>
      <c r="C34" t="s">
        <v>83</v>
      </c>
      <c r="D34" t="s">
        <v>84</v>
      </c>
      <c r="E34" t="s">
        <v>85</v>
      </c>
      <c r="F34" s="2">
        <v>3208788</v>
      </c>
      <c r="G34" t="s">
        <v>11</v>
      </c>
      <c r="H34" t="str">
        <f t="shared" ref="H34:H61" si="1">+CONCATENATE(E34,"_",D34)</f>
        <v>International Petroleum Corp. Summa_CA46016U1084</v>
      </c>
      <c r="K34" s="1" t="s">
        <v>234</v>
      </c>
      <c r="L34" s="9">
        <v>500000</v>
      </c>
      <c r="P34">
        <f>J23*I23</f>
        <v>4593.75</v>
      </c>
    </row>
    <row r="35" spans="1:16" x14ac:dyDescent="0.25">
      <c r="A35" t="s">
        <v>7</v>
      </c>
      <c r="B35" s="3">
        <v>500000</v>
      </c>
      <c r="C35" t="s">
        <v>86</v>
      </c>
      <c r="D35" t="s">
        <v>87</v>
      </c>
      <c r="E35" t="s">
        <v>88</v>
      </c>
      <c r="F35" s="2">
        <v>44150000</v>
      </c>
      <c r="G35" t="s">
        <v>11</v>
      </c>
      <c r="H35" t="str">
        <f t="shared" si="1"/>
        <v>John Mattson Summa_SE0012481364</v>
      </c>
      <c r="K35" s="1" t="s">
        <v>235</v>
      </c>
      <c r="L35" s="9">
        <v>1000000</v>
      </c>
    </row>
    <row r="36" spans="1:16" x14ac:dyDescent="0.25">
      <c r="A36" t="s">
        <v>7</v>
      </c>
      <c r="B36" s="3">
        <v>1000000</v>
      </c>
      <c r="C36" t="s">
        <v>89</v>
      </c>
      <c r="D36" t="s">
        <v>90</v>
      </c>
      <c r="E36" t="s">
        <v>91</v>
      </c>
      <c r="F36" s="2">
        <v>167400000</v>
      </c>
      <c r="G36" t="s">
        <v>11</v>
      </c>
      <c r="H36" t="str">
        <f t="shared" si="1"/>
        <v>Kambi Group Plc Summa_MT0000780107</v>
      </c>
      <c r="K36" s="1" t="s">
        <v>236</v>
      </c>
      <c r="L36" s="9">
        <v>212019</v>
      </c>
    </row>
    <row r="37" spans="1:16" x14ac:dyDescent="0.25">
      <c r="A37" t="s">
        <v>7</v>
      </c>
      <c r="B37" s="3">
        <v>212019</v>
      </c>
      <c r="C37" t="s">
        <v>92</v>
      </c>
      <c r="D37" t="s">
        <v>93</v>
      </c>
      <c r="E37" t="s">
        <v>94</v>
      </c>
      <c r="F37" s="2">
        <v>10643353.800000001</v>
      </c>
      <c r="G37" t="s">
        <v>11</v>
      </c>
      <c r="H37" t="str">
        <f t="shared" si="1"/>
        <v>Karo Pharma Summa_SE0007464888</v>
      </c>
      <c r="K37" s="1" t="s">
        <v>237</v>
      </c>
      <c r="L37" s="9">
        <v>250000</v>
      </c>
    </row>
    <row r="38" spans="1:16" x14ac:dyDescent="0.25">
      <c r="A38" t="s">
        <v>7</v>
      </c>
      <c r="B38" s="3">
        <v>250000</v>
      </c>
      <c r="C38" t="s">
        <v>95</v>
      </c>
      <c r="D38" t="s">
        <v>96</v>
      </c>
      <c r="E38" t="s">
        <v>97</v>
      </c>
      <c r="F38" s="2">
        <v>23625000</v>
      </c>
      <c r="G38" t="s">
        <v>11</v>
      </c>
      <c r="H38" t="str">
        <f t="shared" si="1"/>
        <v>Krona Public Real Estate Summa_SE0015657895</v>
      </c>
      <c r="K38" s="1" t="s">
        <v>238</v>
      </c>
      <c r="L38" s="9">
        <v>1044280</v>
      </c>
    </row>
    <row r="39" spans="1:16" x14ac:dyDescent="0.25">
      <c r="A39" t="s">
        <v>7</v>
      </c>
      <c r="B39" s="3">
        <v>1044280</v>
      </c>
      <c r="C39" t="s">
        <v>98</v>
      </c>
      <c r="D39" t="s">
        <v>99</v>
      </c>
      <c r="E39" t="s">
        <v>100</v>
      </c>
      <c r="F39" s="2">
        <v>8072284.4000000004</v>
      </c>
      <c r="G39" t="s">
        <v>11</v>
      </c>
      <c r="H39" t="str">
        <f t="shared" si="1"/>
        <v>Medivir B Summa_SE0000273294</v>
      </c>
      <c r="K39" s="1" t="s">
        <v>239</v>
      </c>
      <c r="L39" s="9">
        <v>40000</v>
      </c>
    </row>
    <row r="40" spans="1:16" x14ac:dyDescent="0.25">
      <c r="A40" t="s">
        <v>7</v>
      </c>
      <c r="B40" s="3">
        <v>40000</v>
      </c>
      <c r="C40" t="s">
        <v>101</v>
      </c>
      <c r="D40" t="s">
        <v>102</v>
      </c>
      <c r="E40" t="s">
        <v>103</v>
      </c>
      <c r="F40" s="2">
        <v>403200</v>
      </c>
      <c r="G40" t="s">
        <v>11</v>
      </c>
      <c r="H40" t="str">
        <f t="shared" si="1"/>
        <v>Midsummer Summa_SE0011281757</v>
      </c>
      <c r="K40" s="1" t="s">
        <v>250</v>
      </c>
      <c r="L40" s="9">
        <v>224632</v>
      </c>
    </row>
    <row r="41" spans="1:16" x14ac:dyDescent="0.25">
      <c r="A41" t="s">
        <v>7</v>
      </c>
      <c r="B41" s="3">
        <v>224632</v>
      </c>
      <c r="C41" t="s">
        <v>179</v>
      </c>
      <c r="D41" t="s">
        <v>180</v>
      </c>
      <c r="E41" t="s">
        <v>181</v>
      </c>
      <c r="F41" s="2">
        <v>14106889.6</v>
      </c>
      <c r="G41" t="s">
        <v>11</v>
      </c>
      <c r="H41" t="str">
        <f t="shared" si="1"/>
        <v>MOFAST Summa_SE0012596120</v>
      </c>
      <c r="K41" s="1" t="s">
        <v>206</v>
      </c>
      <c r="L41" s="9">
        <v>13700</v>
      </c>
    </row>
    <row r="42" spans="1:16" x14ac:dyDescent="0.25">
      <c r="A42" t="s">
        <v>7</v>
      </c>
      <c r="B42" s="3">
        <v>13700</v>
      </c>
      <c r="C42" t="s">
        <v>104</v>
      </c>
      <c r="D42" t="s">
        <v>105</v>
      </c>
      <c r="E42" t="s">
        <v>106</v>
      </c>
      <c r="F42" s="2">
        <v>1831689.9999999998</v>
      </c>
      <c r="G42" t="s">
        <v>11</v>
      </c>
      <c r="H42" t="str">
        <f t="shared" si="1"/>
        <v>Nordnet Summa_SE0015192067</v>
      </c>
      <c r="K42" s="1" t="s">
        <v>207</v>
      </c>
      <c r="L42" s="9">
        <v>12500</v>
      </c>
    </row>
    <row r="43" spans="1:16" x14ac:dyDescent="0.25">
      <c r="A43" t="s">
        <v>7</v>
      </c>
      <c r="B43" s="3">
        <v>12500</v>
      </c>
      <c r="C43" t="s">
        <v>107</v>
      </c>
      <c r="D43" t="s">
        <v>108</v>
      </c>
      <c r="E43" t="s">
        <v>109</v>
      </c>
      <c r="F43" s="2">
        <v>956250</v>
      </c>
      <c r="G43" t="s">
        <v>11</v>
      </c>
      <c r="H43" t="str">
        <f t="shared" si="1"/>
        <v>Nyfosa Summa_SE0011426428</v>
      </c>
      <c r="K43" s="1" t="s">
        <v>208</v>
      </c>
      <c r="L43" s="9">
        <v>542726</v>
      </c>
    </row>
    <row r="44" spans="1:16" x14ac:dyDescent="0.25">
      <c r="A44" t="s">
        <v>7</v>
      </c>
      <c r="B44" s="3">
        <v>542726</v>
      </c>
      <c r="C44" t="s">
        <v>110</v>
      </c>
      <c r="D44" t="s">
        <v>111</v>
      </c>
      <c r="E44" t="s">
        <v>112</v>
      </c>
      <c r="F44" s="2">
        <v>9378305.2800000012</v>
      </c>
      <c r="G44" t="s">
        <v>11</v>
      </c>
      <c r="H44" t="str">
        <f t="shared" si="1"/>
        <v>Qliro Summa_SE0013719077</v>
      </c>
      <c r="K44" s="1" t="s">
        <v>209</v>
      </c>
      <c r="L44" s="9">
        <v>2843668430</v>
      </c>
    </row>
    <row r="45" spans="1:16" x14ac:dyDescent="0.25">
      <c r="A45" t="s">
        <v>7</v>
      </c>
      <c r="B45" s="3">
        <v>2843668430</v>
      </c>
      <c r="C45" t="s">
        <v>113</v>
      </c>
      <c r="D45" t="s">
        <v>114</v>
      </c>
      <c r="E45" t="s">
        <v>115</v>
      </c>
      <c r="F45" s="2">
        <v>59717037.030000001</v>
      </c>
      <c r="G45" t="s">
        <v>11</v>
      </c>
      <c r="H45" t="str">
        <f t="shared" si="1"/>
        <v>Real Fastigheter B Summa_SE0007922885</v>
      </c>
      <c r="K45" s="1" t="s">
        <v>210</v>
      </c>
      <c r="L45" s="9">
        <v>2000000</v>
      </c>
    </row>
    <row r="46" spans="1:16" x14ac:dyDescent="0.25">
      <c r="A46" t="s">
        <v>7</v>
      </c>
      <c r="B46" s="3">
        <v>2000000</v>
      </c>
      <c r="C46" t="s">
        <v>116</v>
      </c>
      <c r="D46" t="s">
        <v>117</v>
      </c>
      <c r="E46" t="s">
        <v>118</v>
      </c>
      <c r="F46" s="2">
        <v>34070000</v>
      </c>
      <c r="G46" t="s">
        <v>11</v>
      </c>
      <c r="H46" t="str">
        <f t="shared" si="1"/>
        <v>Samhällsbyggnadsbolag I Summa_SE0009554454</v>
      </c>
      <c r="K46" s="1" t="s">
        <v>211</v>
      </c>
      <c r="L46" s="9">
        <v>11000000</v>
      </c>
    </row>
    <row r="47" spans="1:16" x14ac:dyDescent="0.25">
      <c r="A47" t="s">
        <v>7</v>
      </c>
      <c r="B47" s="3">
        <v>11000000</v>
      </c>
      <c r="C47" t="s">
        <v>119</v>
      </c>
      <c r="D47" t="s">
        <v>120</v>
      </c>
      <c r="E47" t="s">
        <v>121</v>
      </c>
      <c r="F47" s="2">
        <v>7121400</v>
      </c>
      <c r="G47" t="s">
        <v>11</v>
      </c>
      <c r="H47" t="str">
        <f t="shared" si="1"/>
        <v>SAS Summa_SE0003366871</v>
      </c>
      <c r="K47" s="1" t="s">
        <v>212</v>
      </c>
      <c r="L47" s="9">
        <v>490000</v>
      </c>
    </row>
    <row r="48" spans="1:16" x14ac:dyDescent="0.25">
      <c r="A48" t="s">
        <v>7</v>
      </c>
      <c r="B48" s="3">
        <v>490000</v>
      </c>
      <c r="C48" t="s">
        <v>122</v>
      </c>
      <c r="D48" t="s">
        <v>123</v>
      </c>
      <c r="E48" t="s">
        <v>124</v>
      </c>
      <c r="F48" s="2">
        <v>818300</v>
      </c>
      <c r="G48" t="s">
        <v>11</v>
      </c>
      <c r="H48" t="str">
        <f t="shared" si="1"/>
        <v>Scout gaming group Summa_SE0010521153</v>
      </c>
      <c r="K48" s="1" t="s">
        <v>213</v>
      </c>
      <c r="L48" s="9">
        <v>50000</v>
      </c>
    </row>
    <row r="49" spans="1:12" x14ac:dyDescent="0.25">
      <c r="A49" t="s">
        <v>7</v>
      </c>
      <c r="B49" s="3">
        <v>50000</v>
      </c>
      <c r="C49" t="s">
        <v>125</v>
      </c>
      <c r="D49" t="s">
        <v>126</v>
      </c>
      <c r="E49" t="s">
        <v>127</v>
      </c>
      <c r="F49" s="2">
        <v>5640000</v>
      </c>
      <c r="G49" t="s">
        <v>11</v>
      </c>
      <c r="H49" t="str">
        <f t="shared" si="1"/>
        <v>Semcon Summa_SE0000379497</v>
      </c>
      <c r="K49" s="1" t="s">
        <v>214</v>
      </c>
      <c r="L49" s="9">
        <v>100000</v>
      </c>
    </row>
    <row r="50" spans="1:12" x14ac:dyDescent="0.25">
      <c r="A50" t="s">
        <v>7</v>
      </c>
      <c r="B50" s="3">
        <v>100000</v>
      </c>
      <c r="C50" t="s">
        <v>128</v>
      </c>
      <c r="D50" t="s">
        <v>129</v>
      </c>
      <c r="E50" t="s">
        <v>130</v>
      </c>
      <c r="F50" s="2">
        <v>919999.99999999988</v>
      </c>
      <c r="G50" t="s">
        <v>11</v>
      </c>
      <c r="H50" t="str">
        <f t="shared" si="1"/>
        <v>SenzaGen Summa_SE0010219626</v>
      </c>
      <c r="K50" s="1" t="s">
        <v>215</v>
      </c>
      <c r="L50" s="9">
        <v>10000</v>
      </c>
    </row>
    <row r="51" spans="1:12" x14ac:dyDescent="0.25">
      <c r="A51" t="s">
        <v>7</v>
      </c>
      <c r="B51" s="3">
        <v>10000</v>
      </c>
      <c r="C51" t="s">
        <v>131</v>
      </c>
      <c r="D51" t="s">
        <v>132</v>
      </c>
      <c r="E51" t="s">
        <v>133</v>
      </c>
      <c r="F51" s="2">
        <v>363500</v>
      </c>
      <c r="G51" t="s">
        <v>11</v>
      </c>
      <c r="H51" t="str">
        <f t="shared" si="1"/>
        <v>Serneke Group B Summa_SE0007278841</v>
      </c>
      <c r="K51" s="1" t="s">
        <v>216</v>
      </c>
      <c r="L51" s="9">
        <v>420000</v>
      </c>
    </row>
    <row r="52" spans="1:12" x14ac:dyDescent="0.25">
      <c r="A52" t="s">
        <v>7</v>
      </c>
      <c r="B52" s="3">
        <v>420000</v>
      </c>
      <c r="C52" t="s">
        <v>158</v>
      </c>
      <c r="D52" t="s">
        <v>159</v>
      </c>
      <c r="E52" t="s">
        <v>160</v>
      </c>
      <c r="F52" s="2">
        <v>16766400.000000002</v>
      </c>
      <c r="G52" t="s">
        <v>11</v>
      </c>
      <c r="H52" t="str">
        <f t="shared" si="1"/>
        <v>Solid Försäkring Summa_SE0017082548</v>
      </c>
      <c r="K52" s="1" t="s">
        <v>217</v>
      </c>
      <c r="L52" s="9">
        <v>4000000</v>
      </c>
    </row>
    <row r="53" spans="1:12" x14ac:dyDescent="0.25">
      <c r="A53" t="s">
        <v>7</v>
      </c>
      <c r="B53" s="3">
        <v>4000000</v>
      </c>
      <c r="C53" t="s">
        <v>134</v>
      </c>
      <c r="D53" t="s">
        <v>135</v>
      </c>
      <c r="E53" t="s">
        <v>136</v>
      </c>
      <c r="F53" s="2">
        <v>178680000</v>
      </c>
      <c r="G53" t="s">
        <v>11</v>
      </c>
      <c r="H53" t="str">
        <f t="shared" si="1"/>
        <v>SSAB A Summa_SE0000171100</v>
      </c>
      <c r="K53" s="1" t="s">
        <v>218</v>
      </c>
      <c r="L53" s="9">
        <v>4000000</v>
      </c>
    </row>
    <row r="54" spans="1:12" x14ac:dyDescent="0.25">
      <c r="A54" t="s">
        <v>7</v>
      </c>
      <c r="B54" s="3">
        <v>4000000</v>
      </c>
      <c r="C54" t="s">
        <v>134</v>
      </c>
      <c r="D54" t="s">
        <v>137</v>
      </c>
      <c r="E54" t="s">
        <v>138</v>
      </c>
      <c r="F54" s="2">
        <v>169280000</v>
      </c>
      <c r="G54" t="s">
        <v>11</v>
      </c>
      <c r="H54" t="str">
        <f t="shared" si="1"/>
        <v>SSAB B Summa_SE0000120669</v>
      </c>
      <c r="K54" s="1" t="s">
        <v>219</v>
      </c>
      <c r="L54" s="9">
        <v>100000</v>
      </c>
    </row>
    <row r="55" spans="1:12" x14ac:dyDescent="0.25">
      <c r="A55" t="s">
        <v>7</v>
      </c>
      <c r="B55" s="3">
        <v>100000</v>
      </c>
      <c r="C55" t="s">
        <v>139</v>
      </c>
      <c r="D55" t="s">
        <v>140</v>
      </c>
      <c r="E55" t="s">
        <v>141</v>
      </c>
      <c r="F55" s="2">
        <v>16050000</v>
      </c>
      <c r="G55" t="s">
        <v>11</v>
      </c>
      <c r="H55" t="str">
        <f t="shared" si="1"/>
        <v>Stora Enso R Summa_FI0009007611</v>
      </c>
      <c r="K55" s="1" t="s">
        <v>220</v>
      </c>
      <c r="L55" s="9">
        <v>14500000</v>
      </c>
    </row>
    <row r="56" spans="1:12" x14ac:dyDescent="0.25">
      <c r="A56" t="s">
        <v>7</v>
      </c>
      <c r="B56" s="3">
        <v>14500000</v>
      </c>
      <c r="C56" t="s">
        <v>161</v>
      </c>
      <c r="D56" t="s">
        <v>162</v>
      </c>
      <c r="E56" t="s">
        <v>163</v>
      </c>
      <c r="F56" s="2">
        <v>64814999.999999993</v>
      </c>
      <c r="G56" t="s">
        <v>11</v>
      </c>
      <c r="H56" t="str">
        <f t="shared" si="1"/>
        <v>Studentbostäder i norden Summa_SE0015657697</v>
      </c>
      <c r="K56" s="1" t="s">
        <v>221</v>
      </c>
      <c r="L56" s="9">
        <v>300000</v>
      </c>
    </row>
    <row r="57" spans="1:12" x14ac:dyDescent="0.25">
      <c r="A57" t="s">
        <v>7</v>
      </c>
      <c r="B57" s="3">
        <v>300000</v>
      </c>
      <c r="C57" t="s">
        <v>145</v>
      </c>
      <c r="D57" t="s">
        <v>146</v>
      </c>
      <c r="E57" t="s">
        <v>147</v>
      </c>
      <c r="F57" s="2">
        <v>11754000</v>
      </c>
      <c r="G57" t="s">
        <v>11</v>
      </c>
      <c r="H57" t="str">
        <f t="shared" si="1"/>
        <v>Telia Company Summa_SE0000667925</v>
      </c>
      <c r="K57" s="1" t="s">
        <v>222</v>
      </c>
      <c r="L57" s="9">
        <v>60000</v>
      </c>
    </row>
    <row r="58" spans="1:12" x14ac:dyDescent="0.25">
      <c r="A58" t="s">
        <v>7</v>
      </c>
      <c r="B58" s="3">
        <v>60000</v>
      </c>
      <c r="C58" t="s">
        <v>148</v>
      </c>
      <c r="D58" t="s">
        <v>149</v>
      </c>
      <c r="E58" t="s">
        <v>150</v>
      </c>
      <c r="F58" s="2">
        <v>3810000</v>
      </c>
      <c r="G58" t="s">
        <v>11</v>
      </c>
      <c r="H58" t="str">
        <f t="shared" si="1"/>
        <v>Tethys Oil Summa_SE0015949847</v>
      </c>
      <c r="K58" s="1" t="s">
        <v>223</v>
      </c>
      <c r="L58" s="9">
        <v>275000</v>
      </c>
    </row>
    <row r="59" spans="1:12" x14ac:dyDescent="0.25">
      <c r="A59" t="s">
        <v>7</v>
      </c>
      <c r="B59" s="3">
        <v>275000</v>
      </c>
      <c r="C59" t="s">
        <v>164</v>
      </c>
      <c r="D59" t="s">
        <v>165</v>
      </c>
      <c r="E59" t="s">
        <v>166</v>
      </c>
      <c r="F59" s="2">
        <v>6616500</v>
      </c>
      <c r="G59" t="s">
        <v>11</v>
      </c>
      <c r="H59" t="str">
        <f t="shared" si="1"/>
        <v>VNV Global Summa_SE0014428835</v>
      </c>
      <c r="K59" s="1" t="s">
        <v>224</v>
      </c>
      <c r="L59" s="9">
        <v>75373</v>
      </c>
    </row>
    <row r="60" spans="1:12" x14ac:dyDescent="0.25">
      <c r="A60" t="s">
        <v>7</v>
      </c>
      <c r="B60" s="3">
        <v>75373</v>
      </c>
      <c r="C60" t="s">
        <v>151</v>
      </c>
      <c r="D60" t="s">
        <v>152</v>
      </c>
      <c r="E60" t="s">
        <v>153</v>
      </c>
      <c r="F60" s="2">
        <v>4522380</v>
      </c>
      <c r="G60" t="s">
        <v>11</v>
      </c>
      <c r="H60" t="str">
        <f t="shared" si="1"/>
        <v>Wästbygg Gruppen B Summa_SE0014453874</v>
      </c>
      <c r="K60" s="1" t="s">
        <v>251</v>
      </c>
      <c r="L60" s="9">
        <v>22387</v>
      </c>
    </row>
    <row r="61" spans="1:12" x14ac:dyDescent="0.25">
      <c r="A61" t="s">
        <v>7</v>
      </c>
      <c r="B61" s="4">
        <v>22387</v>
      </c>
      <c r="C61" t="s">
        <v>182</v>
      </c>
      <c r="D61" t="s">
        <v>183</v>
      </c>
      <c r="E61" t="s">
        <v>184</v>
      </c>
      <c r="F61" s="2">
        <v>85518.34</v>
      </c>
      <c r="G61" t="s">
        <v>11</v>
      </c>
      <c r="H61" t="str">
        <f t="shared" si="1"/>
        <v>Zignsec Summa_SE0012930105</v>
      </c>
      <c r="K61" s="1" t="s">
        <v>252</v>
      </c>
      <c r="L61" s="9">
        <v>2921643742</v>
      </c>
    </row>
    <row r="62" spans="1:12" x14ac:dyDescent="0.25">
      <c r="B62" s="6">
        <f>SUM(B2:B61)</f>
        <v>2921643742</v>
      </c>
      <c r="F62" s="6">
        <f>SUM(F2:F61)</f>
        <v>2545805356.5240002</v>
      </c>
      <c r="L62"/>
    </row>
    <row r="63" spans="1:12" x14ac:dyDescent="0.25">
      <c r="L63"/>
    </row>
    <row r="64" spans="1:12" x14ac:dyDescent="0.25">
      <c r="B64" s="3"/>
      <c r="L64"/>
    </row>
    <row r="65" spans="2:12" x14ac:dyDescent="0.25">
      <c r="B65" s="3"/>
      <c r="L65"/>
    </row>
    <row r="66" spans="2:12" x14ac:dyDescent="0.25">
      <c r="B66" s="3"/>
      <c r="F66" s="3"/>
      <c r="L66"/>
    </row>
    <row r="67" spans="2:12" x14ac:dyDescent="0.25">
      <c r="L67"/>
    </row>
    <row r="68" spans="2:12" x14ac:dyDescent="0.25">
      <c r="L68"/>
    </row>
    <row r="69" spans="2:12" x14ac:dyDescent="0.25">
      <c r="L69"/>
    </row>
    <row r="70" spans="2:12" x14ac:dyDescent="0.25">
      <c r="L70"/>
    </row>
    <row r="71" spans="2:12" x14ac:dyDescent="0.25">
      <c r="L71"/>
    </row>
    <row r="72" spans="2:12" x14ac:dyDescent="0.25">
      <c r="L72"/>
    </row>
    <row r="73" spans="2:12" x14ac:dyDescent="0.25">
      <c r="L73"/>
    </row>
    <row r="74" spans="2:12" x14ac:dyDescent="0.25">
      <c r="L74"/>
    </row>
    <row r="75" spans="2:12" x14ac:dyDescent="0.25">
      <c r="L75"/>
    </row>
    <row r="76" spans="2:12" x14ac:dyDescent="0.25">
      <c r="L76"/>
    </row>
    <row r="77" spans="2:12" x14ac:dyDescent="0.25">
      <c r="L77"/>
    </row>
    <row r="78" spans="2:12" x14ac:dyDescent="0.25">
      <c r="L78"/>
    </row>
    <row r="79" spans="2:12" x14ac:dyDescent="0.25">
      <c r="L79"/>
    </row>
    <row r="80" spans="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7B4D5-6CA4-49A3-BADD-072084F4E4A4}">
  <dimension ref="A1"/>
  <sheetViews>
    <sheetView workbookViewId="0">
      <selection activeCell="B2" sqref="B2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D181-12DB-4F14-B3B5-BDE33927DA6F}">
  <dimension ref="A1:G59"/>
  <sheetViews>
    <sheetView workbookViewId="0">
      <selection activeCell="E9" sqref="E9"/>
    </sheetView>
  </sheetViews>
  <sheetFormatPr defaultRowHeight="15" x14ac:dyDescent="0.25"/>
  <cols>
    <col min="1" max="1" width="17" bestFit="1" customWidth="1"/>
    <col min="2" max="2" width="12.28515625" style="4" bestFit="1" customWidth="1"/>
    <col min="3" max="3" width="26.140625" bestFit="1" customWidth="1"/>
    <col min="4" max="4" width="14" bestFit="1" customWidth="1"/>
    <col min="5" max="5" width="35.42578125" bestFit="1" customWidth="1"/>
    <col min="6" max="6" width="14.7109375" style="2" bestFit="1" customWidth="1"/>
    <col min="7" max="7" width="6.7109375" bestFit="1" customWidth="1"/>
  </cols>
  <sheetData>
    <row r="1" spans="1:7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6</v>
      </c>
    </row>
    <row r="2" spans="1:7" x14ac:dyDescent="0.25">
      <c r="A2" t="s">
        <v>7</v>
      </c>
      <c r="B2" s="3">
        <v>97000</v>
      </c>
      <c r="C2" t="s">
        <v>8</v>
      </c>
      <c r="D2" t="s">
        <v>9</v>
      </c>
      <c r="E2" t="s">
        <v>10</v>
      </c>
      <c r="F2" s="2">
        <v>84584</v>
      </c>
      <c r="G2" t="s">
        <v>11</v>
      </c>
    </row>
    <row r="3" spans="1:7" x14ac:dyDescent="0.25">
      <c r="A3" t="s">
        <v>7</v>
      </c>
      <c r="B3" s="3">
        <v>72750</v>
      </c>
      <c r="C3" t="s">
        <v>8</v>
      </c>
      <c r="D3" t="s">
        <v>9</v>
      </c>
      <c r="E3" t="s">
        <v>154</v>
      </c>
      <c r="F3" s="2">
        <v>60673.5</v>
      </c>
      <c r="G3" t="s">
        <v>11</v>
      </c>
    </row>
    <row r="4" spans="1:7" x14ac:dyDescent="0.25">
      <c r="A4" t="s">
        <v>7</v>
      </c>
      <c r="B4" s="3">
        <v>75000</v>
      </c>
      <c r="C4" t="s">
        <v>12</v>
      </c>
      <c r="D4" t="s">
        <v>13</v>
      </c>
      <c r="E4" t="s">
        <v>14</v>
      </c>
      <c r="F4" s="2">
        <v>1729500</v>
      </c>
      <c r="G4" t="s">
        <v>11</v>
      </c>
    </row>
    <row r="5" spans="1:7" x14ac:dyDescent="0.25">
      <c r="A5" t="s">
        <v>7</v>
      </c>
      <c r="B5" s="3">
        <v>1000000</v>
      </c>
      <c r="C5" t="s">
        <v>15</v>
      </c>
      <c r="D5" t="s">
        <v>16</v>
      </c>
      <c r="E5" t="s">
        <v>17</v>
      </c>
      <c r="F5" s="2">
        <v>12960000</v>
      </c>
      <c r="G5" t="s">
        <v>11</v>
      </c>
    </row>
    <row r="6" spans="1:7" x14ac:dyDescent="0.25">
      <c r="A6" t="s">
        <v>7</v>
      </c>
      <c r="B6" s="3">
        <v>160067</v>
      </c>
      <c r="C6" t="s">
        <v>18</v>
      </c>
      <c r="D6" t="s">
        <v>19</v>
      </c>
      <c r="E6" t="s">
        <v>20</v>
      </c>
      <c r="F6" s="2">
        <v>411372.18999999994</v>
      </c>
      <c r="G6" t="s">
        <v>11</v>
      </c>
    </row>
    <row r="7" spans="1:7" x14ac:dyDescent="0.25">
      <c r="A7" t="s">
        <v>7</v>
      </c>
      <c r="B7" s="3">
        <v>1133333</v>
      </c>
      <c r="C7" t="s">
        <v>24</v>
      </c>
      <c r="D7" t="s">
        <v>25</v>
      </c>
      <c r="E7" t="s">
        <v>26</v>
      </c>
      <c r="F7" s="2">
        <v>12806663.147</v>
      </c>
      <c r="G7" t="s">
        <v>11</v>
      </c>
    </row>
    <row r="8" spans="1:7" x14ac:dyDescent="0.25">
      <c r="A8" t="s">
        <v>7</v>
      </c>
      <c r="B8" s="3">
        <v>335000</v>
      </c>
      <c r="C8" t="s">
        <v>27</v>
      </c>
      <c r="D8" t="s">
        <v>28</v>
      </c>
      <c r="E8" t="s">
        <v>29</v>
      </c>
      <c r="F8" s="2">
        <v>27805000</v>
      </c>
      <c r="G8" t="s">
        <v>11</v>
      </c>
    </row>
    <row r="9" spans="1:7" x14ac:dyDescent="0.25">
      <c r="A9" t="s">
        <v>7</v>
      </c>
      <c r="B9" s="3">
        <v>149507</v>
      </c>
      <c r="C9" t="s">
        <v>167</v>
      </c>
      <c r="D9" t="s">
        <v>168</v>
      </c>
      <c r="E9" t="s">
        <v>169</v>
      </c>
      <c r="F9" s="2">
        <v>27658795</v>
      </c>
      <c r="G9" t="s">
        <v>11</v>
      </c>
    </row>
    <row r="10" spans="1:7" x14ac:dyDescent="0.25">
      <c r="A10" t="s">
        <v>7</v>
      </c>
      <c r="B10" s="3">
        <v>4018886</v>
      </c>
      <c r="C10" t="s">
        <v>30</v>
      </c>
      <c r="D10" t="s">
        <v>31</v>
      </c>
      <c r="E10" t="s">
        <v>32</v>
      </c>
      <c r="F10" s="2">
        <v>219632119.90000004</v>
      </c>
      <c r="G10" t="s">
        <v>11</v>
      </c>
    </row>
    <row r="11" spans="1:7" x14ac:dyDescent="0.25">
      <c r="A11" t="s">
        <v>7</v>
      </c>
      <c r="B11" s="3">
        <v>500000</v>
      </c>
      <c r="C11" t="s">
        <v>33</v>
      </c>
      <c r="D11" t="s">
        <v>34</v>
      </c>
      <c r="E11" t="s">
        <v>35</v>
      </c>
      <c r="F11" s="2">
        <v>175000000</v>
      </c>
      <c r="G11" t="s">
        <v>11</v>
      </c>
    </row>
    <row r="12" spans="1:7" x14ac:dyDescent="0.25">
      <c r="A12" t="s">
        <v>7</v>
      </c>
      <c r="B12" s="3">
        <v>150000</v>
      </c>
      <c r="C12" t="s">
        <v>170</v>
      </c>
      <c r="D12" t="s">
        <v>155</v>
      </c>
      <c r="E12" t="s">
        <v>156</v>
      </c>
      <c r="F12" s="2">
        <v>4522500</v>
      </c>
      <c r="G12" t="s">
        <v>11</v>
      </c>
    </row>
    <row r="13" spans="1:7" x14ac:dyDescent="0.25">
      <c r="A13" t="s">
        <v>7</v>
      </c>
      <c r="B13" s="3">
        <v>250000</v>
      </c>
      <c r="C13" t="s">
        <v>36</v>
      </c>
      <c r="D13" t="s">
        <v>37</v>
      </c>
      <c r="E13" t="s">
        <v>38</v>
      </c>
      <c r="F13" s="2">
        <v>141000000</v>
      </c>
      <c r="G13" t="s">
        <v>11</v>
      </c>
    </row>
    <row r="14" spans="1:7" x14ac:dyDescent="0.25">
      <c r="A14" t="s">
        <v>7</v>
      </c>
      <c r="B14" s="3">
        <v>20000</v>
      </c>
      <c r="C14" t="s">
        <v>39</v>
      </c>
      <c r="D14" t="s">
        <v>40</v>
      </c>
      <c r="E14" t="s">
        <v>41</v>
      </c>
      <c r="F14" s="2">
        <v>975600</v>
      </c>
      <c r="G14" t="s">
        <v>11</v>
      </c>
    </row>
    <row r="15" spans="1:7" x14ac:dyDescent="0.25">
      <c r="A15" t="s">
        <v>7</v>
      </c>
      <c r="B15" s="3">
        <v>3924969</v>
      </c>
      <c r="C15" t="s">
        <v>42</v>
      </c>
      <c r="D15" t="s">
        <v>43</v>
      </c>
      <c r="E15" t="s">
        <v>44</v>
      </c>
      <c r="F15" s="2">
        <v>218620773.30000001</v>
      </c>
      <c r="G15" t="s">
        <v>11</v>
      </c>
    </row>
    <row r="16" spans="1:7" x14ac:dyDescent="0.25">
      <c r="A16" t="s">
        <v>7</v>
      </c>
      <c r="B16" s="3">
        <v>150000</v>
      </c>
      <c r="C16" t="s">
        <v>45</v>
      </c>
      <c r="D16" t="s">
        <v>46</v>
      </c>
      <c r="E16" t="s">
        <v>47</v>
      </c>
      <c r="F16" s="2">
        <v>4635000</v>
      </c>
      <c r="G16" t="s">
        <v>11</v>
      </c>
    </row>
    <row r="17" spans="1:7" x14ac:dyDescent="0.25">
      <c r="A17" t="s">
        <v>7</v>
      </c>
      <c r="B17" s="3">
        <v>1000000</v>
      </c>
      <c r="C17" t="s">
        <v>48</v>
      </c>
      <c r="D17" t="s">
        <v>49</v>
      </c>
      <c r="E17" t="s">
        <v>50</v>
      </c>
      <c r="F17" s="2">
        <v>96510000</v>
      </c>
      <c r="G17" t="s">
        <v>11</v>
      </c>
    </row>
    <row r="18" spans="1:7" x14ac:dyDescent="0.25">
      <c r="A18" t="s">
        <v>7</v>
      </c>
      <c r="B18" s="3">
        <v>1414400</v>
      </c>
      <c r="C18" t="s">
        <v>51</v>
      </c>
      <c r="D18" t="s">
        <v>52</v>
      </c>
      <c r="E18" t="s">
        <v>53</v>
      </c>
      <c r="F18" s="2">
        <v>3592576</v>
      </c>
      <c r="G18" t="s">
        <v>11</v>
      </c>
    </row>
    <row r="19" spans="1:7" x14ac:dyDescent="0.25">
      <c r="A19" t="s">
        <v>7</v>
      </c>
      <c r="B19" s="3">
        <v>46125</v>
      </c>
      <c r="C19" t="s">
        <v>54</v>
      </c>
      <c r="D19" t="s">
        <v>55</v>
      </c>
      <c r="E19" t="s">
        <v>56</v>
      </c>
      <c r="F19" s="2">
        <v>5705662.5</v>
      </c>
      <c r="G19" t="s">
        <v>11</v>
      </c>
    </row>
    <row r="20" spans="1:7" x14ac:dyDescent="0.25">
      <c r="A20" t="s">
        <v>7</v>
      </c>
      <c r="B20" s="3">
        <v>3000000</v>
      </c>
      <c r="C20" t="s">
        <v>57</v>
      </c>
      <c r="D20" t="s">
        <v>58</v>
      </c>
      <c r="E20" t="s">
        <v>59</v>
      </c>
      <c r="F20" s="2">
        <v>299370000</v>
      </c>
      <c r="G20" t="s">
        <v>11</v>
      </c>
    </row>
    <row r="21" spans="1:7" x14ac:dyDescent="0.25">
      <c r="A21" t="s">
        <v>7</v>
      </c>
      <c r="B21" s="3">
        <v>405845</v>
      </c>
      <c r="C21" t="s">
        <v>60</v>
      </c>
      <c r="D21" t="s">
        <v>61</v>
      </c>
      <c r="E21" t="s">
        <v>62</v>
      </c>
      <c r="F21" s="2">
        <v>521997839</v>
      </c>
      <c r="G21" t="s">
        <v>11</v>
      </c>
    </row>
    <row r="22" spans="1:7" x14ac:dyDescent="0.25">
      <c r="A22" t="s">
        <v>7</v>
      </c>
      <c r="B22" s="3">
        <v>110685</v>
      </c>
      <c r="C22" t="s">
        <v>63</v>
      </c>
      <c r="D22" t="s">
        <v>64</v>
      </c>
      <c r="E22" t="s">
        <v>65</v>
      </c>
      <c r="F22" s="2">
        <v>3303947.25</v>
      </c>
      <c r="G22" t="s">
        <v>11</v>
      </c>
    </row>
    <row r="23" spans="1:7" x14ac:dyDescent="0.25">
      <c r="A23" t="s">
        <v>7</v>
      </c>
      <c r="B23" s="3">
        <v>1025000</v>
      </c>
      <c r="C23" t="s">
        <v>74</v>
      </c>
      <c r="D23" t="s">
        <v>75</v>
      </c>
      <c r="E23" t="s">
        <v>157</v>
      </c>
      <c r="F23" s="2">
        <v>7574750</v>
      </c>
      <c r="G23" t="s">
        <v>11</v>
      </c>
    </row>
    <row r="24" spans="1:7" x14ac:dyDescent="0.25">
      <c r="A24" t="s">
        <v>7</v>
      </c>
      <c r="B24" s="3">
        <v>3571428</v>
      </c>
      <c r="C24" t="s">
        <v>66</v>
      </c>
      <c r="D24" t="s">
        <v>67</v>
      </c>
      <c r="E24" t="s">
        <v>68</v>
      </c>
      <c r="F24" s="2">
        <v>58392847.800000004</v>
      </c>
      <c r="G24" t="s">
        <v>11</v>
      </c>
    </row>
    <row r="25" spans="1:7" x14ac:dyDescent="0.25">
      <c r="A25" t="s">
        <v>7</v>
      </c>
      <c r="B25" s="3">
        <v>150000</v>
      </c>
      <c r="C25" t="s">
        <v>66</v>
      </c>
      <c r="D25" t="s">
        <v>69</v>
      </c>
      <c r="E25" t="s">
        <v>70</v>
      </c>
      <c r="F25" s="2">
        <v>20400000</v>
      </c>
      <c r="G25" t="s">
        <v>11</v>
      </c>
    </row>
    <row r="26" spans="1:7" x14ac:dyDescent="0.25">
      <c r="A26" t="s">
        <v>7</v>
      </c>
      <c r="B26" s="3">
        <v>50000</v>
      </c>
      <c r="C26" t="s">
        <v>71</v>
      </c>
      <c r="D26" t="s">
        <v>72</v>
      </c>
      <c r="E26" t="s">
        <v>73</v>
      </c>
      <c r="F26" s="2">
        <v>1475000</v>
      </c>
      <c r="G26" t="s">
        <v>11</v>
      </c>
    </row>
    <row r="27" spans="1:7" x14ac:dyDescent="0.25">
      <c r="A27" t="s">
        <v>7</v>
      </c>
      <c r="B27" s="3">
        <v>4000000</v>
      </c>
      <c r="C27" t="s">
        <v>77</v>
      </c>
      <c r="D27" t="s">
        <v>78</v>
      </c>
      <c r="E27" t="s">
        <v>79</v>
      </c>
      <c r="F27" s="2">
        <v>116800000</v>
      </c>
      <c r="G27" t="s">
        <v>11</v>
      </c>
    </row>
    <row r="28" spans="1:7" x14ac:dyDescent="0.25">
      <c r="A28" t="s">
        <v>7</v>
      </c>
      <c r="B28" s="3">
        <v>1000000</v>
      </c>
      <c r="C28" t="s">
        <v>80</v>
      </c>
      <c r="D28" t="s">
        <v>81</v>
      </c>
      <c r="E28" t="s">
        <v>82</v>
      </c>
      <c r="F28" s="2">
        <v>144850000</v>
      </c>
      <c r="G28" t="s">
        <v>11</v>
      </c>
    </row>
    <row r="29" spans="1:7" x14ac:dyDescent="0.25">
      <c r="A29" t="s">
        <v>7</v>
      </c>
      <c r="B29" s="3">
        <v>32120</v>
      </c>
      <c r="C29" t="s">
        <v>83</v>
      </c>
      <c r="D29" t="s">
        <v>84</v>
      </c>
      <c r="E29" t="s">
        <v>85</v>
      </c>
      <c r="F29" s="2">
        <v>1606000</v>
      </c>
      <c r="G29" t="s">
        <v>11</v>
      </c>
    </row>
    <row r="30" spans="1:7" x14ac:dyDescent="0.25">
      <c r="A30" t="s">
        <v>7</v>
      </c>
      <c r="B30" s="3">
        <v>500000</v>
      </c>
      <c r="C30" t="s">
        <v>86</v>
      </c>
      <c r="D30" t="s">
        <v>87</v>
      </c>
      <c r="E30" t="s">
        <v>88</v>
      </c>
      <c r="F30" s="2">
        <v>99700000</v>
      </c>
      <c r="G30" t="s">
        <v>11</v>
      </c>
    </row>
    <row r="31" spans="1:7" x14ac:dyDescent="0.25">
      <c r="A31" t="s">
        <v>7</v>
      </c>
      <c r="B31" s="3">
        <v>1000000</v>
      </c>
      <c r="C31" t="s">
        <v>89</v>
      </c>
      <c r="D31" t="s">
        <v>90</v>
      </c>
      <c r="E31" t="s">
        <v>91</v>
      </c>
      <c r="F31" s="2">
        <v>258200000</v>
      </c>
      <c r="G31" t="s">
        <v>11</v>
      </c>
    </row>
    <row r="32" spans="1:7" x14ac:dyDescent="0.25">
      <c r="A32" t="s">
        <v>7</v>
      </c>
      <c r="B32" s="3">
        <v>174604</v>
      </c>
      <c r="C32" t="s">
        <v>92</v>
      </c>
      <c r="D32" t="s">
        <v>93</v>
      </c>
      <c r="E32" t="s">
        <v>94</v>
      </c>
      <c r="F32" s="2">
        <v>10476240</v>
      </c>
      <c r="G32" t="s">
        <v>11</v>
      </c>
    </row>
    <row r="33" spans="1:7" x14ac:dyDescent="0.25">
      <c r="A33" t="s">
        <v>7</v>
      </c>
      <c r="B33" s="3">
        <v>250000</v>
      </c>
      <c r="C33" t="s">
        <v>95</v>
      </c>
      <c r="D33" t="s">
        <v>96</v>
      </c>
      <c r="E33" t="s">
        <v>97</v>
      </c>
      <c r="F33" s="2">
        <v>24500000</v>
      </c>
      <c r="G33" t="s">
        <v>11</v>
      </c>
    </row>
    <row r="34" spans="1:7" x14ac:dyDescent="0.25">
      <c r="A34" t="s">
        <v>7</v>
      </c>
      <c r="B34" s="3">
        <v>1044280</v>
      </c>
      <c r="C34" t="s">
        <v>98</v>
      </c>
      <c r="D34" t="s">
        <v>99</v>
      </c>
      <c r="E34" t="s">
        <v>100</v>
      </c>
      <c r="F34" s="2">
        <v>11695936</v>
      </c>
      <c r="G34" t="s">
        <v>11</v>
      </c>
    </row>
    <row r="35" spans="1:7" x14ac:dyDescent="0.25">
      <c r="A35" t="s">
        <v>7</v>
      </c>
      <c r="B35" s="3">
        <v>40000</v>
      </c>
      <c r="C35" t="s">
        <v>101</v>
      </c>
      <c r="D35" t="s">
        <v>102</v>
      </c>
      <c r="E35" t="s">
        <v>103</v>
      </c>
      <c r="F35" s="2">
        <v>612000</v>
      </c>
      <c r="G35" t="s">
        <v>11</v>
      </c>
    </row>
    <row r="36" spans="1:7" x14ac:dyDescent="0.25">
      <c r="A36" t="s">
        <v>7</v>
      </c>
      <c r="B36" s="3">
        <v>13700</v>
      </c>
      <c r="C36" t="s">
        <v>104</v>
      </c>
      <c r="D36" t="s">
        <v>105</v>
      </c>
      <c r="E36" t="s">
        <v>106</v>
      </c>
      <c r="F36" s="2">
        <v>2378320</v>
      </c>
      <c r="G36" t="s">
        <v>11</v>
      </c>
    </row>
    <row r="37" spans="1:7" x14ac:dyDescent="0.25">
      <c r="A37" t="s">
        <v>7</v>
      </c>
      <c r="B37" s="3">
        <v>12500</v>
      </c>
      <c r="C37" t="s">
        <v>107</v>
      </c>
      <c r="D37" t="s">
        <v>108</v>
      </c>
      <c r="E37" t="s">
        <v>109</v>
      </c>
      <c r="F37" s="2">
        <v>1950000</v>
      </c>
      <c r="G37" t="s">
        <v>11</v>
      </c>
    </row>
    <row r="38" spans="1:7" x14ac:dyDescent="0.25">
      <c r="A38" t="s">
        <v>7</v>
      </c>
      <c r="B38" s="3">
        <v>542726</v>
      </c>
      <c r="C38" t="s">
        <v>110</v>
      </c>
      <c r="D38" t="s">
        <v>111</v>
      </c>
      <c r="E38" t="s">
        <v>112</v>
      </c>
      <c r="F38" s="2">
        <v>12754061</v>
      </c>
      <c r="G38" t="s">
        <v>11</v>
      </c>
    </row>
    <row r="39" spans="1:7" x14ac:dyDescent="0.25">
      <c r="A39" t="s">
        <v>7</v>
      </c>
      <c r="B39" s="3">
        <v>1763668430</v>
      </c>
      <c r="C39" t="s">
        <v>113</v>
      </c>
      <c r="D39" t="s">
        <v>114</v>
      </c>
      <c r="E39" t="s">
        <v>115</v>
      </c>
      <c r="F39" s="2">
        <v>49382716.039999999</v>
      </c>
      <c r="G39" t="s">
        <v>11</v>
      </c>
    </row>
    <row r="40" spans="1:7" x14ac:dyDescent="0.25">
      <c r="A40" t="s">
        <v>7</v>
      </c>
      <c r="B40" s="3">
        <v>2000000</v>
      </c>
      <c r="C40" t="s">
        <v>116</v>
      </c>
      <c r="D40" t="s">
        <v>117</v>
      </c>
      <c r="E40" t="s">
        <v>118</v>
      </c>
      <c r="F40" s="2">
        <v>132840000</v>
      </c>
      <c r="G40" t="s">
        <v>11</v>
      </c>
    </row>
    <row r="41" spans="1:7" x14ac:dyDescent="0.25">
      <c r="A41" t="s">
        <v>7</v>
      </c>
      <c r="B41" s="3">
        <v>11000000</v>
      </c>
      <c r="C41" t="s">
        <v>119</v>
      </c>
      <c r="D41" t="s">
        <v>120</v>
      </c>
      <c r="E41" t="s">
        <v>121</v>
      </c>
      <c r="F41" s="2">
        <v>14030500</v>
      </c>
      <c r="G41" t="s">
        <v>11</v>
      </c>
    </row>
    <row r="42" spans="1:7" x14ac:dyDescent="0.25">
      <c r="A42" t="s">
        <v>7</v>
      </c>
      <c r="B42" s="3">
        <v>490000</v>
      </c>
      <c r="C42" t="s">
        <v>122</v>
      </c>
      <c r="D42" t="s">
        <v>123</v>
      </c>
      <c r="E42" t="s">
        <v>124</v>
      </c>
      <c r="F42" s="2">
        <v>7840000</v>
      </c>
      <c r="G42" t="s">
        <v>11</v>
      </c>
    </row>
    <row r="43" spans="1:7" x14ac:dyDescent="0.25">
      <c r="A43" t="s">
        <v>7</v>
      </c>
      <c r="B43" s="3">
        <v>50000</v>
      </c>
      <c r="C43" t="s">
        <v>125</v>
      </c>
      <c r="D43" t="s">
        <v>126</v>
      </c>
      <c r="E43" t="s">
        <v>127</v>
      </c>
      <c r="F43" s="2">
        <v>6340000</v>
      </c>
      <c r="G43" t="s">
        <v>11</v>
      </c>
    </row>
    <row r="44" spans="1:7" x14ac:dyDescent="0.25">
      <c r="A44" t="s">
        <v>7</v>
      </c>
      <c r="B44" s="3">
        <v>100000</v>
      </c>
      <c r="C44" t="s">
        <v>128</v>
      </c>
      <c r="D44" t="s">
        <v>129</v>
      </c>
      <c r="E44" t="s">
        <v>130</v>
      </c>
      <c r="F44" s="2">
        <v>1000000</v>
      </c>
      <c r="G44" t="s">
        <v>11</v>
      </c>
    </row>
    <row r="45" spans="1:7" x14ac:dyDescent="0.25">
      <c r="A45" t="s">
        <v>7</v>
      </c>
      <c r="B45" s="3">
        <v>10000</v>
      </c>
      <c r="C45" t="s">
        <v>131</v>
      </c>
      <c r="D45" t="s">
        <v>132</v>
      </c>
      <c r="E45" t="s">
        <v>133</v>
      </c>
      <c r="F45" s="2">
        <v>547000</v>
      </c>
      <c r="G45" t="s">
        <v>11</v>
      </c>
    </row>
    <row r="46" spans="1:7" x14ac:dyDescent="0.25">
      <c r="A46" t="s">
        <v>7</v>
      </c>
      <c r="B46" s="3">
        <v>420000</v>
      </c>
      <c r="C46" t="s">
        <v>158</v>
      </c>
      <c r="D46" t="s">
        <v>159</v>
      </c>
      <c r="E46" t="s">
        <v>160</v>
      </c>
      <c r="F46" s="2">
        <v>24675000</v>
      </c>
      <c r="G46" t="s">
        <v>11</v>
      </c>
    </row>
    <row r="47" spans="1:7" x14ac:dyDescent="0.25">
      <c r="A47" t="s">
        <v>7</v>
      </c>
      <c r="B47" s="3">
        <v>4000000</v>
      </c>
      <c r="C47" t="s">
        <v>134</v>
      </c>
      <c r="D47" t="s">
        <v>135</v>
      </c>
      <c r="E47" t="s">
        <v>136</v>
      </c>
      <c r="F47" s="2">
        <v>209760000</v>
      </c>
      <c r="G47" t="s">
        <v>11</v>
      </c>
    </row>
    <row r="48" spans="1:7" x14ac:dyDescent="0.25">
      <c r="A48" t="s">
        <v>7</v>
      </c>
      <c r="B48" s="3">
        <v>4000000</v>
      </c>
      <c r="C48" t="s">
        <v>134</v>
      </c>
      <c r="D48" t="s">
        <v>137</v>
      </c>
      <c r="E48" t="s">
        <v>138</v>
      </c>
      <c r="F48" s="2">
        <v>182440000</v>
      </c>
      <c r="G48" t="s">
        <v>11</v>
      </c>
    </row>
    <row r="49" spans="1:7" x14ac:dyDescent="0.25">
      <c r="A49" t="s">
        <v>7</v>
      </c>
      <c r="B49" s="3">
        <v>100000</v>
      </c>
      <c r="C49" t="s">
        <v>139</v>
      </c>
      <c r="D49" t="s">
        <v>140</v>
      </c>
      <c r="E49" t="s">
        <v>141</v>
      </c>
      <c r="F49" s="2">
        <v>16520000.000000004</v>
      </c>
      <c r="G49" t="s">
        <v>11</v>
      </c>
    </row>
    <row r="50" spans="1:7" x14ac:dyDescent="0.25">
      <c r="A50" t="s">
        <v>7</v>
      </c>
      <c r="B50" s="3">
        <v>5538004</v>
      </c>
      <c r="C50" t="s">
        <v>161</v>
      </c>
      <c r="D50" t="s">
        <v>162</v>
      </c>
      <c r="E50" t="s">
        <v>163</v>
      </c>
      <c r="F50" s="2">
        <v>55712320.240000002</v>
      </c>
      <c r="G50" t="s">
        <v>11</v>
      </c>
    </row>
    <row r="51" spans="1:7" x14ac:dyDescent="0.25">
      <c r="A51" t="s">
        <v>7</v>
      </c>
      <c r="B51" s="3">
        <v>300000</v>
      </c>
      <c r="C51" t="s">
        <v>145</v>
      </c>
      <c r="D51" t="s">
        <v>146</v>
      </c>
      <c r="E51" t="s">
        <v>147</v>
      </c>
      <c r="F51" s="2">
        <v>10621500</v>
      </c>
      <c r="G51" t="s">
        <v>11</v>
      </c>
    </row>
    <row r="52" spans="1:7" x14ac:dyDescent="0.25">
      <c r="A52" t="s">
        <v>7</v>
      </c>
      <c r="B52" s="3">
        <v>60000</v>
      </c>
      <c r="C52" t="s">
        <v>148</v>
      </c>
      <c r="D52" t="s">
        <v>149</v>
      </c>
      <c r="E52" t="s">
        <v>150</v>
      </c>
      <c r="F52" s="2">
        <v>3738000</v>
      </c>
      <c r="G52" t="s">
        <v>11</v>
      </c>
    </row>
    <row r="53" spans="1:7" x14ac:dyDescent="0.25">
      <c r="A53" t="s">
        <v>7</v>
      </c>
      <c r="B53" s="3">
        <v>275000</v>
      </c>
      <c r="C53" t="s">
        <v>164</v>
      </c>
      <c r="D53" t="s">
        <v>165</v>
      </c>
      <c r="E53" t="s">
        <v>166</v>
      </c>
      <c r="F53" s="2">
        <v>28792500</v>
      </c>
    </row>
    <row r="54" spans="1:7" x14ac:dyDescent="0.25">
      <c r="A54" t="s">
        <v>7</v>
      </c>
      <c r="B54" s="3">
        <v>75373</v>
      </c>
      <c r="C54" t="s">
        <v>151</v>
      </c>
      <c r="D54" t="s">
        <v>152</v>
      </c>
      <c r="E54" t="s">
        <v>153</v>
      </c>
      <c r="F54" s="2">
        <v>7974463.3999999994</v>
      </c>
      <c r="G54" t="s">
        <v>11</v>
      </c>
    </row>
    <row r="56" spans="1:7" x14ac:dyDescent="0.25">
      <c r="B56" s="6">
        <f>SUM(B2:B54)</f>
        <v>1823506732</v>
      </c>
      <c r="F56" s="5">
        <f>SUM(F2:F54)</f>
        <v>3303961760.2669997</v>
      </c>
    </row>
    <row r="59" spans="1:7" x14ac:dyDescent="0.25">
      <c r="B59" s="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opLeftCell="A37" workbookViewId="0">
      <selection activeCell="B52" sqref="B52"/>
    </sheetView>
  </sheetViews>
  <sheetFormatPr defaultRowHeight="15" x14ac:dyDescent="0.25"/>
  <cols>
    <col min="1" max="1" width="17" bestFit="1" customWidth="1"/>
    <col min="2" max="2" width="12.28515625" style="4" bestFit="1" customWidth="1"/>
    <col min="3" max="3" width="26.140625" bestFit="1" customWidth="1"/>
    <col min="4" max="4" width="14" bestFit="1" customWidth="1"/>
    <col min="5" max="5" width="35.42578125" bestFit="1" customWidth="1"/>
    <col min="6" max="6" width="13.5703125" style="2" bestFit="1" customWidth="1"/>
    <col min="7" max="7" width="6.7109375" bestFit="1" customWidth="1"/>
  </cols>
  <sheetData>
    <row r="1" spans="1:7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6</v>
      </c>
    </row>
    <row r="2" spans="1:7" x14ac:dyDescent="0.25">
      <c r="A2" t="s">
        <v>7</v>
      </c>
      <c r="B2" s="3">
        <v>97000</v>
      </c>
      <c r="C2" t="s">
        <v>8</v>
      </c>
      <c r="D2" t="s">
        <v>9</v>
      </c>
      <c r="E2" t="s">
        <v>10</v>
      </c>
      <c r="F2" s="2">
        <v>125906</v>
      </c>
      <c r="G2" t="s">
        <v>11</v>
      </c>
    </row>
    <row r="3" spans="1:7" x14ac:dyDescent="0.25">
      <c r="A3" t="s">
        <v>7</v>
      </c>
      <c r="B3" s="3">
        <v>75000</v>
      </c>
      <c r="C3" t="s">
        <v>12</v>
      </c>
      <c r="D3" t="s">
        <v>13</v>
      </c>
      <c r="E3" t="s">
        <v>14</v>
      </c>
      <c r="F3" s="2">
        <v>2070000</v>
      </c>
      <c r="G3" t="s">
        <v>11</v>
      </c>
    </row>
    <row r="4" spans="1:7" x14ac:dyDescent="0.25">
      <c r="A4" t="s">
        <v>7</v>
      </c>
      <c r="B4" s="3">
        <v>1000000</v>
      </c>
      <c r="C4" t="s">
        <v>15</v>
      </c>
      <c r="D4" t="s">
        <v>16</v>
      </c>
      <c r="E4" t="s">
        <v>17</v>
      </c>
      <c r="F4" s="2">
        <v>12020000</v>
      </c>
      <c r="G4" t="s">
        <v>11</v>
      </c>
    </row>
    <row r="5" spans="1:7" x14ac:dyDescent="0.25">
      <c r="A5" t="s">
        <v>7</v>
      </c>
      <c r="B5" s="3">
        <v>64027</v>
      </c>
      <c r="C5" t="s">
        <v>18</v>
      </c>
      <c r="D5" t="s">
        <v>19</v>
      </c>
      <c r="E5" t="s">
        <v>20</v>
      </c>
      <c r="F5" s="2">
        <v>225695.17499999999</v>
      </c>
      <c r="G5" t="s">
        <v>11</v>
      </c>
    </row>
    <row r="6" spans="1:7" x14ac:dyDescent="0.25">
      <c r="A6" t="s">
        <v>7</v>
      </c>
      <c r="B6" s="3">
        <v>22894568</v>
      </c>
      <c r="C6" t="s">
        <v>21</v>
      </c>
      <c r="D6" t="s">
        <v>22</v>
      </c>
      <c r="E6" t="s">
        <v>23</v>
      </c>
      <c r="F6" s="2">
        <v>229403571.36000001</v>
      </c>
      <c r="G6" t="s">
        <v>11</v>
      </c>
    </row>
    <row r="7" spans="1:7" x14ac:dyDescent="0.25">
      <c r="A7" t="s">
        <v>7</v>
      </c>
      <c r="B7" s="3">
        <v>1133333</v>
      </c>
      <c r="C7" t="s">
        <v>24</v>
      </c>
      <c r="D7" t="s">
        <v>25</v>
      </c>
      <c r="E7" t="s">
        <v>26</v>
      </c>
      <c r="F7" s="2">
        <v>15685328.720000001</v>
      </c>
      <c r="G7" t="s">
        <v>11</v>
      </c>
    </row>
    <row r="8" spans="1:7" x14ac:dyDescent="0.25">
      <c r="A8" t="s">
        <v>7</v>
      </c>
      <c r="B8" s="3">
        <v>335000</v>
      </c>
      <c r="C8" t="s">
        <v>27</v>
      </c>
      <c r="D8" t="s">
        <v>28</v>
      </c>
      <c r="E8" t="s">
        <v>29</v>
      </c>
      <c r="F8" s="2">
        <v>24990999.999999996</v>
      </c>
      <c r="G8" t="s">
        <v>11</v>
      </c>
    </row>
    <row r="9" spans="1:7" x14ac:dyDescent="0.25">
      <c r="A9" t="s">
        <v>7</v>
      </c>
      <c r="B9" s="3">
        <v>4018886</v>
      </c>
      <c r="C9" t="s">
        <v>30</v>
      </c>
      <c r="D9" t="s">
        <v>31</v>
      </c>
      <c r="E9" t="s">
        <v>32</v>
      </c>
      <c r="F9" s="2">
        <v>292574900.80000007</v>
      </c>
      <c r="G9" t="s">
        <v>11</v>
      </c>
    </row>
    <row r="10" spans="1:7" x14ac:dyDescent="0.25">
      <c r="A10" t="s">
        <v>7</v>
      </c>
      <c r="B10" s="3">
        <v>500000</v>
      </c>
      <c r="C10" t="s">
        <v>33</v>
      </c>
      <c r="D10" t="s">
        <v>34</v>
      </c>
      <c r="E10" t="s">
        <v>35</v>
      </c>
      <c r="F10" s="2">
        <v>141150000</v>
      </c>
      <c r="G10" t="s">
        <v>11</v>
      </c>
    </row>
    <row r="11" spans="1:7" x14ac:dyDescent="0.25">
      <c r="A11" t="s">
        <v>7</v>
      </c>
      <c r="B11" s="3">
        <v>250000</v>
      </c>
      <c r="C11" t="s">
        <v>36</v>
      </c>
      <c r="D11" t="s">
        <v>37</v>
      </c>
      <c r="E11" t="s">
        <v>38</v>
      </c>
      <c r="F11" s="2">
        <v>118500000</v>
      </c>
      <c r="G11" t="s">
        <v>11</v>
      </c>
    </row>
    <row r="12" spans="1:7" x14ac:dyDescent="0.25">
      <c r="A12" t="s">
        <v>7</v>
      </c>
      <c r="B12" s="3">
        <v>20000</v>
      </c>
      <c r="C12" t="s">
        <v>39</v>
      </c>
      <c r="D12" t="s">
        <v>40</v>
      </c>
      <c r="E12" t="s">
        <v>41</v>
      </c>
      <c r="F12" s="2">
        <v>1273600</v>
      </c>
      <c r="G12" t="s">
        <v>11</v>
      </c>
    </row>
    <row r="13" spans="1:7" x14ac:dyDescent="0.25">
      <c r="A13" t="s">
        <v>7</v>
      </c>
      <c r="B13" s="3">
        <v>3924969</v>
      </c>
      <c r="C13" t="s">
        <v>42</v>
      </c>
      <c r="D13" t="s">
        <v>43</v>
      </c>
      <c r="E13" t="s">
        <v>44</v>
      </c>
      <c r="F13" s="2">
        <v>230003183.40000001</v>
      </c>
      <c r="G13" t="s">
        <v>11</v>
      </c>
    </row>
    <row r="14" spans="1:7" x14ac:dyDescent="0.25">
      <c r="A14" t="s">
        <v>7</v>
      </c>
      <c r="B14" s="3">
        <v>150000</v>
      </c>
      <c r="C14" t="s">
        <v>45</v>
      </c>
      <c r="D14" t="s">
        <v>46</v>
      </c>
      <c r="E14" t="s">
        <v>47</v>
      </c>
      <c r="F14" s="2">
        <v>9465000</v>
      </c>
      <c r="G14" t="s">
        <v>11</v>
      </c>
    </row>
    <row r="15" spans="1:7" x14ac:dyDescent="0.25">
      <c r="A15" t="s">
        <v>7</v>
      </c>
      <c r="B15" s="3">
        <v>500000</v>
      </c>
      <c r="C15" t="s">
        <v>48</v>
      </c>
      <c r="D15" t="s">
        <v>49</v>
      </c>
      <c r="E15" t="s">
        <v>50</v>
      </c>
      <c r="F15" s="2">
        <v>42150000</v>
      </c>
      <c r="G15" t="s">
        <v>11</v>
      </c>
    </row>
    <row r="16" spans="1:7" x14ac:dyDescent="0.25">
      <c r="A16" t="s">
        <v>7</v>
      </c>
      <c r="B16" s="3">
        <v>1414400</v>
      </c>
      <c r="C16" t="s">
        <v>51</v>
      </c>
      <c r="D16" t="s">
        <v>52</v>
      </c>
      <c r="E16" t="s">
        <v>53</v>
      </c>
      <c r="F16" s="2">
        <v>3932031.9999999995</v>
      </c>
      <c r="G16" t="s">
        <v>11</v>
      </c>
    </row>
    <row r="17" spans="1:7" x14ac:dyDescent="0.25">
      <c r="A17" t="s">
        <v>7</v>
      </c>
      <c r="B17" s="3">
        <v>46125</v>
      </c>
      <c r="C17" t="s">
        <v>54</v>
      </c>
      <c r="D17" t="s">
        <v>55</v>
      </c>
      <c r="E17" t="s">
        <v>56</v>
      </c>
      <c r="F17" s="2">
        <v>7218562.5</v>
      </c>
      <c r="G17" t="s">
        <v>11</v>
      </c>
    </row>
    <row r="18" spans="1:7" x14ac:dyDescent="0.25">
      <c r="A18" t="s">
        <v>7</v>
      </c>
      <c r="B18" s="3">
        <v>3000000</v>
      </c>
      <c r="C18" t="s">
        <v>57</v>
      </c>
      <c r="D18" t="s">
        <v>58</v>
      </c>
      <c r="E18" t="s">
        <v>59</v>
      </c>
      <c r="F18" s="2">
        <v>297300000</v>
      </c>
      <c r="G18" t="s">
        <v>11</v>
      </c>
    </row>
    <row r="19" spans="1:7" x14ac:dyDescent="0.25">
      <c r="A19" t="s">
        <v>7</v>
      </c>
      <c r="B19" s="3">
        <v>405845</v>
      </c>
      <c r="C19" t="s">
        <v>60</v>
      </c>
      <c r="D19" t="s">
        <v>61</v>
      </c>
      <c r="E19" t="s">
        <v>62</v>
      </c>
      <c r="F19" s="2">
        <v>541640737</v>
      </c>
      <c r="G19" t="s">
        <v>11</v>
      </c>
    </row>
    <row r="20" spans="1:7" x14ac:dyDescent="0.25">
      <c r="A20" t="s">
        <v>7</v>
      </c>
      <c r="B20" s="3">
        <v>0</v>
      </c>
      <c r="C20" t="s">
        <v>63</v>
      </c>
      <c r="D20" t="s">
        <v>64</v>
      </c>
      <c r="E20" t="s">
        <v>65</v>
      </c>
      <c r="F20" s="2">
        <v>0</v>
      </c>
      <c r="G20" t="s">
        <v>11</v>
      </c>
    </row>
    <row r="21" spans="1:7" x14ac:dyDescent="0.25">
      <c r="A21" t="s">
        <v>7</v>
      </c>
      <c r="B21" s="3">
        <v>3571428</v>
      </c>
      <c r="C21" t="s">
        <v>66</v>
      </c>
      <c r="D21" t="s">
        <v>67</v>
      </c>
      <c r="E21" t="s">
        <v>68</v>
      </c>
      <c r="F21" s="2">
        <v>60714276</v>
      </c>
      <c r="G21" t="s">
        <v>11</v>
      </c>
    </row>
    <row r="22" spans="1:7" x14ac:dyDescent="0.25">
      <c r="A22" t="s">
        <v>7</v>
      </c>
      <c r="B22" s="3">
        <v>150000</v>
      </c>
      <c r="C22" t="s">
        <v>66</v>
      </c>
      <c r="D22" t="s">
        <v>69</v>
      </c>
      <c r="E22" t="s">
        <v>70</v>
      </c>
      <c r="F22" s="2">
        <v>19575000</v>
      </c>
      <c r="G22" t="s">
        <v>11</v>
      </c>
    </row>
    <row r="23" spans="1:7" x14ac:dyDescent="0.25">
      <c r="A23" t="s">
        <v>7</v>
      </c>
      <c r="B23" s="3">
        <v>50000</v>
      </c>
      <c r="C23" t="s">
        <v>71</v>
      </c>
      <c r="D23" t="s">
        <v>72</v>
      </c>
      <c r="E23" t="s">
        <v>73</v>
      </c>
      <c r="F23" s="2">
        <v>1513000</v>
      </c>
      <c r="G23" t="s">
        <v>11</v>
      </c>
    </row>
    <row r="24" spans="1:7" x14ac:dyDescent="0.25">
      <c r="A24" t="s">
        <v>7</v>
      </c>
      <c r="B24" s="3">
        <v>1025000</v>
      </c>
      <c r="C24" t="s">
        <v>74</v>
      </c>
      <c r="D24" t="s">
        <v>75</v>
      </c>
      <c r="E24" t="s">
        <v>76</v>
      </c>
      <c r="F24" s="2">
        <v>7072500</v>
      </c>
      <c r="G24" t="s">
        <v>11</v>
      </c>
    </row>
    <row r="25" spans="1:7" x14ac:dyDescent="0.25">
      <c r="A25" t="s">
        <v>7</v>
      </c>
      <c r="B25" s="3">
        <v>1000000</v>
      </c>
      <c r="C25" t="s">
        <v>77</v>
      </c>
      <c r="D25" t="s">
        <v>78</v>
      </c>
      <c r="E25" t="s">
        <v>79</v>
      </c>
      <c r="F25" s="2">
        <v>30960000</v>
      </c>
      <c r="G25" t="s">
        <v>11</v>
      </c>
    </row>
    <row r="26" spans="1:7" x14ac:dyDescent="0.25">
      <c r="A26" t="s">
        <v>7</v>
      </c>
      <c r="B26" s="3">
        <v>1000000</v>
      </c>
      <c r="C26" t="s">
        <v>80</v>
      </c>
      <c r="D26" t="s">
        <v>81</v>
      </c>
      <c r="E26" t="s">
        <v>82</v>
      </c>
      <c r="F26" s="2">
        <v>105050000</v>
      </c>
      <c r="G26" t="s">
        <v>11</v>
      </c>
    </row>
    <row r="27" spans="1:7" x14ac:dyDescent="0.25">
      <c r="A27" t="s">
        <v>7</v>
      </c>
      <c r="B27" s="3">
        <v>32120</v>
      </c>
      <c r="C27" t="s">
        <v>83</v>
      </c>
      <c r="D27" t="s">
        <v>84</v>
      </c>
      <c r="E27" t="s">
        <v>85</v>
      </c>
      <c r="F27" s="2">
        <v>1437691.2</v>
      </c>
      <c r="G27" t="s">
        <v>11</v>
      </c>
    </row>
    <row r="28" spans="1:7" x14ac:dyDescent="0.25">
      <c r="A28" t="s">
        <v>7</v>
      </c>
      <c r="B28" s="3">
        <v>500000</v>
      </c>
      <c r="C28" t="s">
        <v>86</v>
      </c>
      <c r="D28" t="s">
        <v>87</v>
      </c>
      <c r="E28" t="s">
        <v>88</v>
      </c>
      <c r="F28" s="2">
        <v>86000000</v>
      </c>
      <c r="G28" t="s">
        <v>11</v>
      </c>
    </row>
    <row r="29" spans="1:7" x14ac:dyDescent="0.25">
      <c r="A29" t="s">
        <v>7</v>
      </c>
      <c r="B29" s="3">
        <v>1000000</v>
      </c>
      <c r="C29" t="s">
        <v>89</v>
      </c>
      <c r="D29" t="s">
        <v>90</v>
      </c>
      <c r="E29" t="s">
        <v>91</v>
      </c>
      <c r="F29" s="2">
        <v>208600000</v>
      </c>
      <c r="G29" t="s">
        <v>11</v>
      </c>
    </row>
    <row r="30" spans="1:7" x14ac:dyDescent="0.25">
      <c r="A30" t="s">
        <v>7</v>
      </c>
      <c r="B30" s="3">
        <v>174604</v>
      </c>
      <c r="C30" t="s">
        <v>92</v>
      </c>
      <c r="D30" t="s">
        <v>93</v>
      </c>
      <c r="E30" t="s">
        <v>94</v>
      </c>
      <c r="F30" s="2">
        <v>9638140.8000000007</v>
      </c>
      <c r="G30" t="s">
        <v>11</v>
      </c>
    </row>
    <row r="31" spans="1:7" x14ac:dyDescent="0.25">
      <c r="A31" t="s">
        <v>7</v>
      </c>
      <c r="B31" s="3">
        <v>250000</v>
      </c>
      <c r="C31" t="s">
        <v>95</v>
      </c>
      <c r="D31" t="s">
        <v>96</v>
      </c>
      <c r="E31" t="s">
        <v>97</v>
      </c>
      <c r="F31" s="2">
        <v>25250000</v>
      </c>
      <c r="G31" t="s">
        <v>11</v>
      </c>
    </row>
    <row r="32" spans="1:7" x14ac:dyDescent="0.25">
      <c r="A32" t="s">
        <v>7</v>
      </c>
      <c r="B32" s="3">
        <v>1044280</v>
      </c>
      <c r="C32" t="s">
        <v>98</v>
      </c>
      <c r="D32" t="s">
        <v>99</v>
      </c>
      <c r="E32" t="s">
        <v>100</v>
      </c>
      <c r="F32" s="2">
        <v>10421914.4</v>
      </c>
      <c r="G32" t="s">
        <v>11</v>
      </c>
    </row>
    <row r="33" spans="1:7" x14ac:dyDescent="0.25">
      <c r="A33" t="s">
        <v>7</v>
      </c>
      <c r="B33" s="3">
        <v>40000</v>
      </c>
      <c r="C33" t="s">
        <v>101</v>
      </c>
      <c r="D33" t="s">
        <v>102</v>
      </c>
      <c r="E33" t="s">
        <v>103</v>
      </c>
      <c r="F33" s="2">
        <v>484799.99999999994</v>
      </c>
      <c r="G33" t="s">
        <v>11</v>
      </c>
    </row>
    <row r="34" spans="1:7" x14ac:dyDescent="0.25">
      <c r="A34" t="s">
        <v>7</v>
      </c>
      <c r="B34" s="3">
        <v>13700</v>
      </c>
      <c r="C34" t="s">
        <v>104</v>
      </c>
      <c r="D34" t="s">
        <v>105</v>
      </c>
      <c r="E34" t="s">
        <v>106</v>
      </c>
      <c r="F34" s="2">
        <v>2156380</v>
      </c>
      <c r="G34" t="s">
        <v>11</v>
      </c>
    </row>
    <row r="35" spans="1:7" x14ac:dyDescent="0.25">
      <c r="A35" t="s">
        <v>7</v>
      </c>
      <c r="B35" s="3">
        <v>12500</v>
      </c>
      <c r="C35" t="s">
        <v>107</v>
      </c>
      <c r="D35" t="s">
        <v>108</v>
      </c>
      <c r="E35" t="s">
        <v>109</v>
      </c>
      <c r="F35" s="2">
        <v>1547500</v>
      </c>
      <c r="G35" t="s">
        <v>11</v>
      </c>
    </row>
    <row r="36" spans="1:7" x14ac:dyDescent="0.25">
      <c r="A36" t="s">
        <v>7</v>
      </c>
      <c r="B36" s="3">
        <v>542726</v>
      </c>
      <c r="C36" t="s">
        <v>110</v>
      </c>
      <c r="D36" t="s">
        <v>111</v>
      </c>
      <c r="E36" t="s">
        <v>112</v>
      </c>
      <c r="F36" s="2">
        <v>16688824.5</v>
      </c>
      <c r="G36" t="s">
        <v>11</v>
      </c>
    </row>
    <row r="37" spans="1:7" x14ac:dyDescent="0.25">
      <c r="A37" t="s">
        <v>7</v>
      </c>
      <c r="B37" s="3">
        <v>1763668430</v>
      </c>
      <c r="C37" t="s">
        <v>113</v>
      </c>
      <c r="D37" t="s">
        <v>114</v>
      </c>
      <c r="E37" t="s">
        <v>115</v>
      </c>
      <c r="F37" s="2">
        <v>49382716.039999999</v>
      </c>
      <c r="G37" t="s">
        <v>11</v>
      </c>
    </row>
    <row r="38" spans="1:7" x14ac:dyDescent="0.25">
      <c r="A38" t="s">
        <v>7</v>
      </c>
      <c r="B38" s="3">
        <v>2000000</v>
      </c>
      <c r="C38" t="s">
        <v>116</v>
      </c>
      <c r="D38" t="s">
        <v>117</v>
      </c>
      <c r="E38" t="s">
        <v>118</v>
      </c>
      <c r="F38" s="2">
        <v>96960000</v>
      </c>
      <c r="G38" t="s">
        <v>11</v>
      </c>
    </row>
    <row r="39" spans="1:7" x14ac:dyDescent="0.25">
      <c r="A39" t="s">
        <v>7</v>
      </c>
      <c r="B39" s="3">
        <v>11000000</v>
      </c>
      <c r="C39" t="s">
        <v>119</v>
      </c>
      <c r="D39" t="s">
        <v>120</v>
      </c>
      <c r="E39" t="s">
        <v>121</v>
      </c>
      <c r="F39" s="2">
        <v>21120000</v>
      </c>
      <c r="G39" t="s">
        <v>11</v>
      </c>
    </row>
    <row r="40" spans="1:7" x14ac:dyDescent="0.25">
      <c r="A40" t="s">
        <v>7</v>
      </c>
      <c r="B40" s="3">
        <v>490000</v>
      </c>
      <c r="C40" t="s">
        <v>122</v>
      </c>
      <c r="D40" t="s">
        <v>123</v>
      </c>
      <c r="E40" t="s">
        <v>124</v>
      </c>
      <c r="F40" s="2">
        <v>14161000</v>
      </c>
      <c r="G40" t="s">
        <v>11</v>
      </c>
    </row>
    <row r="41" spans="1:7" x14ac:dyDescent="0.25">
      <c r="A41" t="s">
        <v>7</v>
      </c>
      <c r="B41" s="3">
        <v>50000</v>
      </c>
      <c r="C41" t="s">
        <v>125</v>
      </c>
      <c r="D41" t="s">
        <v>126</v>
      </c>
      <c r="E41" t="s">
        <v>127</v>
      </c>
      <c r="F41" s="2">
        <v>6180000</v>
      </c>
      <c r="G41" t="s">
        <v>11</v>
      </c>
    </row>
    <row r="42" spans="1:7" x14ac:dyDescent="0.25">
      <c r="A42" t="s">
        <v>7</v>
      </c>
      <c r="B42" s="3">
        <v>100000</v>
      </c>
      <c r="C42" t="s">
        <v>128</v>
      </c>
      <c r="D42" t="s">
        <v>129</v>
      </c>
      <c r="E42" t="s">
        <v>130</v>
      </c>
      <c r="F42" s="2">
        <v>1435000</v>
      </c>
      <c r="G42" t="s">
        <v>11</v>
      </c>
    </row>
    <row r="43" spans="1:7" x14ac:dyDescent="0.25">
      <c r="A43" t="s">
        <v>7</v>
      </c>
      <c r="B43" s="3">
        <v>10000</v>
      </c>
      <c r="C43" t="s">
        <v>131</v>
      </c>
      <c r="D43" t="s">
        <v>132</v>
      </c>
      <c r="E43" t="s">
        <v>133</v>
      </c>
      <c r="F43" s="2">
        <v>471000</v>
      </c>
      <c r="G43" t="s">
        <v>11</v>
      </c>
    </row>
    <row r="44" spans="1:7" x14ac:dyDescent="0.25">
      <c r="A44" t="s">
        <v>7</v>
      </c>
      <c r="B44" s="3">
        <v>4000000</v>
      </c>
      <c r="C44" t="s">
        <v>134</v>
      </c>
      <c r="D44" t="s">
        <v>135</v>
      </c>
      <c r="E44" t="s">
        <v>136</v>
      </c>
      <c r="F44" s="2">
        <v>173160000</v>
      </c>
      <c r="G44" t="s">
        <v>11</v>
      </c>
    </row>
    <row r="45" spans="1:7" x14ac:dyDescent="0.25">
      <c r="A45" t="s">
        <v>7</v>
      </c>
      <c r="B45" s="3">
        <v>4000000</v>
      </c>
      <c r="C45" t="s">
        <v>134</v>
      </c>
      <c r="D45" t="s">
        <v>137</v>
      </c>
      <c r="E45" t="s">
        <v>138</v>
      </c>
      <c r="F45" s="2">
        <v>150680000</v>
      </c>
      <c r="G45" t="s">
        <v>11</v>
      </c>
    </row>
    <row r="46" spans="1:7" x14ac:dyDescent="0.25">
      <c r="A46" t="s">
        <v>7</v>
      </c>
      <c r="B46" s="3">
        <v>100000</v>
      </c>
      <c r="C46" t="s">
        <v>139</v>
      </c>
      <c r="D46" t="s">
        <v>140</v>
      </c>
      <c r="E46" t="s">
        <v>141</v>
      </c>
      <c r="F46" s="2">
        <v>14670000.000000004</v>
      </c>
      <c r="G46" t="s">
        <v>11</v>
      </c>
    </row>
    <row r="47" spans="1:7" x14ac:dyDescent="0.25">
      <c r="A47" t="s">
        <v>7</v>
      </c>
      <c r="B47" s="3">
        <v>1000000</v>
      </c>
      <c r="C47" t="s">
        <v>142</v>
      </c>
      <c r="D47" t="s">
        <v>143</v>
      </c>
      <c r="E47" t="s">
        <v>144</v>
      </c>
      <c r="F47" s="2">
        <v>236700000.00000003</v>
      </c>
      <c r="G47" t="s">
        <v>11</v>
      </c>
    </row>
    <row r="48" spans="1:7" x14ac:dyDescent="0.25">
      <c r="A48" t="s">
        <v>7</v>
      </c>
      <c r="B48" s="3">
        <v>300000</v>
      </c>
      <c r="C48" t="s">
        <v>145</v>
      </c>
      <c r="D48" t="s">
        <v>146</v>
      </c>
      <c r="E48" t="s">
        <v>147</v>
      </c>
      <c r="F48" s="2">
        <v>10837500</v>
      </c>
      <c r="G48" t="s">
        <v>11</v>
      </c>
    </row>
    <row r="49" spans="1:7" x14ac:dyDescent="0.25">
      <c r="A49" t="s">
        <v>7</v>
      </c>
      <c r="B49" s="3">
        <v>60000</v>
      </c>
      <c r="C49" t="s">
        <v>148</v>
      </c>
      <c r="D49" t="s">
        <v>149</v>
      </c>
      <c r="E49" t="s">
        <v>150</v>
      </c>
      <c r="F49" s="2">
        <v>3648000</v>
      </c>
      <c r="G49" t="s">
        <v>11</v>
      </c>
    </row>
    <row r="50" spans="1:7" x14ac:dyDescent="0.25">
      <c r="A50" t="s">
        <v>7</v>
      </c>
      <c r="B50" s="3">
        <v>75373</v>
      </c>
      <c r="C50" t="s">
        <v>151</v>
      </c>
      <c r="D50" t="s">
        <v>152</v>
      </c>
      <c r="E50" t="s">
        <v>153</v>
      </c>
      <c r="F50" s="2">
        <v>7273494.5</v>
      </c>
      <c r="G50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2022-06-30</vt:lpstr>
      <vt:lpstr>Sheet1</vt:lpstr>
      <vt:lpstr>2021-12-31</vt:lpstr>
      <vt:lpstr>2021-09-30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Henning Dahl</dc:creator>
  <cp:lastModifiedBy>Isak Voltaire</cp:lastModifiedBy>
  <dcterms:created xsi:type="dcterms:W3CDTF">2015-06-05T18:19:34Z</dcterms:created>
  <dcterms:modified xsi:type="dcterms:W3CDTF">2022-10-19T07:47:10Z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0958cf3-37aa-4880-9c77-3ec03f04c10d_Enabled">
    <vt:lpwstr>true</vt:lpwstr>
  </property>
  <property fmtid="{D5CDD505-2E9C-101B-9397-08002B2CF9AE}" pid="3" name="MSIP_Label_c0958cf3-37aa-4880-9c77-3ec03f04c10d_SetDate">
    <vt:lpwstr>2022-10-18T12:07:05Z</vt:lpwstr>
  </property>
  <property fmtid="{D5CDD505-2E9C-101B-9397-08002B2CF9AE}" pid="4" name="MSIP_Label_c0958cf3-37aa-4880-9c77-3ec03f04c10d_Method">
    <vt:lpwstr>Standard</vt:lpwstr>
  </property>
  <property fmtid="{D5CDD505-2E9C-101B-9397-08002B2CF9AE}" pid="5" name="MSIP_Label_c0958cf3-37aa-4880-9c77-3ec03f04c10d_Name">
    <vt:lpwstr>c0958cf3-37aa-4880-9c77-3ec03f04c10d</vt:lpwstr>
  </property>
  <property fmtid="{D5CDD505-2E9C-101B-9397-08002B2CF9AE}" pid="6" name="MSIP_Label_c0958cf3-37aa-4880-9c77-3ec03f04c10d_SiteId">
    <vt:lpwstr>f57ff8de-4665-4e43-aa05-a46cd1bfad9b</vt:lpwstr>
  </property>
  <property fmtid="{D5CDD505-2E9C-101B-9397-08002B2CF9AE}" pid="7" name="MSIP_Label_c0958cf3-37aa-4880-9c77-3ec03f04c10d_ActionId">
    <vt:lpwstr>9d08eddc-0333-4ede-a3fa-5c6498803756</vt:lpwstr>
  </property>
  <property fmtid="{D5CDD505-2E9C-101B-9397-08002B2CF9AE}" pid="8" name="MSIP_Label_c0958cf3-37aa-4880-9c77-3ec03f04c10d_ContentBits">
    <vt:lpwstr>0</vt:lpwstr>
  </property>
</Properties>
</file>