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fwkiel.sharepoint.com/sites/Christoph/Freigegebene Dokumente/General/Common_Folder/Analysis/ICES/Data_Extraction_05_23/Christoph/"/>
    </mc:Choice>
  </mc:AlternateContent>
  <xr:revisionPtr revIDLastSave="866" documentId="8_{993783A0-2FEA-48B6-8E32-AB25D318A373}" xr6:coauthVersionLast="47" xr6:coauthVersionMax="47" xr10:uidLastSave="{5D814283-EACD-4CAE-A262-09C82070C389}"/>
  <bookViews>
    <workbookView xWindow="-108" yWindow="-108" windowWidth="23256" windowHeight="12456" tabRatio="911" firstSheet="1" activeTab="1" xr2:uid="{98D56338-7E61-47FD-BAFA-424B6589D3C9}"/>
  </bookViews>
  <sheets>
    <sheet name="Country_Catches_final" sheetId="10" r:id="rId1"/>
    <sheet name="manual check" sheetId="2" r:id="rId2"/>
    <sheet name="ple.27.420" sheetId="14" r:id="rId3"/>
    <sheet name="ple.27.7a" sheetId="13" r:id="rId4"/>
    <sheet name="cod.27.22-24" sheetId="12" r:id="rId5"/>
    <sheet name="summary_table_most_rec" sheetId="1" r:id="rId6"/>
    <sheet name="ple.27.21-23" sheetId="7" r:id="rId7"/>
    <sheet name="had.27.46a20" sheetId="3" r:id="rId8"/>
    <sheet name="spr.27.3a4" sheetId="11" r:id="rId9"/>
    <sheet name="hom.27.2a4a5b6a7a-ce-k8" sheetId="5" r:id="rId10"/>
    <sheet name="sol.27.7a" sheetId="9" r:id="rId11"/>
    <sheet name="Sandeel_inkl. MA" sheetId="8" r:id="rId12"/>
    <sheet name="ple.27.7fg" sheetId="6" r:id="rId13"/>
    <sheet name="her.27.6a7bc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3" i="8" l="1"/>
  <c r="X43" i="8" s="1"/>
  <c r="W44" i="8"/>
  <c r="X44" i="8" s="1"/>
  <c r="W45" i="8"/>
  <c r="Y45" i="8" s="1"/>
  <c r="AX45" i="8" s="1"/>
  <c r="W46" i="8"/>
  <c r="Z46" i="8" s="1"/>
  <c r="W47" i="8"/>
  <c r="X47" i="8" s="1"/>
  <c r="W48" i="8"/>
  <c r="AA48" i="8" s="1"/>
  <c r="BU48" i="8" s="1"/>
  <c r="W49" i="8"/>
  <c r="X49" i="8" s="1"/>
  <c r="W50" i="8"/>
  <c r="X50" i="8" s="1"/>
  <c r="W51" i="8"/>
  <c r="Y51" i="8" s="1"/>
  <c r="AT51" i="8" s="1"/>
  <c r="W52" i="8"/>
  <c r="Z52" i="8" s="1"/>
  <c r="W53" i="8"/>
  <c r="Y53" i="8" s="1"/>
  <c r="BB53" i="8" s="1"/>
  <c r="W54" i="8"/>
  <c r="X54" i="8" s="1"/>
  <c r="W55" i="8"/>
  <c r="X55" i="8" s="1"/>
  <c r="W56" i="8"/>
  <c r="X56" i="8" s="1"/>
  <c r="W57" i="8"/>
  <c r="Y57" i="8" s="1"/>
  <c r="AX57" i="8" s="1"/>
  <c r="W58" i="8"/>
  <c r="Z58" i="8" s="1"/>
  <c r="BJ58" i="8" s="1"/>
  <c r="W59" i="8"/>
  <c r="X59" i="8" s="1"/>
  <c r="W60" i="8"/>
  <c r="X60" i="8" s="1"/>
  <c r="W61" i="8"/>
  <c r="X61" i="8" s="1"/>
  <c r="W62" i="8"/>
  <c r="X62" i="8" s="1"/>
  <c r="W63" i="8"/>
  <c r="Y63" i="8" s="1"/>
  <c r="AX63" i="8" s="1"/>
  <c r="W64" i="8"/>
  <c r="Z64" i="8" s="1"/>
  <c r="W65" i="8"/>
  <c r="X65" i="8" s="1"/>
  <c r="L52" i="10"/>
  <c r="F52" i="10"/>
  <c r="I99" i="14"/>
  <c r="X99" i="14"/>
  <c r="J99" i="14"/>
  <c r="T99" i="14"/>
  <c r="S99" i="14"/>
  <c r="D99" i="14"/>
  <c r="C99" i="14"/>
  <c r="B99" i="14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2" i="10"/>
  <c r="Y64" i="12"/>
  <c r="V64" i="12"/>
  <c r="D64" i="12"/>
  <c r="E64" i="12"/>
  <c r="G50" i="2"/>
  <c r="I4" i="11"/>
  <c r="I5" i="11"/>
  <c r="I6" i="11"/>
  <c r="I7" i="11"/>
  <c r="I8" i="11"/>
  <c r="I9" i="11"/>
  <c r="I10" i="11"/>
  <c r="I11" i="11"/>
  <c r="I12" i="11"/>
  <c r="I3" i="11"/>
  <c r="AA2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53" i="10"/>
  <c r="AA54" i="10"/>
  <c r="AA55" i="10"/>
  <c r="AA56" i="10"/>
  <c r="AA57" i="10"/>
  <c r="AA58" i="10"/>
  <c r="AA59" i="10"/>
  <c r="AA60" i="10"/>
  <c r="AA61" i="10"/>
  <c r="AA62" i="10"/>
  <c r="AA63" i="10"/>
  <c r="AA64" i="10"/>
  <c r="AA65" i="10"/>
  <c r="AA66" i="10"/>
  <c r="AA67" i="10"/>
  <c r="AA68" i="10"/>
  <c r="AA69" i="10"/>
  <c r="AA70" i="10"/>
  <c r="AA71" i="10"/>
  <c r="AA72" i="10"/>
  <c r="AA73" i="10"/>
  <c r="AA74" i="10"/>
  <c r="AA75" i="10"/>
  <c r="AA76" i="10"/>
  <c r="AA77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E52" i="10"/>
  <c r="G52" i="10"/>
  <c r="H52" i="10"/>
  <c r="I52" i="10"/>
  <c r="J52" i="10"/>
  <c r="K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2" i="10"/>
  <c r="W66" i="8"/>
  <c r="AA66" i="8" s="1"/>
  <c r="BU66" i="8" s="1"/>
  <c r="W67" i="8"/>
  <c r="Y67" i="8" s="1"/>
  <c r="W68" i="8"/>
  <c r="X68" i="8" s="1"/>
  <c r="AL68" i="8" s="1"/>
  <c r="W69" i="8"/>
  <c r="Y69" i="8" s="1"/>
  <c r="BC69" i="8" s="1"/>
  <c r="W70" i="8"/>
  <c r="Y70" i="8" s="1"/>
  <c r="AW70" i="8" s="1"/>
  <c r="W71" i="8"/>
  <c r="Y71" i="8" s="1"/>
  <c r="BB71" i="8" s="1"/>
  <c r="W72" i="8"/>
  <c r="AA72" i="8" s="1"/>
  <c r="BU72" i="8" s="1"/>
  <c r="W73" i="8"/>
  <c r="Y73" i="8" s="1"/>
  <c r="AY73" i="8" s="1"/>
  <c r="W74" i="8"/>
  <c r="X74" i="8" s="1"/>
  <c r="AL74" i="8" s="1"/>
  <c r="W75" i="8"/>
  <c r="Y75" i="8" s="1"/>
  <c r="AX75" i="8" s="1"/>
  <c r="W76" i="8"/>
  <c r="Y76" i="8" s="1"/>
  <c r="AW76" i="8" s="1"/>
  <c r="W77" i="8"/>
  <c r="Y77" i="8" s="1"/>
  <c r="AY77" i="8" s="1"/>
  <c r="W78" i="8"/>
  <c r="Y78" i="8" s="1"/>
  <c r="AV78" i="8" s="1"/>
  <c r="W79" i="8"/>
  <c r="Y79" i="8" s="1"/>
  <c r="W80" i="8"/>
  <c r="X80" i="8" s="1"/>
  <c r="AL80" i="8" s="1"/>
  <c r="W81" i="8"/>
  <c r="Y81" i="8" s="1"/>
  <c r="AX81" i="8" s="1"/>
  <c r="W82" i="8"/>
  <c r="X82" i="8" s="1"/>
  <c r="AK82" i="8" s="1"/>
  <c r="N11" i="7"/>
  <c r="J11" i="7"/>
  <c r="F11" i="7"/>
  <c r="C11" i="7"/>
  <c r="N10" i="7"/>
  <c r="D10" i="7"/>
  <c r="F10" i="7"/>
  <c r="H10" i="7"/>
  <c r="J10" i="7"/>
  <c r="K10" i="7"/>
  <c r="L10" i="7"/>
  <c r="M10" i="7"/>
  <c r="C10" i="7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G2" i="5"/>
  <c r="U19" i="2"/>
  <c r="Z15" i="3"/>
  <c r="Y15" i="3"/>
  <c r="W15" i="3"/>
  <c r="V15" i="3"/>
  <c r="U15" i="3"/>
  <c r="T15" i="3"/>
  <c r="S15" i="3"/>
  <c r="R15" i="3"/>
  <c r="Q15" i="3"/>
  <c r="P15" i="3"/>
  <c r="O15" i="3"/>
  <c r="N15" i="3"/>
  <c r="R10" i="2"/>
  <c r="R9" i="2"/>
  <c r="Z48" i="8" l="1"/>
  <c r="AA55" i="8"/>
  <c r="AA47" i="8"/>
  <c r="X45" i="8"/>
  <c r="Z47" i="8"/>
  <c r="Y58" i="8"/>
  <c r="Z49" i="8"/>
  <c r="Y47" i="8"/>
  <c r="AW47" i="8" s="1"/>
  <c r="X53" i="8"/>
  <c r="AA54" i="8"/>
  <c r="AA61" i="8"/>
  <c r="Z54" i="8"/>
  <c r="BI54" i="8" s="1"/>
  <c r="Y48" i="8"/>
  <c r="Y54" i="8"/>
  <c r="Y46" i="8"/>
  <c r="AA43" i="8"/>
  <c r="Y64" i="8"/>
  <c r="Y60" i="8"/>
  <c r="AV60" i="8" s="1"/>
  <c r="X46" i="8"/>
  <c r="Z43" i="8"/>
  <c r="AA65" i="8"/>
  <c r="X64" i="8"/>
  <c r="Z61" i="8"/>
  <c r="AA59" i="8"/>
  <c r="X58" i="8"/>
  <c r="Z55" i="8"/>
  <c r="Y52" i="8"/>
  <c r="AW52" i="8" s="1"/>
  <c r="AA49" i="8"/>
  <c r="X48" i="8"/>
  <c r="Z65" i="8"/>
  <c r="BM65" i="8" s="1"/>
  <c r="Z59" i="8"/>
  <c r="AA53" i="8"/>
  <c r="X52" i="8"/>
  <c r="Y65" i="8"/>
  <c r="BB65" i="8" s="1"/>
  <c r="X63" i="8"/>
  <c r="AA60" i="8"/>
  <c r="Y59" i="8"/>
  <c r="AV59" i="8" s="1"/>
  <c r="X57" i="8"/>
  <c r="Z53" i="8"/>
  <c r="Z60" i="8"/>
  <c r="X51" i="8"/>
  <c r="AA62" i="8"/>
  <c r="AA56" i="8"/>
  <c r="AA50" i="8"/>
  <c r="AA44" i="8"/>
  <c r="AA63" i="8"/>
  <c r="Z62" i="8"/>
  <c r="BM62" i="8" s="1"/>
  <c r="Y61" i="8"/>
  <c r="BC61" i="8" s="1"/>
  <c r="AA57" i="8"/>
  <c r="Z56" i="8"/>
  <c r="Y55" i="8"/>
  <c r="BC55" i="8" s="1"/>
  <c r="AA51" i="8"/>
  <c r="Z50" i="8"/>
  <c r="Y49" i="8"/>
  <c r="BA49" i="8" s="1"/>
  <c r="AA45" i="8"/>
  <c r="Z44" i="8"/>
  <c r="Y43" i="8"/>
  <c r="AA64" i="8"/>
  <c r="BV64" i="8" s="1"/>
  <c r="Z63" i="8"/>
  <c r="Y62" i="8"/>
  <c r="AA58" i="8"/>
  <c r="Z57" i="8"/>
  <c r="Y56" i="8"/>
  <c r="AA52" i="8"/>
  <c r="Z51" i="8"/>
  <c r="Y50" i="8"/>
  <c r="AA46" i="8"/>
  <c r="Z45" i="8"/>
  <c r="Y44" i="8"/>
  <c r="BX66" i="8"/>
  <c r="BY72" i="8"/>
  <c r="BY66" i="8"/>
  <c r="CA72" i="8"/>
  <c r="CA66" i="8"/>
  <c r="BX72" i="8"/>
  <c r="CA48" i="8"/>
  <c r="BY48" i="8"/>
  <c r="BZ72" i="8"/>
  <c r="BZ66" i="8"/>
  <c r="BZ48" i="8"/>
  <c r="BX48" i="8"/>
  <c r="BM58" i="8"/>
  <c r="BT72" i="8"/>
  <c r="BT66" i="8"/>
  <c r="BT48" i="8"/>
  <c r="BW72" i="8"/>
  <c r="BW66" i="8"/>
  <c r="BO58" i="8"/>
  <c r="BS72" i="8"/>
  <c r="BS66" i="8"/>
  <c r="BS48" i="8"/>
  <c r="BV72" i="8"/>
  <c r="BV66" i="8"/>
  <c r="BV48" i="8"/>
  <c r="BW48" i="8"/>
  <c r="BN58" i="8"/>
  <c r="BR72" i="8"/>
  <c r="BR66" i="8"/>
  <c r="BR48" i="8"/>
  <c r="BA71" i="8"/>
  <c r="BB57" i="8"/>
  <c r="BC65" i="8"/>
  <c r="BL58" i="8"/>
  <c r="AZ57" i="8"/>
  <c r="BB81" i="8"/>
  <c r="BB45" i="8"/>
  <c r="BB51" i="8"/>
  <c r="BI58" i="8"/>
  <c r="BB75" i="8"/>
  <c r="BC78" i="8"/>
  <c r="BC53" i="8"/>
  <c r="BA78" i="8"/>
  <c r="BB69" i="8"/>
  <c r="BC77" i="8"/>
  <c r="BA77" i="8"/>
  <c r="BB63" i="8"/>
  <c r="BC71" i="8"/>
  <c r="BF58" i="8"/>
  <c r="BK58" i="8"/>
  <c r="AV79" i="8"/>
  <c r="BC79" i="8"/>
  <c r="BA79" i="8"/>
  <c r="AZ79" i="8"/>
  <c r="BB79" i="8"/>
  <c r="AV73" i="8"/>
  <c r="BC73" i="8"/>
  <c r="BA73" i="8"/>
  <c r="AZ73" i="8"/>
  <c r="BB73" i="8"/>
  <c r="AX67" i="8"/>
  <c r="BC67" i="8"/>
  <c r="BA67" i="8"/>
  <c r="BB67" i="8"/>
  <c r="AZ67" i="8"/>
  <c r="AZ51" i="8"/>
  <c r="BA76" i="8"/>
  <c r="BA70" i="8"/>
  <c r="BC76" i="8"/>
  <c r="BC70" i="8"/>
  <c r="BH58" i="8"/>
  <c r="AZ45" i="8"/>
  <c r="BA53" i="8"/>
  <c r="BA81" i="8"/>
  <c r="BA75" i="8"/>
  <c r="BA69" i="8"/>
  <c r="BA63" i="8"/>
  <c r="BB78" i="8"/>
  <c r="BC81" i="8"/>
  <c r="BC75" i="8"/>
  <c r="BC63" i="8"/>
  <c r="BC57" i="8"/>
  <c r="BC51" i="8"/>
  <c r="BC45" i="8"/>
  <c r="BB77" i="8"/>
  <c r="BG58" i="8"/>
  <c r="AW51" i="8"/>
  <c r="BA57" i="8"/>
  <c r="BA51" i="8"/>
  <c r="BA45" i="8"/>
  <c r="BB76" i="8"/>
  <c r="BB70" i="8"/>
  <c r="AY67" i="8"/>
  <c r="AZ78" i="8"/>
  <c r="AY57" i="8"/>
  <c r="AZ49" i="8"/>
  <c r="AZ77" i="8"/>
  <c r="AZ71" i="8"/>
  <c r="AT81" i="8"/>
  <c r="AY51" i="8"/>
  <c r="AZ76" i="8"/>
  <c r="AZ70" i="8"/>
  <c r="AT45" i="8"/>
  <c r="AY45" i="8"/>
  <c r="AZ53" i="8"/>
  <c r="AZ81" i="8"/>
  <c r="AZ75" i="8"/>
  <c r="AZ69" i="8"/>
  <c r="AZ63" i="8"/>
  <c r="AY79" i="8"/>
  <c r="AN74" i="8"/>
  <c r="AT75" i="8"/>
  <c r="AU79" i="8"/>
  <c r="AW81" i="8"/>
  <c r="AW45" i="8"/>
  <c r="AY78" i="8"/>
  <c r="AN68" i="8"/>
  <c r="AT69" i="8"/>
  <c r="AU73" i="8"/>
  <c r="AW75" i="8"/>
  <c r="AX79" i="8"/>
  <c r="AY55" i="8"/>
  <c r="AY71" i="8"/>
  <c r="AO80" i="8"/>
  <c r="AT63" i="8"/>
  <c r="AU67" i="8"/>
  <c r="AW69" i="8"/>
  <c r="AX73" i="8"/>
  <c r="AY76" i="8"/>
  <c r="AY70" i="8"/>
  <c r="AO74" i="8"/>
  <c r="AT57" i="8"/>
  <c r="AW63" i="8"/>
  <c r="AY59" i="8"/>
  <c r="AY53" i="8"/>
  <c r="AY81" i="8"/>
  <c r="AY75" i="8"/>
  <c r="AY69" i="8"/>
  <c r="AY63" i="8"/>
  <c r="AN80" i="8"/>
  <c r="AO68" i="8"/>
  <c r="AW57" i="8"/>
  <c r="AV77" i="8"/>
  <c r="AV53" i="8"/>
  <c r="AU78" i="8"/>
  <c r="AV76" i="8"/>
  <c r="AV70" i="8"/>
  <c r="AX78" i="8"/>
  <c r="AT79" i="8"/>
  <c r="AT73" i="8"/>
  <c r="AT67" i="8"/>
  <c r="AU77" i="8"/>
  <c r="AU71" i="8"/>
  <c r="AU65" i="8"/>
  <c r="AU53" i="8"/>
  <c r="AU47" i="8"/>
  <c r="AV81" i="8"/>
  <c r="AV75" i="8"/>
  <c r="AV69" i="8"/>
  <c r="AV63" i="8"/>
  <c r="AV57" i="8"/>
  <c r="AV51" i="8"/>
  <c r="AV45" i="8"/>
  <c r="AW79" i="8"/>
  <c r="AW73" i="8"/>
  <c r="AW67" i="8"/>
  <c r="AX77" i="8"/>
  <c r="AX71" i="8"/>
  <c r="AX53" i="8"/>
  <c r="AT78" i="8"/>
  <c r="AU76" i="8"/>
  <c r="AU70" i="8"/>
  <c r="AU52" i="8"/>
  <c r="AW78" i="8"/>
  <c r="AX76" i="8"/>
  <c r="AX70" i="8"/>
  <c r="AV71" i="8"/>
  <c r="AV47" i="8"/>
  <c r="AN82" i="8"/>
  <c r="AO82" i="8"/>
  <c r="AT77" i="8"/>
  <c r="AT71" i="8"/>
  <c r="AT53" i="8"/>
  <c r="AT47" i="8"/>
  <c r="AU81" i="8"/>
  <c r="AU75" i="8"/>
  <c r="AU69" i="8"/>
  <c r="AU63" i="8"/>
  <c r="AU57" i="8"/>
  <c r="AU51" i="8"/>
  <c r="AU45" i="8"/>
  <c r="AV67" i="8"/>
  <c r="AW77" i="8"/>
  <c r="AW71" i="8"/>
  <c r="AW53" i="8"/>
  <c r="AX69" i="8"/>
  <c r="AX51" i="8"/>
  <c r="AV65" i="8"/>
  <c r="AT76" i="8"/>
  <c r="AT70" i="8"/>
  <c r="AM80" i="8"/>
  <c r="AM68" i="8"/>
  <c r="AM74" i="8"/>
  <c r="AM82" i="8"/>
  <c r="AI82" i="8"/>
  <c r="AA71" i="8"/>
  <c r="AJ82" i="8"/>
  <c r="AK80" i="8"/>
  <c r="AK74" i="8"/>
  <c r="AK68" i="8"/>
  <c r="AH82" i="8"/>
  <c r="AI80" i="8"/>
  <c r="AI74" i="8"/>
  <c r="AI68" i="8"/>
  <c r="AJ80" i="8"/>
  <c r="AJ74" i="8"/>
  <c r="AJ68" i="8"/>
  <c r="AL82" i="8"/>
  <c r="AH80" i="8"/>
  <c r="AH74" i="8"/>
  <c r="AH68" i="8"/>
  <c r="X76" i="8"/>
  <c r="AQ76" i="8" s="1"/>
  <c r="C70" i="10"/>
  <c r="C35" i="10"/>
  <c r="C29" i="10"/>
  <c r="C23" i="10"/>
  <c r="C17" i="10"/>
  <c r="C11" i="10"/>
  <c r="C5" i="10"/>
  <c r="C51" i="10"/>
  <c r="C39" i="10"/>
  <c r="C27" i="10"/>
  <c r="C21" i="10"/>
  <c r="C9" i="10"/>
  <c r="C68" i="10"/>
  <c r="C62" i="10"/>
  <c r="C56" i="10"/>
  <c r="C50" i="10"/>
  <c r="C44" i="10"/>
  <c r="C38" i="10"/>
  <c r="C32" i="10"/>
  <c r="C26" i="10"/>
  <c r="C20" i="10"/>
  <c r="C14" i="10"/>
  <c r="C8" i="10"/>
  <c r="C2" i="10"/>
  <c r="C67" i="10"/>
  <c r="C61" i="10"/>
  <c r="C55" i="10"/>
  <c r="C49" i="10"/>
  <c r="C43" i="10"/>
  <c r="C37" i="10"/>
  <c r="C31" i="10"/>
  <c r="C25" i="10"/>
  <c r="C19" i="10"/>
  <c r="C13" i="10"/>
  <c r="C7" i="10"/>
  <c r="C45" i="10"/>
  <c r="C33" i="10"/>
  <c r="C15" i="10"/>
  <c r="C3" i="10"/>
  <c r="C42" i="10"/>
  <c r="C36" i="10"/>
  <c r="C30" i="10"/>
  <c r="C24" i="10"/>
  <c r="C18" i="10"/>
  <c r="C12" i="10"/>
  <c r="C6" i="10"/>
  <c r="C74" i="10"/>
  <c r="C66" i="10"/>
  <c r="C60" i="10"/>
  <c r="C54" i="10"/>
  <c r="C48" i="10"/>
  <c r="C65" i="10"/>
  <c r="C59" i="10"/>
  <c r="C53" i="10"/>
  <c r="C47" i="10"/>
  <c r="C41" i="10"/>
  <c r="C76" i="10"/>
  <c r="C64" i="10"/>
  <c r="C58" i="10"/>
  <c r="C52" i="10"/>
  <c r="C46" i="10"/>
  <c r="C40" i="10"/>
  <c r="C34" i="10"/>
  <c r="C28" i="10"/>
  <c r="C22" i="10"/>
  <c r="C16" i="10"/>
  <c r="C10" i="10"/>
  <c r="C4" i="10"/>
  <c r="C73" i="10"/>
  <c r="C72" i="10"/>
  <c r="C77" i="10"/>
  <c r="C71" i="10"/>
  <c r="C75" i="10"/>
  <c r="C69" i="10"/>
  <c r="C63" i="10"/>
  <c r="C57" i="10"/>
  <c r="X78" i="8"/>
  <c r="Z66" i="8"/>
  <c r="BM66" i="8" s="1"/>
  <c r="X66" i="8"/>
  <c r="AA78" i="8"/>
  <c r="Y66" i="8"/>
  <c r="Z76" i="8"/>
  <c r="BM76" i="8" s="1"/>
  <c r="AA77" i="8"/>
  <c r="Z72" i="8"/>
  <c r="BM72" i="8" s="1"/>
  <c r="AP82" i="8"/>
  <c r="Z82" i="8"/>
  <c r="BM82" i="8" s="1"/>
  <c r="AA82" i="8"/>
  <c r="Y82" i="8"/>
  <c r="AP74" i="8"/>
  <c r="AA80" i="8"/>
  <c r="X70" i="8"/>
  <c r="AA68" i="8"/>
  <c r="BM64" i="8"/>
  <c r="X77" i="8"/>
  <c r="X67" i="8"/>
  <c r="AA76" i="8"/>
  <c r="Y72" i="8"/>
  <c r="AQ82" i="8"/>
  <c r="X73" i="8"/>
  <c r="AA70" i="8"/>
  <c r="AQ80" i="8"/>
  <c r="Z78" i="8"/>
  <c r="BM78" i="8" s="1"/>
  <c r="Z70" i="8"/>
  <c r="BM70" i="8" s="1"/>
  <c r="AP80" i="8"/>
  <c r="AQ74" i="8"/>
  <c r="AP68" i="8"/>
  <c r="AQ68" i="8"/>
  <c r="X72" i="8"/>
  <c r="AA74" i="8"/>
  <c r="X79" i="8"/>
  <c r="X71" i="8"/>
  <c r="AA79" i="8"/>
  <c r="AA73" i="8"/>
  <c r="AA69" i="8"/>
  <c r="AA67" i="8"/>
  <c r="Z74" i="8"/>
  <c r="BM74" i="8" s="1"/>
  <c r="Y80" i="8"/>
  <c r="Y68" i="8"/>
  <c r="AA75" i="8"/>
  <c r="X81" i="8"/>
  <c r="X75" i="8"/>
  <c r="X69" i="8"/>
  <c r="Z81" i="8"/>
  <c r="BM81" i="8" s="1"/>
  <c r="Z79" i="8"/>
  <c r="BM79" i="8" s="1"/>
  <c r="Z77" i="8"/>
  <c r="BM77" i="8" s="1"/>
  <c r="Z75" i="8"/>
  <c r="BM75" i="8" s="1"/>
  <c r="Z73" i="8"/>
  <c r="BM73" i="8" s="1"/>
  <c r="Z71" i="8"/>
  <c r="BM71" i="8" s="1"/>
  <c r="Z69" i="8"/>
  <c r="BM69" i="8" s="1"/>
  <c r="Z67" i="8"/>
  <c r="BM67" i="8" s="1"/>
  <c r="BM63" i="8"/>
  <c r="BM61" i="8"/>
  <c r="Z80" i="8"/>
  <c r="BM80" i="8" s="1"/>
  <c r="Z68" i="8"/>
  <c r="BM68" i="8" s="1"/>
  <c r="Y74" i="8"/>
  <c r="AA81" i="8"/>
  <c r="BC47" i="8" l="1"/>
  <c r="BB55" i="8"/>
  <c r="AX47" i="8"/>
  <c r="AY47" i="8"/>
  <c r="AZ55" i="8"/>
  <c r="BB47" i="8"/>
  <c r="BA55" i="8"/>
  <c r="D28" i="8"/>
  <c r="AW55" i="8"/>
  <c r="BB52" i="8"/>
  <c r="BC52" i="8"/>
  <c r="AZ47" i="8"/>
  <c r="BA47" i="8"/>
  <c r="AV55" i="8"/>
  <c r="AX61" i="8"/>
  <c r="AX65" i="8"/>
  <c r="AZ65" i="8"/>
  <c r="AV61" i="8"/>
  <c r="BA65" i="8"/>
  <c r="BT64" i="8"/>
  <c r="BZ64" i="8"/>
  <c r="AW65" i="8"/>
  <c r="AT55" i="8"/>
  <c r="AU55" i="8"/>
  <c r="BW64" i="8"/>
  <c r="J21" i="8"/>
  <c r="AY60" i="8"/>
  <c r="AT65" i="8"/>
  <c r="BS64" i="8"/>
  <c r="AT59" i="8"/>
  <c r="BC59" i="8"/>
  <c r="AU49" i="8"/>
  <c r="BG54" i="8"/>
  <c r="AT60" i="8"/>
  <c r="BB60" i="8"/>
  <c r="BC60" i="8"/>
  <c r="CA64" i="8"/>
  <c r="BA60" i="8"/>
  <c r="AW59" i="8"/>
  <c r="AU59" i="8"/>
  <c r="BA59" i="8"/>
  <c r="AW60" i="8"/>
  <c r="AW49" i="8"/>
  <c r="AU60" i="8"/>
  <c r="AU61" i="8"/>
  <c r="AY61" i="8"/>
  <c r="BK54" i="8"/>
  <c r="AT49" i="8"/>
  <c r="AX60" i="8"/>
  <c r="AY49" i="8"/>
  <c r="AW61" i="8"/>
  <c r="BB49" i="8"/>
  <c r="AX52" i="8"/>
  <c r="AT61" i="8"/>
  <c r="AV52" i="8"/>
  <c r="AX49" i="8"/>
  <c r="AZ52" i="8"/>
  <c r="BJ54" i="8"/>
  <c r="BC49" i="8"/>
  <c r="BB61" i="8"/>
  <c r="AT52" i="8"/>
  <c r="AY52" i="8"/>
  <c r="AZ60" i="8"/>
  <c r="AZ61" i="8"/>
  <c r="AX55" i="8"/>
  <c r="BA52" i="8"/>
  <c r="AV49" i="8"/>
  <c r="BA61" i="8"/>
  <c r="BH54" i="8"/>
  <c r="BM54" i="8"/>
  <c r="BN54" i="8"/>
  <c r="BO54" i="8"/>
  <c r="BF54" i="8"/>
  <c r="BL54" i="8"/>
  <c r="AY65" i="8"/>
  <c r="BB59" i="8"/>
  <c r="BY64" i="8"/>
  <c r="AZ59" i="8"/>
  <c r="AX59" i="8"/>
  <c r="BR64" i="8"/>
  <c r="BU64" i="8"/>
  <c r="BX64" i="8"/>
  <c r="BX46" i="8"/>
  <c r="BZ46" i="8"/>
  <c r="BY46" i="8"/>
  <c r="CA46" i="8"/>
  <c r="BX75" i="8"/>
  <c r="CA75" i="8"/>
  <c r="BY75" i="8"/>
  <c r="BZ75" i="8"/>
  <c r="BX51" i="8"/>
  <c r="CA51" i="8"/>
  <c r="BY51" i="8"/>
  <c r="BZ51" i="8"/>
  <c r="BX63" i="8"/>
  <c r="CA63" i="8"/>
  <c r="BY63" i="8"/>
  <c r="BZ63" i="8"/>
  <c r="BX81" i="8"/>
  <c r="CA81" i="8"/>
  <c r="BY81" i="8"/>
  <c r="BZ81" i="8"/>
  <c r="BX53" i="8"/>
  <c r="BZ53" i="8"/>
  <c r="BY53" i="8"/>
  <c r="CA53" i="8"/>
  <c r="BX44" i="8"/>
  <c r="CA44" i="8"/>
  <c r="BY44" i="8"/>
  <c r="BZ44" i="8"/>
  <c r="BX50" i="8"/>
  <c r="CA50" i="8"/>
  <c r="BZ50" i="8"/>
  <c r="BY50" i="8"/>
  <c r="BX77" i="8"/>
  <c r="BZ77" i="8"/>
  <c r="CA77" i="8"/>
  <c r="BY77" i="8"/>
  <c r="BX43" i="8"/>
  <c r="BZ43" i="8"/>
  <c r="CA43" i="8"/>
  <c r="BY43" i="8"/>
  <c r="BX71" i="8"/>
  <c r="BZ71" i="8"/>
  <c r="Q28" i="8" s="1"/>
  <c r="CA71" i="8"/>
  <c r="BY71" i="8"/>
  <c r="BX49" i="8"/>
  <c r="CA49" i="8"/>
  <c r="BZ49" i="8"/>
  <c r="BY49" i="8"/>
  <c r="BX61" i="8"/>
  <c r="CA61" i="8"/>
  <c r="BZ61" i="8"/>
  <c r="BY61" i="8"/>
  <c r="BX60" i="8"/>
  <c r="CA60" i="8"/>
  <c r="BZ60" i="8"/>
  <c r="BY60" i="8"/>
  <c r="BX74" i="8"/>
  <c r="CA74" i="8"/>
  <c r="BY74" i="8"/>
  <c r="BZ74" i="8"/>
  <c r="BX65" i="8"/>
  <c r="BZ65" i="8"/>
  <c r="CA65" i="8"/>
  <c r="BY65" i="8"/>
  <c r="BX67" i="8"/>
  <c r="X28" i="8" s="1"/>
  <c r="CA67" i="8"/>
  <c r="I28" i="8" s="1"/>
  <c r="BZ67" i="8"/>
  <c r="BY67" i="8"/>
  <c r="BX76" i="8"/>
  <c r="BZ76" i="8"/>
  <c r="CA76" i="8"/>
  <c r="BY76" i="8"/>
  <c r="BX58" i="8"/>
  <c r="BZ58" i="8"/>
  <c r="BY58" i="8"/>
  <c r="CA58" i="8"/>
  <c r="BX62" i="8"/>
  <c r="CA62" i="8"/>
  <c r="BY62" i="8"/>
  <c r="BZ62" i="8"/>
  <c r="BX55" i="8"/>
  <c r="BZ55" i="8"/>
  <c r="BY55" i="8"/>
  <c r="CA55" i="8"/>
  <c r="BX69" i="8"/>
  <c r="CA69" i="8"/>
  <c r="BY69" i="8"/>
  <c r="J28" i="8" s="1"/>
  <c r="BZ69" i="8"/>
  <c r="BX54" i="8"/>
  <c r="CA54" i="8"/>
  <c r="BZ54" i="8"/>
  <c r="BY54" i="8"/>
  <c r="BX80" i="8"/>
  <c r="CA80" i="8"/>
  <c r="BY80" i="8"/>
  <c r="BZ80" i="8"/>
  <c r="BX45" i="8"/>
  <c r="CA45" i="8"/>
  <c r="BY45" i="8"/>
  <c r="BZ45" i="8"/>
  <c r="BX57" i="8"/>
  <c r="CA57" i="8"/>
  <c r="BY57" i="8"/>
  <c r="BZ57" i="8"/>
  <c r="BX73" i="8"/>
  <c r="BY73" i="8"/>
  <c r="CA73" i="8"/>
  <c r="BZ73" i="8"/>
  <c r="BX56" i="8"/>
  <c r="CA56" i="8"/>
  <c r="BZ56" i="8"/>
  <c r="BY56" i="8"/>
  <c r="BX68" i="8"/>
  <c r="CA68" i="8"/>
  <c r="BY68" i="8"/>
  <c r="BZ68" i="8"/>
  <c r="BX47" i="8"/>
  <c r="BZ47" i="8"/>
  <c r="BY47" i="8"/>
  <c r="CA47" i="8"/>
  <c r="BX59" i="8"/>
  <c r="BZ59" i="8"/>
  <c r="BY59" i="8"/>
  <c r="CA59" i="8"/>
  <c r="BX79" i="8"/>
  <c r="CA79" i="8"/>
  <c r="BY79" i="8"/>
  <c r="BZ79" i="8"/>
  <c r="BX70" i="8"/>
  <c r="BZ70" i="8"/>
  <c r="CA70" i="8"/>
  <c r="BY70" i="8"/>
  <c r="BX52" i="8"/>
  <c r="BZ52" i="8"/>
  <c r="BY52" i="8"/>
  <c r="CA52" i="8"/>
  <c r="BX82" i="8"/>
  <c r="BZ82" i="8"/>
  <c r="CA82" i="8"/>
  <c r="BY82" i="8"/>
  <c r="BX78" i="8"/>
  <c r="CA78" i="8"/>
  <c r="BY78" i="8"/>
  <c r="BZ78" i="8"/>
  <c r="BN53" i="8"/>
  <c r="BO53" i="8"/>
  <c r="BM53" i="8"/>
  <c r="BW69" i="8"/>
  <c r="BT69" i="8"/>
  <c r="BU69" i="8"/>
  <c r="BR69" i="8"/>
  <c r="BS69" i="8"/>
  <c r="BV69" i="8"/>
  <c r="BN64" i="8"/>
  <c r="BO64" i="8"/>
  <c r="BN72" i="8"/>
  <c r="BO72" i="8"/>
  <c r="BT57" i="8"/>
  <c r="BS57" i="8"/>
  <c r="BU57" i="8"/>
  <c r="BR57" i="8"/>
  <c r="BW57" i="8"/>
  <c r="BV57" i="8"/>
  <c r="BT56" i="8"/>
  <c r="BU56" i="8"/>
  <c r="BR56" i="8"/>
  <c r="BW56" i="8"/>
  <c r="BV56" i="8"/>
  <c r="BS56" i="8"/>
  <c r="BV71" i="8"/>
  <c r="BS71" i="8"/>
  <c r="BW71" i="8"/>
  <c r="BT71" i="8"/>
  <c r="BU71" i="8"/>
  <c r="BR71" i="8"/>
  <c r="BO45" i="8"/>
  <c r="BM45" i="8"/>
  <c r="BN45" i="8"/>
  <c r="BO57" i="8"/>
  <c r="BN57" i="8"/>
  <c r="BM57" i="8"/>
  <c r="BO69" i="8"/>
  <c r="BN69" i="8"/>
  <c r="BO81" i="8"/>
  <c r="BN81" i="8"/>
  <c r="BO44" i="8"/>
  <c r="BM44" i="8"/>
  <c r="BN44" i="8"/>
  <c r="BW47" i="8"/>
  <c r="BV47" i="8"/>
  <c r="BS47" i="8"/>
  <c r="BT47" i="8"/>
  <c r="BU47" i="8"/>
  <c r="BR47" i="8"/>
  <c r="BW59" i="8"/>
  <c r="BV59" i="8"/>
  <c r="BS59" i="8"/>
  <c r="BT59" i="8"/>
  <c r="BU59" i="8"/>
  <c r="BR59" i="8"/>
  <c r="BU79" i="8"/>
  <c r="BR79" i="8"/>
  <c r="BT79" i="8"/>
  <c r="BV79" i="8"/>
  <c r="BS79" i="8"/>
  <c r="BW79" i="8"/>
  <c r="BN70" i="8"/>
  <c r="BO70" i="8"/>
  <c r="BV70" i="8"/>
  <c r="BS70" i="8"/>
  <c r="BW70" i="8"/>
  <c r="BT70" i="8"/>
  <c r="BU70" i="8"/>
  <c r="BR70" i="8"/>
  <c r="BW52" i="8"/>
  <c r="BV52" i="8"/>
  <c r="BS52" i="8"/>
  <c r="BT52" i="8"/>
  <c r="BU52" i="8"/>
  <c r="BR52" i="8"/>
  <c r="BV82" i="8"/>
  <c r="BS82" i="8"/>
  <c r="BW82" i="8"/>
  <c r="BT82" i="8"/>
  <c r="BU82" i="8"/>
  <c r="BR82" i="8"/>
  <c r="BU78" i="8"/>
  <c r="BR78" i="8"/>
  <c r="BV78" i="8"/>
  <c r="BS78" i="8"/>
  <c r="BW78" i="8"/>
  <c r="BT78" i="8"/>
  <c r="BO80" i="8"/>
  <c r="BN80" i="8"/>
  <c r="BN77" i="8"/>
  <c r="BO77" i="8"/>
  <c r="BU55" i="8"/>
  <c r="BR55" i="8"/>
  <c r="BW55" i="8"/>
  <c r="BV55" i="8"/>
  <c r="BS55" i="8"/>
  <c r="BT55" i="8"/>
  <c r="BN46" i="8"/>
  <c r="BO46" i="8"/>
  <c r="BM46" i="8"/>
  <c r="BW80" i="8"/>
  <c r="BT80" i="8"/>
  <c r="BU80" i="8"/>
  <c r="BR80" i="8"/>
  <c r="BV80" i="8"/>
  <c r="BS80" i="8"/>
  <c r="BM48" i="8"/>
  <c r="BN48" i="8"/>
  <c r="BO48" i="8"/>
  <c r="BN43" i="8"/>
  <c r="BO43" i="8"/>
  <c r="BM43" i="8"/>
  <c r="BO79" i="8"/>
  <c r="BN79" i="8"/>
  <c r="BT45" i="8"/>
  <c r="BU45" i="8"/>
  <c r="BR45" i="8"/>
  <c r="BV45" i="8"/>
  <c r="BS45" i="8"/>
  <c r="BW45" i="8"/>
  <c r="BM60" i="8"/>
  <c r="BN60" i="8"/>
  <c r="BO60" i="8"/>
  <c r="BW68" i="8"/>
  <c r="BT68" i="8"/>
  <c r="H28" i="8" s="1"/>
  <c r="BU68" i="8"/>
  <c r="BR68" i="8"/>
  <c r="BV68" i="8"/>
  <c r="BS68" i="8"/>
  <c r="BN52" i="8"/>
  <c r="BO52" i="8"/>
  <c r="BM52" i="8"/>
  <c r="BN47" i="8"/>
  <c r="BM47" i="8"/>
  <c r="BO47" i="8"/>
  <c r="BN59" i="8"/>
  <c r="BM59" i="8"/>
  <c r="BO59" i="8"/>
  <c r="BN71" i="8"/>
  <c r="BO71" i="8"/>
  <c r="BO50" i="8"/>
  <c r="BM50" i="8"/>
  <c r="BN50" i="8"/>
  <c r="BU49" i="8"/>
  <c r="BR49" i="8"/>
  <c r="BT49" i="8"/>
  <c r="BW49" i="8"/>
  <c r="BV49" i="8"/>
  <c r="BS49" i="8"/>
  <c r="BU61" i="8"/>
  <c r="BR61" i="8"/>
  <c r="BW61" i="8"/>
  <c r="BV61" i="8"/>
  <c r="BS61" i="8"/>
  <c r="BT61" i="8"/>
  <c r="BN78" i="8"/>
  <c r="BO78" i="8"/>
  <c r="BN82" i="8"/>
  <c r="BO82" i="8"/>
  <c r="BW46" i="8"/>
  <c r="BV46" i="8"/>
  <c r="BS46" i="8"/>
  <c r="BT46" i="8"/>
  <c r="BU46" i="8"/>
  <c r="BR46" i="8"/>
  <c r="BU60" i="8"/>
  <c r="BR60" i="8"/>
  <c r="BW60" i="8"/>
  <c r="BV60" i="8"/>
  <c r="BS60" i="8"/>
  <c r="BT60" i="8"/>
  <c r="BN67" i="8"/>
  <c r="BO67" i="8"/>
  <c r="BU73" i="8"/>
  <c r="BR73" i="8"/>
  <c r="BW73" i="8"/>
  <c r="BV73" i="8"/>
  <c r="BS73" i="8"/>
  <c r="BT73" i="8"/>
  <c r="BM49" i="8"/>
  <c r="BN49" i="8"/>
  <c r="BO49" i="8"/>
  <c r="BT51" i="8"/>
  <c r="BU51" i="8"/>
  <c r="BR51" i="8"/>
  <c r="BS51" i="8"/>
  <c r="BV51" i="8"/>
  <c r="BW51" i="8"/>
  <c r="BV65" i="8"/>
  <c r="BS65" i="8"/>
  <c r="BR65" i="8"/>
  <c r="BW65" i="8"/>
  <c r="BT65" i="8"/>
  <c r="BU65" i="8"/>
  <c r="BN76" i="8"/>
  <c r="BO76" i="8"/>
  <c r="BN66" i="8"/>
  <c r="BO66" i="8"/>
  <c r="BN65" i="8"/>
  <c r="BO65" i="8"/>
  <c r="BV43" i="8"/>
  <c r="BS43" i="8"/>
  <c r="BR43" i="8"/>
  <c r="BW43" i="8"/>
  <c r="BT43" i="8"/>
  <c r="BU43" i="8"/>
  <c r="BU54" i="8"/>
  <c r="BR54" i="8"/>
  <c r="BW54" i="8"/>
  <c r="BV54" i="8"/>
  <c r="BS54" i="8"/>
  <c r="BT54" i="8"/>
  <c r="BM55" i="8"/>
  <c r="BN55" i="8"/>
  <c r="BO55" i="8"/>
  <c r="BO56" i="8"/>
  <c r="BM56" i="8"/>
  <c r="BN56" i="8"/>
  <c r="BO61" i="8"/>
  <c r="BN61" i="8"/>
  <c r="BN73" i="8"/>
  <c r="BO73" i="8"/>
  <c r="BW75" i="8"/>
  <c r="BT75" i="8"/>
  <c r="BS75" i="8"/>
  <c r="BU75" i="8"/>
  <c r="BR75" i="8"/>
  <c r="BV75" i="8"/>
  <c r="BO62" i="8"/>
  <c r="BN62" i="8"/>
  <c r="BW63" i="8"/>
  <c r="BT63" i="8"/>
  <c r="BU63" i="8"/>
  <c r="BR63" i="8"/>
  <c r="BV63" i="8"/>
  <c r="BS63" i="8"/>
  <c r="BW74" i="8"/>
  <c r="BT74" i="8"/>
  <c r="BU74" i="8"/>
  <c r="BR74" i="8"/>
  <c r="BV74" i="8"/>
  <c r="BS74" i="8"/>
  <c r="BW81" i="8"/>
  <c r="BT81" i="8"/>
  <c r="BU81" i="8"/>
  <c r="BR81" i="8"/>
  <c r="BS81" i="8"/>
  <c r="BV81" i="8"/>
  <c r="BO68" i="8"/>
  <c r="BN68" i="8"/>
  <c r="BO51" i="8"/>
  <c r="BM51" i="8"/>
  <c r="BN51" i="8"/>
  <c r="BO63" i="8"/>
  <c r="BN63" i="8"/>
  <c r="BO75" i="8"/>
  <c r="BN75" i="8"/>
  <c r="BO74" i="8"/>
  <c r="BN74" i="8"/>
  <c r="BW53" i="8"/>
  <c r="BV53" i="8"/>
  <c r="BS53" i="8"/>
  <c r="BU53" i="8"/>
  <c r="BR53" i="8"/>
  <c r="BT53" i="8"/>
  <c r="BU67" i="8"/>
  <c r="BR67" i="8"/>
  <c r="BV67" i="8"/>
  <c r="S28" i="8" s="1"/>
  <c r="BS67" i="8"/>
  <c r="C28" i="8" s="1"/>
  <c r="BW67" i="8"/>
  <c r="T28" i="8" s="1"/>
  <c r="BT67" i="8"/>
  <c r="BT44" i="8"/>
  <c r="BU44" i="8"/>
  <c r="BR44" i="8"/>
  <c r="BW44" i="8"/>
  <c r="BV44" i="8"/>
  <c r="BS44" i="8"/>
  <c r="BT50" i="8"/>
  <c r="BU50" i="8"/>
  <c r="BR50" i="8"/>
  <c r="BW50" i="8"/>
  <c r="BV50" i="8"/>
  <c r="BS50" i="8"/>
  <c r="BV76" i="8"/>
  <c r="BS76" i="8"/>
  <c r="BW76" i="8"/>
  <c r="BT76" i="8"/>
  <c r="BU76" i="8"/>
  <c r="BR76" i="8"/>
  <c r="BW58" i="8"/>
  <c r="BV58" i="8"/>
  <c r="BS58" i="8"/>
  <c r="BT58" i="8"/>
  <c r="BU58" i="8"/>
  <c r="BR58" i="8"/>
  <c r="BW62" i="8"/>
  <c r="BT62" i="8"/>
  <c r="BU62" i="8"/>
  <c r="BR62" i="8"/>
  <c r="BV62" i="8"/>
  <c r="BS62" i="8"/>
  <c r="BV77" i="8"/>
  <c r="BS77" i="8"/>
  <c r="BW77" i="8"/>
  <c r="BT77" i="8"/>
  <c r="BR77" i="8"/>
  <c r="BU77" i="8"/>
  <c r="BK63" i="8"/>
  <c r="BL63" i="8"/>
  <c r="BK80" i="8"/>
  <c r="BL80" i="8"/>
  <c r="BK53" i="8"/>
  <c r="BL53" i="8"/>
  <c r="BK65" i="8"/>
  <c r="BL65" i="8"/>
  <c r="BK77" i="8"/>
  <c r="BL77" i="8"/>
  <c r="BK78" i="8"/>
  <c r="BL78" i="8"/>
  <c r="BK76" i="8"/>
  <c r="BL76" i="8"/>
  <c r="BK66" i="8"/>
  <c r="BL66" i="8"/>
  <c r="BK43" i="8"/>
  <c r="BL43" i="8"/>
  <c r="BK72" i="8"/>
  <c r="BL72" i="8"/>
  <c r="BK48" i="8"/>
  <c r="BL48" i="8"/>
  <c r="BK68" i="8"/>
  <c r="BL68" i="8"/>
  <c r="BK75" i="8"/>
  <c r="BL75" i="8"/>
  <c r="BK74" i="8"/>
  <c r="BL74" i="8"/>
  <c r="BK70" i="8"/>
  <c r="BL70" i="8"/>
  <c r="BK82" i="8"/>
  <c r="BL82" i="8"/>
  <c r="BK55" i="8"/>
  <c r="BL55" i="8"/>
  <c r="BK67" i="8"/>
  <c r="BL67" i="8"/>
  <c r="BK79" i="8"/>
  <c r="BL79" i="8"/>
  <c r="BK57" i="8"/>
  <c r="BL57" i="8"/>
  <c r="BK69" i="8"/>
  <c r="BL69" i="8"/>
  <c r="BK44" i="8"/>
  <c r="BL44" i="8"/>
  <c r="BK47" i="8"/>
  <c r="BL47" i="8"/>
  <c r="BK59" i="8"/>
  <c r="BL59" i="8"/>
  <c r="BK71" i="8"/>
  <c r="BL71" i="8"/>
  <c r="BK50" i="8"/>
  <c r="BL50" i="8"/>
  <c r="BK46" i="8"/>
  <c r="BL46" i="8"/>
  <c r="BK64" i="8"/>
  <c r="BL64" i="8"/>
  <c r="BK52" i="8"/>
  <c r="BL52" i="8"/>
  <c r="BK51" i="8"/>
  <c r="BL51" i="8"/>
  <c r="BK45" i="8"/>
  <c r="BL45" i="8"/>
  <c r="BK81" i="8"/>
  <c r="BL81" i="8"/>
  <c r="BK56" i="8"/>
  <c r="BL56" i="8"/>
  <c r="BK49" i="8"/>
  <c r="BL49" i="8"/>
  <c r="BK61" i="8"/>
  <c r="BL61" i="8"/>
  <c r="BK73" i="8"/>
  <c r="BL73" i="8"/>
  <c r="BK62" i="8"/>
  <c r="BL62" i="8"/>
  <c r="BK60" i="8"/>
  <c r="BL60" i="8"/>
  <c r="BJ64" i="8"/>
  <c r="BG64" i="8"/>
  <c r="BI64" i="8"/>
  <c r="BH64" i="8"/>
  <c r="BF64" i="8"/>
  <c r="BB48" i="8"/>
  <c r="BC48" i="8"/>
  <c r="BA48" i="8"/>
  <c r="BJ52" i="8"/>
  <c r="BG52" i="8"/>
  <c r="BF52" i="8"/>
  <c r="BH52" i="8"/>
  <c r="BI52" i="8"/>
  <c r="BI65" i="8"/>
  <c r="BF65" i="8"/>
  <c r="BJ65" i="8"/>
  <c r="BG65" i="8"/>
  <c r="BH65" i="8"/>
  <c r="BH49" i="8"/>
  <c r="BI49" i="8"/>
  <c r="BF49" i="8"/>
  <c r="BG49" i="8"/>
  <c r="BJ49" i="8"/>
  <c r="BH61" i="8"/>
  <c r="BJ61" i="8"/>
  <c r="BI61" i="8"/>
  <c r="BF61" i="8"/>
  <c r="BG61" i="8"/>
  <c r="BI72" i="8"/>
  <c r="BF72" i="8"/>
  <c r="BJ72" i="8"/>
  <c r="BG72" i="8"/>
  <c r="BH72" i="8"/>
  <c r="BJ75" i="8"/>
  <c r="BG75" i="8"/>
  <c r="BF75" i="8"/>
  <c r="BH75" i="8"/>
  <c r="BI75" i="8"/>
  <c r="BG74" i="8"/>
  <c r="BH74" i="8"/>
  <c r="BI74" i="8"/>
  <c r="BF74" i="8"/>
  <c r="BJ74" i="8"/>
  <c r="BB66" i="8"/>
  <c r="BC66" i="8"/>
  <c r="BA66" i="8"/>
  <c r="BH80" i="8"/>
  <c r="BJ80" i="8"/>
  <c r="BI80" i="8"/>
  <c r="BF80" i="8"/>
  <c r="BG80" i="8"/>
  <c r="BI53" i="8"/>
  <c r="BF53" i="8"/>
  <c r="BJ53" i="8"/>
  <c r="BG53" i="8"/>
  <c r="BH53" i="8"/>
  <c r="BI77" i="8"/>
  <c r="BF77" i="8"/>
  <c r="BJ77" i="8"/>
  <c r="BG77" i="8"/>
  <c r="BH77" i="8"/>
  <c r="BC68" i="8"/>
  <c r="BA68" i="8"/>
  <c r="BB68" i="8"/>
  <c r="BJ70" i="8"/>
  <c r="BG70" i="8"/>
  <c r="BF70" i="8"/>
  <c r="BH70" i="8"/>
  <c r="BI70" i="8"/>
  <c r="BA50" i="8"/>
  <c r="BC50" i="8"/>
  <c r="BB50" i="8"/>
  <c r="BI43" i="8"/>
  <c r="BF43" i="8"/>
  <c r="BJ43" i="8"/>
  <c r="BG43" i="8"/>
  <c r="BH43" i="8"/>
  <c r="BH55" i="8"/>
  <c r="BI55" i="8"/>
  <c r="BF55" i="8"/>
  <c r="BJ55" i="8"/>
  <c r="BG55" i="8"/>
  <c r="BH67" i="8"/>
  <c r="BI67" i="8"/>
  <c r="BF67" i="8"/>
  <c r="BG67" i="8"/>
  <c r="BJ67" i="8"/>
  <c r="BH79" i="8"/>
  <c r="BI79" i="8"/>
  <c r="BF79" i="8"/>
  <c r="BG79" i="8"/>
  <c r="BJ79" i="8"/>
  <c r="BB80" i="8"/>
  <c r="BC80" i="8"/>
  <c r="BA80" i="8"/>
  <c r="BI78" i="8"/>
  <c r="BF78" i="8"/>
  <c r="BH78" i="8"/>
  <c r="BJ78" i="8"/>
  <c r="BG78" i="8"/>
  <c r="BB64" i="8"/>
  <c r="BC64" i="8"/>
  <c r="BA64" i="8"/>
  <c r="BF82" i="8"/>
  <c r="BJ82" i="8"/>
  <c r="BG82" i="8"/>
  <c r="BI82" i="8"/>
  <c r="BH82" i="8"/>
  <c r="BH56" i="8"/>
  <c r="BG56" i="8"/>
  <c r="BJ56" i="8"/>
  <c r="BI56" i="8"/>
  <c r="BF56" i="8"/>
  <c r="BH73" i="8"/>
  <c r="BI73" i="8"/>
  <c r="BF73" i="8"/>
  <c r="BJ73" i="8"/>
  <c r="BG73" i="8"/>
  <c r="BJ46" i="8"/>
  <c r="BG46" i="8"/>
  <c r="BF46" i="8"/>
  <c r="BH46" i="8"/>
  <c r="BI46" i="8"/>
  <c r="BI48" i="8"/>
  <c r="BF48" i="8"/>
  <c r="BJ48" i="8"/>
  <c r="BG48" i="8"/>
  <c r="BH48" i="8"/>
  <c r="BH68" i="8"/>
  <c r="BG68" i="8"/>
  <c r="BI68" i="8"/>
  <c r="BF68" i="8"/>
  <c r="BJ68" i="8"/>
  <c r="BJ63" i="8"/>
  <c r="BG63" i="8"/>
  <c r="BH63" i="8"/>
  <c r="BI63" i="8"/>
  <c r="BF63" i="8"/>
  <c r="BB56" i="8"/>
  <c r="BC56" i="8"/>
  <c r="BA56" i="8"/>
  <c r="BI60" i="8"/>
  <c r="BF60" i="8"/>
  <c r="BH60" i="8"/>
  <c r="BJ60" i="8"/>
  <c r="BG60" i="8"/>
  <c r="BB82" i="8"/>
  <c r="BC82" i="8"/>
  <c r="BA82" i="8"/>
  <c r="BJ45" i="8"/>
  <c r="BG45" i="8"/>
  <c r="BH45" i="8"/>
  <c r="BI45" i="8"/>
  <c r="BF45" i="8"/>
  <c r="BJ69" i="8"/>
  <c r="BG69" i="8"/>
  <c r="BH69" i="8"/>
  <c r="BI69" i="8"/>
  <c r="BF69" i="8"/>
  <c r="BJ81" i="8"/>
  <c r="BG81" i="8"/>
  <c r="BH81" i="8"/>
  <c r="BI81" i="8"/>
  <c r="BF81" i="8"/>
  <c r="BG44" i="8"/>
  <c r="BH44" i="8"/>
  <c r="BI44" i="8"/>
  <c r="BF44" i="8"/>
  <c r="BJ44" i="8"/>
  <c r="BB46" i="8"/>
  <c r="BA46" i="8"/>
  <c r="BC46" i="8"/>
  <c r="BA72" i="8"/>
  <c r="BC72" i="8"/>
  <c r="BB72" i="8"/>
  <c r="BJ76" i="8"/>
  <c r="BG76" i="8"/>
  <c r="BI76" i="8"/>
  <c r="BF76" i="8"/>
  <c r="BH76" i="8"/>
  <c r="BI66" i="8"/>
  <c r="BF66" i="8"/>
  <c r="BH66" i="8"/>
  <c r="H21" i="8" s="1"/>
  <c r="BJ66" i="8"/>
  <c r="BG66" i="8"/>
  <c r="BJ62" i="8"/>
  <c r="BH62" i="8"/>
  <c r="BG62" i="8"/>
  <c r="BI62" i="8"/>
  <c r="BF62" i="8"/>
  <c r="BJ51" i="8"/>
  <c r="BG51" i="8"/>
  <c r="BH51" i="8"/>
  <c r="BI51" i="8"/>
  <c r="BF51" i="8"/>
  <c r="BC62" i="8"/>
  <c r="BA62" i="8"/>
  <c r="BB62" i="8"/>
  <c r="BJ57" i="8"/>
  <c r="BG57" i="8"/>
  <c r="BH57" i="8"/>
  <c r="BI57" i="8"/>
  <c r="BF57" i="8"/>
  <c r="BC74" i="8"/>
  <c r="BA74" i="8"/>
  <c r="BB74" i="8"/>
  <c r="BI47" i="8"/>
  <c r="BF47" i="8"/>
  <c r="BJ47" i="8"/>
  <c r="BG47" i="8"/>
  <c r="BH47" i="8"/>
  <c r="BI59" i="8"/>
  <c r="BF59" i="8"/>
  <c r="BJ59" i="8"/>
  <c r="BG59" i="8"/>
  <c r="BH59" i="8"/>
  <c r="BI71" i="8"/>
  <c r="BF71" i="8"/>
  <c r="BJ71" i="8"/>
  <c r="BG71" i="8"/>
  <c r="BH71" i="8"/>
  <c r="BH50" i="8"/>
  <c r="BJ50" i="8"/>
  <c r="BI50" i="8"/>
  <c r="BF50" i="8"/>
  <c r="BG50" i="8"/>
  <c r="BB58" i="8"/>
  <c r="BA58" i="8"/>
  <c r="BC58" i="8"/>
  <c r="BC54" i="8"/>
  <c r="BB54" i="8"/>
  <c r="BA54" i="8"/>
  <c r="AY54" i="8"/>
  <c r="AZ54" i="8"/>
  <c r="AY74" i="8"/>
  <c r="AZ74" i="8"/>
  <c r="AY48" i="8"/>
  <c r="AZ48" i="8"/>
  <c r="AY62" i="8"/>
  <c r="AZ62" i="8"/>
  <c r="AY66" i="8"/>
  <c r="AZ66" i="8"/>
  <c r="AY56" i="8"/>
  <c r="AZ56" i="8"/>
  <c r="AY46" i="8"/>
  <c r="AZ46" i="8"/>
  <c r="AY68" i="8"/>
  <c r="AZ68" i="8"/>
  <c r="AY64" i="8"/>
  <c r="AZ64" i="8"/>
  <c r="AY58" i="8"/>
  <c r="AZ58" i="8"/>
  <c r="AY50" i="8"/>
  <c r="AZ50" i="8"/>
  <c r="AY80" i="8"/>
  <c r="AZ80" i="8"/>
  <c r="AY72" i="8"/>
  <c r="AZ72" i="8"/>
  <c r="AY82" i="8"/>
  <c r="AZ82" i="8"/>
  <c r="AO71" i="8"/>
  <c r="AN71" i="8"/>
  <c r="AX68" i="8"/>
  <c r="AU68" i="8"/>
  <c r="AV68" i="8"/>
  <c r="AW68" i="8"/>
  <c r="AT68" i="8"/>
  <c r="AO79" i="8"/>
  <c r="AN79" i="8"/>
  <c r="AO72" i="8"/>
  <c r="AN72" i="8"/>
  <c r="AV48" i="8"/>
  <c r="AW48" i="8"/>
  <c r="AT48" i="8"/>
  <c r="AX48" i="8"/>
  <c r="AU48" i="8"/>
  <c r="AV54" i="8"/>
  <c r="AW54" i="8"/>
  <c r="AT54" i="8"/>
  <c r="AX54" i="8"/>
  <c r="AU54" i="8"/>
  <c r="AO76" i="8"/>
  <c r="AN76" i="8"/>
  <c r="AX80" i="8"/>
  <c r="AU80" i="8"/>
  <c r="AV80" i="8"/>
  <c r="AW80" i="8"/>
  <c r="AT80" i="8"/>
  <c r="AO67" i="8"/>
  <c r="AN67" i="8"/>
  <c r="AW82" i="8"/>
  <c r="AT82" i="8"/>
  <c r="AX82" i="8"/>
  <c r="AU82" i="8"/>
  <c r="AV82" i="8"/>
  <c r="AW58" i="8"/>
  <c r="AT58" i="8"/>
  <c r="AX58" i="8"/>
  <c r="AU58" i="8"/>
  <c r="AV58" i="8"/>
  <c r="AV66" i="8"/>
  <c r="AW66" i="8"/>
  <c r="AT66" i="8"/>
  <c r="AX66" i="8"/>
  <c r="AU66" i="8"/>
  <c r="AO78" i="8"/>
  <c r="AN78" i="8"/>
  <c r="AX56" i="8"/>
  <c r="AU56" i="8"/>
  <c r="AV56" i="8"/>
  <c r="AW56" i="8"/>
  <c r="AT56" i="8"/>
  <c r="AX50" i="8"/>
  <c r="AU50" i="8"/>
  <c r="AV50" i="8"/>
  <c r="AW50" i="8"/>
  <c r="AT50" i="8"/>
  <c r="AO69" i="8"/>
  <c r="AN69" i="8"/>
  <c r="AO75" i="8"/>
  <c r="AN75" i="8"/>
  <c r="AW64" i="8"/>
  <c r="AT64" i="8"/>
  <c r="AX64" i="8"/>
  <c r="AU64" i="8"/>
  <c r="AV64" i="8"/>
  <c r="AO77" i="8"/>
  <c r="AN77" i="8"/>
  <c r="AX74" i="8"/>
  <c r="AU74" i="8"/>
  <c r="AV74" i="8"/>
  <c r="AW74" i="8"/>
  <c r="AT74" i="8"/>
  <c r="AO81" i="8"/>
  <c r="AN81" i="8"/>
  <c r="AO73" i="8"/>
  <c r="AN73" i="8"/>
  <c r="AV72" i="8"/>
  <c r="AW72" i="8"/>
  <c r="AT72" i="8"/>
  <c r="AX72" i="8"/>
  <c r="AU72" i="8"/>
  <c r="AO70" i="8"/>
  <c r="AN70" i="8"/>
  <c r="AO66" i="8"/>
  <c r="AN66" i="8"/>
  <c r="AP66" i="8"/>
  <c r="AX62" i="8"/>
  <c r="AU62" i="8"/>
  <c r="AV62" i="8"/>
  <c r="AW62" i="8"/>
  <c r="AT62" i="8"/>
  <c r="AW46" i="8"/>
  <c r="AT46" i="8"/>
  <c r="AX46" i="8"/>
  <c r="AU46" i="8"/>
  <c r="AV46" i="8"/>
  <c r="AM66" i="8"/>
  <c r="AM67" i="8"/>
  <c r="AM76" i="8"/>
  <c r="AM75" i="8"/>
  <c r="AM73" i="8"/>
  <c r="AM77" i="8"/>
  <c r="AM70" i="8"/>
  <c r="AM78" i="8"/>
  <c r="AM81" i="8"/>
  <c r="AM72" i="8"/>
  <c r="AM71" i="8"/>
  <c r="AM69" i="8"/>
  <c r="AM79" i="8"/>
  <c r="AP76" i="8"/>
  <c r="AI77" i="8"/>
  <c r="AK77" i="8"/>
  <c r="AL77" i="8"/>
  <c r="AH77" i="8"/>
  <c r="AJ77" i="8"/>
  <c r="AH67" i="8"/>
  <c r="AJ67" i="8"/>
  <c r="AI67" i="8"/>
  <c r="AK67" i="8"/>
  <c r="AL67" i="8"/>
  <c r="AK70" i="8"/>
  <c r="AL70" i="8"/>
  <c r="AH70" i="8"/>
  <c r="AJ70" i="8"/>
  <c r="AI70" i="8"/>
  <c r="AJ66" i="8"/>
  <c r="AI66" i="8"/>
  <c r="AK66" i="8"/>
  <c r="AL66" i="8"/>
  <c r="AH66" i="8"/>
  <c r="AJ78" i="8"/>
  <c r="AI78" i="8"/>
  <c r="AK78" i="8"/>
  <c r="AL78" i="8"/>
  <c r="AH78" i="8"/>
  <c r="AJ72" i="8"/>
  <c r="AI72" i="8"/>
  <c r="AK72" i="8"/>
  <c r="AL72" i="8"/>
  <c r="AH72" i="8"/>
  <c r="AK76" i="8"/>
  <c r="AL76" i="8"/>
  <c r="AH76" i="8"/>
  <c r="AJ76" i="8"/>
  <c r="AI76" i="8"/>
  <c r="AL75" i="8"/>
  <c r="AH75" i="8"/>
  <c r="AJ75" i="8"/>
  <c r="AI75" i="8"/>
  <c r="AK75" i="8"/>
  <c r="AL81" i="8"/>
  <c r="AH81" i="8"/>
  <c r="AJ81" i="8"/>
  <c r="AI81" i="8"/>
  <c r="AK81" i="8"/>
  <c r="AI71" i="8"/>
  <c r="AK71" i="8"/>
  <c r="AL71" i="8"/>
  <c r="AH71" i="8"/>
  <c r="AJ71" i="8"/>
  <c r="AL69" i="8"/>
  <c r="AH69" i="8"/>
  <c r="AJ69" i="8"/>
  <c r="AI69" i="8"/>
  <c r="AK69" i="8"/>
  <c r="AH79" i="8"/>
  <c r="AJ79" i="8"/>
  <c r="AI79" i="8"/>
  <c r="AK79" i="8"/>
  <c r="AL79" i="8"/>
  <c r="AH73" i="8"/>
  <c r="AJ73" i="8"/>
  <c r="AI73" i="8"/>
  <c r="AK73" i="8"/>
  <c r="AL73" i="8"/>
  <c r="AP78" i="8"/>
  <c r="AQ66" i="8"/>
  <c r="AQ78" i="8"/>
  <c r="AP70" i="8"/>
  <c r="AQ70" i="8"/>
  <c r="AP81" i="8"/>
  <c r="AQ81" i="8"/>
  <c r="AP72" i="8"/>
  <c r="AQ72" i="8"/>
  <c r="AQ71" i="8"/>
  <c r="AP71" i="8"/>
  <c r="AQ67" i="8"/>
  <c r="AP67" i="8"/>
  <c r="AQ79" i="8"/>
  <c r="AP79" i="8"/>
  <c r="AQ73" i="8"/>
  <c r="AP73" i="8"/>
  <c r="AQ77" i="8"/>
  <c r="AP77" i="8"/>
  <c r="AP75" i="8"/>
  <c r="AQ75" i="8"/>
  <c r="AQ69" i="8"/>
  <c r="AP69" i="8"/>
  <c r="S15" i="8" l="1"/>
  <c r="S21" i="8"/>
  <c r="J15" i="8"/>
  <c r="I11" i="8"/>
  <c r="I15" i="8"/>
  <c r="M28" i="8"/>
  <c r="X15" i="8"/>
  <c r="M15" i="8"/>
  <c r="D21" i="8"/>
  <c r="D15" i="8"/>
  <c r="Q15" i="8"/>
  <c r="I12" i="8"/>
  <c r="H12" i="8"/>
  <c r="D10" i="8"/>
  <c r="T12" i="8"/>
  <c r="J11" i="8"/>
  <c r="H15" i="8"/>
  <c r="T15" i="8"/>
  <c r="M21" i="8"/>
  <c r="I21" i="8"/>
  <c r="X21" i="8"/>
  <c r="Q21" i="8"/>
  <c r="C15" i="8"/>
  <c r="C21" i="8"/>
  <c r="T21" i="8"/>
  <c r="Q12" i="8"/>
  <c r="I10" i="8"/>
  <c r="D12" i="8"/>
  <c r="S10" i="8"/>
  <c r="D11" i="8"/>
  <c r="S12" i="8"/>
  <c r="M10" i="8"/>
  <c r="S11" i="8"/>
  <c r="Q10" i="8"/>
  <c r="H11" i="8"/>
  <c r="M11" i="8"/>
  <c r="T11" i="8"/>
  <c r="X10" i="8"/>
  <c r="J10" i="8"/>
  <c r="X12" i="8"/>
  <c r="C10" i="8"/>
  <c r="T10" i="8"/>
  <c r="M12" i="8"/>
  <c r="H10" i="8"/>
  <c r="Q11" i="8"/>
  <c r="C12" i="8"/>
  <c r="C11" i="8"/>
  <c r="X11" i="8"/>
  <c r="J12" i="8"/>
  <c r="Q97" i="8"/>
  <c r="Q113" i="8"/>
  <c r="Q105" i="8"/>
  <c r="Q107" i="8"/>
  <c r="Q111" i="8"/>
  <c r="Q99" i="8"/>
  <c r="Q109" i="8"/>
  <c r="Q112" i="8"/>
  <c r="Q104" i="8"/>
  <c r="Q110" i="8"/>
  <c r="Q102" i="8"/>
  <c r="Q98" i="8"/>
  <c r="Q106" i="8"/>
  <c r="Q100" i="8"/>
  <c r="Q101" i="8"/>
  <c r="Q103" i="8"/>
  <c r="Q108" i="8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5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3" i="2"/>
  <c r="G36" i="2" l="1"/>
  <c r="G34" i="2"/>
  <c r="AH59" i="8" l="1"/>
  <c r="AH57" i="8"/>
  <c r="AH52" i="8"/>
  <c r="AH55" i="8"/>
  <c r="AH62" i="8"/>
  <c r="AH46" i="8"/>
  <c r="AH65" i="8"/>
  <c r="AH54" i="8"/>
  <c r="AH49" i="8"/>
  <c r="AH47" i="8"/>
  <c r="AH48" i="8"/>
  <c r="AH51" i="8"/>
  <c r="AH63" i="8"/>
  <c r="AH56" i="8"/>
  <c r="AH44" i="8"/>
  <c r="AH43" i="8"/>
  <c r="AH64" i="8"/>
  <c r="AH45" i="8"/>
  <c r="AH58" i="8"/>
  <c r="AH53" i="8"/>
  <c r="AH61" i="8"/>
  <c r="AH60" i="8"/>
  <c r="AH50" i="8"/>
  <c r="BC44" i="8"/>
  <c r="AX44" i="8"/>
  <c r="AY44" i="8"/>
  <c r="AV44" i="8"/>
  <c r="BB44" i="8"/>
  <c r="AU44" i="8"/>
  <c r="AZ44" i="8"/>
  <c r="AT44" i="8"/>
  <c r="AW44" i="8"/>
  <c r="BA44" i="8"/>
  <c r="BC43" i="8"/>
  <c r="AW43" i="8"/>
  <c r="AX43" i="8"/>
  <c r="AY43" i="8"/>
  <c r="AZ43" i="8"/>
  <c r="BA43" i="8"/>
  <c r="AU43" i="8"/>
  <c r="AT43" i="8"/>
  <c r="BB43" i="8"/>
  <c r="AV43" i="8"/>
  <c r="AI46" i="8"/>
  <c r="AJ46" i="8"/>
  <c r="AQ46" i="8"/>
  <c r="AL46" i="8"/>
  <c r="AM46" i="8"/>
  <c r="AP46" i="8"/>
  <c r="AK46" i="8"/>
  <c r="AP49" i="8"/>
  <c r="AL49" i="8"/>
  <c r="AQ49" i="8"/>
  <c r="AK49" i="8"/>
  <c r="AI49" i="8"/>
  <c r="AM49" i="8"/>
  <c r="AJ49" i="8"/>
  <c r="AQ51" i="8"/>
  <c r="AL51" i="8"/>
  <c r="AK51" i="8"/>
  <c r="AP51" i="8"/>
  <c r="AJ51" i="8"/>
  <c r="AI51" i="8"/>
  <c r="AM51" i="8"/>
  <c r="AQ54" i="8"/>
  <c r="AP54" i="8"/>
  <c r="AJ54" i="8"/>
  <c r="AI54" i="8"/>
  <c r="AL54" i="8"/>
  <c r="AM54" i="8"/>
  <c r="AK54" i="8"/>
  <c r="AK57" i="8"/>
  <c r="AJ57" i="8"/>
  <c r="AP57" i="8"/>
  <c r="AL57" i="8"/>
  <c r="AQ57" i="8"/>
  <c r="AI57" i="8"/>
  <c r="AM57" i="8"/>
  <c r="AL60" i="8"/>
  <c r="AJ60" i="8"/>
  <c r="AM60" i="8"/>
  <c r="AK60" i="8"/>
  <c r="AQ60" i="8"/>
  <c r="AP60" i="8"/>
  <c r="AI60" i="8"/>
  <c r="AL63" i="8"/>
  <c r="AM63" i="8"/>
  <c r="AQ63" i="8"/>
  <c r="AP63" i="8"/>
  <c r="AK63" i="8"/>
  <c r="AI63" i="8"/>
  <c r="AJ63" i="8"/>
  <c r="AP43" i="8"/>
  <c r="AJ43" i="8"/>
  <c r="AL43" i="8"/>
  <c r="AQ43" i="8"/>
  <c r="AK43" i="8"/>
  <c r="AM43" i="8"/>
  <c r="AI43" i="8"/>
  <c r="AK44" i="8"/>
  <c r="AJ44" i="8"/>
  <c r="AI44" i="8"/>
  <c r="AQ44" i="8"/>
  <c r="AM44" i="8"/>
  <c r="AP44" i="8"/>
  <c r="AL44" i="8"/>
  <c r="AQ45" i="8"/>
  <c r="AL45" i="8"/>
  <c r="AJ45" i="8"/>
  <c r="AP45" i="8"/>
  <c r="AM45" i="8"/>
  <c r="AI45" i="8"/>
  <c r="AK45" i="8"/>
  <c r="AM47" i="8"/>
  <c r="AK47" i="8"/>
  <c r="AJ47" i="8"/>
  <c r="AQ47" i="8"/>
  <c r="AI47" i="8"/>
  <c r="AL47" i="8"/>
  <c r="AP47" i="8"/>
  <c r="AP48" i="8"/>
  <c r="AM48" i="8"/>
  <c r="AK48" i="8"/>
  <c r="AQ48" i="8"/>
  <c r="AJ48" i="8"/>
  <c r="AI48" i="8"/>
  <c r="AL48" i="8"/>
  <c r="AM50" i="8"/>
  <c r="AP50" i="8"/>
  <c r="AK50" i="8"/>
  <c r="AJ50" i="8"/>
  <c r="AI50" i="8"/>
  <c r="AQ50" i="8"/>
  <c r="AL50" i="8"/>
  <c r="AQ52" i="8"/>
  <c r="AP52" i="8"/>
  <c r="AI52" i="8"/>
  <c r="AJ52" i="8"/>
  <c r="AM52" i="8"/>
  <c r="AL52" i="8"/>
  <c r="AK52" i="8"/>
  <c r="AJ53" i="8"/>
  <c r="AP53" i="8"/>
  <c r="AI53" i="8"/>
  <c r="AL53" i="8"/>
  <c r="AM53" i="8"/>
  <c r="AQ53" i="8"/>
  <c r="AK53" i="8"/>
  <c r="AI55" i="8"/>
  <c r="AP55" i="8"/>
  <c r="AK55" i="8"/>
  <c r="AM55" i="8"/>
  <c r="AJ55" i="8"/>
  <c r="AQ55" i="8"/>
  <c r="AL55" i="8"/>
  <c r="AJ56" i="8"/>
  <c r="AK56" i="8"/>
  <c r="AM56" i="8"/>
  <c r="AP56" i="8"/>
  <c r="AI56" i="8"/>
  <c r="AQ56" i="8"/>
  <c r="AL56" i="8"/>
  <c r="AP58" i="8"/>
  <c r="AJ58" i="8"/>
  <c r="AL58" i="8"/>
  <c r="AK58" i="8"/>
  <c r="AM58" i="8"/>
  <c r="AQ58" i="8"/>
  <c r="AI58" i="8"/>
  <c r="AJ59" i="8"/>
  <c r="AP59" i="8"/>
  <c r="AL59" i="8"/>
  <c r="AI59" i="8"/>
  <c r="AK59" i="8"/>
  <c r="AM59" i="8"/>
  <c r="AQ59" i="8"/>
  <c r="AI61" i="8"/>
  <c r="AJ61" i="8"/>
  <c r="AP61" i="8"/>
  <c r="AQ61" i="8"/>
  <c r="AL61" i="8"/>
  <c r="AM61" i="8"/>
  <c r="AK61" i="8"/>
  <c r="AI62" i="8"/>
  <c r="AJ62" i="8"/>
  <c r="AK62" i="8"/>
  <c r="AQ62" i="8"/>
  <c r="AP62" i="8"/>
  <c r="AM62" i="8"/>
  <c r="AL62" i="8"/>
  <c r="AI64" i="8"/>
  <c r="AP64" i="8"/>
  <c r="AJ64" i="8"/>
  <c r="AM64" i="8"/>
  <c r="AQ64" i="8"/>
  <c r="AK64" i="8"/>
  <c r="AL64" i="8"/>
  <c r="AJ65" i="8"/>
  <c r="AP65" i="8"/>
  <c r="AL65" i="8"/>
  <c r="AM65" i="8"/>
  <c r="AI65" i="8"/>
  <c r="AK65" i="8"/>
  <c r="AQ65" i="8"/>
  <c r="Q84" i="8" l="1"/>
  <c r="Q81" i="8"/>
  <c r="Q79" i="8"/>
  <c r="Q76" i="8"/>
  <c r="Q90" i="8"/>
  <c r="Q86" i="8"/>
  <c r="Q96" i="8"/>
  <c r="Q78" i="8"/>
  <c r="Q74" i="8"/>
  <c r="Q92" i="8"/>
  <c r="Q75" i="8"/>
  <c r="Q80" i="8"/>
  <c r="Q83" i="8"/>
  <c r="Q82" i="8"/>
  <c r="Q95" i="8"/>
  <c r="Q88" i="8"/>
  <c r="Q93" i="8"/>
  <c r="Q87" i="8"/>
  <c r="Q85" i="8"/>
  <c r="Q77" i="8"/>
  <c r="Q89" i="8"/>
  <c r="Q94" i="8"/>
  <c r="Q9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tc={FA0C23E1-40DB-4B09-9704-95D2FAB8890C}</author>
    <author>tc={F10F15C5-205C-4BA1-BB25-08B796E8D35A}</author>
  </authors>
  <commentList>
    <comment ref="A56" authorId="0" shapeId="0" xr:uid="{FA0C23E1-40DB-4B09-9704-95D2FAB8890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New: before it was 3a and 6 separately</t>
      </text>
    </comment>
    <comment ref="A70" authorId="1" shapeId="0" xr:uid="{F10F15C5-205C-4BA1-BB25-08B796E8D35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New: before it was just 4, not 3a4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tc={DB80A0D0-2ECF-4532-BB03-55394C0EDBEA}</author>
    <author>tc={D93CB5C7-66F8-4E7F-880A-23E80CF415E3}</author>
    <author>tc={B5ECDC81-2573-47EC-B7FD-CA665F540C8F}</author>
    <author>tc={5ECD352D-8C6D-42B8-9AA6-782C14B20042}</author>
    <author>tc={9F6E8C3B-4F93-48BB-B195-0780740F793F}</author>
    <author>tc={97ACE9DF-80C0-4F79-A5ED-8E404F4F3EFA}</author>
    <author>tc={CAD817B7-B471-4C28-8DAB-AE7BE640C4CC}</author>
    <author>tc={4B5E143E-ACDD-48D0-8EE3-F2437D09B9A8}</author>
    <author>tc={FC351B9B-9FC7-4CF3-8F11-D7FCDB763028}</author>
    <author>tc={08E7CFDC-38B4-45DF-BA39-8CD280110C02}</author>
    <author>tc={112EF8EB-9839-442F-B7B4-E7E216E6A043}</author>
    <author>tc={BB3DDFA8-0B1D-40CE-9BDF-1C335FD18F03}</author>
  </authors>
  <commentList>
    <comment ref="G3" authorId="0" shapeId="0" xr:uid="{DB80A0D0-2ECF-4532-BB03-55394C0EDBE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Data for 2019, from Arctic Fisheries Working Group (AFWG) (figshare.com)  p. 302</t>
      </text>
    </comment>
    <comment ref="G18" authorId="1" shapeId="0" xr:uid="{D93CB5C7-66F8-4E7F-880A-23E80CF415E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Entered manually</t>
      </text>
    </comment>
    <comment ref="G24" authorId="2" shapeId="0" xr:uid="{B5ECDC81-2573-47EC-B7FD-CA665F540C8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Catches plausible, taken from ICES official nominal catches</t>
      </text>
    </comment>
    <comment ref="G25" authorId="3" shapeId="0" xr:uid="{5ECD352D-8C6D-42B8-9AA6-782C14B2004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Taken from official nominal catches 2020</t>
      </text>
    </comment>
    <comment ref="G31" authorId="4" shapeId="0" xr:uid="{9F6E8C3B-4F93-48BB-B195-0780740F793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Done, data from pdf for 2021</t>
      </text>
    </comment>
    <comment ref="H32" authorId="5" shapeId="0" xr:uid="{97ACE9DF-80C0-4F79-A5ED-8E404F4F3EF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Correct, as given by official catches, just w/o SK region, corrected using pdf data</t>
      </text>
    </comment>
    <comment ref="G33" authorId="6" shapeId="0" xr:uid="{CAD817B7-B471-4C28-8DAB-AE7BE640C4CC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From ices pdf (2021)
</t>
      </text>
    </comment>
    <comment ref="G39" authorId="7" shapeId="0" xr:uid="{4B5E143E-ACDD-48D0-8EE3-F2437D09B9A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Manually from ICES pdf 2021</t>
      </text>
    </comment>
    <comment ref="G44" authorId="8" shapeId="0" xr:uid="{FC351B9B-9FC7-4CF3-8F11-D7FCDB76302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2020 only</t>
      </text>
    </comment>
    <comment ref="G48" authorId="9" shapeId="0" xr:uid="{08E7CFDC-38B4-45DF-BA39-8CD280110C0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2021</t>
      </text>
    </comment>
    <comment ref="G49" authorId="10" shapeId="0" xr:uid="{112EF8EB-9839-442F-B7B4-E7E216E6A04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2020 only</t>
      </text>
    </comment>
    <comment ref="G50" authorId="11" shapeId="0" xr:uid="{BB3DDFA8-0B1D-40CE-9BDF-1C335FD18F0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Taken from off nom catches (2020)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tc={BE79E1A9-481A-4034-9DB6-5F491D22B5DB}</author>
  </authors>
  <commentList>
    <comment ref="A238" authorId="0" shapeId="0" xr:uid="{BE79E1A9-481A-4034-9DB6-5F491D22B5D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New: before it was just 4, not 3a4</t>
      </text>
    </comment>
  </commentList>
</comments>
</file>

<file path=xl/sharedStrings.xml><?xml version="1.0" encoding="utf-8"?>
<sst xmlns="http://schemas.openxmlformats.org/spreadsheetml/2006/main" count="3238" uniqueCount="410">
  <si>
    <t>FishStock (Wilfried)</t>
  </si>
  <si>
    <t>DataCat</t>
  </si>
  <si>
    <t>most recent year</t>
  </si>
  <si>
    <t>most recent assessment catches</t>
  </si>
  <si>
    <t>most recent year catches</t>
  </si>
  <si>
    <t>2021 available?</t>
  </si>
  <si>
    <t>catches 2021 or earlier</t>
  </si>
  <si>
    <t>BE</t>
  </si>
  <si>
    <t>DE</t>
  </si>
  <si>
    <t>DK</t>
  </si>
  <si>
    <t>EE</t>
  </si>
  <si>
    <t>ES</t>
  </si>
  <si>
    <t>FI</t>
  </si>
  <si>
    <t>FO</t>
  </si>
  <si>
    <t>FR</t>
  </si>
  <si>
    <t>GB</t>
  </si>
  <si>
    <t>GG</t>
  </si>
  <si>
    <t>GL</t>
  </si>
  <si>
    <t>IE</t>
  </si>
  <si>
    <t>IM</t>
  </si>
  <si>
    <t>IS</t>
  </si>
  <si>
    <t>JE</t>
  </si>
  <si>
    <t>LT</t>
  </si>
  <si>
    <t>LV</t>
  </si>
  <si>
    <t>NL</t>
  </si>
  <si>
    <t>NO</t>
  </si>
  <si>
    <t>PL</t>
  </si>
  <si>
    <t>PT</t>
  </si>
  <si>
    <t>RU</t>
  </si>
  <si>
    <t>SE</t>
  </si>
  <si>
    <t>SUM Official Catches</t>
  </si>
  <si>
    <t>report</t>
  </si>
  <si>
    <t>landings 2020</t>
  </si>
  <si>
    <t>deviation absolute</t>
  </si>
  <si>
    <t>deviation</t>
  </si>
  <si>
    <t>catch_match</t>
  </si>
  <si>
    <t>Problems with duplicates?</t>
  </si>
  <si>
    <t>if catch deviation &gt; 10%, comment if plausible</t>
  </si>
  <si>
    <t>TAC 2020</t>
  </si>
  <si>
    <t>SAD 2020</t>
  </si>
  <si>
    <t>SAD 2021</t>
  </si>
  <si>
    <t>reb.27.1-2</t>
  </si>
  <si>
    <t>na</t>
  </si>
  <si>
    <t>bli.27.5b67</t>
  </si>
  <si>
    <t>whb.27.1-91214</t>
  </si>
  <si>
    <t>cap.27.1-2</t>
  </si>
  <si>
    <t>cod.27.5a</t>
  </si>
  <si>
    <t>cod.27.6a</t>
  </si>
  <si>
    <t>cod.27.7a</t>
  </si>
  <si>
    <t>cod.27.7e-k</t>
  </si>
  <si>
    <t>cod.2127.1f14</t>
  </si>
  <si>
    <t>cod.21.1</t>
  </si>
  <si>
    <t>cod.27.47d20</t>
  </si>
  <si>
    <t>cod.27.1-2</t>
  </si>
  <si>
    <t>cod.27.21</t>
  </si>
  <si>
    <t>cod.27.22-24</t>
  </si>
  <si>
    <t>ldb.27.8c9a</t>
  </si>
  <si>
    <t>reg.27.1-2</t>
  </si>
  <si>
    <t>reg.27.561214</t>
  </si>
  <si>
    <t>ghl.27.561214</t>
  </si>
  <si>
    <t>had.27.5a</t>
  </si>
  <si>
    <t>had.27.6b</t>
  </si>
  <si>
    <t>had.27.7a</t>
  </si>
  <si>
    <t>had.27.7b-k</t>
  </si>
  <si>
    <t>had.27.46a20</t>
  </si>
  <si>
    <t>had.27.1-2</t>
  </si>
  <si>
    <t>hke.27.8c9a</t>
  </si>
  <si>
    <t>hke.27.3a46-8abd</t>
  </si>
  <si>
    <t>her.27.5a</t>
  </si>
  <si>
    <t>her.27.nirs</t>
  </si>
  <si>
    <t>her.27.6a7bc</t>
  </si>
  <si>
    <t>her.27.irls</t>
  </si>
  <si>
    <t>her.27.3a47d</t>
  </si>
  <si>
    <t>her.27.1-24a514a</t>
  </si>
  <si>
    <t>her.27.28</t>
  </si>
  <si>
    <t>her.27.20-24</t>
  </si>
  <si>
    <t>her.27.25-2932</t>
  </si>
  <si>
    <t>her.27.3031</t>
  </si>
  <si>
    <t>hom.27.9a</t>
  </si>
  <si>
    <t>hom.27.2a4a5b6a7a-ce-k8</t>
  </si>
  <si>
    <t>lin.27.5a</t>
  </si>
  <si>
    <t>mac.27.nea</t>
  </si>
  <si>
    <t>lez.27.6b</t>
  </si>
  <si>
    <t>lez.27.4a6a</t>
  </si>
  <si>
    <t>meg.27.7b-k8abd</t>
  </si>
  <si>
    <t>meg.27.8c9a</t>
  </si>
  <si>
    <t>pra.27.3a4a</t>
  </si>
  <si>
    <t>pra.27.1-2</t>
  </si>
  <si>
    <t>nop.27.3a4</t>
  </si>
  <si>
    <t>ple.27.7a</t>
  </si>
  <si>
    <t>ple.27.7d</t>
  </si>
  <si>
    <t>ple.27.7fg</t>
  </si>
  <si>
    <t>ple.27.420</t>
  </si>
  <si>
    <t>ple.27.21-23</t>
  </si>
  <si>
    <t>pok.27.5a</t>
  </si>
  <si>
    <t>pok.27.1-2</t>
  </si>
  <si>
    <t>pok.27.3a4</t>
  </si>
  <si>
    <t>pok.27.6</t>
  </si>
  <si>
    <t>san.sa.3r</t>
  </si>
  <si>
    <t>san.sa.4</t>
  </si>
  <si>
    <t>san.sa.2r</t>
  </si>
  <si>
    <t>san.sa.1r</t>
  </si>
  <si>
    <t>bss.27.4bc7ad-h</t>
  </si>
  <si>
    <t>bss.27.8ab</t>
  </si>
  <si>
    <t>sol.27.7a</t>
  </si>
  <si>
    <t>sol.27.7d</t>
  </si>
  <si>
    <t>sol.27.7e</t>
  </si>
  <si>
    <t>sol.27.7fg</t>
  </si>
  <si>
    <t>sol.27.8ab</t>
  </si>
  <si>
    <t>sol.27.4</t>
  </si>
  <si>
    <t>sol.27.20-24</t>
  </si>
  <si>
    <t>spr.27.4</t>
  </si>
  <si>
    <t>spr.27.22-32</t>
  </si>
  <si>
    <t>usk.27.5a14</t>
  </si>
  <si>
    <t>mon.27.8c9a</t>
  </si>
  <si>
    <t>mon.27.78abd</t>
  </si>
  <si>
    <t>whg.27.6a</t>
  </si>
  <si>
    <t>whg.27.7b-ce-k</t>
  </si>
  <si>
    <t>whg.27.47d</t>
  </si>
  <si>
    <t>pok.27.3a46</t>
  </si>
  <si>
    <t>most recent 2016 assessment</t>
  </si>
  <si>
    <t>year</t>
  </si>
  <si>
    <t>catches</t>
  </si>
  <si>
    <t>SUM catches</t>
  </si>
  <si>
    <t>landings 2016</t>
  </si>
  <si>
    <t>https://doi.org/10.17895/ices.advice.19478510.v1</t>
  </si>
  <si>
    <t>check</t>
  </si>
  <si>
    <t>not included</t>
  </si>
  <si>
    <t>https://doi.org/10.17895/ices.advice.19447787.v1</t>
  </si>
  <si>
    <t>https://doi.org/10.17895/ices.advice.21493974.v1</t>
  </si>
  <si>
    <t>keep</t>
  </si>
  <si>
    <t>No</t>
  </si>
  <si>
    <t>https://doi.org/10.17895/ices.advice.7736</t>
  </si>
  <si>
    <t>https://doi.org/10.17895/ices.advice.19447886.v1</t>
  </si>
  <si>
    <t>https://doi.org/10.17895/ices.advice.19447889.v1</t>
  </si>
  <si>
    <t>https://doi.org/10.17895/ices.advice.19447895.v3</t>
  </si>
  <si>
    <t>https://doi.org/10.17895/ices.advice.19447898.v2</t>
  </si>
  <si>
    <t>https://doi.org/10.17895/ices.advice.19447838.v1</t>
  </si>
  <si>
    <t>https://doi.org/10.17895/ices.advice.19447835.v1</t>
  </si>
  <si>
    <t>https://doi.org/10.17895/ices.advice.21406881.v1</t>
  </si>
  <si>
    <t>https://doi.org/10.17895/ices.advice.7741</t>
  </si>
  <si>
    <t>https://doi.org/10.17895/ices.advice.19447865.v1</t>
  </si>
  <si>
    <t>https://doi.org/10.17895/ices.advice.19447868.v1</t>
  </si>
  <si>
    <t>https://doi.org/10.17895/ices.advice.19448036.v1</t>
  </si>
  <si>
    <t>https://doi.org/10.17895/ices.advice.19453697.v1</t>
  </si>
  <si>
    <t>https://doi.org/10.17895/ices.advice.19453700.v1</t>
  </si>
  <si>
    <t>https://doi.org/10.17895/ices.advice.19447931.v1</t>
  </si>
  <si>
    <t>https://doi.org/10.17895/ices.advice.19447949.v1</t>
  </si>
  <si>
    <t>https://doi.org/10.17895/ices.advice.19447952.v1</t>
  </si>
  <si>
    <t>https://doi.org/10.17895/ices.advice.19447958.v1</t>
  </si>
  <si>
    <t>https://doi.org/10.17895/ices.advice.19447961.v1</t>
  </si>
  <si>
    <t>https://doi.org/10.17895/ices.advice.19447943.v3</t>
  </si>
  <si>
    <t>https://doi.org/10.17895/ices.advice.8449</t>
  </si>
  <si>
    <t>https://doi.org/10.17895/ices.advice.19448018.v1</t>
  </si>
  <si>
    <t>https://doi.org/10.17895/ices.advice.19448012.v1</t>
  </si>
  <si>
    <t>https://doi.org/10.17895/ices.advice.19447988.v1</t>
  </si>
  <si>
    <t>Yes</t>
  </si>
  <si>
    <t>https://doi.org/10.17895/ices.advice.19448006.v1</t>
  </si>
  <si>
    <t>https://doi.org/10.17895/ices.advice.7772</t>
  </si>
  <si>
    <t>https://doi.org/10.17895/ices.advice.19448003.v1</t>
  </si>
  <si>
    <t>https://doi.org/10.17895/ices.advice.19447985.v1</t>
  </si>
  <si>
    <t>https://doi.org/10.17895/ices.advice.19772380.v1</t>
  </si>
  <si>
    <t>https://doi.org/10.17895/ices.advice.19447976.v1</t>
  </si>
  <si>
    <t>https://doi.org/10.17895/ices.advice.19447964.v1</t>
  </si>
  <si>
    <t>https://doi.org/10.17895/ices.advice.19447970.v2</t>
  </si>
  <si>
    <t>https://doi.org/10.17895/ices.advice.19447979.v1</t>
  </si>
  <si>
    <t>https://doi.org/10.17895/ices.advice.19448030.v1</t>
  </si>
  <si>
    <t>https://doi.org/10.17895/ices.advice.19772383.v1</t>
  </si>
  <si>
    <t>https://doi.org/10.17895/ices.advice.19448045.v1</t>
  </si>
  <si>
    <t>https://doi.org/10.17895/ices.advice.19772392.v1</t>
  </si>
  <si>
    <t>https://doi.org/10.17895/ices.advice.19772389.v1</t>
  </si>
  <si>
    <t>https://doi.org/10.17895/ices.advice.19448042.v1</t>
  </si>
  <si>
    <t>https://doi.org/10.17895/ices.advice.21333687.v1</t>
  </si>
  <si>
    <t>https://doi.org/10.17895/ices.advice.19448060.v2</t>
  </si>
  <si>
    <t>https://doi.org/10.17895/ices.advice.19453658.v1</t>
  </si>
  <si>
    <t>https://doi.org/10.17895/ices.advice.7833</t>
  </si>
  <si>
    <t>https://doi.org/10.17895/ices.advice.19772446.v1</t>
  </si>
  <si>
    <t>https://doi.org/10.17895/ices.advice.19453592.v1</t>
  </si>
  <si>
    <t>https://doi.org/10.17895/ices.advice.19453628.v2</t>
  </si>
  <si>
    <t>https://doi.org/10.17895/ices.advice.19453634.v1</t>
  </si>
  <si>
    <t>https://doi.org/10.17895/ices.advice.19453586.v2</t>
  </si>
  <si>
    <t>https://doi.org/10.17895/ices.advice.19453550.v4</t>
  </si>
  <si>
    <t>https://doi.org/10.17895/ices.advice.19453652.v1</t>
  </si>
  <si>
    <t>https://doi.org/10.17895/ices.advice.19453646.v1</t>
  </si>
  <si>
    <t>https://doi.org/10.17895/ices.advice.21815184.v1</t>
  </si>
  <si>
    <t>https://doi.org/10.17895/ices.advice.21815193.v1</t>
  </si>
  <si>
    <t>https://doi.org/10.17895/ices.advice.21815175.v1</t>
  </si>
  <si>
    <t>https://doi.org/10.17895/ices.advice.21815148.v2</t>
  </si>
  <si>
    <t>https://doi.org/10.17895/ices.advice.19447796.v1</t>
  </si>
  <si>
    <t>https://doi.org/10.17895/ices.advice.19447817.v2</t>
  </si>
  <si>
    <t>https://doi.org/10.17895/ices.advice.19453817.v1</t>
  </si>
  <si>
    <t>https://doi.org/10.17895/ices.advice.19453820.v1</t>
  </si>
  <si>
    <t>https://doi.org/10.17895/ices.advice.19453826.v1</t>
  </si>
  <si>
    <t>https://doi.org/10.17895/ices.advice.19453829.v1</t>
  </si>
  <si>
    <t>https://doi.org/10.17895/ices.advice.19453853.v1</t>
  </si>
  <si>
    <t>https://doi.org/10.17895/ices.advice.19453814.v1</t>
  </si>
  <si>
    <t>https://doi.org/10.17895/ices.advice.19453811.v2</t>
  </si>
  <si>
    <t>https://doi.org/10.17895/ices.advice.19453856.v1</t>
  </si>
  <si>
    <t>https://doi.org/10.17895/ices.advice.19453874.v1</t>
  </si>
  <si>
    <t>https://doi.org/10.17895/ices.advice.19453454.v1</t>
  </si>
  <si>
    <t>NA - The advice link for key 17651 was not found!</t>
  </si>
  <si>
    <t>https://doi.org/10.17895/ices.advice.19457426.v1</t>
  </si>
  <si>
    <t>https://doi.org/10.17895/ices.advice.19458416.v2</t>
  </si>
  <si>
    <t>https://doi.org/10.17895/ices.advice.19457411.v2</t>
  </si>
  <si>
    <t>https://doi.org/10.17895/ices.advice.19453649.v1</t>
  </si>
  <si>
    <t>catches most recent</t>
  </si>
  <si>
    <t>other</t>
  </si>
  <si>
    <t>SUM catches / Landings 2021</t>
  </si>
  <si>
    <t>sum_c_catches</t>
  </si>
  <si>
    <r>
      <rPr>
        <sz val="9"/>
        <rFont val="Carlito"/>
        <family val="2"/>
      </rPr>
      <t>Division 6.a</t>
    </r>
  </si>
  <si>
    <r>
      <rPr>
        <sz val="9"/>
        <rFont val="Carlito"/>
        <family val="2"/>
      </rPr>
      <t>Country</t>
    </r>
  </si>
  <si>
    <r>
      <rPr>
        <sz val="9"/>
        <rFont val="Carlito"/>
        <family val="2"/>
      </rPr>
      <t>2020*</t>
    </r>
  </si>
  <si>
    <r>
      <rPr>
        <sz val="9"/>
        <rFont val="Carlito"/>
        <family val="2"/>
      </rPr>
      <t>2021*</t>
    </r>
  </si>
  <si>
    <r>
      <rPr>
        <sz val="9"/>
        <rFont val="Carlito"/>
        <family val="2"/>
      </rPr>
      <t>Germany</t>
    </r>
  </si>
  <si>
    <r>
      <rPr>
        <sz val="9"/>
        <rFont val="Carlito"/>
        <family val="2"/>
      </rPr>
      <t>Denmark</t>
    </r>
  </si>
  <si>
    <r>
      <rPr>
        <sz val="9"/>
        <rFont val="Carlito"/>
        <family val="2"/>
      </rPr>
      <t>Spain</t>
    </r>
  </si>
  <si>
    <r>
      <rPr>
        <sz val="9"/>
        <rFont val="Carlito"/>
        <family val="2"/>
      </rPr>
      <t>Faroes</t>
    </r>
  </si>
  <si>
    <r>
      <rPr>
        <sz val="9"/>
        <rFont val="Carlito"/>
        <family val="2"/>
      </rPr>
      <t>France</t>
    </r>
  </si>
  <si>
    <r>
      <rPr>
        <sz val="9"/>
        <rFont val="Carlito"/>
        <family val="2"/>
      </rPr>
      <t>Ireland</t>
    </r>
  </si>
  <si>
    <r>
      <rPr>
        <sz val="9"/>
        <rFont val="Carlito"/>
        <family val="2"/>
      </rPr>
      <t>Netherlands</t>
    </r>
  </si>
  <si>
    <r>
      <rPr>
        <sz val="9"/>
        <rFont val="Carlito"/>
        <family val="2"/>
      </rPr>
      <t>Norway</t>
    </r>
  </si>
  <si>
    <r>
      <rPr>
        <sz val="9"/>
        <rFont val="Carlito"/>
        <family val="2"/>
      </rPr>
      <t>UK</t>
    </r>
  </si>
  <si>
    <r>
      <rPr>
        <sz val="9"/>
        <rFont val="Carlito"/>
        <family val="2"/>
      </rPr>
      <t>BMS landings</t>
    </r>
  </si>
  <si>
    <r>
      <rPr>
        <sz val="9"/>
        <rFont val="Carlito"/>
        <family val="2"/>
      </rPr>
      <t>Subdivision 20</t>
    </r>
  </si>
  <si>
    <r>
      <rPr>
        <sz val="9"/>
        <rFont val="Carlito"/>
        <family val="2"/>
      </rPr>
      <t>Portugal</t>
    </r>
  </si>
  <si>
    <r>
      <rPr>
        <sz val="9"/>
        <rFont val="Carlito"/>
        <family val="2"/>
      </rPr>
      <t>Sweden</t>
    </r>
  </si>
  <si>
    <r>
      <rPr>
        <sz val="9"/>
        <rFont val="Carlito"/>
        <family val="2"/>
      </rPr>
      <t>&lt; 1</t>
    </r>
  </si>
  <si>
    <r>
      <rPr>
        <sz val="9"/>
        <rFont val="Carlito"/>
        <family val="2"/>
      </rPr>
      <t>Subarea 4</t>
    </r>
  </si>
  <si>
    <r>
      <rPr>
        <sz val="9"/>
        <rFont val="Carlito"/>
        <family val="2"/>
      </rPr>
      <t>Belgium</t>
    </r>
  </si>
  <si>
    <r>
      <rPr>
        <sz val="9"/>
        <rFont val="Carlito"/>
        <family val="2"/>
      </rPr>
      <t>Greenland</t>
    </r>
  </si>
  <si>
    <r>
      <rPr>
        <sz val="9"/>
        <rFont val="Carlito"/>
        <family val="2"/>
      </rPr>
      <t>Iceland</t>
    </r>
  </si>
  <si>
    <r>
      <rPr>
        <sz val="9"/>
        <rFont val="Carlito"/>
        <family val="2"/>
      </rPr>
      <t>Lithuania</t>
    </r>
  </si>
  <si>
    <t>Germany</t>
  </si>
  <si>
    <t>Denmark</t>
  </si>
  <si>
    <t>Spain</t>
  </si>
  <si>
    <t>Faroes</t>
  </si>
  <si>
    <t>France</t>
  </si>
  <si>
    <t>Ireland</t>
  </si>
  <si>
    <t>Netherlands</t>
  </si>
  <si>
    <t>Norway</t>
  </si>
  <si>
    <t>UK</t>
  </si>
  <si>
    <t>BMS landings</t>
  </si>
  <si>
    <t>Portugal</t>
  </si>
  <si>
    <t>Sweden</t>
  </si>
  <si>
    <t>Belgium</t>
  </si>
  <si>
    <t>Greenland</t>
  </si>
  <si>
    <t>Iceland</t>
  </si>
  <si>
    <t>Lithuania</t>
  </si>
  <si>
    <t>Poland</t>
  </si>
  <si>
    <r>
      <rPr>
        <sz val="8"/>
        <rFont val="Carlito"/>
        <family val="2"/>
      </rPr>
      <t>Country</t>
    </r>
  </si>
  <si>
    <r>
      <rPr>
        <sz val="8"/>
        <rFont val="Carlito"/>
        <family val="2"/>
      </rPr>
      <t>2019**</t>
    </r>
  </si>
  <si>
    <r>
      <rPr>
        <sz val="8"/>
        <rFont val="Carlito"/>
        <family val="2"/>
      </rPr>
      <t>2020**</t>
    </r>
  </si>
  <si>
    <r>
      <rPr>
        <sz val="8"/>
        <rFont val="Carlito"/>
        <family val="2"/>
      </rPr>
      <t>Denmark</t>
    </r>
  </si>
  <si>
    <r>
      <rPr>
        <sz val="8"/>
        <rFont val="Carlito"/>
        <family val="2"/>
      </rPr>
      <t>Faroe Islands</t>
    </r>
  </si>
  <si>
    <r>
      <rPr>
        <sz val="8"/>
        <rFont val="Carlito"/>
        <family val="2"/>
      </rPr>
      <t>France</t>
    </r>
  </si>
  <si>
    <r>
      <rPr>
        <sz val="8"/>
        <rFont val="Carlito"/>
        <family val="2"/>
      </rPr>
      <t>Germany</t>
    </r>
  </si>
  <si>
    <r>
      <rPr>
        <sz val="8"/>
        <rFont val="Carlito"/>
        <family val="2"/>
      </rPr>
      <t>Ireland</t>
    </r>
  </si>
  <si>
    <r>
      <rPr>
        <sz val="8"/>
        <rFont val="Carlito"/>
        <family val="2"/>
      </rPr>
      <t>Netherlands</t>
    </r>
  </si>
  <si>
    <r>
      <rPr>
        <sz val="8"/>
        <rFont val="Carlito"/>
        <family val="2"/>
      </rPr>
      <t>Lithuania</t>
    </r>
  </si>
  <si>
    <r>
      <rPr>
        <sz val="8"/>
        <rFont val="Carlito"/>
        <family val="2"/>
      </rPr>
      <t>Norway</t>
    </r>
  </si>
  <si>
    <r>
      <rPr>
        <sz val="8"/>
        <rFont val="Carlito"/>
        <family val="2"/>
      </rPr>
      <t>UK</t>
    </r>
  </si>
  <si>
    <r>
      <rPr>
        <sz val="8"/>
        <rFont val="Carlito"/>
        <family val="2"/>
      </rPr>
      <t>Discards *</t>
    </r>
  </si>
  <si>
    <r>
      <rPr>
        <sz val="8"/>
        <rFont val="Carlito"/>
        <family val="2"/>
      </rPr>
      <t>ICES estimate</t>
    </r>
  </si>
  <si>
    <r>
      <rPr>
        <sz val="8"/>
        <rFont val="Carlito"/>
        <family val="2"/>
      </rPr>
      <t>Total landings</t>
    </r>
  </si>
  <si>
    <r>
      <rPr>
        <sz val="8"/>
        <rFont val="Carlito"/>
        <family val="2"/>
      </rPr>
      <t>Total catch</t>
    </r>
  </si>
  <si>
    <r>
      <rPr>
        <sz val="8"/>
        <rFont val="Carlito"/>
        <family val="2"/>
      </rPr>
      <t xml:space="preserve">Corrected   for   6.a   South/7.b–c   unallocated/area
</t>
    </r>
    <r>
      <rPr>
        <sz val="8"/>
        <rFont val="Carlito"/>
        <family val="2"/>
      </rPr>
      <t>misreported</t>
    </r>
  </si>
  <si>
    <r>
      <rPr>
        <sz val="8"/>
        <rFont val="Carlito"/>
        <family val="2"/>
      </rPr>
      <t>Corrected for 6.a North unallocated</t>
    </r>
  </si>
  <si>
    <r>
      <rPr>
        <sz val="8"/>
        <rFont val="Carlito"/>
        <family val="2"/>
      </rPr>
      <t>Corrected for 6.a North area misreported</t>
    </r>
  </si>
  <si>
    <t>Species</t>
  </si>
  <si>
    <t>Area</t>
  </si>
  <si>
    <t>Units</t>
  </si>
  <si>
    <t>Country</t>
  </si>
  <si>
    <t>2020</t>
  </si>
  <si>
    <t>HOM</t>
  </si>
  <si>
    <t>27.8</t>
  </si>
  <si>
    <t>TLW</t>
  </si>
  <si>
    <t>27.4.a</t>
  </si>
  <si>
    <t>27.6.a</t>
  </si>
  <si>
    <t>27.7.a</t>
  </si>
  <si>
    <t>27.7.e</t>
  </si>
  <si>
    <t>27.7.f</t>
  </si>
  <si>
    <t>27.2.a</t>
  </si>
  <si>
    <t>27.7.b</t>
  </si>
  <si>
    <t>27.7.c</t>
  </si>
  <si>
    <t>27.7.g</t>
  </si>
  <si>
    <t>27.7.h</t>
  </si>
  <si>
    <t>27.7.j</t>
  </si>
  <si>
    <t>27.7.k</t>
  </si>
  <si>
    <t>27.5.b</t>
  </si>
  <si>
    <t>IR</t>
  </si>
  <si>
    <r>
      <rPr>
        <sz val="9"/>
        <rFont val="Carlito"/>
        <family val="2"/>
      </rPr>
      <t>Year and SD</t>
    </r>
  </si>
  <si>
    <r>
      <rPr>
        <sz val="9"/>
        <rFont val="Carlito"/>
        <family val="2"/>
      </rPr>
      <t>Aggregate BMS</t>
    </r>
  </si>
  <si>
    <r>
      <rPr>
        <sz val="9"/>
        <rFont val="Carlito"/>
        <family val="2"/>
      </rPr>
      <t>Total catches</t>
    </r>
  </si>
  <si>
    <r>
      <rPr>
        <sz val="9"/>
        <rFont val="Carlito"/>
        <family val="2"/>
      </rPr>
      <t>Discards</t>
    </r>
  </si>
  <si>
    <r>
      <rPr>
        <sz val="9"/>
        <rFont val="Carlito"/>
        <family val="2"/>
      </rPr>
      <t>Landings</t>
    </r>
  </si>
  <si>
    <r>
      <rPr>
        <sz val="9"/>
        <rFont val="Carlito"/>
        <family val="2"/>
      </rPr>
      <t>SD 21</t>
    </r>
  </si>
  <si>
    <r>
      <rPr>
        <sz val="9"/>
        <rFont val="Carlito"/>
        <family val="2"/>
      </rPr>
      <t>SD 23</t>
    </r>
  </si>
  <si>
    <r>
      <rPr>
        <sz val="9"/>
        <rFont val="Carlito"/>
        <family val="2"/>
      </rPr>
      <t>SD 22</t>
    </r>
  </si>
  <si>
    <r>
      <rPr>
        <b/>
        <sz val="8.5"/>
        <rFont val="Carlito"/>
        <family val="2"/>
      </rPr>
      <t>Table 9.1.1 Sandeel. Official catches (’000 t), 1952–2022 for area 27.4 and 27.3.a. Note that catches from 27.3.a are only available from 1973–2022.</t>
    </r>
  </si>
  <si>
    <r>
      <rPr>
        <b/>
        <sz val="8.5"/>
        <rFont val="Carlito"/>
        <family val="2"/>
      </rPr>
      <t>Year</t>
    </r>
  </si>
  <si>
    <r>
      <rPr>
        <b/>
        <sz val="8.5"/>
        <rFont val="Carlito"/>
        <family val="2"/>
      </rPr>
      <t>Area</t>
    </r>
  </si>
  <si>
    <r>
      <rPr>
        <b/>
        <sz val="8.5"/>
        <rFont val="Carlito"/>
        <family val="2"/>
      </rPr>
      <t>Denmark</t>
    </r>
  </si>
  <si>
    <r>
      <rPr>
        <b/>
        <sz val="8.5"/>
        <rFont val="Carlito"/>
        <family val="2"/>
      </rPr>
      <t>Germany</t>
    </r>
  </si>
  <si>
    <r>
      <rPr>
        <b/>
        <sz val="8.5"/>
        <rFont val="Carlito"/>
        <family val="2"/>
      </rPr>
      <t>Faroes</t>
    </r>
  </si>
  <si>
    <r>
      <rPr>
        <b/>
        <sz val="8.5"/>
        <rFont val="Carlito"/>
        <family val="2"/>
      </rPr>
      <t>Ireland</t>
    </r>
  </si>
  <si>
    <r>
      <rPr>
        <b/>
        <sz val="8.5"/>
        <rFont val="Carlito"/>
        <family val="2"/>
      </rPr>
      <t>Netherlands</t>
    </r>
  </si>
  <si>
    <r>
      <rPr>
        <b/>
        <sz val="8.5"/>
        <rFont val="Carlito"/>
        <family val="2"/>
      </rPr>
      <t>Norway</t>
    </r>
  </si>
  <si>
    <r>
      <rPr>
        <b/>
        <sz val="8.5"/>
        <rFont val="Carlito"/>
        <family val="2"/>
      </rPr>
      <t>Sweden</t>
    </r>
  </si>
  <si>
    <r>
      <rPr>
        <b/>
        <sz val="8.5"/>
        <rFont val="Carlito"/>
        <family val="2"/>
      </rPr>
      <t>UK</t>
    </r>
  </si>
  <si>
    <r>
      <rPr>
        <b/>
        <sz val="8.5"/>
        <rFont val="Carlito"/>
        <family val="2"/>
      </rPr>
      <t>Lithuania</t>
    </r>
  </si>
  <si>
    <r>
      <rPr>
        <b/>
        <sz val="8.5"/>
        <rFont val="Carlito"/>
        <family val="2"/>
      </rPr>
      <t>France</t>
    </r>
  </si>
  <si>
    <r>
      <rPr>
        <b/>
        <sz val="8.5"/>
        <rFont val="Carlito"/>
        <family val="2"/>
      </rPr>
      <t>Total</t>
    </r>
  </si>
  <si>
    <r>
      <rPr>
        <sz val="8.5"/>
        <rFont val="Carlito"/>
        <family val="2"/>
      </rPr>
      <t>-</t>
    </r>
  </si>
  <si>
    <r>
      <rPr>
        <sz val="8.5"/>
        <rFont val="Carlito"/>
        <family val="2"/>
      </rPr>
      <t>27.3.a + 27.4</t>
    </r>
  </si>
  <si>
    <r>
      <rPr>
        <b/>
        <sz val="8.5"/>
        <rFont val="Carlito"/>
        <family val="2"/>
      </rPr>
      <t>Area 1r</t>
    </r>
  </si>
  <si>
    <r>
      <rPr>
        <b/>
        <sz val="8.5"/>
        <rFont val="Carlito"/>
        <family val="2"/>
      </rPr>
      <t>Area 2r</t>
    </r>
  </si>
  <si>
    <r>
      <rPr>
        <b/>
        <sz val="8.5"/>
        <rFont val="Carlito"/>
        <family val="2"/>
      </rPr>
      <t>Area 3r</t>
    </r>
  </si>
  <si>
    <r>
      <rPr>
        <b/>
        <sz val="8.5"/>
        <rFont val="Carlito"/>
        <family val="2"/>
      </rPr>
      <t>Area 4</t>
    </r>
  </si>
  <si>
    <r>
      <rPr>
        <b/>
        <sz val="8.5"/>
        <rFont val="Carlito"/>
        <family val="2"/>
      </rPr>
      <t>Area 5r</t>
    </r>
  </si>
  <si>
    <r>
      <rPr>
        <b/>
        <sz val="8.5"/>
        <rFont val="Carlito"/>
        <family val="2"/>
      </rPr>
      <t>Area 6</t>
    </r>
  </si>
  <si>
    <r>
      <rPr>
        <b/>
        <sz val="8.5"/>
        <rFont val="Carlito"/>
        <family val="2"/>
      </rPr>
      <t>Area 7r</t>
    </r>
  </si>
  <si>
    <r>
      <rPr>
        <b/>
        <sz val="8.5"/>
        <rFont val="Carlito"/>
        <family val="2"/>
      </rPr>
      <t>All</t>
    </r>
  </si>
  <si>
    <t>total 1r-4</t>
  </si>
  <si>
    <t>share 1r</t>
  </si>
  <si>
    <t>share 2r</t>
  </si>
  <si>
    <t>share 3r</t>
  </si>
  <si>
    <t>share 4</t>
  </si>
  <si>
    <t>1r</t>
  </si>
  <si>
    <t>2r</t>
  </si>
  <si>
    <t>3r</t>
  </si>
  <si>
    <t>4r</t>
  </si>
  <si>
    <r>
      <rPr>
        <sz val="9"/>
        <rFont val="Carlito"/>
        <family val="2"/>
      </rPr>
      <t>629 tonnes</t>
    </r>
  </si>
  <si>
    <r>
      <rPr>
        <b/>
        <sz val="9"/>
        <rFont val="Carlito"/>
        <family val="2"/>
      </rPr>
      <t xml:space="preserve">Table 8                   </t>
    </r>
    <r>
      <rPr>
        <sz val="9"/>
        <rFont val="Carlito"/>
        <family val="2"/>
      </rPr>
      <t>Sole in Division 7.a. History of official and ICES estimated landings. Weights are in tonnes.</t>
    </r>
  </si>
  <si>
    <r>
      <rPr>
        <sz val="9"/>
        <rFont val="Carlito"/>
        <family val="2"/>
      </rPr>
      <t>Year</t>
    </r>
  </si>
  <si>
    <r>
      <rPr>
        <sz val="9"/>
        <rFont val="Carlito"/>
        <family val="2"/>
      </rPr>
      <t>UK (E + W)</t>
    </r>
  </si>
  <si>
    <r>
      <rPr>
        <sz val="9"/>
        <rFont val="Carlito"/>
        <family val="2"/>
      </rPr>
      <t>UK (Isle of Man)</t>
    </r>
  </si>
  <si>
    <r>
      <rPr>
        <sz val="9"/>
        <rFont val="Carlito"/>
        <family val="2"/>
      </rPr>
      <t>UK (NI)*</t>
    </r>
  </si>
  <si>
    <r>
      <rPr>
        <sz val="9"/>
        <rFont val="Carlito"/>
        <family val="2"/>
      </rPr>
      <t xml:space="preserve">UK
</t>
    </r>
    <r>
      <rPr>
        <sz val="9"/>
        <rFont val="Carlito"/>
        <family val="2"/>
      </rPr>
      <t>(Scotland)</t>
    </r>
  </si>
  <si>
    <r>
      <rPr>
        <sz val="9"/>
        <rFont val="Carlito"/>
        <family val="2"/>
      </rPr>
      <t>Officially reported</t>
    </r>
  </si>
  <si>
    <r>
      <rPr>
        <sz val="9"/>
        <rFont val="Carlito"/>
        <family val="2"/>
      </rPr>
      <t xml:space="preserve">ICES
</t>
    </r>
    <r>
      <rPr>
        <sz val="9"/>
        <rFont val="Carlito"/>
        <family val="2"/>
      </rPr>
      <t>landings</t>
    </r>
  </si>
  <si>
    <r>
      <rPr>
        <sz val="9"/>
        <rFont val="Carlito"/>
        <family val="2"/>
      </rPr>
      <t>-</t>
    </r>
  </si>
  <si>
    <r>
      <rPr>
        <sz val="9"/>
        <rFont val="Carlito"/>
        <family val="2"/>
      </rPr>
      <t>--</t>
    </r>
  </si>
  <si>
    <r>
      <rPr>
        <sz val="9"/>
        <rFont val="Carlito"/>
        <family val="2"/>
      </rPr>
      <t>†</t>
    </r>
  </si>
  <si>
    <r>
      <rPr>
        <sz val="9"/>
        <rFont val="Carlito"/>
        <family val="2"/>
      </rPr>
      <t>345†</t>
    </r>
  </si>
  <si>
    <r>
      <rPr>
        <sz val="9"/>
        <rFont val="Carlito"/>
        <family val="2"/>
      </rPr>
      <t>2020**</t>
    </r>
  </si>
  <si>
    <r>
      <rPr>
        <sz val="9"/>
        <rFont val="Carlito"/>
        <family val="2"/>
      </rPr>
      <t>2021**</t>
    </r>
  </si>
  <si>
    <r>
      <rPr>
        <sz val="9"/>
        <rFont val="Carlito"/>
        <family val="2"/>
      </rPr>
      <t xml:space="preserve">* 1989 onwards: N. Ireland included with England &amp; Wales.
</t>
    </r>
    <r>
      <rPr>
        <sz val="9"/>
        <rFont val="Carlito"/>
        <family val="2"/>
      </rPr>
      <t>** Preliminary.</t>
    </r>
  </si>
  <si>
    <r>
      <rPr>
        <sz val="9"/>
        <rFont val="Carlito"/>
        <family val="2"/>
      </rPr>
      <t>† Incomplete/missing due to part of the data being unavailable under data confidentiality clauses.</t>
    </r>
  </si>
  <si>
    <t>spr.27.3a4</t>
  </si>
  <si>
    <t>Fish Stock</t>
  </si>
  <si>
    <t>Sum_C_Catches</t>
  </si>
  <si>
    <t>SPR</t>
  </si>
  <si>
    <t>27.4.b</t>
  </si>
  <si>
    <t>27.4.c</t>
  </si>
  <si>
    <t>27.3.a.20</t>
  </si>
  <si>
    <t>27.3.a.21</t>
  </si>
  <si>
    <t>c_catches from year</t>
  </si>
  <si>
    <r>
      <rPr>
        <b/>
        <sz val="5"/>
        <rFont val="Arial"/>
        <family val="2"/>
      </rPr>
      <t>Table 2.3.1     Cod in SD 22-24. Total landings (tons) of COD in the ICES Sub-divisions 22, 23, 24.</t>
    </r>
  </si>
  <si>
    <r>
      <rPr>
        <sz val="4"/>
        <rFont val="Arial"/>
        <family val="2"/>
      </rPr>
      <t>Denmark</t>
    </r>
  </si>
  <si>
    <r>
      <rPr>
        <sz val="4"/>
        <rFont val="Arial"/>
        <family val="2"/>
      </rPr>
      <t>Finland</t>
    </r>
  </si>
  <si>
    <r>
      <rPr>
        <sz val="4"/>
        <rFont val="Arial"/>
        <family val="2"/>
      </rPr>
      <t>German</t>
    </r>
  </si>
  <si>
    <r>
      <rPr>
        <sz val="4"/>
        <rFont val="Arial"/>
        <family val="2"/>
      </rPr>
      <t>Germany,</t>
    </r>
  </si>
  <si>
    <r>
      <rPr>
        <sz val="4"/>
        <rFont val="Arial"/>
        <family val="2"/>
      </rPr>
      <t>Estonia</t>
    </r>
  </si>
  <si>
    <r>
      <rPr>
        <sz val="4"/>
        <rFont val="Arial"/>
        <family val="2"/>
      </rPr>
      <t>Lithuania</t>
    </r>
  </si>
  <si>
    <r>
      <rPr>
        <sz val="4"/>
        <rFont val="Arial"/>
        <family val="2"/>
      </rPr>
      <t>Latvia</t>
    </r>
  </si>
  <si>
    <r>
      <rPr>
        <sz val="4"/>
        <rFont val="Arial"/>
        <family val="2"/>
      </rPr>
      <t>Poland</t>
    </r>
  </si>
  <si>
    <r>
      <rPr>
        <sz val="4"/>
        <rFont val="Arial"/>
        <family val="2"/>
      </rPr>
      <t>Sweden</t>
    </r>
  </si>
  <si>
    <r>
      <rPr>
        <sz val="4"/>
        <rFont val="Arial"/>
        <family val="2"/>
      </rPr>
      <t>Total</t>
    </r>
  </si>
  <si>
    <r>
      <rPr>
        <sz val="4"/>
        <rFont val="Arial"/>
        <family val="2"/>
      </rPr>
      <t>Dem.Rep.</t>
    </r>
    <r>
      <rPr>
        <vertAlign val="superscript"/>
        <sz val="4"/>
        <rFont val="Arial"/>
        <family val="2"/>
      </rPr>
      <t>1</t>
    </r>
  </si>
  <si>
    <r>
      <rPr>
        <sz val="4"/>
        <rFont val="Arial"/>
        <family val="2"/>
      </rPr>
      <t>FRG</t>
    </r>
  </si>
  <si>
    <r>
      <rPr>
        <sz val="4"/>
        <rFont val="Arial"/>
        <family val="2"/>
      </rPr>
      <t>Grand total</t>
    </r>
  </si>
  <si>
    <r>
      <rPr>
        <sz val="4"/>
        <rFont val="Arial"/>
        <family val="2"/>
      </rPr>
      <t>22+24</t>
    </r>
  </si>
  <si>
    <r>
      <rPr>
        <sz val="4"/>
        <rFont val="Arial"/>
        <family val="2"/>
      </rPr>
      <t>Unalloc.</t>
    </r>
  </si>
  <si>
    <r>
      <rPr>
        <vertAlign val="superscript"/>
        <sz val="4"/>
        <rFont val="Arial"/>
        <family val="2"/>
      </rPr>
      <t>1</t>
    </r>
    <r>
      <rPr>
        <sz val="4"/>
        <rFont val="Arial"/>
        <family val="2"/>
      </rPr>
      <t xml:space="preserve"> Includes landings from Oct.-Dec. 1990 of Fed.Rep.Germany.</t>
    </r>
  </si>
  <si>
    <r>
      <rPr>
        <sz val="9"/>
        <rFont val="Carlito"/>
        <family val="2"/>
      </rPr>
      <t xml:space="preserve">UK
</t>
    </r>
    <r>
      <rPr>
        <sz val="9"/>
        <rFont val="Carlito"/>
        <family val="2"/>
      </rPr>
      <t>(NI, E, &amp; W)</t>
    </r>
  </si>
  <si>
    <r>
      <rPr>
        <sz val="9"/>
        <rFont val="Carlito"/>
        <family val="2"/>
      </rPr>
      <t xml:space="preserve">UK
</t>
    </r>
    <r>
      <rPr>
        <sz val="9"/>
        <rFont val="Carlito"/>
        <family val="2"/>
      </rPr>
      <t>(Isle of Man)</t>
    </r>
  </si>
  <si>
    <r>
      <rPr>
        <sz val="9"/>
        <rFont val="Carlito"/>
        <family val="2"/>
      </rPr>
      <t>Total official landings</t>
    </r>
  </si>
  <si>
    <r>
      <rPr>
        <sz val="9"/>
        <rFont val="Carlito"/>
        <family val="2"/>
      </rPr>
      <t xml:space="preserve">ICES
</t>
    </r>
    <r>
      <rPr>
        <sz val="9"/>
        <rFont val="Carlito"/>
        <family val="2"/>
      </rPr>
      <t>discards</t>
    </r>
  </si>
  <si>
    <r>
      <rPr>
        <sz val="9"/>
        <rFont val="Carlito"/>
        <family val="2"/>
      </rPr>
      <t>ICES estimates of catches</t>
    </r>
  </si>
  <si>
    <r>
      <rPr>
        <sz val="9"/>
        <rFont val="Carlito"/>
        <family val="2"/>
      </rPr>
      <t>2019*</t>
    </r>
  </si>
  <si>
    <t>year of c_catches</t>
  </si>
  <si>
    <r>
      <rPr>
        <b/>
        <sz val="9"/>
        <rFont val="Carlito"/>
        <family val="2"/>
      </rPr>
      <t xml:space="preserve">Table 8                   </t>
    </r>
    <r>
      <rPr>
        <sz val="9"/>
        <rFont val="Carlito"/>
        <family val="2"/>
      </rPr>
      <t xml:space="preserve">Plaice in Subarea 4 and Subdivision 20. History of official commercial catch and landings of plaice in Subarea 4, along with ICES estimates for individual areas. All weights are in tonnes.
</t>
    </r>
    <r>
      <rPr>
        <sz val="9"/>
        <rFont val="Carlito"/>
        <family val="2"/>
      </rPr>
      <t>NS = North Sea, SK = Skagerrak.</t>
    </r>
  </si>
  <si>
    <r>
      <rPr>
        <sz val="9"/>
        <rFont val="Carlito"/>
        <family val="2"/>
      </rPr>
      <t>Belgium NS</t>
    </r>
  </si>
  <si>
    <r>
      <rPr>
        <sz val="9"/>
        <rFont val="Carlito"/>
        <family val="2"/>
      </rPr>
      <t>Denmark NS</t>
    </r>
  </si>
  <si>
    <r>
      <rPr>
        <sz val="9"/>
        <rFont val="Carlito"/>
        <family val="2"/>
      </rPr>
      <t>France NS</t>
    </r>
  </si>
  <si>
    <r>
      <rPr>
        <sz val="9"/>
        <rFont val="Carlito"/>
        <family val="2"/>
      </rPr>
      <t>Germany NS</t>
    </r>
  </si>
  <si>
    <r>
      <rPr>
        <sz val="9"/>
        <rFont val="Carlito"/>
        <family val="2"/>
      </rPr>
      <t>Netherlands NS</t>
    </r>
  </si>
  <si>
    <r>
      <rPr>
        <sz val="9"/>
        <rFont val="Carlito"/>
        <family val="2"/>
      </rPr>
      <t>Norway NS</t>
    </r>
  </si>
  <si>
    <r>
      <rPr>
        <sz val="9"/>
        <rFont val="Carlito"/>
        <family val="2"/>
      </rPr>
      <t>Sweden NS</t>
    </r>
  </si>
  <si>
    <r>
      <rPr>
        <sz val="9"/>
        <rFont val="Carlito"/>
        <family val="2"/>
      </rPr>
      <t>UK NS</t>
    </r>
  </si>
  <si>
    <r>
      <rPr>
        <sz val="9"/>
        <rFont val="Carlito"/>
        <family val="2"/>
      </rPr>
      <t>Others NS</t>
    </r>
  </si>
  <si>
    <r>
      <rPr>
        <sz val="9"/>
        <rFont val="Carlito"/>
        <family val="2"/>
      </rPr>
      <t xml:space="preserve">Landings NS
</t>
    </r>
    <r>
      <rPr>
        <sz val="9"/>
        <rFont val="Carlito"/>
        <family val="2"/>
      </rPr>
      <t>(official)</t>
    </r>
  </si>
  <si>
    <r>
      <rPr>
        <sz val="9"/>
        <rFont val="Carlito"/>
        <family val="2"/>
      </rPr>
      <t xml:space="preserve">Total landings NS
</t>
    </r>
    <r>
      <rPr>
        <sz val="9"/>
        <rFont val="Carlito"/>
        <family val="2"/>
      </rPr>
      <t>(ICES estimates)</t>
    </r>
  </si>
  <si>
    <r>
      <rPr>
        <sz val="9"/>
        <rFont val="Carlito"/>
        <family val="2"/>
      </rPr>
      <t>Landings SK (ICES estimates)</t>
    </r>
  </si>
  <si>
    <r>
      <rPr>
        <sz val="9"/>
        <rFont val="Carlito"/>
        <family val="2"/>
      </rPr>
      <t>Landings NS+SK (ICES estimates)</t>
    </r>
  </si>
  <si>
    <r>
      <rPr>
        <sz val="9"/>
        <rFont val="Carlito"/>
        <family val="2"/>
      </rPr>
      <t>Discards NS+SK (ICES estimates)</t>
    </r>
  </si>
  <si>
    <r>
      <rPr>
        <sz val="9"/>
        <rFont val="Carlito"/>
        <family val="2"/>
      </rPr>
      <t xml:space="preserve">Landings SK
</t>
    </r>
    <r>
      <rPr>
        <sz val="9"/>
        <rFont val="Carlito"/>
        <family val="2"/>
      </rPr>
      <t>(official)</t>
    </r>
  </si>
  <si>
    <r>
      <rPr>
        <sz val="9"/>
        <rFont val="Carlito"/>
        <family val="2"/>
      </rPr>
      <t xml:space="preserve">BMS
</t>
    </r>
    <r>
      <rPr>
        <sz val="9"/>
        <rFont val="Carlito"/>
        <family val="2"/>
      </rPr>
      <t>landings (official)</t>
    </r>
  </si>
  <si>
    <r>
      <rPr>
        <sz val="9"/>
        <rFont val="Carlito"/>
        <family val="2"/>
      </rPr>
      <t>n/a*</t>
    </r>
  </si>
  <si>
    <r>
      <rPr>
        <sz val="9"/>
        <rFont val="Carlito"/>
        <family val="2"/>
      </rPr>
      <t>n/a</t>
    </r>
  </si>
  <si>
    <r>
      <rPr>
        <sz val="9"/>
        <rFont val="Carlito"/>
        <family val="2"/>
      </rPr>
      <t>43971**</t>
    </r>
  </si>
  <si>
    <r>
      <rPr>
        <sz val="9"/>
        <rFont val="Carlito"/>
        <family val="2"/>
      </rPr>
      <t>38966**</t>
    </r>
  </si>
  <si>
    <r>
      <rPr>
        <sz val="9"/>
        <rFont val="Carlito"/>
        <family val="2"/>
      </rPr>
      <t>47792**</t>
    </r>
  </si>
  <si>
    <r>
      <rPr>
        <sz val="9"/>
        <rFont val="Carlito"/>
        <family val="2"/>
      </rPr>
      <t>36713**</t>
    </r>
  </si>
  <si>
    <r>
      <rPr>
        <sz val="9"/>
        <rFont val="Carlito"/>
        <family val="2"/>
      </rPr>
      <t>38110**</t>
    </r>
  </si>
  <si>
    <r>
      <rPr>
        <sz val="9"/>
        <rFont val="Carlito"/>
        <family val="2"/>
      </rPr>
      <t xml:space="preserve">n/a = not available.
</t>
    </r>
    <r>
      <rPr>
        <sz val="9"/>
        <rFont val="Carlito"/>
        <family val="2"/>
      </rPr>
      <t xml:space="preserve">* preliminary
</t>
    </r>
    <r>
      <rPr>
        <sz val="9"/>
        <rFont val="Carlito"/>
        <family val="2"/>
      </rPr>
      <t>** Since 2016, discards correspond to unwanted catch (including BMS landings).</t>
    </r>
  </si>
  <si>
    <r>
      <rPr>
        <b/>
        <sz val="9"/>
        <rFont val="Carlito"/>
        <family val="2"/>
      </rPr>
      <t xml:space="preserve">Table 9                   </t>
    </r>
    <r>
      <rPr>
        <sz val="9"/>
        <rFont val="Carlito"/>
        <family val="2"/>
      </rPr>
      <t xml:space="preserve">Plaice  in  Subarea  4  and  Subdivision  (SD)  20.  ICES  estimated  landings  for  plaice  in  Subdivision  (SD)  20  for  each
</t>
    </r>
    <r>
      <rPr>
        <sz val="9"/>
        <rFont val="Carlito"/>
        <family val="2"/>
      </rPr>
      <t>countryparticipating in the fishery. All weights are in tonnes.</t>
    </r>
  </si>
  <si>
    <r>
      <rPr>
        <sz val="9"/>
        <rFont val="Carlito"/>
        <family val="2"/>
      </rPr>
      <t xml:space="preserve">Total landings
</t>
    </r>
    <r>
      <rPr>
        <sz val="9"/>
        <rFont val="Carlito"/>
        <family val="2"/>
      </rPr>
      <t>SD 20</t>
    </r>
  </si>
  <si>
    <r>
      <rPr>
        <sz val="9"/>
        <rFont val="Carlito"/>
        <family val="2"/>
      </rPr>
      <t xml:space="preserve">BMS landings
</t>
    </r>
    <r>
      <rPr>
        <sz val="9"/>
        <rFont val="Carlito"/>
        <family val="2"/>
      </rPr>
      <t>(official)</t>
    </r>
  </si>
  <si>
    <t>moving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</si>
</sst>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"/>
    <numFmt numFmtId="165" formatCode="0.0000"/>
    <numFmt numFmtId="166" formatCode="#,##0.0"/>
    <numFmt numFmtId="167" formatCode="0.0"/>
    <numFmt numFmtId="168" formatCode="0.00000"/>
    <numFmt numFmtId="169" formatCode="0E+00"/>
    <numFmt numFmtId="170" formatCode="0.000000"/>
    <numFmt numFmtId="171" formatCode="0.0E+00"/>
    <numFmt numFmtId="172" formatCode="0.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charset val="204"/>
    </font>
    <font>
      <sz val="9"/>
      <name val="Carlito"/>
    </font>
    <font>
      <sz val="9"/>
      <color rgb="FF000000"/>
      <name val="Carlito"/>
      <family val="2"/>
    </font>
    <font>
      <b/>
      <sz val="9"/>
      <name val="Carlito"/>
      <family val="2"/>
    </font>
    <font>
      <sz val="9"/>
      <name val="Carlito"/>
      <family val="2"/>
    </font>
    <font>
      <sz val="8"/>
      <name val="Calibri"/>
      <family val="2"/>
      <scheme val="minor"/>
    </font>
    <font>
      <sz val="8"/>
      <name val="Carlito"/>
    </font>
    <font>
      <sz val="8"/>
      <name val="Carlito"/>
      <family val="2"/>
    </font>
    <font>
      <sz val="8"/>
      <color rgb="FF000000"/>
      <name val="Carlito"/>
      <family val="2"/>
    </font>
    <font>
      <sz val="10"/>
      <color rgb="FF000000"/>
      <name val="Times New Roman"/>
      <family val="1"/>
    </font>
    <font>
      <b/>
      <sz val="8.5"/>
      <name val="Carlito"/>
      <family val="2"/>
    </font>
    <font>
      <sz val="8.5"/>
      <color rgb="FF000000"/>
      <name val="Carlito"/>
      <family val="2"/>
    </font>
    <font>
      <sz val="8.5"/>
      <name val="Carlito"/>
      <family val="2"/>
    </font>
    <font>
      <b/>
      <sz val="5"/>
      <name val="Arial"/>
      <family val="2"/>
    </font>
    <font>
      <sz val="4"/>
      <name val="Arial"/>
      <family val="2"/>
    </font>
    <font>
      <sz val="4"/>
      <color rgb="FF000000"/>
      <name val="Arial"/>
      <family val="2"/>
    </font>
    <font>
      <sz val="4.5"/>
      <color rgb="FF000000"/>
      <name val="Carlito"/>
      <family val="2"/>
    </font>
    <font>
      <vertAlign val="superscript"/>
      <sz val="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8EAEA"/>
      </patternFill>
    </fill>
    <fill>
      <patternFill patternType="solid">
        <fgColor rgb="FFF5F5F5"/>
      </patternFill>
    </fill>
    <fill>
      <patternFill patternType="solid">
        <fgColor rgb="FFB7D1C3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000000"/>
      </bottom>
      <diagonal/>
    </border>
    <border>
      <left style="thin">
        <color rgb="FFD3D3D3"/>
      </left>
      <right/>
      <top style="thin">
        <color rgb="FFD3D3D3"/>
      </top>
      <bottom style="thin">
        <color rgb="FF000000"/>
      </bottom>
      <diagonal/>
    </border>
    <border>
      <left/>
      <right/>
      <top style="thin">
        <color rgb="FFD3D3D3"/>
      </top>
      <bottom style="thin">
        <color rgb="FF000000"/>
      </bottom>
      <diagonal/>
    </border>
    <border>
      <left/>
      <right style="thin">
        <color rgb="FFD3D3D3"/>
      </right>
      <top style="thin">
        <color rgb="FFD3D3D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3D3D3"/>
      </bottom>
      <diagonal/>
    </border>
    <border>
      <left style="thin">
        <color rgb="FF000000"/>
      </left>
      <right style="thin">
        <color rgb="FFD3D3D3"/>
      </right>
      <top style="thin">
        <color rgb="FF000000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000000"/>
      </top>
      <bottom style="thin">
        <color rgb="FFD3D3D3"/>
      </bottom>
      <diagonal/>
    </border>
    <border>
      <left style="thin">
        <color rgb="FFD3D3D3"/>
      </left>
      <right style="thin">
        <color rgb="FF000000"/>
      </right>
      <top style="thin">
        <color rgb="FF000000"/>
      </top>
      <bottom style="thin">
        <color rgb="FFD3D3D3"/>
      </bottom>
      <diagonal/>
    </border>
    <border>
      <left style="thin">
        <color rgb="FF000000"/>
      </left>
      <right/>
      <top style="thin">
        <color rgb="FF000000"/>
      </top>
      <bottom style="thin">
        <color rgb="FFD3D3D3"/>
      </bottom>
      <diagonal/>
    </border>
    <border>
      <left/>
      <right style="thin">
        <color rgb="FF000000"/>
      </right>
      <top style="thin">
        <color rgb="FF000000"/>
      </top>
      <bottom style="thin">
        <color rgb="FFD3D3D3"/>
      </bottom>
      <diagonal/>
    </border>
    <border>
      <left style="thin">
        <color rgb="FF000000"/>
      </left>
      <right style="thin">
        <color rgb="FF000000"/>
      </right>
      <top style="thin">
        <color rgb="FFD3D3D3"/>
      </top>
      <bottom style="thin">
        <color rgb="FFD3D3D3"/>
      </bottom>
      <diagonal/>
    </border>
    <border>
      <left style="thin">
        <color rgb="FF000000"/>
      </left>
      <right style="thin">
        <color rgb="FFD3D3D3"/>
      </right>
      <top style="thin">
        <color rgb="FFD3D3D3"/>
      </top>
      <bottom style="thin">
        <color rgb="FF000000"/>
      </bottom>
      <diagonal/>
    </border>
    <border>
      <left style="thin">
        <color rgb="FFD3D3D3"/>
      </left>
      <right style="thin">
        <color rgb="FF000000"/>
      </right>
      <top style="thin">
        <color rgb="FFD3D3D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3D3D3"/>
      </top>
      <bottom style="thin">
        <color rgb="FF000000"/>
      </bottom>
      <diagonal/>
    </border>
    <border>
      <left style="thin">
        <color rgb="FF000000"/>
      </left>
      <right/>
      <top style="thin">
        <color rgb="FFD3D3D3"/>
      </top>
      <bottom style="thin">
        <color rgb="FF000000"/>
      </bottom>
      <diagonal/>
    </border>
    <border>
      <left/>
      <right style="thin">
        <color rgb="FF000000"/>
      </right>
      <top style="thin">
        <color rgb="FFD3D3D3"/>
      </top>
      <bottom style="thin">
        <color rgb="FF000000"/>
      </bottom>
      <diagonal/>
    </border>
    <border>
      <left style="thin">
        <color rgb="FF000000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000000"/>
      </right>
      <top style="thin">
        <color rgb="FFD3D3D3"/>
      </top>
      <bottom style="thin">
        <color rgb="FFD3D3D3"/>
      </bottom>
      <diagonal/>
    </border>
    <border>
      <left style="thin">
        <color rgb="FF000000"/>
      </left>
      <right style="thin">
        <color rgb="FFD3D3D3"/>
      </right>
      <top style="thin">
        <color rgb="FF000000"/>
      </top>
      <bottom style="thin">
        <color rgb="FF000000"/>
      </bottom>
      <diagonal/>
    </border>
    <border>
      <left style="thin">
        <color rgb="FFD3D3D3"/>
      </left>
      <right style="thin">
        <color rgb="FFD3D3D3"/>
      </right>
      <top style="thin">
        <color rgb="FF000000"/>
      </top>
      <bottom style="thin">
        <color rgb="FF000000"/>
      </bottom>
      <diagonal/>
    </border>
    <border>
      <left style="thin">
        <color rgb="FFD3D3D3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3D3D3"/>
      </left>
      <right/>
      <top style="thin">
        <color rgb="FF000000"/>
      </top>
      <bottom style="thin">
        <color rgb="FFD3D3D3"/>
      </bottom>
      <diagonal/>
    </border>
    <border>
      <left/>
      <right/>
      <top style="thin">
        <color rgb="FF000000"/>
      </top>
      <bottom style="thin">
        <color rgb="FFD3D3D3"/>
      </bottom>
      <diagonal/>
    </border>
    <border>
      <left/>
      <right style="thin">
        <color rgb="FFD3D3D3"/>
      </right>
      <top style="thin">
        <color rgb="FF000000"/>
      </top>
      <bottom style="thin">
        <color rgb="FFD3D3D3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13" fillId="0" borderId="0"/>
  </cellStyleXfs>
  <cellXfs count="222">
    <xf numFmtId="0" fontId="0" fillId="0" borderId="0" xfId="0"/>
    <xf numFmtId="3" fontId="0" fillId="0" borderId="0" xfId="0" applyNumberFormat="1"/>
    <xf numFmtId="0" fontId="0" fillId="2" borderId="0" xfId="0" applyFill="1"/>
    <xf numFmtId="9" fontId="0" fillId="0" borderId="0" xfId="1" applyFont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9" fontId="0" fillId="3" borderId="0" xfId="1" applyFont="1" applyFill="1"/>
    <xf numFmtId="9" fontId="0" fillId="0" borderId="0" xfId="0" applyNumberFormat="1"/>
    <xf numFmtId="1" fontId="0" fillId="0" borderId="0" xfId="0" applyNumberFormat="1"/>
    <xf numFmtId="0" fontId="2" fillId="0" borderId="1" xfId="0" applyFont="1" applyBorder="1"/>
    <xf numFmtId="0" fontId="0" fillId="4" borderId="0" xfId="0" applyFill="1"/>
    <xf numFmtId="3" fontId="0" fillId="0" borderId="0" xfId="1" applyNumberFormat="1" applyFont="1"/>
    <xf numFmtId="0" fontId="0" fillId="4" borderId="2" xfId="0" applyFill="1" applyBorder="1"/>
    <xf numFmtId="0" fontId="0" fillId="0" borderId="2" xfId="0" applyBorder="1"/>
    <xf numFmtId="3" fontId="0" fillId="0" borderId="2" xfId="1" applyNumberFormat="1" applyFont="1" applyBorder="1"/>
    <xf numFmtId="0" fontId="0" fillId="4" borderId="3" xfId="0" applyFill="1" applyBorder="1"/>
    <xf numFmtId="3" fontId="0" fillId="5" borderId="0" xfId="0" applyNumberFormat="1" applyFill="1"/>
    <xf numFmtId="0" fontId="0" fillId="5" borderId="0" xfId="0" applyFill="1"/>
    <xf numFmtId="0" fontId="0" fillId="6" borderId="0" xfId="0" applyFill="1"/>
    <xf numFmtId="0" fontId="3" fillId="5" borderId="0" xfId="2" applyFill="1"/>
    <xf numFmtId="0" fontId="5" fillId="7" borderId="5" xfId="3" applyFont="1" applyFill="1" applyBorder="1" applyAlignment="1">
      <alignment vertical="top" wrapText="1"/>
    </xf>
    <xf numFmtId="0" fontId="5" fillId="0" borderId="4" xfId="3" applyFont="1" applyBorder="1" applyAlignment="1">
      <alignment horizontal="left" vertical="top" wrapText="1"/>
    </xf>
    <xf numFmtId="0" fontId="5" fillId="7" borderId="4" xfId="3" applyFont="1" applyFill="1" applyBorder="1" applyAlignment="1">
      <alignment horizontal="left" vertical="top" wrapText="1" indent="1"/>
    </xf>
    <xf numFmtId="3" fontId="6" fillId="0" borderId="4" xfId="3" applyNumberFormat="1" applyFont="1" applyBorder="1" applyAlignment="1">
      <alignment horizontal="right" vertical="top" shrinkToFit="1"/>
    </xf>
    <xf numFmtId="1" fontId="6" fillId="0" borderId="4" xfId="3" applyNumberFormat="1" applyFont="1" applyBorder="1" applyAlignment="1">
      <alignment horizontal="right" vertical="top" shrinkToFit="1"/>
    </xf>
    <xf numFmtId="0" fontId="4" fillId="0" borderId="4" xfId="3" applyBorder="1" applyAlignment="1">
      <alignment horizontal="left" wrapText="1"/>
    </xf>
    <xf numFmtId="0" fontId="5" fillId="0" borderId="4" xfId="3" applyFont="1" applyBorder="1" applyAlignment="1">
      <alignment horizontal="right" vertical="top" wrapText="1"/>
    </xf>
    <xf numFmtId="0" fontId="5" fillId="7" borderId="4" xfId="3" applyFont="1" applyFill="1" applyBorder="1" applyAlignment="1">
      <alignment horizontal="right" vertical="top" wrapText="1" indent="4"/>
    </xf>
    <xf numFmtId="1" fontId="6" fillId="7" borderId="4" xfId="3" applyNumberFormat="1" applyFont="1" applyFill="1" applyBorder="1" applyAlignment="1">
      <alignment horizontal="left" vertical="top" indent="1" shrinkToFit="1"/>
    </xf>
    <xf numFmtId="1" fontId="6" fillId="0" borderId="4" xfId="3" applyNumberFormat="1" applyFont="1" applyBorder="1" applyAlignment="1">
      <alignment horizontal="left" vertical="top" indent="2" shrinkToFit="1"/>
    </xf>
    <xf numFmtId="0" fontId="5" fillId="7" borderId="4" xfId="3" applyFont="1" applyFill="1" applyBorder="1" applyAlignment="1">
      <alignment horizontal="left" vertical="top" wrapText="1" indent="4"/>
    </xf>
    <xf numFmtId="1" fontId="12" fillId="7" borderId="4" xfId="0" applyNumberFormat="1" applyFont="1" applyFill="1" applyBorder="1" applyAlignment="1">
      <alignment horizontal="left" vertical="top" indent="1" shrinkToFit="1"/>
    </xf>
    <xf numFmtId="0" fontId="10" fillId="7" borderId="4" xfId="0" applyFont="1" applyFill="1" applyBorder="1" applyAlignment="1">
      <alignment horizontal="left" vertical="top" wrapText="1" indent="1"/>
    </xf>
    <xf numFmtId="0" fontId="10" fillId="7" borderId="4" xfId="0" applyFont="1" applyFill="1" applyBorder="1" applyAlignment="1">
      <alignment horizontal="right" vertical="top" wrapText="1" indent="1"/>
    </xf>
    <xf numFmtId="0" fontId="10" fillId="0" borderId="4" xfId="0" applyFont="1" applyBorder="1" applyAlignment="1">
      <alignment horizontal="left" vertical="top" wrapText="1"/>
    </xf>
    <xf numFmtId="1" fontId="12" fillId="0" borderId="4" xfId="0" applyNumberFormat="1" applyFont="1" applyBorder="1" applyAlignment="1">
      <alignment horizontal="right" vertical="top" shrinkToFit="1"/>
    </xf>
    <xf numFmtId="0" fontId="10" fillId="7" borderId="4" xfId="0" applyFont="1" applyFill="1" applyBorder="1" applyAlignment="1">
      <alignment horizontal="center" vertical="top" wrapText="1"/>
    </xf>
    <xf numFmtId="1" fontId="12" fillId="0" borderId="4" xfId="0" applyNumberFormat="1" applyFont="1" applyBorder="1" applyAlignment="1">
      <alignment horizontal="right" vertical="top" indent="1" shrinkToFit="1"/>
    </xf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166" fontId="0" fillId="0" borderId="0" xfId="0" applyNumberFormat="1"/>
    <xf numFmtId="0" fontId="13" fillId="0" borderId="0" xfId="4" applyAlignment="1">
      <alignment horizontal="left" vertical="top"/>
    </xf>
    <xf numFmtId="1" fontId="6" fillId="0" borderId="4" xfId="4" applyNumberFormat="1" applyFont="1" applyBorder="1" applyAlignment="1">
      <alignment horizontal="right" vertical="top" shrinkToFit="1"/>
    </xf>
    <xf numFmtId="0" fontId="8" fillId="7" borderId="4" xfId="4" applyFont="1" applyFill="1" applyBorder="1" applyAlignment="1">
      <alignment horizontal="left" vertical="top" wrapText="1" indent="1"/>
    </xf>
    <xf numFmtId="1" fontId="6" fillId="8" borderId="4" xfId="4" applyNumberFormat="1" applyFont="1" applyFill="1" applyBorder="1" applyAlignment="1">
      <alignment horizontal="right" vertical="top" shrinkToFit="1"/>
    </xf>
    <xf numFmtId="1" fontId="6" fillId="0" borderId="5" xfId="4" applyNumberFormat="1" applyFont="1" applyBorder="1" applyAlignment="1">
      <alignment vertical="top" shrinkToFit="1"/>
    </xf>
    <xf numFmtId="1" fontId="6" fillId="0" borderId="7" xfId="4" applyNumberFormat="1" applyFont="1" applyBorder="1" applyAlignment="1">
      <alignment vertical="top" shrinkToFit="1"/>
    </xf>
    <xf numFmtId="0" fontId="13" fillId="0" borderId="5" xfId="4" applyBorder="1" applyAlignment="1">
      <alignment wrapText="1"/>
    </xf>
    <xf numFmtId="0" fontId="13" fillId="0" borderId="7" xfId="4" applyBorder="1" applyAlignment="1">
      <alignment wrapText="1"/>
    </xf>
    <xf numFmtId="3" fontId="6" fillId="0" borderId="5" xfId="4" applyNumberFormat="1" applyFont="1" applyBorder="1" applyAlignment="1">
      <alignment vertical="top" shrinkToFit="1"/>
    </xf>
    <xf numFmtId="3" fontId="6" fillId="0" borderId="7" xfId="4" applyNumberFormat="1" applyFont="1" applyBorder="1" applyAlignment="1">
      <alignment vertical="top" shrinkToFit="1"/>
    </xf>
    <xf numFmtId="3" fontId="6" fillId="8" borderId="5" xfId="4" applyNumberFormat="1" applyFont="1" applyFill="1" applyBorder="1" applyAlignment="1">
      <alignment vertical="top" shrinkToFit="1"/>
    </xf>
    <xf numFmtId="3" fontId="6" fillId="8" borderId="7" xfId="4" applyNumberFormat="1" applyFont="1" applyFill="1" applyBorder="1" applyAlignment="1">
      <alignment vertical="top" shrinkToFit="1"/>
    </xf>
    <xf numFmtId="1" fontId="6" fillId="8" borderId="5" xfId="4" applyNumberFormat="1" applyFont="1" applyFill="1" applyBorder="1" applyAlignment="1">
      <alignment vertical="top" shrinkToFit="1"/>
    </xf>
    <xf numFmtId="1" fontId="6" fillId="8" borderId="7" xfId="4" applyNumberFormat="1" applyFont="1" applyFill="1" applyBorder="1" applyAlignment="1">
      <alignment vertical="top" shrinkToFit="1"/>
    </xf>
    <xf numFmtId="0" fontId="14" fillId="9" borderId="6" xfId="4" applyFont="1" applyFill="1" applyBorder="1" applyAlignment="1">
      <alignment horizontal="right" vertical="top" wrapText="1" indent="1"/>
    </xf>
    <xf numFmtId="0" fontId="14" fillId="9" borderId="6" xfId="4" applyFont="1" applyFill="1" applyBorder="1" applyAlignment="1">
      <alignment horizontal="center" vertical="top" wrapText="1"/>
    </xf>
    <xf numFmtId="0" fontId="14" fillId="9" borderId="6" xfId="4" applyFont="1" applyFill="1" applyBorder="1" applyAlignment="1">
      <alignment horizontal="right" vertical="top" wrapText="1" indent="2"/>
    </xf>
    <xf numFmtId="0" fontId="14" fillId="9" borderId="6" xfId="4" applyFont="1" applyFill="1" applyBorder="1" applyAlignment="1">
      <alignment horizontal="right" vertical="top" wrapText="1"/>
    </xf>
    <xf numFmtId="1" fontId="15" fillId="0" borderId="6" xfId="4" applyNumberFormat="1" applyFont="1" applyBorder="1" applyAlignment="1">
      <alignment horizontal="right" vertical="top" indent="1" shrinkToFit="1"/>
    </xf>
    <xf numFmtId="167" fontId="15" fillId="0" borderId="6" xfId="4" applyNumberFormat="1" applyFont="1" applyBorder="1" applyAlignment="1">
      <alignment horizontal="center" vertical="top" shrinkToFit="1"/>
    </xf>
    <xf numFmtId="167" fontId="15" fillId="0" borderId="6" xfId="4" applyNumberFormat="1" applyFont="1" applyBorder="1" applyAlignment="1">
      <alignment horizontal="right" vertical="top" indent="1" shrinkToFit="1"/>
    </xf>
    <xf numFmtId="0" fontId="16" fillId="0" borderId="6" xfId="4" applyFont="1" applyBorder="1" applyAlignment="1">
      <alignment horizontal="right" vertical="top" wrapText="1" indent="2"/>
    </xf>
    <xf numFmtId="0" fontId="16" fillId="0" borderId="6" xfId="4" applyFont="1" applyBorder="1" applyAlignment="1">
      <alignment horizontal="right" vertical="top" wrapText="1"/>
    </xf>
    <xf numFmtId="0" fontId="16" fillId="0" borderId="6" xfId="4" applyFont="1" applyBorder="1" applyAlignment="1">
      <alignment horizontal="right" vertical="top" wrapText="1" indent="1"/>
    </xf>
    <xf numFmtId="167" fontId="15" fillId="0" borderId="6" xfId="4" applyNumberFormat="1" applyFont="1" applyBorder="1" applyAlignment="1">
      <alignment horizontal="right" vertical="top" shrinkToFit="1"/>
    </xf>
    <xf numFmtId="167" fontId="15" fillId="0" borderId="6" xfId="4" applyNumberFormat="1" applyFont="1" applyBorder="1" applyAlignment="1">
      <alignment horizontal="right" vertical="top" indent="2" shrinkToFit="1"/>
    </xf>
    <xf numFmtId="0" fontId="16" fillId="0" borderId="6" xfId="4" applyFont="1" applyBorder="1" applyAlignment="1">
      <alignment horizontal="left" vertical="top" wrapText="1" indent="1"/>
    </xf>
    <xf numFmtId="164" fontId="15" fillId="0" borderId="6" xfId="4" applyNumberFormat="1" applyFont="1" applyBorder="1" applyAlignment="1">
      <alignment horizontal="right" vertical="top" indent="2" shrinkToFit="1"/>
    </xf>
    <xf numFmtId="1" fontId="15" fillId="0" borderId="6" xfId="4" applyNumberFormat="1" applyFont="1" applyBorder="1" applyAlignment="1">
      <alignment horizontal="right" vertical="top" indent="2" shrinkToFit="1"/>
    </xf>
    <xf numFmtId="164" fontId="15" fillId="0" borderId="6" xfId="4" applyNumberFormat="1" applyFont="1" applyBorder="1" applyAlignment="1">
      <alignment horizontal="right" vertical="top" indent="1" shrinkToFit="1"/>
    </xf>
    <xf numFmtId="2" fontId="15" fillId="0" borderId="6" xfId="4" applyNumberFormat="1" applyFont="1" applyBorder="1" applyAlignment="1">
      <alignment horizontal="right" vertical="top" indent="2" shrinkToFit="1"/>
    </xf>
    <xf numFmtId="2" fontId="15" fillId="0" borderId="6" xfId="4" applyNumberFormat="1" applyFont="1" applyBorder="1" applyAlignment="1">
      <alignment horizontal="right" vertical="top" indent="1" shrinkToFit="1"/>
    </xf>
    <xf numFmtId="168" fontId="15" fillId="0" borderId="6" xfId="4" applyNumberFormat="1" applyFont="1" applyBorder="1" applyAlignment="1">
      <alignment horizontal="right" vertical="top" indent="2" shrinkToFit="1"/>
    </xf>
    <xf numFmtId="168" fontId="15" fillId="0" borderId="6" xfId="4" applyNumberFormat="1" applyFont="1" applyBorder="1" applyAlignment="1">
      <alignment horizontal="right" vertical="top" indent="1" shrinkToFit="1"/>
    </xf>
    <xf numFmtId="169" fontId="15" fillId="0" borderId="6" xfId="4" applyNumberFormat="1" applyFont="1" applyBorder="1" applyAlignment="1">
      <alignment horizontal="right" vertical="top" indent="2" shrinkToFit="1"/>
    </xf>
    <xf numFmtId="165" fontId="15" fillId="0" borderId="6" xfId="4" applyNumberFormat="1" applyFont="1" applyBorder="1" applyAlignment="1">
      <alignment horizontal="right" vertical="top" indent="2" shrinkToFit="1"/>
    </xf>
    <xf numFmtId="171" fontId="15" fillId="0" borderId="6" xfId="4" applyNumberFormat="1" applyFont="1" applyBorder="1" applyAlignment="1">
      <alignment horizontal="right" vertical="top" indent="1" shrinkToFit="1"/>
    </xf>
    <xf numFmtId="171" fontId="15" fillId="0" borderId="6" xfId="4" applyNumberFormat="1" applyFont="1" applyBorder="1" applyAlignment="1">
      <alignment horizontal="right" vertical="top" indent="2" shrinkToFit="1"/>
    </xf>
    <xf numFmtId="1" fontId="15" fillId="0" borderId="6" xfId="4" applyNumberFormat="1" applyFont="1" applyBorder="1" applyAlignment="1">
      <alignment horizontal="right" vertical="top" shrinkToFit="1"/>
    </xf>
    <xf numFmtId="9" fontId="15" fillId="0" borderId="6" xfId="1" applyFont="1" applyBorder="1" applyAlignment="1">
      <alignment horizontal="right" vertical="top" indent="1" shrinkToFit="1"/>
    </xf>
    <xf numFmtId="1" fontId="15" fillId="0" borderId="6" xfId="4" applyNumberFormat="1" applyFont="1" applyBorder="1" applyAlignment="1">
      <alignment horizontal="center" vertical="top" shrinkToFit="1"/>
    </xf>
    <xf numFmtId="4" fontId="0" fillId="0" borderId="0" xfId="0" applyNumberFormat="1"/>
    <xf numFmtId="1" fontId="6" fillId="0" borderId="4" xfId="4" applyNumberFormat="1" applyFont="1" applyBorder="1" applyAlignment="1">
      <alignment horizontal="center" vertical="top" shrinkToFit="1"/>
    </xf>
    <xf numFmtId="0" fontId="8" fillId="0" borderId="4" xfId="4" applyFont="1" applyBorder="1" applyAlignment="1">
      <alignment horizontal="center" vertical="top" wrapText="1"/>
    </xf>
    <xf numFmtId="0" fontId="8" fillId="0" borderId="4" xfId="4" applyFont="1" applyBorder="1" applyAlignment="1">
      <alignment horizontal="right" vertical="top" wrapText="1"/>
    </xf>
    <xf numFmtId="0" fontId="8" fillId="7" borderId="4" xfId="4" applyFont="1" applyFill="1" applyBorder="1" applyAlignment="1">
      <alignment horizontal="center" vertical="center" textRotation="90" wrapText="1"/>
    </xf>
    <xf numFmtId="0" fontId="8" fillId="7" borderId="4" xfId="4" applyFont="1" applyFill="1" applyBorder="1" applyAlignment="1">
      <alignment horizontal="left" textRotation="90" wrapText="1"/>
    </xf>
    <xf numFmtId="0" fontId="13" fillId="7" borderId="4" xfId="4" applyFill="1" applyBorder="1" applyAlignment="1">
      <alignment horizontal="center" vertical="center" textRotation="90" wrapText="1"/>
    </xf>
    <xf numFmtId="0" fontId="13" fillId="0" borderId="14" xfId="4" applyBorder="1" applyAlignment="1">
      <alignment horizontal="left" wrapText="1"/>
    </xf>
    <xf numFmtId="0" fontId="13" fillId="0" borderId="18" xfId="4" applyBorder="1" applyAlignment="1">
      <alignment horizontal="left" wrapText="1"/>
    </xf>
    <xf numFmtId="0" fontId="13" fillId="0" borderId="19" xfId="4" applyBorder="1" applyAlignment="1">
      <alignment horizontal="left" wrapText="1"/>
    </xf>
    <xf numFmtId="0" fontId="18" fillId="0" borderId="20" xfId="4" applyFont="1" applyBorder="1" applyAlignment="1">
      <alignment horizontal="right" vertical="top" wrapText="1"/>
    </xf>
    <xf numFmtId="0" fontId="13" fillId="0" borderId="21" xfId="4" applyBorder="1" applyAlignment="1">
      <alignment horizontal="left" wrapText="1"/>
    </xf>
    <xf numFmtId="0" fontId="18" fillId="0" borderId="18" xfId="4" applyFont="1" applyBorder="1" applyAlignment="1">
      <alignment horizontal="left" vertical="top" wrapText="1"/>
    </xf>
    <xf numFmtId="0" fontId="18" fillId="0" borderId="18" xfId="4" applyFont="1" applyBorder="1" applyAlignment="1">
      <alignment horizontal="right" vertical="top" wrapText="1"/>
    </xf>
    <xf numFmtId="0" fontId="13" fillId="0" borderId="24" xfId="4" applyBorder="1" applyAlignment="1">
      <alignment horizontal="left" wrapText="1"/>
    </xf>
    <xf numFmtId="0" fontId="13" fillId="0" borderId="25" xfId="4" applyBorder="1" applyAlignment="1">
      <alignment horizontal="left" wrapText="1"/>
    </xf>
    <xf numFmtId="0" fontId="13" fillId="0" borderId="26" xfId="4" applyBorder="1" applyAlignment="1">
      <alignment horizontal="left" wrapText="1"/>
    </xf>
    <xf numFmtId="0" fontId="13" fillId="0" borderId="27" xfId="4" applyBorder="1" applyAlignment="1">
      <alignment horizontal="left" wrapText="1"/>
    </xf>
    <xf numFmtId="0" fontId="18" fillId="0" borderId="27" xfId="4" applyFont="1" applyBorder="1" applyAlignment="1">
      <alignment horizontal="right" vertical="top" wrapText="1"/>
    </xf>
    <xf numFmtId="1" fontId="19" fillId="0" borderId="4" xfId="4" applyNumberFormat="1" applyFont="1" applyBorder="1" applyAlignment="1">
      <alignment horizontal="center" vertical="top" shrinkToFit="1"/>
    </xf>
    <xf numFmtId="0" fontId="18" fillId="0" borderId="4" xfId="4" applyFont="1" applyBorder="1" applyAlignment="1">
      <alignment horizontal="left" vertical="top" wrapText="1" indent="1"/>
    </xf>
    <xf numFmtId="0" fontId="18" fillId="0" borderId="4" xfId="4" applyFont="1" applyBorder="1" applyAlignment="1">
      <alignment horizontal="left" vertical="top" wrapText="1"/>
    </xf>
    <xf numFmtId="1" fontId="19" fillId="0" borderId="4" xfId="4" applyNumberFormat="1" applyFont="1" applyBorder="1" applyAlignment="1">
      <alignment horizontal="left" vertical="top" indent="1" shrinkToFit="1"/>
    </xf>
    <xf numFmtId="1" fontId="19" fillId="0" borderId="27" xfId="4" applyNumberFormat="1" applyFont="1" applyBorder="1" applyAlignment="1">
      <alignment horizontal="center" vertical="top" shrinkToFit="1"/>
    </xf>
    <xf numFmtId="1" fontId="19" fillId="0" borderId="27" xfId="4" applyNumberFormat="1" applyFont="1" applyBorder="1" applyAlignment="1">
      <alignment horizontal="left" vertical="top" indent="1" shrinkToFit="1"/>
    </xf>
    <xf numFmtId="1" fontId="19" fillId="0" borderId="18" xfId="4" applyNumberFormat="1" applyFont="1" applyBorder="1" applyAlignment="1">
      <alignment horizontal="left" vertical="top" shrinkToFit="1"/>
    </xf>
    <xf numFmtId="1" fontId="19" fillId="0" borderId="18" xfId="4" applyNumberFormat="1" applyFont="1" applyBorder="1" applyAlignment="1">
      <alignment horizontal="right" vertical="top" shrinkToFit="1"/>
    </xf>
    <xf numFmtId="1" fontId="19" fillId="0" borderId="19" xfId="4" applyNumberFormat="1" applyFont="1" applyBorder="1" applyAlignment="1">
      <alignment horizontal="right" vertical="top" shrinkToFit="1"/>
    </xf>
    <xf numFmtId="0" fontId="13" fillId="0" borderId="20" xfId="4" applyBorder="1" applyAlignment="1">
      <alignment horizontal="left" wrapText="1"/>
    </xf>
    <xf numFmtId="1" fontId="19" fillId="0" borderId="20" xfId="4" applyNumberFormat="1" applyFont="1" applyBorder="1" applyAlignment="1">
      <alignment horizontal="left" vertical="top" indent="1" shrinkToFit="1"/>
    </xf>
    <xf numFmtId="1" fontId="19" fillId="0" borderId="24" xfId="4" applyNumberFormat="1" applyFont="1" applyBorder="1" applyAlignment="1">
      <alignment horizontal="left" vertical="top" shrinkToFit="1"/>
    </xf>
    <xf numFmtId="1" fontId="19" fillId="0" borderId="24" xfId="4" applyNumberFormat="1" applyFont="1" applyBorder="1" applyAlignment="1">
      <alignment horizontal="right" vertical="top" shrinkToFit="1"/>
    </xf>
    <xf numFmtId="1" fontId="19" fillId="0" borderId="30" xfId="4" applyNumberFormat="1" applyFont="1" applyBorder="1" applyAlignment="1">
      <alignment horizontal="right" vertical="top" shrinkToFit="1"/>
    </xf>
    <xf numFmtId="0" fontId="13" fillId="0" borderId="31" xfId="4" applyBorder="1" applyAlignment="1">
      <alignment horizontal="left" wrapText="1"/>
    </xf>
    <xf numFmtId="1" fontId="19" fillId="0" borderId="31" xfId="4" applyNumberFormat="1" applyFont="1" applyBorder="1" applyAlignment="1">
      <alignment horizontal="left" vertical="top" indent="1" shrinkToFit="1"/>
    </xf>
    <xf numFmtId="0" fontId="13" fillId="0" borderId="32" xfId="4" applyBorder="1" applyAlignment="1">
      <alignment horizontal="left" wrapText="1"/>
    </xf>
    <xf numFmtId="1" fontId="19" fillId="0" borderId="32" xfId="4" applyNumberFormat="1" applyFont="1" applyBorder="1" applyAlignment="1">
      <alignment horizontal="right" vertical="top" shrinkToFit="1"/>
    </xf>
    <xf numFmtId="1" fontId="19" fillId="0" borderId="24" xfId="4" applyNumberFormat="1" applyFont="1" applyBorder="1" applyAlignment="1">
      <alignment horizontal="left" vertical="top" indent="1" shrinkToFit="1"/>
    </xf>
    <xf numFmtId="1" fontId="20" fillId="0" borderId="24" xfId="4" applyNumberFormat="1" applyFont="1" applyBorder="1" applyAlignment="1">
      <alignment horizontal="right" vertical="top" shrinkToFit="1"/>
    </xf>
    <xf numFmtId="167" fontId="19" fillId="0" borderId="24" xfId="4" applyNumberFormat="1" applyFont="1" applyBorder="1" applyAlignment="1">
      <alignment horizontal="right" vertical="top" shrinkToFit="1"/>
    </xf>
    <xf numFmtId="1" fontId="19" fillId="0" borderId="27" xfId="4" applyNumberFormat="1" applyFont="1" applyBorder="1" applyAlignment="1">
      <alignment horizontal="left" vertical="top" shrinkToFit="1"/>
    </xf>
    <xf numFmtId="1" fontId="19" fillId="0" borderId="27" xfId="4" applyNumberFormat="1" applyFont="1" applyBorder="1" applyAlignment="1">
      <alignment horizontal="right" vertical="top" shrinkToFit="1"/>
    </xf>
    <xf numFmtId="1" fontId="20" fillId="0" borderId="27" xfId="4" applyNumberFormat="1" applyFont="1" applyBorder="1" applyAlignment="1">
      <alignment horizontal="right" vertical="top" shrinkToFit="1"/>
    </xf>
    <xf numFmtId="1" fontId="19" fillId="0" borderId="25" xfId="4" applyNumberFormat="1" applyFont="1" applyBorder="1" applyAlignment="1">
      <alignment horizontal="right" vertical="top" shrinkToFit="1"/>
    </xf>
    <xf numFmtId="1" fontId="19" fillId="0" borderId="14" xfId="4" applyNumberFormat="1" applyFont="1" applyBorder="1" applyAlignment="1">
      <alignment horizontal="left" vertical="top" indent="1" shrinkToFit="1"/>
    </xf>
    <xf numFmtId="1" fontId="19" fillId="0" borderId="4" xfId="4" applyNumberFormat="1" applyFont="1" applyBorder="1" applyAlignment="1">
      <alignment horizontal="left" vertical="top" shrinkToFit="1"/>
    </xf>
    <xf numFmtId="1" fontId="19" fillId="0" borderId="4" xfId="4" applyNumberFormat="1" applyFont="1" applyBorder="1" applyAlignment="1">
      <alignment horizontal="right" vertical="top" shrinkToFit="1"/>
    </xf>
    <xf numFmtId="0" fontId="13" fillId="0" borderId="4" xfId="4" applyBorder="1" applyAlignment="1">
      <alignment horizontal="left" wrapText="1"/>
    </xf>
    <xf numFmtId="0" fontId="13" fillId="0" borderId="33" xfId="4" applyBorder="1" applyAlignment="1">
      <alignment horizontal="left" wrapText="1"/>
    </xf>
    <xf numFmtId="0" fontId="13" fillId="0" borderId="34" xfId="4" applyBorder="1" applyAlignment="1">
      <alignment horizontal="left" wrapText="1"/>
    </xf>
    <xf numFmtId="0" fontId="13" fillId="0" borderId="35" xfId="4" applyBorder="1" applyAlignment="1">
      <alignment horizontal="left" wrapText="1"/>
    </xf>
    <xf numFmtId="1" fontId="19" fillId="0" borderId="33" xfId="4" applyNumberFormat="1" applyFont="1" applyBorder="1" applyAlignment="1">
      <alignment horizontal="right" vertical="top" shrinkToFit="1"/>
    </xf>
    <xf numFmtId="1" fontId="19" fillId="0" borderId="34" xfId="4" applyNumberFormat="1" applyFont="1" applyBorder="1" applyAlignment="1">
      <alignment horizontal="left" vertical="top" indent="1" shrinkToFit="1"/>
    </xf>
    <xf numFmtId="0" fontId="8" fillId="7" borderId="4" xfId="4" applyFont="1" applyFill="1" applyBorder="1" applyAlignment="1">
      <alignment horizontal="center" vertical="top" wrapText="1"/>
    </xf>
    <xf numFmtId="0" fontId="8" fillId="7" borderId="4" xfId="4" applyFont="1" applyFill="1" applyBorder="1" applyAlignment="1">
      <alignment horizontal="left" vertical="top" wrapText="1"/>
    </xf>
    <xf numFmtId="0" fontId="13" fillId="7" borderId="4" xfId="4" applyFill="1" applyBorder="1" applyAlignment="1">
      <alignment horizontal="center" vertical="top" wrapText="1"/>
    </xf>
    <xf numFmtId="0" fontId="8" fillId="7" borderId="4" xfId="4" applyFont="1" applyFill="1" applyBorder="1" applyAlignment="1">
      <alignment horizontal="right" vertical="top" wrapText="1" indent="1"/>
    </xf>
    <xf numFmtId="0" fontId="8" fillId="7" borderId="4" xfId="4" applyFont="1" applyFill="1" applyBorder="1" applyAlignment="1">
      <alignment horizontal="right" vertical="top" wrapText="1"/>
    </xf>
    <xf numFmtId="1" fontId="6" fillId="0" borderId="4" xfId="4" applyNumberFormat="1" applyFont="1" applyBorder="1" applyAlignment="1">
      <alignment horizontal="left" vertical="top" indent="2" shrinkToFit="1"/>
    </xf>
    <xf numFmtId="0" fontId="4" fillId="0" borderId="0" xfId="3" applyAlignment="1">
      <alignment horizontal="left" vertical="top"/>
    </xf>
    <xf numFmtId="0" fontId="5" fillId="7" borderId="4" xfId="3" applyFont="1" applyFill="1" applyBorder="1" applyAlignment="1">
      <alignment horizontal="center" vertical="center" wrapText="1"/>
    </xf>
    <xf numFmtId="0" fontId="4" fillId="7" borderId="4" xfId="3" applyFill="1" applyBorder="1" applyAlignment="1">
      <alignment horizontal="center" vertical="top" wrapText="1"/>
    </xf>
    <xf numFmtId="1" fontId="6" fillId="0" borderId="4" xfId="3" applyNumberFormat="1" applyFont="1" applyBorder="1" applyAlignment="1">
      <alignment horizontal="center" vertical="top" shrinkToFit="1"/>
    </xf>
    <xf numFmtId="0" fontId="5" fillId="7" borderId="4" xfId="3" applyFont="1" applyFill="1" applyBorder="1" applyAlignment="1">
      <alignment horizontal="left" vertical="center" wrapText="1"/>
    </xf>
    <xf numFmtId="0" fontId="5" fillId="7" borderId="4" xfId="3" applyFont="1" applyFill="1" applyBorder="1" applyAlignment="1">
      <alignment horizontal="left" textRotation="90" wrapText="1"/>
    </xf>
    <xf numFmtId="0" fontId="5" fillId="7" borderId="4" xfId="3" applyFont="1" applyFill="1" applyBorder="1" applyAlignment="1">
      <alignment horizontal="center" vertical="center" textRotation="90" wrapText="1"/>
    </xf>
    <xf numFmtId="0" fontId="5" fillId="7" borderId="4" xfId="3" applyFont="1" applyFill="1" applyBorder="1" applyAlignment="1">
      <alignment horizontal="right" vertical="center" wrapText="1" indent="1"/>
    </xf>
    <xf numFmtId="0" fontId="5" fillId="7" borderId="4" xfId="3" applyFont="1" applyFill="1" applyBorder="1" applyAlignment="1">
      <alignment horizontal="left" vertical="top" wrapText="1" indent="2"/>
    </xf>
    <xf numFmtId="0" fontId="5" fillId="7" borderId="4" xfId="3" applyFont="1" applyFill="1" applyBorder="1" applyAlignment="1">
      <alignment horizontal="right" vertical="top" wrapText="1"/>
    </xf>
    <xf numFmtId="1" fontId="6" fillId="0" borderId="4" xfId="3" applyNumberFormat="1" applyFont="1" applyBorder="1" applyAlignment="1">
      <alignment horizontal="left" vertical="top" indent="1" shrinkToFit="1"/>
    </xf>
    <xf numFmtId="1" fontId="6" fillId="0" borderId="0" xfId="3" applyNumberFormat="1" applyFont="1" applyAlignment="1">
      <alignment horizontal="left" vertical="top" indent="1" shrinkToFit="1"/>
    </xf>
    <xf numFmtId="1" fontId="6" fillId="10" borderId="4" xfId="3" applyNumberFormat="1" applyFont="1" applyFill="1" applyBorder="1" applyAlignment="1">
      <alignment horizontal="right" vertical="top" shrinkToFit="1"/>
    </xf>
    <xf numFmtId="0" fontId="4" fillId="0" borderId="0" xfId="3" applyAlignment="1">
      <alignment horizontal="left" vertical="top" wrapText="1"/>
    </xf>
    <xf numFmtId="0" fontId="4" fillId="0" borderId="0" xfId="3" applyAlignment="1">
      <alignment horizontal="left" vertical="top" wrapText="1" indent="1"/>
    </xf>
    <xf numFmtId="0" fontId="18" fillId="0" borderId="36" xfId="4" applyFont="1" applyBorder="1" applyAlignment="1">
      <alignment horizontal="left" vertical="top" wrapText="1"/>
    </xf>
    <xf numFmtId="0" fontId="18" fillId="0" borderId="37" xfId="4" applyFont="1" applyBorder="1" applyAlignment="1">
      <alignment horizontal="left" vertical="top" wrapText="1"/>
    </xf>
    <xf numFmtId="0" fontId="18" fillId="0" borderId="38" xfId="4" applyFont="1" applyBorder="1" applyAlignment="1">
      <alignment horizontal="left" vertical="top" wrapText="1"/>
    </xf>
    <xf numFmtId="0" fontId="17" fillId="0" borderId="15" xfId="4" applyFont="1" applyBorder="1" applyAlignment="1">
      <alignment horizontal="left" vertical="top" wrapText="1"/>
    </xf>
    <xf numFmtId="0" fontId="17" fillId="0" borderId="16" xfId="4" applyFont="1" applyBorder="1" applyAlignment="1">
      <alignment horizontal="left" vertical="top" wrapText="1"/>
    </xf>
    <xf numFmtId="0" fontId="17" fillId="0" borderId="17" xfId="4" applyFont="1" applyBorder="1" applyAlignment="1">
      <alignment horizontal="left" vertical="top" wrapText="1"/>
    </xf>
    <xf numFmtId="0" fontId="18" fillId="0" borderId="22" xfId="4" applyFont="1" applyBorder="1" applyAlignment="1">
      <alignment horizontal="left" vertical="top" wrapText="1" indent="2"/>
    </xf>
    <xf numFmtId="0" fontId="18" fillId="0" borderId="23" xfId="4" applyFont="1" applyBorder="1" applyAlignment="1">
      <alignment horizontal="left" vertical="top" wrapText="1" indent="2"/>
    </xf>
    <xf numFmtId="0" fontId="18" fillId="0" borderId="22" xfId="4" applyFont="1" applyBorder="1" applyAlignment="1">
      <alignment horizontal="left" vertical="top" wrapText="1" indent="1"/>
    </xf>
    <xf numFmtId="0" fontId="18" fillId="0" borderId="23" xfId="4" applyFont="1" applyBorder="1" applyAlignment="1">
      <alignment horizontal="left" vertical="top" wrapText="1" indent="1"/>
    </xf>
    <xf numFmtId="0" fontId="18" fillId="0" borderId="5" xfId="4" applyFont="1" applyBorder="1" applyAlignment="1">
      <alignment horizontal="center" vertical="top" wrapText="1"/>
    </xf>
    <xf numFmtId="0" fontId="18" fillId="0" borderId="6" xfId="4" applyFont="1" applyBorder="1" applyAlignment="1">
      <alignment horizontal="center" vertical="top" wrapText="1"/>
    </xf>
    <xf numFmtId="0" fontId="18" fillId="0" borderId="7" xfId="4" applyFont="1" applyBorder="1" applyAlignment="1">
      <alignment horizontal="center" vertical="top" wrapText="1"/>
    </xf>
    <xf numFmtId="0" fontId="18" fillId="0" borderId="28" xfId="4" applyFont="1" applyBorder="1" applyAlignment="1">
      <alignment horizontal="center" vertical="top" wrapText="1"/>
    </xf>
    <xf numFmtId="0" fontId="18" fillId="0" borderId="29" xfId="4" applyFont="1" applyBorder="1" applyAlignment="1">
      <alignment horizontal="center" vertical="top" wrapText="1"/>
    </xf>
    <xf numFmtId="0" fontId="18" fillId="0" borderId="8" xfId="4" applyFont="1" applyBorder="1" applyAlignment="1">
      <alignment horizontal="left" vertical="center" wrapText="1"/>
    </xf>
    <xf numFmtId="0" fontId="18" fillId="0" borderId="9" xfId="4" applyFont="1" applyBorder="1" applyAlignment="1">
      <alignment horizontal="left" vertical="center" wrapText="1"/>
    </xf>
    <xf numFmtId="0" fontId="8" fillId="0" borderId="5" xfId="4" applyFont="1" applyBorder="1" applyAlignment="1">
      <alignment horizontal="left" vertical="top" wrapText="1" indent="5"/>
    </xf>
    <xf numFmtId="0" fontId="8" fillId="0" borderId="7" xfId="4" applyFont="1" applyBorder="1" applyAlignment="1">
      <alignment horizontal="left" vertical="top" wrapText="1" indent="5"/>
    </xf>
    <xf numFmtId="1" fontId="6" fillId="8" borderId="5" xfId="4" applyNumberFormat="1" applyFont="1" applyFill="1" applyBorder="1" applyAlignment="1">
      <alignment horizontal="left" vertical="top" indent="5" shrinkToFit="1"/>
    </xf>
    <xf numFmtId="1" fontId="6" fillId="8" borderId="7" xfId="4" applyNumberFormat="1" applyFont="1" applyFill="1" applyBorder="1" applyAlignment="1">
      <alignment horizontal="left" vertical="top" indent="5" shrinkToFit="1"/>
    </xf>
    <xf numFmtId="0" fontId="8" fillId="7" borderId="10" xfId="4" applyFont="1" applyFill="1" applyBorder="1" applyAlignment="1">
      <alignment horizontal="left" vertical="top" wrapText="1" indent="1"/>
    </xf>
    <xf numFmtId="0" fontId="8" fillId="7" borderId="11" xfId="4" applyFont="1" applyFill="1" applyBorder="1" applyAlignment="1">
      <alignment horizontal="left" vertical="top" wrapText="1" indent="1"/>
    </xf>
    <xf numFmtId="0" fontId="8" fillId="7" borderId="12" xfId="4" applyFont="1" applyFill="1" applyBorder="1" applyAlignment="1">
      <alignment horizontal="left" vertical="top" wrapText="1" indent="1"/>
    </xf>
    <xf numFmtId="0" fontId="8" fillId="7" borderId="13" xfId="4" applyFont="1" applyFill="1" applyBorder="1" applyAlignment="1">
      <alignment horizontal="left" vertical="top" wrapText="1" indent="1"/>
    </xf>
    <xf numFmtId="0" fontId="8" fillId="7" borderId="5" xfId="4" applyFont="1" applyFill="1" applyBorder="1" applyAlignment="1">
      <alignment horizontal="left" vertical="top" wrapText="1" indent="1"/>
    </xf>
    <xf numFmtId="0" fontId="8" fillId="7" borderId="7" xfId="4" applyFont="1" applyFill="1" applyBorder="1" applyAlignment="1">
      <alignment horizontal="left" vertical="top" wrapText="1" indent="1"/>
    </xf>
    <xf numFmtId="0" fontId="8" fillId="7" borderId="5" xfId="4" applyFont="1" applyFill="1" applyBorder="1" applyAlignment="1">
      <alignment horizontal="right" vertical="top" wrapText="1" indent="1"/>
    </xf>
    <xf numFmtId="0" fontId="8" fillId="7" borderId="7" xfId="4" applyFont="1" applyFill="1" applyBorder="1" applyAlignment="1">
      <alignment horizontal="right" vertical="top" wrapText="1" indent="1"/>
    </xf>
    <xf numFmtId="0" fontId="8" fillId="7" borderId="10" xfId="4" applyFont="1" applyFill="1" applyBorder="1" applyAlignment="1">
      <alignment horizontal="left" vertical="top" wrapText="1" indent="3"/>
    </xf>
    <xf numFmtId="0" fontId="8" fillId="7" borderId="11" xfId="4" applyFont="1" applyFill="1" applyBorder="1" applyAlignment="1">
      <alignment horizontal="left" vertical="top" wrapText="1" indent="3"/>
    </xf>
    <xf numFmtId="0" fontId="8" fillId="7" borderId="12" xfId="4" applyFont="1" applyFill="1" applyBorder="1" applyAlignment="1">
      <alignment horizontal="left" vertical="top" wrapText="1" indent="3"/>
    </xf>
    <xf numFmtId="0" fontId="8" fillId="7" borderId="13" xfId="4" applyFont="1" applyFill="1" applyBorder="1" applyAlignment="1">
      <alignment horizontal="left" vertical="top" wrapText="1" indent="3"/>
    </xf>
    <xf numFmtId="0" fontId="8" fillId="7" borderId="5" xfId="4" applyFont="1" applyFill="1" applyBorder="1" applyAlignment="1">
      <alignment horizontal="left" vertical="top" wrapText="1" indent="4"/>
    </xf>
    <xf numFmtId="0" fontId="8" fillId="7" borderId="6" xfId="4" applyFont="1" applyFill="1" applyBorder="1" applyAlignment="1">
      <alignment horizontal="left" vertical="top" wrapText="1" indent="4"/>
    </xf>
    <xf numFmtId="0" fontId="8" fillId="7" borderId="7" xfId="4" applyFont="1" applyFill="1" applyBorder="1" applyAlignment="1">
      <alignment horizontal="left" vertical="top" wrapText="1" indent="4"/>
    </xf>
    <xf numFmtId="0" fontId="8" fillId="7" borderId="5" xfId="4" applyFont="1" applyFill="1" applyBorder="1" applyAlignment="1">
      <alignment horizontal="center" vertical="top" wrapText="1"/>
    </xf>
    <xf numFmtId="0" fontId="8" fillId="7" borderId="6" xfId="4" applyFont="1" applyFill="1" applyBorder="1" applyAlignment="1">
      <alignment horizontal="center" vertical="top" wrapText="1"/>
    </xf>
    <xf numFmtId="0" fontId="8" fillId="7" borderId="7" xfId="4" applyFont="1" applyFill="1" applyBorder="1" applyAlignment="1">
      <alignment horizontal="center" vertical="top" wrapText="1"/>
    </xf>
    <xf numFmtId="0" fontId="8" fillId="0" borderId="5" xfId="4" applyFont="1" applyBorder="1" applyAlignment="1">
      <alignment horizontal="right" vertical="top" wrapText="1"/>
    </xf>
    <xf numFmtId="0" fontId="8" fillId="0" borderId="7" xfId="4" applyFont="1" applyBorder="1" applyAlignment="1">
      <alignment horizontal="right" vertical="top" wrapText="1"/>
    </xf>
    <xf numFmtId="0" fontId="13" fillId="0" borderId="0" xfId="4" applyAlignment="1">
      <alignment horizontal="left" vertical="top" wrapText="1" indent="1"/>
    </xf>
    <xf numFmtId="0" fontId="8" fillId="0" borderId="0" xfId="4" applyFont="1" applyAlignment="1">
      <alignment horizontal="left" vertical="top" wrapText="1" indent="1"/>
    </xf>
    <xf numFmtId="1" fontId="6" fillId="0" borderId="5" xfId="4" applyNumberFormat="1" applyFont="1" applyBorder="1" applyAlignment="1">
      <alignment horizontal="right" vertical="top" shrinkToFit="1"/>
    </xf>
    <xf numFmtId="1" fontId="6" fillId="0" borderId="7" xfId="4" applyNumberFormat="1" applyFont="1" applyBorder="1" applyAlignment="1">
      <alignment horizontal="right" vertical="top" shrinkToFit="1"/>
    </xf>
    <xf numFmtId="0" fontId="13" fillId="0" borderId="5" xfId="4" applyBorder="1" applyAlignment="1">
      <alignment horizontal="left" wrapText="1"/>
    </xf>
    <xf numFmtId="0" fontId="13" fillId="0" borderId="6" xfId="4" applyBorder="1" applyAlignment="1">
      <alignment horizontal="left" wrapText="1"/>
    </xf>
    <xf numFmtId="0" fontId="13" fillId="0" borderId="7" xfId="4" applyBorder="1" applyAlignment="1">
      <alignment horizontal="left" wrapText="1"/>
    </xf>
    <xf numFmtId="0" fontId="8" fillId="0" borderId="5" xfId="4" applyFont="1" applyBorder="1" applyAlignment="1">
      <alignment horizontal="center" vertical="top" wrapText="1"/>
    </xf>
    <xf numFmtId="0" fontId="8" fillId="0" borderId="6" xfId="4" applyFont="1" applyBorder="1" applyAlignment="1">
      <alignment horizontal="center" vertical="top" wrapText="1"/>
    </xf>
    <xf numFmtId="0" fontId="8" fillId="0" borderId="7" xfId="4" applyFont="1" applyBorder="1" applyAlignment="1">
      <alignment horizontal="center" vertical="top" wrapText="1"/>
    </xf>
    <xf numFmtId="0" fontId="8" fillId="7" borderId="5" xfId="4" applyFont="1" applyFill="1" applyBorder="1" applyAlignment="1">
      <alignment horizontal="left" textRotation="90" wrapText="1"/>
    </xf>
    <xf numFmtId="0" fontId="8" fillId="7" borderId="7" xfId="4" applyFont="1" applyFill="1" applyBorder="1" applyAlignment="1">
      <alignment horizontal="left" textRotation="90" wrapText="1"/>
    </xf>
    <xf numFmtId="0" fontId="14" fillId="0" borderId="0" xfId="4" applyFont="1" applyAlignment="1">
      <alignment horizontal="left" vertical="top" wrapText="1" indent="1"/>
    </xf>
    <xf numFmtId="0" fontId="14" fillId="9" borderId="6" xfId="4" applyFont="1" applyFill="1" applyBorder="1" applyAlignment="1">
      <alignment vertical="top" wrapText="1"/>
    </xf>
    <xf numFmtId="0" fontId="16" fillId="0" borderId="6" xfId="4" applyFont="1" applyBorder="1" applyAlignment="1">
      <alignment vertical="top" wrapText="1"/>
    </xf>
    <xf numFmtId="167" fontId="15" fillId="0" borderId="6" xfId="4" applyNumberFormat="1" applyFont="1" applyBorder="1" applyAlignment="1">
      <alignment vertical="top" shrinkToFit="1"/>
    </xf>
    <xf numFmtId="1" fontId="15" fillId="0" borderId="6" xfId="4" applyNumberFormat="1" applyFont="1" applyBorder="1" applyAlignment="1">
      <alignment vertical="top" shrinkToFit="1"/>
    </xf>
    <xf numFmtId="164" fontId="15" fillId="0" borderId="6" xfId="4" applyNumberFormat="1" applyFont="1" applyBorder="1" applyAlignment="1">
      <alignment vertical="top" shrinkToFit="1"/>
    </xf>
    <xf numFmtId="2" fontId="15" fillId="0" borderId="6" xfId="4" applyNumberFormat="1" applyFont="1" applyBorder="1" applyAlignment="1">
      <alignment vertical="top" shrinkToFit="1"/>
    </xf>
    <xf numFmtId="168" fontId="15" fillId="0" borderId="6" xfId="4" applyNumberFormat="1" applyFont="1" applyBorder="1" applyAlignment="1">
      <alignment vertical="top" shrinkToFit="1"/>
    </xf>
    <xf numFmtId="165" fontId="15" fillId="0" borderId="6" xfId="4" applyNumberFormat="1" applyFont="1" applyBorder="1" applyAlignment="1">
      <alignment vertical="top" shrinkToFit="1"/>
    </xf>
    <xf numFmtId="170" fontId="15" fillId="0" borderId="6" xfId="4" applyNumberFormat="1" applyFont="1" applyBorder="1" applyAlignment="1">
      <alignment vertical="top" shrinkToFit="1"/>
    </xf>
    <xf numFmtId="172" fontId="15" fillId="0" borderId="6" xfId="4" applyNumberFormat="1" applyFont="1" applyBorder="1" applyAlignment="1">
      <alignment vertical="top" shrinkToFit="1"/>
    </xf>
    <xf numFmtId="1" fontId="15" fillId="0" borderId="0" xfId="4" applyNumberFormat="1" applyFont="1" applyFill="1" applyBorder="1" applyAlignment="1">
      <alignment horizontal="right" vertical="top" indent="1" shrinkToFit="1"/>
    </xf>
  </cellXfs>
  <cellStyles count="5">
    <cellStyle name="Link" xfId="2" builtinId="8"/>
    <cellStyle name="Prozent" xfId="1" builtinId="5"/>
    <cellStyle name="Standard" xfId="0" builtinId="0"/>
    <cellStyle name="Standard 2" xfId="3" xr:uid="{17EFA294-115B-4691-A541-A9C6D1A2223E}"/>
    <cellStyle name="Standard 3" xfId="4" xr:uid="{092579CE-4825-463D-AD28-EE41382C2E49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431924</xdr:colOff>
      <xdr:row>0</xdr:row>
      <xdr:rowOff>0</xdr:rowOff>
    </xdr:from>
    <xdr:to>
      <xdr:col>6</xdr:col>
      <xdr:colOff>511041</xdr:colOff>
      <xdr:row>29</xdr:row>
      <xdr:rowOff>168207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1518BFA-AE61-5912-9D3B-DFD5C7647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924" y="0"/>
          <a:ext cx="4833997" cy="547172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penger, Christoph" id="{2BE92070-8088-4D36-933E-8042AA1BD04E}" userId="S::Christoph.Spenger@ifw-kiel.de::0f802e50-d612-4e62-b017-15affd031e9b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D7B446-1172-4025-AA24-04A3B0DBD3CF}" name="Tabelle4" displayName="Tabelle4" ref="A1:AA77" totalsRowShown="0">
  <autoFilter ref="A1:AA77" xr:uid="{A5D7B446-1172-4025-AA24-04A3B0DBD3CF}"/>
  <tableColumns count="27">
    <tableColumn id="1" xr3:uid="{05E84B44-0CA1-4469-A6A2-81EB1A24CABD}" name="Fish Stock"/>
    <tableColumn id="2" xr3:uid="{C2DFBC43-E71A-4C0A-AA53-F37CE9AF72D3}" name="c_catches from year" dataDxfId="5">
      <calculatedColumnFormula>IF(VLOOKUP($A2,summary_table_most_rec!$A:$AI,35,FALSE)="keep","2020",VLOOKUP(Tabelle4[[#This Row],[Fish Stock]],'manual check'!$A:$AI,35,FALSE))</calculatedColumnFormula>
    </tableColumn>
    <tableColumn id="4" xr3:uid="{0E5C496D-23BB-4D3A-80D9-F9221D968A0F}" name="Sum_C_Catches" dataDxfId="4">
      <calculatedColumnFormula>SUM(D2:AA2)</calculatedColumnFormula>
    </tableColumn>
    <tableColumn id="5" xr3:uid="{8E3A5F62-54EA-4A22-940D-33015361C7A0}" name="BE">
      <calculatedColumnFormula>IF(VLOOKUP($A2,summary_table_most_rec!$A:$AI,35,FALSE)="keep",VLOOKUP($A2,summary_table_most_rec!$A:$AD,summary_table_most_rec!G$1,FALSE),VLOOKUP($A2,'manual check'!$A:$AE,'manual check'!H$1,FALSE))</calculatedColumnFormula>
    </tableColumn>
    <tableColumn id="6" xr3:uid="{24F205D9-95EF-4C6F-A009-E2EA79F483F8}" name="DE">
      <calculatedColumnFormula>IF(VLOOKUP($A2,summary_table_most_rec!$A:$AI,35,FALSE)="keep",VLOOKUP($A2,summary_table_most_rec!$A:$AD,summary_table_most_rec!H$1,FALSE),VLOOKUP($A2,'manual check'!$A:$AE,'manual check'!I$1,FALSE))</calculatedColumnFormula>
    </tableColumn>
    <tableColumn id="7" xr3:uid="{3479EE3A-BB9F-4402-86FC-A203B7EAF04F}" name="DK">
      <calculatedColumnFormula>IF(VLOOKUP($A2,summary_table_most_rec!$A:$AI,35,FALSE)="keep",VLOOKUP($A2,summary_table_most_rec!$A:$AD,summary_table_most_rec!I$1,FALSE),VLOOKUP($A2,'manual check'!$A:$AE,'manual check'!J$1,FALSE))</calculatedColumnFormula>
    </tableColumn>
    <tableColumn id="8" xr3:uid="{CAF6A1AA-0473-4F3E-B127-B3B590921765}" name="EE">
      <calculatedColumnFormula>IF(VLOOKUP($A2,summary_table_most_rec!$A:$AI,35,FALSE)="keep",VLOOKUP($A2,summary_table_most_rec!$A:$AD,summary_table_most_rec!J$1,FALSE),VLOOKUP($A2,'manual check'!$A:$AE,'manual check'!K$1,FALSE))</calculatedColumnFormula>
    </tableColumn>
    <tableColumn id="9" xr3:uid="{7010C8AF-A782-4593-86B2-BB0380CA2A08}" name="ES">
      <calculatedColumnFormula>IF(VLOOKUP($A2,summary_table_most_rec!$A:$AI,35,FALSE)="keep",VLOOKUP($A2,summary_table_most_rec!$A:$AD,summary_table_most_rec!K$1,FALSE),VLOOKUP($A2,'manual check'!$A:$AE,'manual check'!L$1,FALSE))</calculatedColumnFormula>
    </tableColumn>
    <tableColumn id="10" xr3:uid="{9BC4E270-A29F-4AAF-BF3D-03241D5B009F}" name="FI">
      <calculatedColumnFormula>IF(VLOOKUP($A2,summary_table_most_rec!$A:$AI,35,FALSE)="keep",VLOOKUP($A2,summary_table_most_rec!$A:$AD,summary_table_most_rec!L$1,FALSE),VLOOKUP($A2,'manual check'!$A:$AE,'manual check'!M$1,FALSE))</calculatedColumnFormula>
    </tableColumn>
    <tableColumn id="11" xr3:uid="{6BFD41C6-648A-46F0-943F-01F6EC252868}" name="FO">
      <calculatedColumnFormula>IF(VLOOKUP($A2,summary_table_most_rec!$A:$AI,35,FALSE)="keep",VLOOKUP($A2,summary_table_most_rec!$A:$AD,summary_table_most_rec!M$1,FALSE),VLOOKUP($A2,'manual check'!$A:$AE,'manual check'!N$1,FALSE))</calculatedColumnFormula>
    </tableColumn>
    <tableColumn id="12" xr3:uid="{4F8DA8DB-57DC-4731-8B4A-55E1AF089203}" name="FR">
      <calculatedColumnFormula>IF(VLOOKUP($A2,summary_table_most_rec!$A:$AI,35,FALSE)="keep",VLOOKUP($A2,summary_table_most_rec!$A:$AD,summary_table_most_rec!N$1,FALSE),VLOOKUP($A2,'manual check'!$A:$AE,'manual check'!O$1,FALSE))</calculatedColumnFormula>
    </tableColumn>
    <tableColumn id="13" xr3:uid="{AAD80105-0439-4F64-A978-68A2AD9FA4A8}" name="GB">
      <calculatedColumnFormula>IF(VLOOKUP($A2,summary_table_most_rec!$A:$AI,35,FALSE)="keep",VLOOKUP($A2,summary_table_most_rec!$A:$AD,summary_table_most_rec!O$1,FALSE),VLOOKUP($A2,'manual check'!$A:$AE,'manual check'!P$1,FALSE))</calculatedColumnFormula>
    </tableColumn>
    <tableColumn id="14" xr3:uid="{684965E0-3A01-4E8D-8FEB-63AF1C921A81}" name="GG">
      <calculatedColumnFormula>IF(VLOOKUP($A2,summary_table_most_rec!$A:$AI,35,FALSE)="keep",VLOOKUP($A2,summary_table_most_rec!$A:$AD,summary_table_most_rec!P$1,FALSE),VLOOKUP($A2,'manual check'!$A:$AE,'manual check'!Q$1,FALSE))</calculatedColumnFormula>
    </tableColumn>
    <tableColumn id="15" xr3:uid="{3F8CF300-EC53-464C-84AE-F859C2CA1A97}" name="GL">
      <calculatedColumnFormula>IF(VLOOKUP($A2,summary_table_most_rec!$A:$AI,35,FALSE)="keep",VLOOKUP($A2,summary_table_most_rec!$A:$AD,summary_table_most_rec!Q$1,FALSE),VLOOKUP($A2,'manual check'!$A:$AE,'manual check'!R$1,FALSE))</calculatedColumnFormula>
    </tableColumn>
    <tableColumn id="16" xr3:uid="{4168CB4C-AF03-4D21-81DB-C6992AA03350}" name="IE">
      <calculatedColumnFormula>IF(VLOOKUP($A2,summary_table_most_rec!$A:$AI,35,FALSE)="keep",VLOOKUP($A2,summary_table_most_rec!$A:$AD,summary_table_most_rec!R$1,FALSE),VLOOKUP($A2,'manual check'!$A:$AE,'manual check'!S$1,FALSE))</calculatedColumnFormula>
    </tableColumn>
    <tableColumn id="17" xr3:uid="{64ADF96A-702C-4732-BCE2-7F7B6EE4F2BA}" name="IM">
      <calculatedColumnFormula>IF(VLOOKUP($A2,summary_table_most_rec!$A:$AI,35,FALSE)="keep",VLOOKUP($A2,summary_table_most_rec!$A:$AD,summary_table_most_rec!S$1,FALSE),VLOOKUP($A2,'manual check'!$A:$AE,'manual check'!T$1,FALSE))</calculatedColumnFormula>
    </tableColumn>
    <tableColumn id="18" xr3:uid="{C7502473-BFD0-4CFB-8DC5-6D152BB72812}" name="IS">
      <calculatedColumnFormula>IF(VLOOKUP($A2,summary_table_most_rec!$A:$AI,35,FALSE)="keep",VLOOKUP($A2,summary_table_most_rec!$A:$AD,summary_table_most_rec!T$1,FALSE),VLOOKUP($A2,'manual check'!$A:$AE,'manual check'!U$1,FALSE))</calculatedColumnFormula>
    </tableColumn>
    <tableColumn id="19" xr3:uid="{B46C4258-642A-46B2-AF6C-6D58EB5D9079}" name="JE">
      <calculatedColumnFormula>IF(VLOOKUP($A2,summary_table_most_rec!$A:$AI,35,FALSE)="keep",VLOOKUP($A2,summary_table_most_rec!$A:$AD,summary_table_most_rec!U$1,FALSE),VLOOKUP($A2,'manual check'!$A:$AE,'manual check'!V$1,FALSE))</calculatedColumnFormula>
    </tableColumn>
    <tableColumn id="20" xr3:uid="{B64A566B-60D9-4668-A080-74ADAB13DC78}" name="LT">
      <calculatedColumnFormula>IF(VLOOKUP($A2,summary_table_most_rec!$A:$AI,35,FALSE)="keep",VLOOKUP($A2,summary_table_most_rec!$A:$AD,summary_table_most_rec!V$1,FALSE),VLOOKUP($A2,'manual check'!$A:$AE,'manual check'!W$1,FALSE))</calculatedColumnFormula>
    </tableColumn>
    <tableColumn id="21" xr3:uid="{1DE117E1-14F5-41AA-8D71-D0FDD69993BE}" name="LV">
      <calculatedColumnFormula>IF(VLOOKUP($A2,summary_table_most_rec!$A:$AI,35,FALSE)="keep",VLOOKUP($A2,summary_table_most_rec!$A:$AD,summary_table_most_rec!W$1,FALSE),VLOOKUP($A2,'manual check'!$A:$AE,'manual check'!X$1,FALSE))</calculatedColumnFormula>
    </tableColumn>
    <tableColumn id="22" xr3:uid="{9B5DE05A-A67D-4F3C-8A1E-84762648EE5C}" name="NL">
      <calculatedColumnFormula>IF(VLOOKUP($A2,summary_table_most_rec!$A:$AI,35,FALSE)="keep",VLOOKUP($A2,summary_table_most_rec!$A:$AD,summary_table_most_rec!X$1,FALSE),VLOOKUP($A2,'manual check'!$A:$AE,'manual check'!Y$1,FALSE))</calculatedColumnFormula>
    </tableColumn>
    <tableColumn id="23" xr3:uid="{428ADDE0-4BE7-4A8B-A585-B3E2717EA3B1}" name="NO">
      <calculatedColumnFormula>IF(VLOOKUP($A2,summary_table_most_rec!$A:$AI,35,FALSE)="keep",VLOOKUP($A2,summary_table_most_rec!$A:$AD,summary_table_most_rec!Y$1,FALSE),VLOOKUP($A2,'manual check'!$A:$AE,'manual check'!Z$1,FALSE))</calculatedColumnFormula>
    </tableColumn>
    <tableColumn id="24" xr3:uid="{9740DBE7-5914-4958-90E5-60C9DC2A6FF3}" name="PL">
      <calculatedColumnFormula>IF(VLOOKUP($A2,summary_table_most_rec!$A:$AI,35,FALSE)="keep",VLOOKUP($A2,summary_table_most_rec!$A:$AD,summary_table_most_rec!Z$1,FALSE),VLOOKUP($A2,'manual check'!$A:$AE,'manual check'!AA$1,FALSE))</calculatedColumnFormula>
    </tableColumn>
    <tableColumn id="25" xr3:uid="{F5DA065B-AADF-4FB7-9B41-510FDA931721}" name="PT">
      <calculatedColumnFormula>IF(VLOOKUP($A2,summary_table_most_rec!$A:$AI,35,FALSE)="keep",VLOOKUP($A2,summary_table_most_rec!$A:$AD,summary_table_most_rec!AA$1,FALSE),VLOOKUP($A2,'manual check'!$A:$AE,'manual check'!AB$1,FALSE))</calculatedColumnFormula>
    </tableColumn>
    <tableColumn id="26" xr3:uid="{3429A4DB-E53A-4F02-8B60-BBD9E9110445}" name="RU">
      <calculatedColumnFormula>IF(VLOOKUP($A2,summary_table_most_rec!$A:$AI,35,FALSE)="keep",VLOOKUP($A2,summary_table_most_rec!$A:$AD,summary_table_most_rec!AB$1,FALSE),VLOOKUP($A2,'manual check'!$A:$AE,'manual check'!AC$1,FALSE))</calculatedColumnFormula>
    </tableColumn>
    <tableColumn id="27" xr3:uid="{D1D1356A-4347-4249-90E8-5187F5336431}" name="SE">
      <calculatedColumnFormula>IF(VLOOKUP($A2,summary_table_most_rec!$A:$AI,35,FALSE)="keep",VLOOKUP($A2,summary_table_most_rec!$A:$AD,summary_table_most_rec!AC$1,FALSE),VLOOKUP($A2,'manual check'!$A:$AE,'manual check'!AD$1,FALSE))</calculatedColumnFormula>
    </tableColumn>
    <tableColumn id="28" xr3:uid="{80A69184-2CCC-48DC-B4BA-1346E79F834C}" name="other">
      <calculatedColumnFormula>IF(VLOOKUP($A2,summary_table_most_rec!$A:$AI,35,FALSE)="keep",VLOOKUP($A2,summary_table_most_rec!$A:$AD,summary_table_most_rec!AD$1,FALSE),VLOOKUP($A2,'manual check'!$A:$AE,'manual check'!AE$1,FALSE))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C04945-AC71-4538-A11D-6811E05161EA}" name="Tabelle3" displayName="Tabelle3" ref="A1:E129" totalsRowShown="0">
  <autoFilter ref="A1:E129" xr:uid="{94C04945-AC71-4538-A11D-6811E05161EA}"/>
  <tableColumns count="5">
    <tableColumn id="1" xr3:uid="{0F22150D-1B1B-4C62-B5A8-98BD7A9610D9}" name="Species"/>
    <tableColumn id="2" xr3:uid="{D8AA0D3D-77BF-4B40-8ADE-B5F19D5887D0}" name="Area"/>
    <tableColumn id="3" xr3:uid="{14C1CC9F-32A2-48F8-B22B-A8ED5E807FCF}" name="Units"/>
    <tableColumn id="4" xr3:uid="{B2B4EA35-0217-4C01-8D62-390C22FC65DF}" name="Country"/>
    <tableColumn id="5" xr3:uid="{2E55B76F-458B-4ED2-9282-C429E0D06A63}" name="20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6" dT="2023-05-09T06:40:50.87" personId="{2BE92070-8088-4D36-933E-8042AA1BD04E}" id="{FA0C23E1-40DB-4B09-9704-95D2FAB8890C}">
    <text>New: before it was 3a and 6 separately</text>
  </threadedComment>
  <threadedComment ref="A70" dT="2023-05-09T06:40:27.61" personId="{2BE92070-8088-4D36-933E-8042AA1BD04E}" id="{F10F15C5-205C-4BA1-BB25-08B796E8D35A}">
    <text>New: before it was just 4, not 3a4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3" dT="2023-05-24T13:33:41.86" personId="{2BE92070-8088-4D36-933E-8042AA1BD04E}" id="{DB80A0D0-2ECF-4532-BB03-55394C0EDBEA}">
    <text>Data for 2019, from Arctic Fisheries Working Group (AFWG) (figshare.com)  p. 302</text>
    <extLst>
      <x:ext xmlns:xltc2="http://schemas.microsoft.com/office/spreadsheetml/2020/threadedcomments2" uri="{F7C98A9C-CBB3-438F-8F68-D28B6AF4A901}">
        <xltc2:checksum>789467075</xltc2:checksum>
        <xltc2:hyperlink startIndex="20" length="52" url="https://ices-library.figshare.com/articles/report/Arctic_Fisheries_Working_Group_AFWG_/18618785"/>
      </x:ext>
    </extLst>
  </threadedComment>
  <threadedComment ref="G18" dT="2023-05-24T14:03:09.06" personId="{2BE92070-8088-4D36-933E-8042AA1BD04E}" id="{D93CB5C7-66F8-4E7F-880A-23E80CF415E3}">
    <text>Entered manually</text>
  </threadedComment>
  <threadedComment ref="G24" dT="2023-05-24T14:35:36.07" personId="{2BE92070-8088-4D36-933E-8042AA1BD04E}" id="{B5ECDC81-2573-47EC-B7FD-CA665F540C8F}">
    <text>Catches plausible, taken from ICES official nominal catches</text>
  </threadedComment>
  <threadedComment ref="G25" dT="2023-05-24T14:57:36.82" personId="{2BE92070-8088-4D36-933E-8042AA1BD04E}" id="{5ECD352D-8C6D-42B8-9AA6-782C14B20042}">
    <text>Taken from official nominal catches 2020</text>
  </threadedComment>
  <threadedComment ref="G31" dT="2023-05-24T15:02:08.34" personId="{2BE92070-8088-4D36-933E-8042AA1BD04E}" id="{9F6E8C3B-4F93-48BB-B195-0780740F793F}">
    <text>Done, data from pdf for 2021</text>
  </threadedComment>
  <threadedComment ref="H32" dT="2023-05-24T15:11:24.27" personId="{2BE92070-8088-4D36-933E-8042AA1BD04E}" id="{97ACE9DF-80C0-4F79-A5ED-8E404F4F3EFA}">
    <text>Correct, as given by official catches, just w/o SK region, corrected using pdf data</text>
  </threadedComment>
  <threadedComment ref="G33" dT="2023-05-24T15:42:19.52" personId="{2BE92070-8088-4D36-933E-8042AA1BD04E}" id="{CAD817B7-B471-4C28-8DAB-AE7BE640C4CC}">
    <text xml:space="preserve">From ices pdf (2021)
</text>
  </threadedComment>
  <threadedComment ref="G39" dT="2023-05-24T16:52:40.52" personId="{2BE92070-8088-4D36-933E-8042AA1BD04E}" id="{4B5E143E-ACDD-48D0-8EE3-F2437D09B9A8}">
    <text>Manually from ICES pdf 2021</text>
  </threadedComment>
  <threadedComment ref="G44" dT="2023-05-24T16:56:52.57" personId="{2BE92070-8088-4D36-933E-8042AA1BD04E}" id="{FC351B9B-9FC7-4CF3-8F11-D7FCDB763028}">
    <text>2020 only</text>
  </threadedComment>
  <threadedComment ref="G48" dT="2023-05-24T17:50:19.34" personId="{2BE92070-8088-4D36-933E-8042AA1BD04E}" id="{08E7CFDC-38B4-45DF-BA39-8CD280110C02}">
    <text>2021</text>
  </threadedComment>
  <threadedComment ref="G49" dT="2023-05-24T17:50:27.65" personId="{2BE92070-8088-4D36-933E-8042AA1BD04E}" id="{112EF8EB-9839-442F-B7B4-E7E216E6A043}">
    <text>2020 only</text>
  </threadedComment>
  <threadedComment ref="G50" dT="2023-05-24T17:25:02.57" personId="{2BE92070-8088-4D36-933E-8042AA1BD04E}" id="{BB3DDFA8-0B1D-40CE-9BDF-1C335FD18F03}">
    <text>Taken from off nom catches (2020)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38" dT="2023-05-09T06:40:27.61" personId="{2BE92070-8088-4D36-933E-8042AA1BD04E}" id="{BE79E1A9-481A-4034-9DB6-5F491D22B5DB}">
    <text>New: before it was just 4, not 3a4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doi.org/10.17895/ices.advice.19772380.v1" TargetMode="Externa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1325-1150-415C-80D4-37729C563D80}">
  <dimension ref="A1:AA81"/>
  <sheetViews>
    <sheetView topLeftCell="A28" zoomScale="55" zoomScaleNormal="55" workbookViewId="0">
      <selection activeCell="E58" sqref="E58"/>
    </sheetView>
  </sheetViews>
  <sheetFormatPr baseColWidth="10" defaultRowHeight="14.4" x14ac:dyDescent="0.3"/>
  <cols>
    <col min="1" max="1" width="16.6640625" customWidth="1"/>
    <col min="2" max="2" width="21.5546875" style="9" bestFit="1" customWidth="1"/>
    <col min="3" max="3" width="31.5546875" style="9" customWidth="1"/>
    <col min="4" max="4" width="12.6640625" customWidth="1"/>
  </cols>
  <sheetData>
    <row r="1" spans="1:27" x14ac:dyDescent="0.3">
      <c r="A1" t="s">
        <v>349</v>
      </c>
      <c r="B1" s="9" t="s">
        <v>356</v>
      </c>
      <c r="C1" s="9" t="s">
        <v>350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206</v>
      </c>
    </row>
    <row r="2" spans="1:27" x14ac:dyDescent="0.3">
      <c r="A2" t="s">
        <v>41</v>
      </c>
      <c r="B2" s="9">
        <f>IF(VLOOKUP($A2,summary_table_most_rec!$A:$AI,35,FALSE)="keep","2020",VLOOKUP(Tabelle4[[#This Row],[Fish Stock]],'manual check'!$A:$AI,35,FALSE))</f>
        <v>2019</v>
      </c>
      <c r="C2" s="9">
        <f>SUM(D2:AA2)</f>
        <v>45956</v>
      </c>
      <c r="D2">
        <f>IF(VLOOKUP($A2,summary_table_most_rec!$A:$AI,35,FALSE)="keep",VLOOKUP($A2,summary_table_most_rec!$A:$AD,summary_table_most_rec!G$1,FALSE),VLOOKUP($A2,'manual check'!$A:$AE,'manual check'!H$1,FALSE))</f>
        <v>0</v>
      </c>
      <c r="E2">
        <f>IF(VLOOKUP($A2,summary_table_most_rec!$A:$AI,35,FALSE)="keep",VLOOKUP($A2,summary_table_most_rec!$A:$AD,summary_table_most_rec!H$1,FALSE),VLOOKUP($A2,'manual check'!$A:$AE,'manual check'!I$1,FALSE))</f>
        <v>1599</v>
      </c>
      <c r="F2">
        <f>IF(VLOOKUP($A2,summary_table_most_rec!$A:$AI,35,FALSE)="keep",VLOOKUP($A2,summary_table_most_rec!$A:$AD,summary_table_most_rec!I$1,FALSE),VLOOKUP($A2,'manual check'!$A:$AE,'manual check'!J$1,FALSE))</f>
        <v>0</v>
      </c>
      <c r="G2">
        <f>IF(VLOOKUP($A2,summary_table_most_rec!$A:$AI,35,FALSE)="keep",VLOOKUP($A2,summary_table_most_rec!$A:$AD,summary_table_most_rec!J$1,FALSE),VLOOKUP($A2,'manual check'!$A:$AE,'manual check'!K$1,FALSE))</f>
        <v>0</v>
      </c>
      <c r="H2">
        <f>IF(VLOOKUP($A2,summary_table_most_rec!$A:$AI,35,FALSE)="keep",VLOOKUP($A2,summary_table_most_rec!$A:$AD,summary_table_most_rec!K$1,FALSE),VLOOKUP($A2,'manual check'!$A:$AE,'manual check'!L$1,FALSE))</f>
        <v>2226</v>
      </c>
      <c r="I2">
        <f>IF(VLOOKUP($A2,summary_table_most_rec!$A:$AI,35,FALSE)="keep",VLOOKUP($A2,summary_table_most_rec!$A:$AD,summary_table_most_rec!L$1,FALSE),VLOOKUP($A2,'manual check'!$A:$AE,'manual check'!M$1,FALSE))</f>
        <v>0</v>
      </c>
      <c r="J2">
        <f>IF(VLOOKUP($A2,summary_table_most_rec!$A:$AI,35,FALSE)="keep",VLOOKUP($A2,summary_table_most_rec!$A:$AD,summary_table_most_rec!M$1,FALSE),VLOOKUP($A2,'manual check'!$A:$AE,'manual check'!N$1,FALSE))</f>
        <v>148</v>
      </c>
      <c r="K2">
        <f>IF(VLOOKUP($A2,summary_table_most_rec!$A:$AI,35,FALSE)="keep",VLOOKUP($A2,summary_table_most_rec!$A:$AD,summary_table_most_rec!N$1,FALSE),VLOOKUP($A2,'manual check'!$A:$AE,'manual check'!O$1,FALSE))</f>
        <v>371</v>
      </c>
      <c r="L2">
        <f>IF(VLOOKUP($A2,summary_table_most_rec!$A:$AI,35,FALSE)="keep",VLOOKUP($A2,summary_table_most_rec!$A:$AD,summary_table_most_rec!O$1,FALSE),VLOOKUP($A2,'manual check'!$A:$AE,'manual check'!P$1,FALSE))</f>
        <v>590</v>
      </c>
      <c r="M2">
        <f>IF(VLOOKUP($A2,summary_table_most_rec!$A:$AI,35,FALSE)="keep",VLOOKUP($A2,summary_table_most_rec!$A:$AD,summary_table_most_rec!P$1,FALSE),VLOOKUP($A2,'manual check'!$A:$AE,'manual check'!Q$1,FALSE))</f>
        <v>0</v>
      </c>
      <c r="N2">
        <f>IF(VLOOKUP($A2,summary_table_most_rec!$A:$AI,35,FALSE)="keep",VLOOKUP($A2,summary_table_most_rec!$A:$AD,summary_table_most_rec!Q$1,FALSE),VLOOKUP($A2,'manual check'!$A:$AE,'manual check'!R$1,FALSE))</f>
        <v>615</v>
      </c>
      <c r="O2">
        <f>IF(VLOOKUP($A2,summary_table_most_rec!$A:$AI,35,FALSE)="keep",VLOOKUP($A2,summary_table_most_rec!$A:$AD,summary_table_most_rec!R$1,FALSE),VLOOKUP($A2,'manual check'!$A:$AE,'manual check'!S$1,FALSE))</f>
        <v>0</v>
      </c>
      <c r="P2">
        <f>IF(VLOOKUP($A2,summary_table_most_rec!$A:$AI,35,FALSE)="keep",VLOOKUP($A2,summary_table_most_rec!$A:$AD,summary_table_most_rec!S$1,FALSE),VLOOKUP($A2,'manual check'!$A:$AE,'manual check'!T$1,FALSE))</f>
        <v>0</v>
      </c>
      <c r="Q2">
        <f>IF(VLOOKUP($A2,summary_table_most_rec!$A:$AI,35,FALSE)="keep",VLOOKUP($A2,summary_table_most_rec!$A:$AD,summary_table_most_rec!T$1,FALSE),VLOOKUP($A2,'manual check'!$A:$AE,'manual check'!U$1,FALSE))</f>
        <v>10</v>
      </c>
      <c r="R2">
        <f>IF(VLOOKUP($A2,summary_table_most_rec!$A:$AI,35,FALSE)="keep",VLOOKUP($A2,summary_table_most_rec!$A:$AD,summary_table_most_rec!U$1,FALSE),VLOOKUP($A2,'manual check'!$A:$AE,'manual check'!V$1,FALSE))</f>
        <v>0</v>
      </c>
      <c r="S2">
        <f>IF(VLOOKUP($A2,summary_table_most_rec!$A:$AI,35,FALSE)="keep",VLOOKUP($A2,summary_table_most_rec!$A:$AD,summary_table_most_rec!V$1,FALSE),VLOOKUP($A2,'manual check'!$A:$AE,'manual check'!W$1,FALSE))</f>
        <v>653</v>
      </c>
      <c r="T2">
        <f>IF(VLOOKUP($A2,summary_table_most_rec!$A:$AI,35,FALSE)="keep",VLOOKUP($A2,summary_table_most_rec!$A:$AD,summary_table_most_rec!W$1,FALSE),VLOOKUP($A2,'manual check'!$A:$AE,'manual check'!X$1,FALSE))</f>
        <v>0</v>
      </c>
      <c r="U2">
        <f>IF(VLOOKUP($A2,summary_table_most_rec!$A:$AI,35,FALSE)="keep",VLOOKUP($A2,summary_table_most_rec!$A:$AD,summary_table_most_rec!X$1,FALSE),VLOOKUP($A2,'manual check'!$A:$AE,'manual check'!Y$1,FALSE))</f>
        <v>243</v>
      </c>
      <c r="V2">
        <f>IF(VLOOKUP($A2,summary_table_most_rec!$A:$AI,35,FALSE)="keep",VLOOKUP($A2,summary_table_most_rec!$A:$AD,summary_table_most_rec!Y$1,FALSE),VLOOKUP($A2,'manual check'!$A:$AE,'manual check'!Z$1,FALSE))</f>
        <v>24160</v>
      </c>
      <c r="W2">
        <f>IF(VLOOKUP($A2,summary_table_most_rec!$A:$AI,35,FALSE)="keep",VLOOKUP($A2,summary_table_most_rec!$A:$AD,summary_table_most_rec!Z$1,FALSE),VLOOKUP($A2,'manual check'!$A:$AE,'manual check'!AA$1,FALSE))</f>
        <v>471</v>
      </c>
      <c r="X2">
        <f>IF(VLOOKUP($A2,summary_table_most_rec!$A:$AI,35,FALSE)="keep",VLOOKUP($A2,summary_table_most_rec!$A:$AD,summary_table_most_rec!AA$1,FALSE),VLOOKUP($A2,'manual check'!$A:$AE,'manual check'!AB$1,FALSE))</f>
        <v>1426</v>
      </c>
      <c r="Y2">
        <f>IF(VLOOKUP($A2,summary_table_most_rec!$A:$AI,35,FALSE)="keep",VLOOKUP($A2,summary_table_most_rec!$A:$AD,summary_table_most_rec!AB$1,FALSE),VLOOKUP($A2,'manual check'!$A:$AE,'manual check'!AC$1,FALSE))</f>
        <v>13444</v>
      </c>
      <c r="Z2">
        <f>IF(VLOOKUP($A2,summary_table_most_rec!$A:$AI,35,FALSE)="keep",VLOOKUP($A2,summary_table_most_rec!$A:$AD,summary_table_most_rec!AC$1,FALSE),VLOOKUP($A2,'manual check'!$A:$AE,'manual check'!AD$1,FALSE))</f>
        <v>0</v>
      </c>
      <c r="AA2">
        <f>IF(VLOOKUP($A2,summary_table_most_rec!$A:$AI,35,FALSE)="keep",VLOOKUP($A2,summary_table_most_rec!$A:$AD,summary_table_most_rec!AD$1,FALSE),VLOOKUP($A2,'manual check'!$A:$AE,'manual check'!AE$1,FALSE))</f>
        <v>0</v>
      </c>
    </row>
    <row r="3" spans="1:27" x14ac:dyDescent="0.3">
      <c r="A3" t="s">
        <v>43</v>
      </c>
      <c r="B3" s="9">
        <f>IF(VLOOKUP($A3,summary_table_most_rec!$A:$AI,35,FALSE)="keep","2020",VLOOKUP(Tabelle4[[#This Row],[Fish Stock]],'manual check'!$A:$AI,35,FALSE))</f>
        <v>2021</v>
      </c>
      <c r="C3" s="9">
        <f t="shared" ref="C3:C66" si="0">SUM(D3:AA3)</f>
        <v>5285</v>
      </c>
      <c r="D3">
        <f>IF(VLOOKUP($A3,summary_table_most_rec!$A:$AI,35,FALSE)="keep",VLOOKUP($A3,summary_table_most_rec!$A:$AD,summary_table_most_rec!G$1,FALSE),VLOOKUP($A3,'manual check'!$A:$AE,'manual check'!H$1,FALSE))</f>
        <v>0</v>
      </c>
      <c r="E3">
        <f>IF(VLOOKUP($A3,summary_table_most_rec!$A:$AI,35,FALSE)="keep",VLOOKUP($A3,summary_table_most_rec!$A:$AD,summary_table_most_rec!H$1,FALSE),VLOOKUP($A3,'manual check'!$A:$AE,'manual check'!I$1,FALSE))</f>
        <v>0</v>
      </c>
      <c r="F3">
        <f>IF(VLOOKUP($A3,summary_table_most_rec!$A:$AI,35,FALSE)="keep",VLOOKUP($A3,summary_table_most_rec!$A:$AD,summary_table_most_rec!I$1,FALSE),VLOOKUP($A3,'manual check'!$A:$AE,'manual check'!J$1,FALSE))</f>
        <v>0</v>
      </c>
      <c r="G3">
        <f>IF(VLOOKUP($A3,summary_table_most_rec!$A:$AI,35,FALSE)="keep",VLOOKUP($A3,summary_table_most_rec!$A:$AD,summary_table_most_rec!J$1,FALSE),VLOOKUP($A3,'manual check'!$A:$AE,'manual check'!K$1,FALSE))</f>
        <v>0</v>
      </c>
      <c r="H3">
        <f>IF(VLOOKUP($A3,summary_table_most_rec!$A:$AI,35,FALSE)="keep",VLOOKUP($A3,summary_table_most_rec!$A:$AD,summary_table_most_rec!K$1,FALSE),VLOOKUP($A3,'manual check'!$A:$AE,'manual check'!L$1,FALSE))</f>
        <v>375</v>
      </c>
      <c r="I3" t="str">
        <f>IF(VLOOKUP($A3,summary_table_most_rec!$A:$AI,35,FALSE)="keep",VLOOKUP($A3,summary_table_most_rec!$A:$AD,summary_table_most_rec!L$1,FALSE),VLOOKUP($A3,'manual check'!$A:$AE,'manual check'!M$1,FALSE))</f>
        <v>na</v>
      </c>
      <c r="J3">
        <f>IF(VLOOKUP($A3,summary_table_most_rec!$A:$AI,35,FALSE)="keep",VLOOKUP($A3,summary_table_most_rec!$A:$AD,summary_table_most_rec!M$1,FALSE),VLOOKUP($A3,'manual check'!$A:$AE,'manual check'!N$1,FALSE))</f>
        <v>848</v>
      </c>
      <c r="K3">
        <f>IF(VLOOKUP($A3,summary_table_most_rec!$A:$AI,35,FALSE)="keep",VLOOKUP($A3,summary_table_most_rec!$A:$AD,summary_table_most_rec!N$1,FALSE),VLOOKUP($A3,'manual check'!$A:$AE,'manual check'!O$1,FALSE))</f>
        <v>1955</v>
      </c>
      <c r="L3">
        <f>IF(VLOOKUP($A3,summary_table_most_rec!$A:$AI,35,FALSE)="keep",VLOOKUP($A3,summary_table_most_rec!$A:$AD,summary_table_most_rec!O$1,FALSE),VLOOKUP($A3,'manual check'!$A:$AE,'manual check'!P$1,FALSE))</f>
        <v>1807</v>
      </c>
      <c r="M3">
        <f>IF(VLOOKUP($A3,summary_table_most_rec!$A:$AI,35,FALSE)="keep",VLOOKUP($A3,summary_table_most_rec!$A:$AD,summary_table_most_rec!P$1,FALSE),VLOOKUP($A3,'manual check'!$A:$AE,'manual check'!Q$1,FALSE))</f>
        <v>0</v>
      </c>
      <c r="N3">
        <f>IF(VLOOKUP($A3,summary_table_most_rec!$A:$AI,35,FALSE)="keep",VLOOKUP($A3,summary_table_most_rec!$A:$AD,summary_table_most_rec!Q$1,FALSE),VLOOKUP($A3,'manual check'!$A:$AE,'manual check'!R$1,FALSE))</f>
        <v>0</v>
      </c>
      <c r="O3">
        <f>IF(VLOOKUP($A3,summary_table_most_rec!$A:$AI,35,FALSE)="keep",VLOOKUP($A3,summary_table_most_rec!$A:$AD,summary_table_most_rec!R$1,FALSE),VLOOKUP($A3,'manual check'!$A:$AE,'manual check'!S$1,FALSE))</f>
        <v>0</v>
      </c>
      <c r="P3">
        <f>IF(VLOOKUP($A3,summary_table_most_rec!$A:$AI,35,FALSE)="keep",VLOOKUP($A3,summary_table_most_rec!$A:$AD,summary_table_most_rec!S$1,FALSE),VLOOKUP($A3,'manual check'!$A:$AE,'manual check'!T$1,FALSE))</f>
        <v>0</v>
      </c>
      <c r="Q3">
        <f>IF(VLOOKUP($A3,summary_table_most_rec!$A:$AI,35,FALSE)="keep",VLOOKUP($A3,summary_table_most_rec!$A:$AD,summary_table_most_rec!T$1,FALSE),VLOOKUP($A3,'manual check'!$A:$AE,'manual check'!U$1,FALSE))</f>
        <v>0</v>
      </c>
      <c r="R3">
        <f>IF(VLOOKUP($A3,summary_table_most_rec!$A:$AI,35,FALSE)="keep",VLOOKUP($A3,summary_table_most_rec!$A:$AD,summary_table_most_rec!U$1,FALSE),VLOOKUP($A3,'manual check'!$A:$AE,'manual check'!V$1,FALSE))</f>
        <v>0</v>
      </c>
      <c r="S3">
        <f>IF(VLOOKUP($A3,summary_table_most_rec!$A:$AI,35,FALSE)="keep",VLOOKUP($A3,summary_table_most_rec!$A:$AD,summary_table_most_rec!V$1,FALSE),VLOOKUP($A3,'manual check'!$A:$AE,'manual check'!W$1,FALSE))</f>
        <v>0</v>
      </c>
      <c r="T3">
        <f>IF(VLOOKUP($A3,summary_table_most_rec!$A:$AI,35,FALSE)="keep",VLOOKUP($A3,summary_table_most_rec!$A:$AD,summary_table_most_rec!W$1,FALSE),VLOOKUP($A3,'manual check'!$A:$AE,'manual check'!X$1,FALSE))</f>
        <v>0</v>
      </c>
      <c r="U3">
        <f>IF(VLOOKUP($A3,summary_table_most_rec!$A:$AI,35,FALSE)="keep",VLOOKUP($A3,summary_table_most_rec!$A:$AD,summary_table_most_rec!X$1,FALSE),VLOOKUP($A3,'manual check'!$A:$AE,'manual check'!Y$1,FALSE))</f>
        <v>0</v>
      </c>
      <c r="V3">
        <f>IF(VLOOKUP($A3,summary_table_most_rec!$A:$AI,35,FALSE)="keep",VLOOKUP($A3,summary_table_most_rec!$A:$AD,summary_table_most_rec!Y$1,FALSE),VLOOKUP($A3,'manual check'!$A:$AE,'manual check'!Z$1,FALSE))</f>
        <v>300</v>
      </c>
      <c r="W3">
        <f>IF(VLOOKUP($A3,summary_table_most_rec!$A:$AI,35,FALSE)="keep",VLOOKUP($A3,summary_table_most_rec!$A:$AD,summary_table_most_rec!Z$1,FALSE),VLOOKUP($A3,'manual check'!$A:$AE,'manual check'!AA$1,FALSE))</f>
        <v>0</v>
      </c>
      <c r="X3">
        <f>IF(VLOOKUP($A3,summary_table_most_rec!$A:$AI,35,FALSE)="keep",VLOOKUP($A3,summary_table_most_rec!$A:$AD,summary_table_most_rec!AA$1,FALSE),VLOOKUP($A3,'manual check'!$A:$AE,'manual check'!AB$1,FALSE))</f>
        <v>0</v>
      </c>
      <c r="Y3">
        <f>IF(VLOOKUP($A3,summary_table_most_rec!$A:$AI,35,FALSE)="keep",VLOOKUP($A3,summary_table_most_rec!$A:$AD,summary_table_most_rec!AB$1,FALSE),VLOOKUP($A3,'manual check'!$A:$AE,'manual check'!AC$1,FALSE))</f>
        <v>0</v>
      </c>
      <c r="Z3">
        <f>IF(VLOOKUP($A3,summary_table_most_rec!$A:$AI,35,FALSE)="keep",VLOOKUP($A3,summary_table_most_rec!$A:$AD,summary_table_most_rec!AC$1,FALSE),VLOOKUP($A3,'manual check'!$A:$AE,'manual check'!AD$1,FALSE))</f>
        <v>0</v>
      </c>
      <c r="AA3">
        <f>IF(VLOOKUP($A3,summary_table_most_rec!$A:$AI,35,FALSE)="keep",VLOOKUP($A3,summary_table_most_rec!$A:$AD,summary_table_most_rec!AD$1,FALSE),VLOOKUP($A3,'manual check'!$A:$AE,'manual check'!AE$1,FALSE))</f>
        <v>0</v>
      </c>
    </row>
    <row r="4" spans="1:27" x14ac:dyDescent="0.3">
      <c r="A4" t="s">
        <v>44</v>
      </c>
      <c r="B4" s="9" t="str">
        <f>IF(VLOOKUP($A4,summary_table_most_rec!$A:$AI,35,FALSE)="keep","2020",VLOOKUP(Tabelle4[[#This Row],[Fish Stock]],'manual check'!$A:$AI,35,FALSE))</f>
        <v>2020</v>
      </c>
      <c r="C4" s="9">
        <f t="shared" si="0"/>
        <v>1393754.9748499999</v>
      </c>
      <c r="D4">
        <f>IF(VLOOKUP($A4,summary_table_most_rec!$A:$AI,35,FALSE)="keep",VLOOKUP($A4,summary_table_most_rec!$A:$AD,summary_table_most_rec!G$1,FALSE),VLOOKUP($A4,'manual check'!$A:$AE,'manual check'!H$1,FALSE))</f>
        <v>0</v>
      </c>
      <c r="E4">
        <f>IF(VLOOKUP($A4,summary_table_most_rec!$A:$AI,35,FALSE)="keep",VLOOKUP($A4,summary_table_most_rec!$A:$AD,summary_table_most_rec!H$1,FALSE),VLOOKUP($A4,'manual check'!$A:$AE,'manual check'!I$1,FALSE))</f>
        <v>41467.106099999997</v>
      </c>
      <c r="F4">
        <f>IF(VLOOKUP($A4,summary_table_most_rec!$A:$AI,35,FALSE)="keep",VLOOKUP($A4,summary_table_most_rec!$A:$AD,summary_table_most_rec!I$1,FALSE),VLOOKUP($A4,'manual check'!$A:$AE,'manual check'!J$1,FALSE))</f>
        <v>58810</v>
      </c>
      <c r="G4">
        <f>IF(VLOOKUP($A4,summary_table_most_rec!$A:$AI,35,FALSE)="keep",VLOOKUP($A4,summary_table_most_rec!$A:$AD,summary_table_most_rec!J$1,FALSE),VLOOKUP($A4,'manual check'!$A:$AE,'manual check'!K$1,FALSE))</f>
        <v>0</v>
      </c>
      <c r="H4">
        <f>IF(VLOOKUP($A4,summary_table_most_rec!$A:$AI,35,FALSE)="keep",VLOOKUP($A4,summary_table_most_rec!$A:$AD,summary_table_most_rec!K$1,FALSE),VLOOKUP($A4,'manual check'!$A:$AE,'manual check'!L$1,FALSE))</f>
        <v>22789.05</v>
      </c>
      <c r="I4">
        <f>IF(VLOOKUP($A4,summary_table_most_rec!$A:$AI,35,FALSE)="keep",VLOOKUP($A4,summary_table_most_rec!$A:$AD,summary_table_most_rec!L$1,FALSE),VLOOKUP($A4,'manual check'!$A:$AE,'manual check'!M$1,FALSE))</f>
        <v>0</v>
      </c>
      <c r="J4">
        <f>IF(VLOOKUP($A4,summary_table_most_rec!$A:$AI,35,FALSE)="keep",VLOOKUP($A4,summary_table_most_rec!$A:$AD,summary_table_most_rec!M$1,FALSE),VLOOKUP($A4,'manual check'!$A:$AE,'manual check'!N$1,FALSE))</f>
        <v>344940.19754999998</v>
      </c>
      <c r="K4">
        <f>IF(VLOOKUP($A4,summary_table_most_rec!$A:$AI,35,FALSE)="keep",VLOOKUP($A4,summary_table_most_rec!$A:$AD,summary_table_most_rec!N$1,FALSE),VLOOKUP($A4,'manual check'!$A:$AE,'manual check'!O$1,FALSE))</f>
        <v>12372.282999999999</v>
      </c>
      <c r="L4">
        <f>IF(VLOOKUP($A4,summary_table_most_rec!$A:$AI,35,FALSE)="keep",VLOOKUP($A4,summary_table_most_rec!$A:$AD,summary_table_most_rec!O$1,FALSE),VLOOKUP($A4,'manual check'!$A:$AE,'manual check'!P$1,FALSE))</f>
        <v>21792.8878</v>
      </c>
      <c r="M4">
        <f>IF(VLOOKUP($A4,summary_table_most_rec!$A:$AI,35,FALSE)="keep",VLOOKUP($A4,summary_table_most_rec!$A:$AD,summary_table_most_rec!P$1,FALSE),VLOOKUP($A4,'manual check'!$A:$AE,'manual check'!Q$1,FALSE))</f>
        <v>0</v>
      </c>
      <c r="N4">
        <f>IF(VLOOKUP($A4,summary_table_most_rec!$A:$AI,35,FALSE)="keep",VLOOKUP($A4,summary_table_most_rec!$A:$AD,summary_table_most_rec!Q$1,FALSE),VLOOKUP($A4,'manual check'!$A:$AE,'manual check'!R$1,FALSE))</f>
        <v>19612.5</v>
      </c>
      <c r="O4">
        <f>IF(VLOOKUP($A4,summary_table_most_rec!$A:$AI,35,FALSE)="keep",VLOOKUP($A4,summary_table_most_rec!$A:$AD,summary_table_most_rec!R$1,FALSE),VLOOKUP($A4,'manual check'!$A:$AE,'manual check'!S$1,FALSE))</f>
        <v>15881.869000000001</v>
      </c>
      <c r="P4">
        <f>IF(VLOOKUP($A4,summary_table_most_rec!$A:$AI,35,FALSE)="keep",VLOOKUP($A4,summary_table_most_rec!$A:$AD,summary_table_most_rec!S$1,FALSE),VLOOKUP($A4,'manual check'!$A:$AE,'manual check'!T$1,FALSE))</f>
        <v>0</v>
      </c>
      <c r="Q4">
        <f>IF(VLOOKUP($A4,summary_table_most_rec!$A:$AI,35,FALSE)="keep",VLOOKUP($A4,summary_table_most_rec!$A:$AD,summary_table_most_rec!T$1,FALSE),VLOOKUP($A4,'manual check'!$A:$AE,'manual check'!U$1,FALSE))</f>
        <v>243734</v>
      </c>
      <c r="R4">
        <f>IF(VLOOKUP($A4,summary_table_most_rec!$A:$AI,35,FALSE)="keep",VLOOKUP($A4,summary_table_most_rec!$A:$AD,summary_table_most_rec!U$1,FALSE),VLOOKUP($A4,'manual check'!$A:$AE,'manual check'!V$1,FALSE))</f>
        <v>0</v>
      </c>
      <c r="S4">
        <f>IF(VLOOKUP($A4,summary_table_most_rec!$A:$AI,35,FALSE)="keep",VLOOKUP($A4,summary_table_most_rec!$A:$AD,summary_table_most_rec!V$1,FALSE),VLOOKUP($A4,'manual check'!$A:$AE,'manual check'!W$1,FALSE))</f>
        <v>11613.69</v>
      </c>
      <c r="T4">
        <f>IF(VLOOKUP($A4,summary_table_most_rec!$A:$AI,35,FALSE)="keep",VLOOKUP($A4,summary_table_most_rec!$A:$AD,summary_table_most_rec!W$1,FALSE),VLOOKUP($A4,'manual check'!$A:$AE,'manual check'!X$1,FALSE))</f>
        <v>0</v>
      </c>
      <c r="U4">
        <f>IF(VLOOKUP($A4,summary_table_most_rec!$A:$AI,35,FALSE)="keep",VLOOKUP($A4,summary_table_most_rec!$A:$AD,summary_table_most_rec!X$1,FALSE),VLOOKUP($A4,'manual check'!$A:$AE,'manual check'!Y$1,FALSE))</f>
        <v>62066.324999999997</v>
      </c>
      <c r="V4">
        <f>IF(VLOOKUP($A4,summary_table_most_rec!$A:$AI,35,FALSE)="keep",VLOOKUP($A4,summary_table_most_rec!$A:$AD,summary_table_most_rec!Y$1,FALSE),VLOOKUP($A4,'manual check'!$A:$AE,'manual check'!Z$1,FALSE))</f>
        <v>354026.68</v>
      </c>
      <c r="W4">
        <f>IF(VLOOKUP($A4,summary_table_most_rec!$A:$AI,35,FALSE)="keep",VLOOKUP($A4,summary_table_most_rec!$A:$AD,summary_table_most_rec!Z$1,FALSE),VLOOKUP($A4,'manual check'!$A:$AE,'manual check'!AA$1,FALSE))</f>
        <v>47391.648000000001</v>
      </c>
      <c r="X4">
        <f>IF(VLOOKUP($A4,summary_table_most_rec!$A:$AI,35,FALSE)="keep",VLOOKUP($A4,summary_table_most_rec!$A:$AD,summary_table_most_rec!AA$1,FALSE),VLOOKUP($A4,'manual check'!$A:$AE,'manual check'!AB$1,FALSE))</f>
        <v>2687.93</v>
      </c>
      <c r="Y4">
        <f>IF(VLOOKUP($A4,summary_table_most_rec!$A:$AI,35,FALSE)="keep",VLOOKUP($A4,summary_table_most_rec!$A:$AD,summary_table_most_rec!AB$1,FALSE),VLOOKUP($A4,'manual check'!$A:$AE,'manual check'!AC$1,FALSE))</f>
        <v>134545</v>
      </c>
      <c r="Z4">
        <f>IF(VLOOKUP($A4,summary_table_most_rec!$A:$AI,35,FALSE)="keep",VLOOKUP($A4,summary_table_most_rec!$A:$AD,summary_table_most_rec!AC$1,FALSE),VLOOKUP($A4,'manual check'!$A:$AE,'manual check'!AD$1,FALSE))</f>
        <v>23.808399999999999</v>
      </c>
      <c r="AA4">
        <f>IF(VLOOKUP($A4,summary_table_most_rec!$A:$AI,35,FALSE)="keep",VLOOKUP($A4,summary_table_most_rec!$A:$AD,summary_table_most_rec!AD$1,FALSE),VLOOKUP($A4,'manual check'!$A:$AE,'manual check'!AE$1,FALSE))</f>
        <v>0</v>
      </c>
    </row>
    <row r="5" spans="1:27" x14ac:dyDescent="0.3">
      <c r="A5" t="s">
        <v>45</v>
      </c>
      <c r="B5" s="9">
        <f>IF(VLOOKUP($A5,summary_table_most_rec!$A:$AI,35,FALSE)="keep","2020",VLOOKUP(Tabelle4[[#This Row],[Fish Stock]],'manual check'!$A:$AI,35,FALSE))</f>
        <v>2021</v>
      </c>
      <c r="C5" s="9">
        <f t="shared" si="0"/>
        <v>10</v>
      </c>
      <c r="D5">
        <f>IF(VLOOKUP($A5,summary_table_most_rec!$A:$AI,35,FALSE)="keep",VLOOKUP($A5,summary_table_most_rec!$A:$AD,summary_table_most_rec!G$1,FALSE),VLOOKUP($A5,'manual check'!$A:$AE,'manual check'!H$1,FALSE))</f>
        <v>0</v>
      </c>
      <c r="E5">
        <f>IF(VLOOKUP($A5,summary_table_most_rec!$A:$AI,35,FALSE)="keep",VLOOKUP($A5,summary_table_most_rec!$A:$AD,summary_table_most_rec!H$1,FALSE),VLOOKUP($A5,'manual check'!$A:$AE,'manual check'!I$1,FALSE))</f>
        <v>0</v>
      </c>
      <c r="F5">
        <f>IF(VLOOKUP($A5,summary_table_most_rec!$A:$AI,35,FALSE)="keep",VLOOKUP($A5,summary_table_most_rec!$A:$AD,summary_table_most_rec!I$1,FALSE),VLOOKUP($A5,'manual check'!$A:$AE,'manual check'!J$1,FALSE))</f>
        <v>0</v>
      </c>
      <c r="G5">
        <f>IF(VLOOKUP($A5,summary_table_most_rec!$A:$AI,35,FALSE)="keep",VLOOKUP($A5,summary_table_most_rec!$A:$AD,summary_table_most_rec!J$1,FALSE),VLOOKUP($A5,'manual check'!$A:$AE,'manual check'!K$1,FALSE))</f>
        <v>0</v>
      </c>
      <c r="H5">
        <f>IF(VLOOKUP($A5,summary_table_most_rec!$A:$AI,35,FALSE)="keep",VLOOKUP($A5,summary_table_most_rec!$A:$AD,summary_table_most_rec!K$1,FALSE),VLOOKUP($A5,'manual check'!$A:$AE,'manual check'!L$1,FALSE))</f>
        <v>0</v>
      </c>
      <c r="I5">
        <f>IF(VLOOKUP($A5,summary_table_most_rec!$A:$AI,35,FALSE)="keep",VLOOKUP($A5,summary_table_most_rec!$A:$AD,summary_table_most_rec!L$1,FALSE),VLOOKUP($A5,'manual check'!$A:$AE,'manual check'!M$1,FALSE))</f>
        <v>0</v>
      </c>
      <c r="J5">
        <f>IF(VLOOKUP($A5,summary_table_most_rec!$A:$AI,35,FALSE)="keep",VLOOKUP($A5,summary_table_most_rec!$A:$AD,summary_table_most_rec!M$1,FALSE),VLOOKUP($A5,'manual check'!$A:$AE,'manual check'!N$1,FALSE))</f>
        <v>0</v>
      </c>
      <c r="K5">
        <f>IF(VLOOKUP($A5,summary_table_most_rec!$A:$AI,35,FALSE)="keep",VLOOKUP($A5,summary_table_most_rec!$A:$AD,summary_table_most_rec!N$1,FALSE),VLOOKUP($A5,'manual check'!$A:$AE,'manual check'!O$1,FALSE))</f>
        <v>0</v>
      </c>
      <c r="L5">
        <f>IF(VLOOKUP($A5,summary_table_most_rec!$A:$AI,35,FALSE)="keep",VLOOKUP($A5,summary_table_most_rec!$A:$AD,summary_table_most_rec!O$1,FALSE),VLOOKUP($A5,'manual check'!$A:$AE,'manual check'!P$1,FALSE))</f>
        <v>0</v>
      </c>
      <c r="M5">
        <f>IF(VLOOKUP($A5,summary_table_most_rec!$A:$AI,35,FALSE)="keep",VLOOKUP($A5,summary_table_most_rec!$A:$AD,summary_table_most_rec!P$1,FALSE),VLOOKUP($A5,'manual check'!$A:$AE,'manual check'!Q$1,FALSE))</f>
        <v>0</v>
      </c>
      <c r="N5">
        <f>IF(VLOOKUP($A5,summary_table_most_rec!$A:$AI,35,FALSE)="keep",VLOOKUP($A5,summary_table_most_rec!$A:$AD,summary_table_most_rec!Q$1,FALSE),VLOOKUP($A5,'manual check'!$A:$AE,'manual check'!R$1,FALSE))</f>
        <v>0</v>
      </c>
      <c r="O5">
        <f>IF(VLOOKUP($A5,summary_table_most_rec!$A:$AI,35,FALSE)="keep",VLOOKUP($A5,summary_table_most_rec!$A:$AD,summary_table_most_rec!R$1,FALSE),VLOOKUP($A5,'manual check'!$A:$AE,'manual check'!S$1,FALSE))</f>
        <v>0</v>
      </c>
      <c r="P5">
        <f>IF(VLOOKUP($A5,summary_table_most_rec!$A:$AI,35,FALSE)="keep",VLOOKUP($A5,summary_table_most_rec!$A:$AD,summary_table_most_rec!S$1,FALSE),VLOOKUP($A5,'manual check'!$A:$AE,'manual check'!T$1,FALSE))</f>
        <v>0</v>
      </c>
      <c r="Q5">
        <f>IF(VLOOKUP($A5,summary_table_most_rec!$A:$AI,35,FALSE)="keep",VLOOKUP($A5,summary_table_most_rec!$A:$AD,summary_table_most_rec!T$1,FALSE),VLOOKUP($A5,'manual check'!$A:$AE,'manual check'!U$1,FALSE))</f>
        <v>0</v>
      </c>
      <c r="R5">
        <f>IF(VLOOKUP($A5,summary_table_most_rec!$A:$AI,35,FALSE)="keep",VLOOKUP($A5,summary_table_most_rec!$A:$AD,summary_table_most_rec!U$1,FALSE),VLOOKUP($A5,'manual check'!$A:$AE,'manual check'!V$1,FALSE))</f>
        <v>0</v>
      </c>
      <c r="S5">
        <f>IF(VLOOKUP($A5,summary_table_most_rec!$A:$AI,35,FALSE)="keep",VLOOKUP($A5,summary_table_most_rec!$A:$AD,summary_table_most_rec!V$1,FALSE),VLOOKUP($A5,'manual check'!$A:$AE,'manual check'!W$1,FALSE))</f>
        <v>0</v>
      </c>
      <c r="T5">
        <f>IF(VLOOKUP($A5,summary_table_most_rec!$A:$AI,35,FALSE)="keep",VLOOKUP($A5,summary_table_most_rec!$A:$AD,summary_table_most_rec!W$1,FALSE),VLOOKUP($A5,'manual check'!$A:$AE,'manual check'!X$1,FALSE))</f>
        <v>0</v>
      </c>
      <c r="U5">
        <f>IF(VLOOKUP($A5,summary_table_most_rec!$A:$AI,35,FALSE)="keep",VLOOKUP($A5,summary_table_most_rec!$A:$AD,summary_table_most_rec!X$1,FALSE),VLOOKUP($A5,'manual check'!$A:$AE,'manual check'!Y$1,FALSE))</f>
        <v>0</v>
      </c>
      <c r="V5">
        <f>IF(VLOOKUP($A5,summary_table_most_rec!$A:$AI,35,FALSE)="keep",VLOOKUP($A5,summary_table_most_rec!$A:$AD,summary_table_most_rec!Y$1,FALSE),VLOOKUP($A5,'manual check'!$A:$AE,'manual check'!Z$1,FALSE))</f>
        <v>2</v>
      </c>
      <c r="W5">
        <f>IF(VLOOKUP($A5,summary_table_most_rec!$A:$AI,35,FALSE)="keep",VLOOKUP($A5,summary_table_most_rec!$A:$AD,summary_table_most_rec!Z$1,FALSE),VLOOKUP($A5,'manual check'!$A:$AE,'manual check'!AA$1,FALSE))</f>
        <v>0</v>
      </c>
      <c r="X5">
        <f>IF(VLOOKUP($A5,summary_table_most_rec!$A:$AI,35,FALSE)="keep",VLOOKUP($A5,summary_table_most_rec!$A:$AD,summary_table_most_rec!AA$1,FALSE),VLOOKUP($A5,'manual check'!$A:$AE,'manual check'!AB$1,FALSE))</f>
        <v>0</v>
      </c>
      <c r="Y5">
        <f>IF(VLOOKUP($A5,summary_table_most_rec!$A:$AI,35,FALSE)="keep",VLOOKUP($A5,summary_table_most_rec!$A:$AD,summary_table_most_rec!AB$1,FALSE),VLOOKUP($A5,'manual check'!$A:$AE,'manual check'!AC$1,FALSE))</f>
        <v>8</v>
      </c>
      <c r="Z5">
        <f>IF(VLOOKUP($A5,summary_table_most_rec!$A:$AI,35,FALSE)="keep",VLOOKUP($A5,summary_table_most_rec!$A:$AD,summary_table_most_rec!AC$1,FALSE),VLOOKUP($A5,'manual check'!$A:$AE,'manual check'!AD$1,FALSE))</f>
        <v>0</v>
      </c>
      <c r="AA5">
        <f>IF(VLOOKUP($A5,summary_table_most_rec!$A:$AI,35,FALSE)="keep",VLOOKUP($A5,summary_table_most_rec!$A:$AD,summary_table_most_rec!AD$1,FALSE),VLOOKUP($A5,'manual check'!$A:$AE,'manual check'!AE$1,FALSE))</f>
        <v>0</v>
      </c>
    </row>
    <row r="6" spans="1:27" x14ac:dyDescent="0.3">
      <c r="A6" t="s">
        <v>46</v>
      </c>
      <c r="B6" s="9" t="str">
        <f>IF(VLOOKUP($A6,summary_table_most_rec!$A:$AI,35,FALSE)="keep","2020",VLOOKUP(Tabelle4[[#This Row],[Fish Stock]],'manual check'!$A:$AI,35,FALSE))</f>
        <v>2020</v>
      </c>
      <c r="C6" s="9">
        <f t="shared" si="0"/>
        <v>269844.50099999999</v>
      </c>
      <c r="D6">
        <f>IF(VLOOKUP($A6,summary_table_most_rec!$A:$AI,35,FALSE)="keep",VLOOKUP($A6,summary_table_most_rec!$A:$AD,summary_table_most_rec!G$1,FALSE),VLOOKUP($A6,'manual check'!$A:$AE,'manual check'!H$1,FALSE))</f>
        <v>0</v>
      </c>
      <c r="E6">
        <f>IF(VLOOKUP($A6,summary_table_most_rec!$A:$AI,35,FALSE)="keep",VLOOKUP($A6,summary_table_most_rec!$A:$AD,summary_table_most_rec!H$1,FALSE),VLOOKUP($A6,'manual check'!$A:$AE,'manual check'!I$1,FALSE))</f>
        <v>0</v>
      </c>
      <c r="F6">
        <f>IF(VLOOKUP($A6,summary_table_most_rec!$A:$AI,35,FALSE)="keep",VLOOKUP($A6,summary_table_most_rec!$A:$AD,summary_table_most_rec!I$1,FALSE),VLOOKUP($A6,'manual check'!$A:$AE,'manual check'!J$1,FALSE))</f>
        <v>0</v>
      </c>
      <c r="G6">
        <f>IF(VLOOKUP($A6,summary_table_most_rec!$A:$AI,35,FALSE)="keep",VLOOKUP($A6,summary_table_most_rec!$A:$AD,summary_table_most_rec!J$1,FALSE),VLOOKUP($A6,'manual check'!$A:$AE,'manual check'!K$1,FALSE))</f>
        <v>0</v>
      </c>
      <c r="H6">
        <f>IF(VLOOKUP($A6,summary_table_most_rec!$A:$AI,35,FALSE)="keep",VLOOKUP($A6,summary_table_most_rec!$A:$AD,summary_table_most_rec!K$1,FALSE),VLOOKUP($A6,'manual check'!$A:$AE,'manual check'!L$1,FALSE))</f>
        <v>0</v>
      </c>
      <c r="I6">
        <f>IF(VLOOKUP($A6,summary_table_most_rec!$A:$AI,35,FALSE)="keep",VLOOKUP($A6,summary_table_most_rec!$A:$AD,summary_table_most_rec!L$1,FALSE),VLOOKUP($A6,'manual check'!$A:$AE,'manual check'!M$1,FALSE))</f>
        <v>0</v>
      </c>
      <c r="J6">
        <f>IF(VLOOKUP($A6,summary_table_most_rec!$A:$AI,35,FALSE)="keep",VLOOKUP($A6,summary_table_most_rec!$A:$AD,summary_table_most_rec!M$1,FALSE),VLOOKUP($A6,'manual check'!$A:$AE,'manual check'!N$1,FALSE))</f>
        <v>2009.0909999999999</v>
      </c>
      <c r="K6">
        <f>IF(VLOOKUP($A6,summary_table_most_rec!$A:$AI,35,FALSE)="keep",VLOOKUP($A6,summary_table_most_rec!$A:$AD,summary_table_most_rec!N$1,FALSE),VLOOKUP($A6,'manual check'!$A:$AE,'manual check'!O$1,FALSE))</f>
        <v>0</v>
      </c>
      <c r="L6">
        <f>IF(VLOOKUP($A6,summary_table_most_rec!$A:$AI,35,FALSE)="keep",VLOOKUP($A6,summary_table_most_rec!$A:$AD,summary_table_most_rec!O$1,FALSE),VLOOKUP($A6,'manual check'!$A:$AE,'manual check'!P$1,FALSE))</f>
        <v>0</v>
      </c>
      <c r="M6">
        <f>IF(VLOOKUP($A6,summary_table_most_rec!$A:$AI,35,FALSE)="keep",VLOOKUP($A6,summary_table_most_rec!$A:$AD,summary_table_most_rec!P$1,FALSE),VLOOKUP($A6,'manual check'!$A:$AE,'manual check'!Q$1,FALSE))</f>
        <v>0</v>
      </c>
      <c r="N6">
        <f>IF(VLOOKUP($A6,summary_table_most_rec!$A:$AI,35,FALSE)="keep",VLOOKUP($A6,summary_table_most_rec!$A:$AD,summary_table_most_rec!Q$1,FALSE),VLOOKUP($A6,'manual check'!$A:$AE,'manual check'!R$1,FALSE))</f>
        <v>2</v>
      </c>
      <c r="O6">
        <f>IF(VLOOKUP($A6,summary_table_most_rec!$A:$AI,35,FALSE)="keep",VLOOKUP($A6,summary_table_most_rec!$A:$AD,summary_table_most_rec!R$1,FALSE),VLOOKUP($A6,'manual check'!$A:$AE,'manual check'!S$1,FALSE))</f>
        <v>0</v>
      </c>
      <c r="P6">
        <f>IF(VLOOKUP($A6,summary_table_most_rec!$A:$AI,35,FALSE)="keep",VLOOKUP($A6,summary_table_most_rec!$A:$AD,summary_table_most_rec!S$1,FALSE),VLOOKUP($A6,'manual check'!$A:$AE,'manual check'!T$1,FALSE))</f>
        <v>0</v>
      </c>
      <c r="Q6">
        <f>IF(VLOOKUP($A6,summary_table_most_rec!$A:$AI,35,FALSE)="keep",VLOOKUP($A6,summary_table_most_rec!$A:$AD,summary_table_most_rec!T$1,FALSE),VLOOKUP($A6,'manual check'!$A:$AE,'manual check'!U$1,FALSE))</f>
        <v>267784</v>
      </c>
      <c r="R6">
        <f>IF(VLOOKUP($A6,summary_table_most_rec!$A:$AI,35,FALSE)="keep",VLOOKUP($A6,summary_table_most_rec!$A:$AD,summary_table_most_rec!U$1,FALSE),VLOOKUP($A6,'manual check'!$A:$AE,'manual check'!V$1,FALSE))</f>
        <v>0</v>
      </c>
      <c r="S6">
        <f>IF(VLOOKUP($A6,summary_table_most_rec!$A:$AI,35,FALSE)="keep",VLOOKUP($A6,summary_table_most_rec!$A:$AD,summary_table_most_rec!V$1,FALSE),VLOOKUP($A6,'manual check'!$A:$AE,'manual check'!W$1,FALSE))</f>
        <v>0</v>
      </c>
      <c r="T6">
        <f>IF(VLOOKUP($A6,summary_table_most_rec!$A:$AI,35,FALSE)="keep",VLOOKUP($A6,summary_table_most_rec!$A:$AD,summary_table_most_rec!W$1,FALSE),VLOOKUP($A6,'manual check'!$A:$AE,'manual check'!X$1,FALSE))</f>
        <v>0</v>
      </c>
      <c r="U6">
        <f>IF(VLOOKUP($A6,summary_table_most_rec!$A:$AI,35,FALSE)="keep",VLOOKUP($A6,summary_table_most_rec!$A:$AD,summary_table_most_rec!X$1,FALSE),VLOOKUP($A6,'manual check'!$A:$AE,'manual check'!Y$1,FALSE))</f>
        <v>0</v>
      </c>
      <c r="V6">
        <f>IF(VLOOKUP($A6,summary_table_most_rec!$A:$AI,35,FALSE)="keep",VLOOKUP($A6,summary_table_most_rec!$A:$AD,summary_table_most_rec!Y$1,FALSE),VLOOKUP($A6,'manual check'!$A:$AE,'manual check'!Z$1,FALSE))</f>
        <v>49.41</v>
      </c>
      <c r="W6">
        <f>IF(VLOOKUP($A6,summary_table_most_rec!$A:$AI,35,FALSE)="keep",VLOOKUP($A6,summary_table_most_rec!$A:$AD,summary_table_most_rec!Z$1,FALSE),VLOOKUP($A6,'manual check'!$A:$AE,'manual check'!AA$1,FALSE))</f>
        <v>0</v>
      </c>
      <c r="X6">
        <f>IF(VLOOKUP($A6,summary_table_most_rec!$A:$AI,35,FALSE)="keep",VLOOKUP($A6,summary_table_most_rec!$A:$AD,summary_table_most_rec!AA$1,FALSE),VLOOKUP($A6,'manual check'!$A:$AE,'manual check'!AB$1,FALSE))</f>
        <v>0</v>
      </c>
      <c r="Y6">
        <f>IF(VLOOKUP($A6,summary_table_most_rec!$A:$AI,35,FALSE)="keep",VLOOKUP($A6,summary_table_most_rec!$A:$AD,summary_table_most_rec!AB$1,FALSE),VLOOKUP($A6,'manual check'!$A:$AE,'manual check'!AC$1,FALSE))</f>
        <v>0</v>
      </c>
      <c r="Z6">
        <f>IF(VLOOKUP($A6,summary_table_most_rec!$A:$AI,35,FALSE)="keep",VLOOKUP($A6,summary_table_most_rec!$A:$AD,summary_table_most_rec!AC$1,FALSE),VLOOKUP($A6,'manual check'!$A:$AE,'manual check'!AD$1,FALSE))</f>
        <v>0</v>
      </c>
      <c r="AA6">
        <f>IF(VLOOKUP($A6,summary_table_most_rec!$A:$AI,35,FALSE)="keep",VLOOKUP($A6,summary_table_most_rec!$A:$AD,summary_table_most_rec!AD$1,FALSE),VLOOKUP($A6,'manual check'!$A:$AE,'manual check'!AE$1,FALSE))</f>
        <v>0</v>
      </c>
    </row>
    <row r="7" spans="1:27" x14ac:dyDescent="0.3">
      <c r="A7" t="s">
        <v>47</v>
      </c>
      <c r="B7" s="9">
        <f>IF(VLOOKUP($A7,summary_table_most_rec!$A:$AI,35,FALSE)="keep","2020",VLOOKUP(Tabelle4[[#This Row],[Fish Stock]],'manual check'!$A:$AI,35,FALSE))</f>
        <v>2021</v>
      </c>
      <c r="C7" s="9">
        <f t="shared" si="0"/>
        <v>1210</v>
      </c>
      <c r="D7">
        <f>IF(VLOOKUP($A7,summary_table_most_rec!$A:$AI,35,FALSE)="keep",VLOOKUP($A7,summary_table_most_rec!$A:$AD,summary_table_most_rec!G$1,FALSE),VLOOKUP($A7,'manual check'!$A:$AE,'manual check'!H$1,FALSE))</f>
        <v>0</v>
      </c>
      <c r="E7">
        <f>IF(VLOOKUP($A7,summary_table_most_rec!$A:$AI,35,FALSE)="keep",VLOOKUP($A7,summary_table_most_rec!$A:$AD,summary_table_most_rec!H$1,FALSE),VLOOKUP($A7,'manual check'!$A:$AE,'manual check'!I$1,FALSE))</f>
        <v>0</v>
      </c>
      <c r="F7">
        <f>IF(VLOOKUP($A7,summary_table_most_rec!$A:$AI,35,FALSE)="keep",VLOOKUP($A7,summary_table_most_rec!$A:$AD,summary_table_most_rec!I$1,FALSE),VLOOKUP($A7,'manual check'!$A:$AE,'manual check'!J$1,FALSE))</f>
        <v>0</v>
      </c>
      <c r="G7">
        <f>IF(VLOOKUP($A7,summary_table_most_rec!$A:$AI,35,FALSE)="keep",VLOOKUP($A7,summary_table_most_rec!$A:$AD,summary_table_most_rec!J$1,FALSE),VLOOKUP($A7,'manual check'!$A:$AE,'manual check'!K$1,FALSE))</f>
        <v>0</v>
      </c>
      <c r="H7">
        <f>IF(VLOOKUP($A7,summary_table_most_rec!$A:$AI,35,FALSE)="keep",VLOOKUP($A7,summary_table_most_rec!$A:$AD,summary_table_most_rec!K$1,FALSE),VLOOKUP($A7,'manual check'!$A:$AE,'manual check'!L$1,FALSE))</f>
        <v>27</v>
      </c>
      <c r="I7">
        <f>IF(VLOOKUP($A7,summary_table_most_rec!$A:$AI,35,FALSE)="keep",VLOOKUP($A7,summary_table_most_rec!$A:$AD,summary_table_most_rec!L$1,FALSE),VLOOKUP($A7,'manual check'!$A:$AE,'manual check'!M$1,FALSE))</f>
        <v>0</v>
      </c>
      <c r="J7">
        <f>IF(VLOOKUP($A7,summary_table_most_rec!$A:$AI,35,FALSE)="keep",VLOOKUP($A7,summary_table_most_rec!$A:$AD,summary_table_most_rec!M$1,FALSE),VLOOKUP($A7,'manual check'!$A:$AE,'manual check'!N$1,FALSE))</f>
        <v>0</v>
      </c>
      <c r="K7">
        <f>IF(VLOOKUP($A7,summary_table_most_rec!$A:$AI,35,FALSE)="keep",VLOOKUP($A7,summary_table_most_rec!$A:$AD,summary_table_most_rec!N$1,FALSE),VLOOKUP($A7,'manual check'!$A:$AE,'manual check'!O$1,FALSE))</f>
        <v>162</v>
      </c>
      <c r="L7">
        <f>IF(VLOOKUP($A7,summary_table_most_rec!$A:$AI,35,FALSE)="keep",VLOOKUP($A7,summary_table_most_rec!$A:$AD,summary_table_most_rec!O$1,FALSE),VLOOKUP($A7,'manual check'!$A:$AE,'manual check'!P$1,FALSE))</f>
        <v>923</v>
      </c>
      <c r="M7">
        <f>IF(VLOOKUP($A7,summary_table_most_rec!$A:$AI,35,FALSE)="keep",VLOOKUP($A7,summary_table_most_rec!$A:$AD,summary_table_most_rec!P$1,FALSE),VLOOKUP($A7,'manual check'!$A:$AE,'manual check'!Q$1,FALSE))</f>
        <v>0</v>
      </c>
      <c r="N7">
        <f>IF(VLOOKUP($A7,summary_table_most_rec!$A:$AI,35,FALSE)="keep",VLOOKUP($A7,summary_table_most_rec!$A:$AD,summary_table_most_rec!Q$1,FALSE),VLOOKUP($A7,'manual check'!$A:$AE,'manual check'!R$1,FALSE))</f>
        <v>0</v>
      </c>
      <c r="O7">
        <f>IF(VLOOKUP($A7,summary_table_most_rec!$A:$AI,35,FALSE)="keep",VLOOKUP($A7,summary_table_most_rec!$A:$AD,summary_table_most_rec!R$1,FALSE),VLOOKUP($A7,'manual check'!$A:$AE,'manual check'!S$1,FALSE))</f>
        <v>98</v>
      </c>
      <c r="P7">
        <f>IF(VLOOKUP($A7,summary_table_most_rec!$A:$AI,35,FALSE)="keep",VLOOKUP($A7,summary_table_most_rec!$A:$AD,summary_table_most_rec!S$1,FALSE),VLOOKUP($A7,'manual check'!$A:$AE,'manual check'!T$1,FALSE))</f>
        <v>0</v>
      </c>
      <c r="Q7">
        <f>IF(VLOOKUP($A7,summary_table_most_rec!$A:$AI,35,FALSE)="keep",VLOOKUP($A7,summary_table_most_rec!$A:$AD,summary_table_most_rec!T$1,FALSE),VLOOKUP($A7,'manual check'!$A:$AE,'manual check'!U$1,FALSE))</f>
        <v>0</v>
      </c>
      <c r="R7">
        <f>IF(VLOOKUP($A7,summary_table_most_rec!$A:$AI,35,FALSE)="keep",VLOOKUP($A7,summary_table_most_rec!$A:$AD,summary_table_most_rec!U$1,FALSE),VLOOKUP($A7,'manual check'!$A:$AE,'manual check'!V$1,FALSE))</f>
        <v>0</v>
      </c>
      <c r="S7">
        <f>IF(VLOOKUP($A7,summary_table_most_rec!$A:$AI,35,FALSE)="keep",VLOOKUP($A7,summary_table_most_rec!$A:$AD,summary_table_most_rec!V$1,FALSE),VLOOKUP($A7,'manual check'!$A:$AE,'manual check'!W$1,FALSE))</f>
        <v>0</v>
      </c>
      <c r="T7">
        <f>IF(VLOOKUP($A7,summary_table_most_rec!$A:$AI,35,FALSE)="keep",VLOOKUP($A7,summary_table_most_rec!$A:$AD,summary_table_most_rec!W$1,FALSE),VLOOKUP($A7,'manual check'!$A:$AE,'manual check'!X$1,FALSE))</f>
        <v>0</v>
      </c>
      <c r="U7">
        <f>IF(VLOOKUP($A7,summary_table_most_rec!$A:$AI,35,FALSE)="keep",VLOOKUP($A7,summary_table_most_rec!$A:$AD,summary_table_most_rec!X$1,FALSE),VLOOKUP($A7,'manual check'!$A:$AE,'manual check'!Y$1,FALSE))</f>
        <v>0</v>
      </c>
      <c r="V7">
        <f>IF(VLOOKUP($A7,summary_table_most_rec!$A:$AI,35,FALSE)="keep",VLOOKUP($A7,summary_table_most_rec!$A:$AD,summary_table_most_rec!Y$1,FALSE),VLOOKUP($A7,'manual check'!$A:$AE,'manual check'!Z$1,FALSE))</f>
        <v>0</v>
      </c>
      <c r="W7">
        <f>IF(VLOOKUP($A7,summary_table_most_rec!$A:$AI,35,FALSE)="keep",VLOOKUP($A7,summary_table_most_rec!$A:$AD,summary_table_most_rec!Z$1,FALSE),VLOOKUP($A7,'manual check'!$A:$AE,'manual check'!AA$1,FALSE))</f>
        <v>0</v>
      </c>
      <c r="X7">
        <f>IF(VLOOKUP($A7,summary_table_most_rec!$A:$AI,35,FALSE)="keep",VLOOKUP($A7,summary_table_most_rec!$A:$AD,summary_table_most_rec!AA$1,FALSE),VLOOKUP($A7,'manual check'!$A:$AE,'manual check'!AB$1,FALSE))</f>
        <v>0</v>
      </c>
      <c r="Y7">
        <f>IF(VLOOKUP($A7,summary_table_most_rec!$A:$AI,35,FALSE)="keep",VLOOKUP($A7,summary_table_most_rec!$A:$AD,summary_table_most_rec!AB$1,FALSE),VLOOKUP($A7,'manual check'!$A:$AE,'manual check'!AC$1,FALSE))</f>
        <v>0</v>
      </c>
      <c r="Z7">
        <f>IF(VLOOKUP($A7,summary_table_most_rec!$A:$AI,35,FALSE)="keep",VLOOKUP($A7,summary_table_most_rec!$A:$AD,summary_table_most_rec!AC$1,FALSE),VLOOKUP($A7,'manual check'!$A:$AE,'manual check'!AD$1,FALSE))</f>
        <v>0</v>
      </c>
      <c r="AA7">
        <f>IF(VLOOKUP($A7,summary_table_most_rec!$A:$AI,35,FALSE)="keep",VLOOKUP($A7,summary_table_most_rec!$A:$AD,summary_table_most_rec!AD$1,FALSE),VLOOKUP($A7,'manual check'!$A:$AE,'manual check'!AE$1,FALSE))</f>
        <v>0</v>
      </c>
    </row>
    <row r="8" spans="1:27" x14ac:dyDescent="0.3">
      <c r="A8" t="s">
        <v>48</v>
      </c>
      <c r="B8" s="9">
        <f>IF(VLOOKUP($A8,summary_table_most_rec!$A:$AI,35,FALSE)="keep","2020",VLOOKUP(Tabelle4[[#This Row],[Fish Stock]],'manual check'!$A:$AI,35,FALSE))</f>
        <v>2021</v>
      </c>
      <c r="C8" s="9">
        <f t="shared" si="0"/>
        <v>185</v>
      </c>
      <c r="D8">
        <f>IF(VLOOKUP($A8,summary_table_most_rec!$A:$AI,35,FALSE)="keep",VLOOKUP($A8,summary_table_most_rec!$A:$AD,summary_table_most_rec!G$1,FALSE),VLOOKUP($A8,'manual check'!$A:$AE,'manual check'!H$1,FALSE))</f>
        <v>3</v>
      </c>
      <c r="E8">
        <f>IF(VLOOKUP($A8,summary_table_most_rec!$A:$AI,35,FALSE)="keep",VLOOKUP($A8,summary_table_most_rec!$A:$AD,summary_table_most_rec!H$1,FALSE),VLOOKUP($A8,'manual check'!$A:$AE,'manual check'!I$1,FALSE))</f>
        <v>0</v>
      </c>
      <c r="F8">
        <f>IF(VLOOKUP($A8,summary_table_most_rec!$A:$AI,35,FALSE)="keep",VLOOKUP($A8,summary_table_most_rec!$A:$AD,summary_table_most_rec!I$1,FALSE),VLOOKUP($A8,'manual check'!$A:$AE,'manual check'!J$1,FALSE))</f>
        <v>0</v>
      </c>
      <c r="G8">
        <f>IF(VLOOKUP($A8,summary_table_most_rec!$A:$AI,35,FALSE)="keep",VLOOKUP($A8,summary_table_most_rec!$A:$AD,summary_table_most_rec!J$1,FALSE),VLOOKUP($A8,'manual check'!$A:$AE,'manual check'!K$1,FALSE))</f>
        <v>0</v>
      </c>
      <c r="H8">
        <f>IF(VLOOKUP($A8,summary_table_most_rec!$A:$AI,35,FALSE)="keep",VLOOKUP($A8,summary_table_most_rec!$A:$AD,summary_table_most_rec!K$1,FALSE),VLOOKUP($A8,'manual check'!$A:$AE,'manual check'!L$1,FALSE))</f>
        <v>0</v>
      </c>
      <c r="I8">
        <f>IF(VLOOKUP($A8,summary_table_most_rec!$A:$AI,35,FALSE)="keep",VLOOKUP($A8,summary_table_most_rec!$A:$AD,summary_table_most_rec!L$1,FALSE),VLOOKUP($A8,'manual check'!$A:$AE,'manual check'!M$1,FALSE))</f>
        <v>0</v>
      </c>
      <c r="J8">
        <f>IF(VLOOKUP($A8,summary_table_most_rec!$A:$AI,35,FALSE)="keep",VLOOKUP($A8,summary_table_most_rec!$A:$AD,summary_table_most_rec!M$1,FALSE),VLOOKUP($A8,'manual check'!$A:$AE,'manual check'!N$1,FALSE))</f>
        <v>0</v>
      </c>
      <c r="K8">
        <f>IF(VLOOKUP($A8,summary_table_most_rec!$A:$AI,35,FALSE)="keep",VLOOKUP($A8,summary_table_most_rec!$A:$AD,summary_table_most_rec!N$1,FALSE),VLOOKUP($A8,'manual check'!$A:$AE,'manual check'!O$1,FALSE))</f>
        <v>0</v>
      </c>
      <c r="L8">
        <f>IF(VLOOKUP($A8,summary_table_most_rec!$A:$AI,35,FALSE)="keep",VLOOKUP($A8,summary_table_most_rec!$A:$AD,summary_table_most_rec!O$1,FALSE),VLOOKUP($A8,'manual check'!$A:$AE,'manual check'!P$1,FALSE))</f>
        <v>89</v>
      </c>
      <c r="M8">
        <f>IF(VLOOKUP($A8,summary_table_most_rec!$A:$AI,35,FALSE)="keep",VLOOKUP($A8,summary_table_most_rec!$A:$AD,summary_table_most_rec!P$1,FALSE),VLOOKUP($A8,'manual check'!$A:$AE,'manual check'!Q$1,FALSE))</f>
        <v>0</v>
      </c>
      <c r="N8">
        <f>IF(VLOOKUP($A8,summary_table_most_rec!$A:$AI,35,FALSE)="keep",VLOOKUP($A8,summary_table_most_rec!$A:$AD,summary_table_most_rec!Q$1,FALSE),VLOOKUP($A8,'manual check'!$A:$AE,'manual check'!R$1,FALSE))</f>
        <v>0</v>
      </c>
      <c r="O8">
        <f>IF(VLOOKUP($A8,summary_table_most_rec!$A:$AI,35,FALSE)="keep",VLOOKUP($A8,summary_table_most_rec!$A:$AD,summary_table_most_rec!R$1,FALSE),VLOOKUP($A8,'manual check'!$A:$AE,'manual check'!S$1,FALSE))</f>
        <v>93</v>
      </c>
      <c r="P8">
        <f>IF(VLOOKUP($A8,summary_table_most_rec!$A:$AI,35,FALSE)="keep",VLOOKUP($A8,summary_table_most_rec!$A:$AD,summary_table_most_rec!S$1,FALSE),VLOOKUP($A8,'manual check'!$A:$AE,'manual check'!T$1,FALSE))</f>
        <v>0</v>
      </c>
      <c r="Q8">
        <f>IF(VLOOKUP($A8,summary_table_most_rec!$A:$AI,35,FALSE)="keep",VLOOKUP($A8,summary_table_most_rec!$A:$AD,summary_table_most_rec!T$1,FALSE),VLOOKUP($A8,'manual check'!$A:$AE,'manual check'!U$1,FALSE))</f>
        <v>0</v>
      </c>
      <c r="R8">
        <f>IF(VLOOKUP($A8,summary_table_most_rec!$A:$AI,35,FALSE)="keep",VLOOKUP($A8,summary_table_most_rec!$A:$AD,summary_table_most_rec!U$1,FALSE),VLOOKUP($A8,'manual check'!$A:$AE,'manual check'!V$1,FALSE))</f>
        <v>0</v>
      </c>
      <c r="S8">
        <f>IF(VLOOKUP($A8,summary_table_most_rec!$A:$AI,35,FALSE)="keep",VLOOKUP($A8,summary_table_most_rec!$A:$AD,summary_table_most_rec!V$1,FALSE),VLOOKUP($A8,'manual check'!$A:$AE,'manual check'!W$1,FALSE))</f>
        <v>0</v>
      </c>
      <c r="T8">
        <f>IF(VLOOKUP($A8,summary_table_most_rec!$A:$AI,35,FALSE)="keep",VLOOKUP($A8,summary_table_most_rec!$A:$AD,summary_table_most_rec!W$1,FALSE),VLOOKUP($A8,'manual check'!$A:$AE,'manual check'!X$1,FALSE))</f>
        <v>0</v>
      </c>
      <c r="U8">
        <f>IF(VLOOKUP($A8,summary_table_most_rec!$A:$AI,35,FALSE)="keep",VLOOKUP($A8,summary_table_most_rec!$A:$AD,summary_table_most_rec!X$1,FALSE),VLOOKUP($A8,'manual check'!$A:$AE,'manual check'!Y$1,FALSE))</f>
        <v>0</v>
      </c>
      <c r="V8">
        <f>IF(VLOOKUP($A8,summary_table_most_rec!$A:$AI,35,FALSE)="keep",VLOOKUP($A8,summary_table_most_rec!$A:$AD,summary_table_most_rec!Y$1,FALSE),VLOOKUP($A8,'manual check'!$A:$AE,'manual check'!Z$1,FALSE))</f>
        <v>0</v>
      </c>
      <c r="W8">
        <f>IF(VLOOKUP($A8,summary_table_most_rec!$A:$AI,35,FALSE)="keep",VLOOKUP($A8,summary_table_most_rec!$A:$AD,summary_table_most_rec!Z$1,FALSE),VLOOKUP($A8,'manual check'!$A:$AE,'manual check'!AA$1,FALSE))</f>
        <v>0</v>
      </c>
      <c r="X8">
        <f>IF(VLOOKUP($A8,summary_table_most_rec!$A:$AI,35,FALSE)="keep",VLOOKUP($A8,summary_table_most_rec!$A:$AD,summary_table_most_rec!AA$1,FALSE),VLOOKUP($A8,'manual check'!$A:$AE,'manual check'!AB$1,FALSE))</f>
        <v>0</v>
      </c>
      <c r="Y8">
        <f>IF(VLOOKUP($A8,summary_table_most_rec!$A:$AI,35,FALSE)="keep",VLOOKUP($A8,summary_table_most_rec!$A:$AD,summary_table_most_rec!AB$1,FALSE),VLOOKUP($A8,'manual check'!$A:$AE,'manual check'!AC$1,FALSE))</f>
        <v>0</v>
      </c>
      <c r="Z8">
        <f>IF(VLOOKUP($A8,summary_table_most_rec!$A:$AI,35,FALSE)="keep",VLOOKUP($A8,summary_table_most_rec!$A:$AD,summary_table_most_rec!AC$1,FALSE),VLOOKUP($A8,'manual check'!$A:$AE,'manual check'!AD$1,FALSE))</f>
        <v>0</v>
      </c>
      <c r="AA8">
        <f>IF(VLOOKUP($A8,summary_table_most_rec!$A:$AI,35,FALSE)="keep",VLOOKUP($A8,summary_table_most_rec!$A:$AD,summary_table_most_rec!AD$1,FALSE),VLOOKUP($A8,'manual check'!$A:$AE,'manual check'!AE$1,FALSE))</f>
        <v>0</v>
      </c>
    </row>
    <row r="9" spans="1:27" x14ac:dyDescent="0.3">
      <c r="A9" t="s">
        <v>49</v>
      </c>
      <c r="B9" s="9" t="str">
        <f>IF(VLOOKUP($A9,summary_table_most_rec!$A:$AI,35,FALSE)="keep","2020",VLOOKUP(Tabelle4[[#This Row],[Fish Stock]],'manual check'!$A:$AI,35,FALSE))</f>
        <v>2020</v>
      </c>
      <c r="C9" s="9">
        <f t="shared" si="0"/>
        <v>877.3578</v>
      </c>
      <c r="D9">
        <f>IF(VLOOKUP($A9,summary_table_most_rec!$A:$AI,35,FALSE)="keep",VLOOKUP($A9,summary_table_most_rec!$A:$AD,summary_table_most_rec!G$1,FALSE),VLOOKUP($A9,'manual check'!$A:$AE,'manual check'!H$1,FALSE))</f>
        <v>18</v>
      </c>
      <c r="E9">
        <f>IF(VLOOKUP($A9,summary_table_most_rec!$A:$AI,35,FALSE)="keep",VLOOKUP($A9,summary_table_most_rec!$A:$AD,summary_table_most_rec!H$1,FALSE),VLOOKUP($A9,'manual check'!$A:$AE,'manual check'!I$1,FALSE))</f>
        <v>0</v>
      </c>
      <c r="F9">
        <f>IF(VLOOKUP($A9,summary_table_most_rec!$A:$AI,35,FALSE)="keep",VLOOKUP($A9,summary_table_most_rec!$A:$AD,summary_table_most_rec!I$1,FALSE),VLOOKUP($A9,'manual check'!$A:$AE,'manual check'!J$1,FALSE))</f>
        <v>0</v>
      </c>
      <c r="G9">
        <f>IF(VLOOKUP($A9,summary_table_most_rec!$A:$AI,35,FALSE)="keep",VLOOKUP($A9,summary_table_most_rec!$A:$AD,summary_table_most_rec!J$1,FALSE),VLOOKUP($A9,'manual check'!$A:$AE,'manual check'!K$1,FALSE))</f>
        <v>0</v>
      </c>
      <c r="H9">
        <f>IF(VLOOKUP($A9,summary_table_most_rec!$A:$AI,35,FALSE)="keep",VLOOKUP($A9,summary_table_most_rec!$A:$AD,summary_table_most_rec!K$1,FALSE),VLOOKUP($A9,'manual check'!$A:$AE,'manual check'!L$1,FALSE))</f>
        <v>28.74</v>
      </c>
      <c r="I9">
        <f>IF(VLOOKUP($A9,summary_table_most_rec!$A:$AI,35,FALSE)="keep",VLOOKUP($A9,summary_table_most_rec!$A:$AD,summary_table_most_rec!L$1,FALSE),VLOOKUP($A9,'manual check'!$A:$AE,'manual check'!M$1,FALSE))</f>
        <v>0</v>
      </c>
      <c r="J9">
        <f>IF(VLOOKUP($A9,summary_table_most_rec!$A:$AI,35,FALSE)="keep",VLOOKUP($A9,summary_table_most_rec!$A:$AD,summary_table_most_rec!M$1,FALSE),VLOOKUP($A9,'manual check'!$A:$AE,'manual check'!N$1,FALSE))</f>
        <v>0</v>
      </c>
      <c r="K9">
        <f>IF(VLOOKUP($A9,summary_table_most_rec!$A:$AI,35,FALSE)="keep",VLOOKUP($A9,summary_table_most_rec!$A:$AD,summary_table_most_rec!N$1,FALSE),VLOOKUP($A9,'manual check'!$A:$AE,'manual check'!O$1,FALSE))</f>
        <v>370.654</v>
      </c>
      <c r="L9">
        <f>IF(VLOOKUP($A9,summary_table_most_rec!$A:$AI,35,FALSE)="keep",VLOOKUP($A9,summary_table_most_rec!$A:$AD,summary_table_most_rec!O$1,FALSE),VLOOKUP($A9,'manual check'!$A:$AE,'manual check'!P$1,FALSE))</f>
        <v>40.5503</v>
      </c>
      <c r="M9">
        <f>IF(VLOOKUP($A9,summary_table_most_rec!$A:$AI,35,FALSE)="keep",VLOOKUP($A9,summary_table_most_rec!$A:$AD,summary_table_most_rec!P$1,FALSE),VLOOKUP($A9,'manual check'!$A:$AE,'manual check'!Q$1,FALSE))</f>
        <v>0</v>
      </c>
      <c r="N9">
        <f>IF(VLOOKUP($A9,summary_table_most_rec!$A:$AI,35,FALSE)="keep",VLOOKUP($A9,summary_table_most_rec!$A:$AD,summary_table_most_rec!Q$1,FALSE),VLOOKUP($A9,'manual check'!$A:$AE,'manual check'!R$1,FALSE))</f>
        <v>0</v>
      </c>
      <c r="O9">
        <f>IF(VLOOKUP($A9,summary_table_most_rec!$A:$AI,35,FALSE)="keep",VLOOKUP($A9,summary_table_most_rec!$A:$AD,summary_table_most_rec!R$1,FALSE),VLOOKUP($A9,'manual check'!$A:$AE,'manual check'!S$1,FALSE))</f>
        <v>417.8895</v>
      </c>
      <c r="P9">
        <f>IF(VLOOKUP($A9,summary_table_most_rec!$A:$AI,35,FALSE)="keep",VLOOKUP($A9,summary_table_most_rec!$A:$AD,summary_table_most_rec!S$1,FALSE),VLOOKUP($A9,'manual check'!$A:$AE,'manual check'!T$1,FALSE))</f>
        <v>0</v>
      </c>
      <c r="Q9">
        <f>IF(VLOOKUP($A9,summary_table_most_rec!$A:$AI,35,FALSE)="keep",VLOOKUP($A9,summary_table_most_rec!$A:$AD,summary_table_most_rec!T$1,FALSE),VLOOKUP($A9,'manual check'!$A:$AE,'manual check'!U$1,FALSE))</f>
        <v>0</v>
      </c>
      <c r="R9">
        <f>IF(VLOOKUP($A9,summary_table_most_rec!$A:$AI,35,FALSE)="keep",VLOOKUP($A9,summary_table_most_rec!$A:$AD,summary_table_most_rec!U$1,FALSE),VLOOKUP($A9,'manual check'!$A:$AE,'manual check'!V$1,FALSE))</f>
        <v>0</v>
      </c>
      <c r="S9">
        <f>IF(VLOOKUP($A9,summary_table_most_rec!$A:$AI,35,FALSE)="keep",VLOOKUP($A9,summary_table_most_rec!$A:$AD,summary_table_most_rec!V$1,FALSE),VLOOKUP($A9,'manual check'!$A:$AE,'manual check'!W$1,FALSE))</f>
        <v>0</v>
      </c>
      <c r="T9">
        <f>IF(VLOOKUP($A9,summary_table_most_rec!$A:$AI,35,FALSE)="keep",VLOOKUP($A9,summary_table_most_rec!$A:$AD,summary_table_most_rec!W$1,FALSE),VLOOKUP($A9,'manual check'!$A:$AE,'manual check'!X$1,FALSE))</f>
        <v>0</v>
      </c>
      <c r="U9">
        <f>IF(VLOOKUP($A9,summary_table_most_rec!$A:$AI,35,FALSE)="keep",VLOOKUP($A9,summary_table_most_rec!$A:$AD,summary_table_most_rec!X$1,FALSE),VLOOKUP($A9,'manual check'!$A:$AE,'manual check'!Y$1,FALSE))</f>
        <v>1.524</v>
      </c>
      <c r="V9">
        <f>IF(VLOOKUP($A9,summary_table_most_rec!$A:$AI,35,FALSE)="keep",VLOOKUP($A9,summary_table_most_rec!$A:$AD,summary_table_most_rec!Y$1,FALSE),VLOOKUP($A9,'manual check'!$A:$AE,'manual check'!Z$1,FALSE))</f>
        <v>0</v>
      </c>
      <c r="W9">
        <f>IF(VLOOKUP($A9,summary_table_most_rec!$A:$AI,35,FALSE)="keep",VLOOKUP($A9,summary_table_most_rec!$A:$AD,summary_table_most_rec!Z$1,FALSE),VLOOKUP($A9,'manual check'!$A:$AE,'manual check'!AA$1,FALSE))</f>
        <v>0</v>
      </c>
      <c r="X9">
        <f>IF(VLOOKUP($A9,summary_table_most_rec!$A:$AI,35,FALSE)="keep",VLOOKUP($A9,summary_table_most_rec!$A:$AD,summary_table_most_rec!AA$1,FALSE),VLOOKUP($A9,'manual check'!$A:$AE,'manual check'!AB$1,FALSE))</f>
        <v>0</v>
      </c>
      <c r="Y9">
        <f>IF(VLOOKUP($A9,summary_table_most_rec!$A:$AI,35,FALSE)="keep",VLOOKUP($A9,summary_table_most_rec!$A:$AD,summary_table_most_rec!AB$1,FALSE),VLOOKUP($A9,'manual check'!$A:$AE,'manual check'!AC$1,FALSE))</f>
        <v>0</v>
      </c>
      <c r="Z9">
        <f>IF(VLOOKUP($A9,summary_table_most_rec!$A:$AI,35,FALSE)="keep",VLOOKUP($A9,summary_table_most_rec!$A:$AD,summary_table_most_rec!AC$1,FALSE),VLOOKUP($A9,'manual check'!$A:$AE,'manual check'!AD$1,FALSE))</f>
        <v>0</v>
      </c>
      <c r="AA9">
        <f>IF(VLOOKUP($A9,summary_table_most_rec!$A:$AI,35,FALSE)="keep",VLOOKUP($A9,summary_table_most_rec!$A:$AD,summary_table_most_rec!AD$1,FALSE),VLOOKUP($A9,'manual check'!$A:$AE,'manual check'!AE$1,FALSE))</f>
        <v>0</v>
      </c>
    </row>
    <row r="10" spans="1:27" x14ac:dyDescent="0.3">
      <c r="A10" t="s">
        <v>50</v>
      </c>
      <c r="B10" s="9">
        <f>IF(VLOOKUP($A10,summary_table_most_rec!$A:$AI,35,FALSE)="keep","2020",VLOOKUP(Tabelle4[[#This Row],[Fish Stock]],'manual check'!$A:$AI,35,FALSE))</f>
        <v>2021</v>
      </c>
      <c r="C10" s="9">
        <f t="shared" si="0"/>
        <v>25829</v>
      </c>
      <c r="D10">
        <f>IF(VLOOKUP($A10,summary_table_most_rec!$A:$AI,35,FALSE)="keep",VLOOKUP($A10,summary_table_most_rec!$A:$AD,summary_table_most_rec!G$1,FALSE),VLOOKUP($A10,'manual check'!$A:$AE,'manual check'!H$1,FALSE))</f>
        <v>0</v>
      </c>
      <c r="E10">
        <f>IF(VLOOKUP($A10,summary_table_most_rec!$A:$AI,35,FALSE)="keep",VLOOKUP($A10,summary_table_most_rec!$A:$AD,summary_table_most_rec!H$1,FALSE),VLOOKUP($A10,'manual check'!$A:$AE,'manual check'!I$1,FALSE))</f>
        <v>0</v>
      </c>
      <c r="F10">
        <f>IF(VLOOKUP($A10,summary_table_most_rec!$A:$AI,35,FALSE)="keep",VLOOKUP($A10,summary_table_most_rec!$A:$AD,summary_table_most_rec!I$1,FALSE),VLOOKUP($A10,'manual check'!$A:$AE,'manual check'!J$1,FALSE))</f>
        <v>0</v>
      </c>
      <c r="G10">
        <f>IF(VLOOKUP($A10,summary_table_most_rec!$A:$AI,35,FALSE)="keep",VLOOKUP($A10,summary_table_most_rec!$A:$AD,summary_table_most_rec!J$1,FALSE),VLOOKUP($A10,'manual check'!$A:$AE,'manual check'!K$1,FALSE))</f>
        <v>0</v>
      </c>
      <c r="H10">
        <f>IF(VLOOKUP($A10,summary_table_most_rec!$A:$AI,35,FALSE)="keep",VLOOKUP($A10,summary_table_most_rec!$A:$AD,summary_table_most_rec!K$1,FALSE),VLOOKUP($A10,'manual check'!$A:$AE,'manual check'!L$1,FALSE))</f>
        <v>0</v>
      </c>
      <c r="I10">
        <f>IF(VLOOKUP($A10,summary_table_most_rec!$A:$AI,35,FALSE)="keep",VLOOKUP($A10,summary_table_most_rec!$A:$AD,summary_table_most_rec!L$1,FALSE),VLOOKUP($A10,'manual check'!$A:$AE,'manual check'!M$1,FALSE))</f>
        <v>0</v>
      </c>
      <c r="J10">
        <f>IF(VLOOKUP($A10,summary_table_most_rec!$A:$AI,35,FALSE)="keep",VLOOKUP($A10,summary_table_most_rec!$A:$AD,summary_table_most_rec!M$1,FALSE),VLOOKUP($A10,'manual check'!$A:$AE,'manual check'!N$1,FALSE))</f>
        <v>0</v>
      </c>
      <c r="K10">
        <f>IF(VLOOKUP($A10,summary_table_most_rec!$A:$AI,35,FALSE)="keep",VLOOKUP($A10,summary_table_most_rec!$A:$AD,summary_table_most_rec!N$1,FALSE),VLOOKUP($A10,'manual check'!$A:$AE,'manual check'!O$1,FALSE))</f>
        <v>0</v>
      </c>
      <c r="L10">
        <f>IF(VLOOKUP($A10,summary_table_most_rec!$A:$AI,35,FALSE)="keep",VLOOKUP($A10,summary_table_most_rec!$A:$AD,summary_table_most_rec!O$1,FALSE),VLOOKUP($A10,'manual check'!$A:$AE,'manual check'!P$1,FALSE))</f>
        <v>0</v>
      </c>
      <c r="M10">
        <f>IF(VLOOKUP($A10,summary_table_most_rec!$A:$AI,35,FALSE)="keep",VLOOKUP($A10,summary_table_most_rec!$A:$AD,summary_table_most_rec!P$1,FALSE),VLOOKUP($A10,'manual check'!$A:$AE,'manual check'!Q$1,FALSE))</f>
        <v>0</v>
      </c>
      <c r="N10">
        <f>IF(VLOOKUP($A10,summary_table_most_rec!$A:$AI,35,FALSE)="keep",VLOOKUP($A10,summary_table_most_rec!$A:$AD,summary_table_most_rec!Q$1,FALSE),VLOOKUP($A10,'manual check'!$A:$AE,'manual check'!R$1,FALSE))</f>
        <v>25829</v>
      </c>
      <c r="O10">
        <f>IF(VLOOKUP($A10,summary_table_most_rec!$A:$AI,35,FALSE)="keep",VLOOKUP($A10,summary_table_most_rec!$A:$AD,summary_table_most_rec!R$1,FALSE),VLOOKUP($A10,'manual check'!$A:$AE,'manual check'!S$1,FALSE))</f>
        <v>0</v>
      </c>
      <c r="P10">
        <f>IF(VLOOKUP($A10,summary_table_most_rec!$A:$AI,35,FALSE)="keep",VLOOKUP($A10,summary_table_most_rec!$A:$AD,summary_table_most_rec!S$1,FALSE),VLOOKUP($A10,'manual check'!$A:$AE,'manual check'!T$1,FALSE))</f>
        <v>0</v>
      </c>
      <c r="Q10">
        <f>IF(VLOOKUP($A10,summary_table_most_rec!$A:$AI,35,FALSE)="keep",VLOOKUP($A10,summary_table_most_rec!$A:$AD,summary_table_most_rec!T$1,FALSE),VLOOKUP($A10,'manual check'!$A:$AE,'manual check'!U$1,FALSE))</f>
        <v>0</v>
      </c>
      <c r="R10">
        <f>IF(VLOOKUP($A10,summary_table_most_rec!$A:$AI,35,FALSE)="keep",VLOOKUP($A10,summary_table_most_rec!$A:$AD,summary_table_most_rec!U$1,FALSE),VLOOKUP($A10,'manual check'!$A:$AE,'manual check'!V$1,FALSE))</f>
        <v>0</v>
      </c>
      <c r="S10">
        <f>IF(VLOOKUP($A10,summary_table_most_rec!$A:$AI,35,FALSE)="keep",VLOOKUP($A10,summary_table_most_rec!$A:$AD,summary_table_most_rec!V$1,FALSE),VLOOKUP($A10,'manual check'!$A:$AE,'manual check'!W$1,FALSE))</f>
        <v>0</v>
      </c>
      <c r="T10">
        <f>IF(VLOOKUP($A10,summary_table_most_rec!$A:$AI,35,FALSE)="keep",VLOOKUP($A10,summary_table_most_rec!$A:$AD,summary_table_most_rec!W$1,FALSE),VLOOKUP($A10,'manual check'!$A:$AE,'manual check'!X$1,FALSE))</f>
        <v>0</v>
      </c>
      <c r="U10">
        <f>IF(VLOOKUP($A10,summary_table_most_rec!$A:$AI,35,FALSE)="keep",VLOOKUP($A10,summary_table_most_rec!$A:$AD,summary_table_most_rec!X$1,FALSE),VLOOKUP($A10,'manual check'!$A:$AE,'manual check'!Y$1,FALSE))</f>
        <v>0</v>
      </c>
      <c r="V10">
        <f>IF(VLOOKUP($A10,summary_table_most_rec!$A:$AI,35,FALSE)="keep",VLOOKUP($A10,summary_table_most_rec!$A:$AD,summary_table_most_rec!Y$1,FALSE),VLOOKUP($A10,'manual check'!$A:$AE,'manual check'!Z$1,FALSE))</f>
        <v>0</v>
      </c>
      <c r="W10">
        <f>IF(VLOOKUP($A10,summary_table_most_rec!$A:$AI,35,FALSE)="keep",VLOOKUP($A10,summary_table_most_rec!$A:$AD,summary_table_most_rec!Z$1,FALSE),VLOOKUP($A10,'manual check'!$A:$AE,'manual check'!AA$1,FALSE))</f>
        <v>0</v>
      </c>
      <c r="X10">
        <f>IF(VLOOKUP($A10,summary_table_most_rec!$A:$AI,35,FALSE)="keep",VLOOKUP($A10,summary_table_most_rec!$A:$AD,summary_table_most_rec!AA$1,FALSE),VLOOKUP($A10,'manual check'!$A:$AE,'manual check'!AB$1,FALSE))</f>
        <v>0</v>
      </c>
      <c r="Y10">
        <f>IF(VLOOKUP($A10,summary_table_most_rec!$A:$AI,35,FALSE)="keep",VLOOKUP($A10,summary_table_most_rec!$A:$AD,summary_table_most_rec!AB$1,FALSE),VLOOKUP($A10,'manual check'!$A:$AE,'manual check'!AC$1,FALSE))</f>
        <v>0</v>
      </c>
      <c r="Z10">
        <f>IF(VLOOKUP($A10,summary_table_most_rec!$A:$AI,35,FALSE)="keep",VLOOKUP($A10,summary_table_most_rec!$A:$AD,summary_table_most_rec!AC$1,FALSE),VLOOKUP($A10,'manual check'!$A:$AE,'manual check'!AD$1,FALSE))</f>
        <v>0</v>
      </c>
      <c r="AA10">
        <f>IF(VLOOKUP($A10,summary_table_most_rec!$A:$AI,35,FALSE)="keep",VLOOKUP($A10,summary_table_most_rec!$A:$AD,summary_table_most_rec!AD$1,FALSE),VLOOKUP($A10,'manual check'!$A:$AE,'manual check'!AE$1,FALSE))</f>
        <v>0</v>
      </c>
    </row>
    <row r="11" spans="1:27" x14ac:dyDescent="0.3">
      <c r="A11" t="s">
        <v>51</v>
      </c>
      <c r="B11" s="9">
        <f>IF(VLOOKUP($A11,summary_table_most_rec!$A:$AI,35,FALSE)="keep","2020",VLOOKUP(Tabelle4[[#This Row],[Fish Stock]],'manual check'!$A:$AI,35,FALSE))</f>
        <v>2021</v>
      </c>
      <c r="C11" s="9">
        <f t="shared" si="0"/>
        <v>13580</v>
      </c>
      <c r="D11">
        <f>IF(VLOOKUP($A11,summary_table_most_rec!$A:$AI,35,FALSE)="keep",VLOOKUP($A11,summary_table_most_rec!$A:$AD,summary_table_most_rec!G$1,FALSE),VLOOKUP($A11,'manual check'!$A:$AE,'manual check'!H$1,FALSE))</f>
        <v>0</v>
      </c>
      <c r="E11">
        <f>IF(VLOOKUP($A11,summary_table_most_rec!$A:$AI,35,FALSE)="keep",VLOOKUP($A11,summary_table_most_rec!$A:$AD,summary_table_most_rec!H$1,FALSE),VLOOKUP($A11,'manual check'!$A:$AE,'manual check'!I$1,FALSE))</f>
        <v>0</v>
      </c>
      <c r="F11">
        <f>IF(VLOOKUP($A11,summary_table_most_rec!$A:$AI,35,FALSE)="keep",VLOOKUP($A11,summary_table_most_rec!$A:$AD,summary_table_most_rec!I$1,FALSE),VLOOKUP($A11,'manual check'!$A:$AE,'manual check'!J$1,FALSE))</f>
        <v>0</v>
      </c>
      <c r="G11">
        <f>IF(VLOOKUP($A11,summary_table_most_rec!$A:$AI,35,FALSE)="keep",VLOOKUP($A11,summary_table_most_rec!$A:$AD,summary_table_most_rec!J$1,FALSE),VLOOKUP($A11,'manual check'!$A:$AE,'manual check'!K$1,FALSE))</f>
        <v>0</v>
      </c>
      <c r="H11">
        <f>IF(VLOOKUP($A11,summary_table_most_rec!$A:$AI,35,FALSE)="keep",VLOOKUP($A11,summary_table_most_rec!$A:$AD,summary_table_most_rec!K$1,FALSE),VLOOKUP($A11,'manual check'!$A:$AE,'manual check'!L$1,FALSE))</f>
        <v>0</v>
      </c>
      <c r="I11">
        <f>IF(VLOOKUP($A11,summary_table_most_rec!$A:$AI,35,FALSE)="keep",VLOOKUP($A11,summary_table_most_rec!$A:$AD,summary_table_most_rec!L$1,FALSE),VLOOKUP($A11,'manual check'!$A:$AE,'manual check'!M$1,FALSE))</f>
        <v>0</v>
      </c>
      <c r="J11">
        <f>IF(VLOOKUP($A11,summary_table_most_rec!$A:$AI,35,FALSE)="keep",VLOOKUP($A11,summary_table_most_rec!$A:$AD,summary_table_most_rec!M$1,FALSE),VLOOKUP($A11,'manual check'!$A:$AE,'manual check'!N$1,FALSE))</f>
        <v>0</v>
      </c>
      <c r="K11">
        <f>IF(VLOOKUP($A11,summary_table_most_rec!$A:$AI,35,FALSE)="keep",VLOOKUP($A11,summary_table_most_rec!$A:$AD,summary_table_most_rec!N$1,FALSE),VLOOKUP($A11,'manual check'!$A:$AE,'manual check'!O$1,FALSE))</f>
        <v>0</v>
      </c>
      <c r="L11">
        <f>IF(VLOOKUP($A11,summary_table_most_rec!$A:$AI,35,FALSE)="keep",VLOOKUP($A11,summary_table_most_rec!$A:$AD,summary_table_most_rec!O$1,FALSE),VLOOKUP($A11,'manual check'!$A:$AE,'manual check'!P$1,FALSE))</f>
        <v>0</v>
      </c>
      <c r="M11">
        <f>IF(VLOOKUP($A11,summary_table_most_rec!$A:$AI,35,FALSE)="keep",VLOOKUP($A11,summary_table_most_rec!$A:$AD,summary_table_most_rec!P$1,FALSE),VLOOKUP($A11,'manual check'!$A:$AE,'manual check'!Q$1,FALSE))</f>
        <v>0</v>
      </c>
      <c r="N11">
        <f>IF(VLOOKUP($A11,summary_table_most_rec!$A:$AI,35,FALSE)="keep",VLOOKUP($A11,summary_table_most_rec!$A:$AD,summary_table_most_rec!Q$1,FALSE),VLOOKUP($A11,'manual check'!$A:$AE,'manual check'!R$1,FALSE))</f>
        <v>13580</v>
      </c>
      <c r="O11">
        <f>IF(VLOOKUP($A11,summary_table_most_rec!$A:$AI,35,FALSE)="keep",VLOOKUP($A11,summary_table_most_rec!$A:$AD,summary_table_most_rec!R$1,FALSE),VLOOKUP($A11,'manual check'!$A:$AE,'manual check'!S$1,FALSE))</f>
        <v>0</v>
      </c>
      <c r="P11">
        <f>IF(VLOOKUP($A11,summary_table_most_rec!$A:$AI,35,FALSE)="keep",VLOOKUP($A11,summary_table_most_rec!$A:$AD,summary_table_most_rec!S$1,FALSE),VLOOKUP($A11,'manual check'!$A:$AE,'manual check'!T$1,FALSE))</f>
        <v>0</v>
      </c>
      <c r="Q11">
        <f>IF(VLOOKUP($A11,summary_table_most_rec!$A:$AI,35,FALSE)="keep",VLOOKUP($A11,summary_table_most_rec!$A:$AD,summary_table_most_rec!T$1,FALSE),VLOOKUP($A11,'manual check'!$A:$AE,'manual check'!U$1,FALSE))</f>
        <v>0</v>
      </c>
      <c r="R11">
        <f>IF(VLOOKUP($A11,summary_table_most_rec!$A:$AI,35,FALSE)="keep",VLOOKUP($A11,summary_table_most_rec!$A:$AD,summary_table_most_rec!U$1,FALSE),VLOOKUP($A11,'manual check'!$A:$AE,'manual check'!V$1,FALSE))</f>
        <v>0</v>
      </c>
      <c r="S11">
        <f>IF(VLOOKUP($A11,summary_table_most_rec!$A:$AI,35,FALSE)="keep",VLOOKUP($A11,summary_table_most_rec!$A:$AD,summary_table_most_rec!V$1,FALSE),VLOOKUP($A11,'manual check'!$A:$AE,'manual check'!W$1,FALSE))</f>
        <v>0</v>
      </c>
      <c r="T11">
        <f>IF(VLOOKUP($A11,summary_table_most_rec!$A:$AI,35,FALSE)="keep",VLOOKUP($A11,summary_table_most_rec!$A:$AD,summary_table_most_rec!W$1,FALSE),VLOOKUP($A11,'manual check'!$A:$AE,'manual check'!X$1,FALSE))</f>
        <v>0</v>
      </c>
      <c r="U11">
        <f>IF(VLOOKUP($A11,summary_table_most_rec!$A:$AI,35,FALSE)="keep",VLOOKUP($A11,summary_table_most_rec!$A:$AD,summary_table_most_rec!X$1,FALSE),VLOOKUP($A11,'manual check'!$A:$AE,'manual check'!Y$1,FALSE))</f>
        <v>0</v>
      </c>
      <c r="V11">
        <f>IF(VLOOKUP($A11,summary_table_most_rec!$A:$AI,35,FALSE)="keep",VLOOKUP($A11,summary_table_most_rec!$A:$AD,summary_table_most_rec!Y$1,FALSE),VLOOKUP($A11,'manual check'!$A:$AE,'manual check'!Z$1,FALSE))</f>
        <v>0</v>
      </c>
      <c r="W11">
        <f>IF(VLOOKUP($A11,summary_table_most_rec!$A:$AI,35,FALSE)="keep",VLOOKUP($A11,summary_table_most_rec!$A:$AD,summary_table_most_rec!Z$1,FALSE),VLOOKUP($A11,'manual check'!$A:$AE,'manual check'!AA$1,FALSE))</f>
        <v>0</v>
      </c>
      <c r="X11">
        <f>IF(VLOOKUP($A11,summary_table_most_rec!$A:$AI,35,FALSE)="keep",VLOOKUP($A11,summary_table_most_rec!$A:$AD,summary_table_most_rec!AA$1,FALSE),VLOOKUP($A11,'manual check'!$A:$AE,'manual check'!AB$1,FALSE))</f>
        <v>0</v>
      </c>
      <c r="Y11">
        <f>IF(VLOOKUP($A11,summary_table_most_rec!$A:$AI,35,FALSE)="keep",VLOOKUP($A11,summary_table_most_rec!$A:$AD,summary_table_most_rec!AB$1,FALSE),VLOOKUP($A11,'manual check'!$A:$AE,'manual check'!AC$1,FALSE))</f>
        <v>0</v>
      </c>
      <c r="Z11">
        <f>IF(VLOOKUP($A11,summary_table_most_rec!$A:$AI,35,FALSE)="keep",VLOOKUP($A11,summary_table_most_rec!$A:$AD,summary_table_most_rec!AC$1,FALSE),VLOOKUP($A11,'manual check'!$A:$AE,'manual check'!AD$1,FALSE))</f>
        <v>0</v>
      </c>
      <c r="AA11">
        <f>IF(VLOOKUP($A11,summary_table_most_rec!$A:$AI,35,FALSE)="keep",VLOOKUP($A11,summary_table_most_rec!$A:$AD,summary_table_most_rec!AD$1,FALSE),VLOOKUP($A11,'manual check'!$A:$AE,'manual check'!AE$1,FALSE))</f>
        <v>0</v>
      </c>
    </row>
    <row r="12" spans="1:27" x14ac:dyDescent="0.3">
      <c r="A12" t="s">
        <v>52</v>
      </c>
      <c r="B12" s="9" t="str">
        <f>IF(VLOOKUP($A12,summary_table_most_rec!$A:$AI,35,FALSE)="keep","2020",VLOOKUP(Tabelle4[[#This Row],[Fish Stock]],'manual check'!$A:$AI,35,FALSE))</f>
        <v>2020</v>
      </c>
      <c r="C12" s="9">
        <f t="shared" si="0"/>
        <v>19202.524100000002</v>
      </c>
      <c r="D12">
        <f>IF(VLOOKUP($A12,summary_table_most_rec!$A:$AI,35,FALSE)="keep",VLOOKUP($A12,summary_table_most_rec!$A:$AD,summary_table_most_rec!G$1,FALSE),VLOOKUP($A12,'manual check'!$A:$AE,'manual check'!H$1,FALSE))</f>
        <v>673.8</v>
      </c>
      <c r="E12">
        <f>IF(VLOOKUP($A12,summary_table_most_rec!$A:$AI,35,FALSE)="keep",VLOOKUP($A12,summary_table_most_rec!$A:$AD,summary_table_most_rec!H$1,FALSE),VLOOKUP($A12,'manual check'!$A:$AE,'manual check'!I$1,FALSE))</f>
        <v>757.23379999999997</v>
      </c>
      <c r="F12">
        <f>IF(VLOOKUP($A12,summary_table_most_rec!$A:$AI,35,FALSE)="keep",VLOOKUP($A12,summary_table_most_rec!$A:$AD,summary_table_most_rec!I$1,FALSE),VLOOKUP($A12,'manual check'!$A:$AE,'manual check'!J$1,FALSE))</f>
        <v>4925</v>
      </c>
      <c r="G12">
        <f>IF(VLOOKUP($A12,summary_table_most_rec!$A:$AI,35,FALSE)="keep",VLOOKUP($A12,summary_table_most_rec!$A:$AD,summary_table_most_rec!J$1,FALSE),VLOOKUP($A12,'manual check'!$A:$AE,'manual check'!K$1,FALSE))</f>
        <v>0</v>
      </c>
      <c r="H12">
        <f>IF(VLOOKUP($A12,summary_table_most_rec!$A:$AI,35,FALSE)="keep",VLOOKUP($A12,summary_table_most_rec!$A:$AD,summary_table_most_rec!K$1,FALSE),VLOOKUP($A12,'manual check'!$A:$AE,'manual check'!L$1,FALSE))</f>
        <v>0</v>
      </c>
      <c r="I12">
        <f>IF(VLOOKUP($A12,summary_table_most_rec!$A:$AI,35,FALSE)="keep",VLOOKUP($A12,summary_table_most_rec!$A:$AD,summary_table_most_rec!L$1,FALSE),VLOOKUP($A12,'manual check'!$A:$AE,'manual check'!M$1,FALSE))</f>
        <v>0</v>
      </c>
      <c r="J12">
        <f>IF(VLOOKUP($A12,summary_table_most_rec!$A:$AI,35,FALSE)="keep",VLOOKUP($A12,summary_table_most_rec!$A:$AD,summary_table_most_rec!M$1,FALSE),VLOOKUP($A12,'manual check'!$A:$AE,'manual check'!N$1,FALSE))</f>
        <v>0.5</v>
      </c>
      <c r="K12">
        <f>IF(VLOOKUP($A12,summary_table_most_rec!$A:$AI,35,FALSE)="keep",VLOOKUP($A12,summary_table_most_rec!$A:$AD,summary_table_most_rec!N$1,FALSE),VLOOKUP($A12,'manual check'!$A:$AE,'manual check'!O$1,FALSE))</f>
        <v>275.01299999999998</v>
      </c>
      <c r="L12">
        <f>IF(VLOOKUP($A12,summary_table_most_rec!$A:$AI,35,FALSE)="keep",VLOOKUP($A12,summary_table_most_rec!$A:$AD,summary_table_most_rec!O$1,FALSE),VLOOKUP($A12,'manual check'!$A:$AE,'manual check'!P$1,FALSE))</f>
        <v>9133.8829000000005</v>
      </c>
      <c r="M12">
        <f>IF(VLOOKUP($A12,summary_table_most_rec!$A:$AI,35,FALSE)="keep",VLOOKUP($A12,summary_table_most_rec!$A:$AD,summary_table_most_rec!P$1,FALSE),VLOOKUP($A12,'manual check'!$A:$AE,'manual check'!Q$1,FALSE))</f>
        <v>0</v>
      </c>
      <c r="N12">
        <f>IF(VLOOKUP($A12,summary_table_most_rec!$A:$AI,35,FALSE)="keep",VLOOKUP($A12,summary_table_most_rec!$A:$AD,summary_table_most_rec!Q$1,FALSE),VLOOKUP($A12,'manual check'!$A:$AE,'manual check'!R$1,FALSE))</f>
        <v>0</v>
      </c>
      <c r="O12">
        <f>IF(VLOOKUP($A12,summary_table_most_rec!$A:$AI,35,FALSE)="keep",VLOOKUP($A12,summary_table_most_rec!$A:$AD,summary_table_most_rec!R$1,FALSE),VLOOKUP($A12,'manual check'!$A:$AE,'manual check'!S$1,FALSE))</f>
        <v>0</v>
      </c>
      <c r="P12">
        <f>IF(VLOOKUP($A12,summary_table_most_rec!$A:$AI,35,FALSE)="keep",VLOOKUP($A12,summary_table_most_rec!$A:$AD,summary_table_most_rec!S$1,FALSE),VLOOKUP($A12,'manual check'!$A:$AE,'manual check'!T$1,FALSE))</f>
        <v>0</v>
      </c>
      <c r="Q12">
        <f>IF(VLOOKUP($A12,summary_table_most_rec!$A:$AI,35,FALSE)="keep",VLOOKUP($A12,summary_table_most_rec!$A:$AD,summary_table_most_rec!T$1,FALSE),VLOOKUP($A12,'manual check'!$A:$AE,'manual check'!U$1,FALSE))</f>
        <v>0</v>
      </c>
      <c r="R12">
        <f>IF(VLOOKUP($A12,summary_table_most_rec!$A:$AI,35,FALSE)="keep",VLOOKUP($A12,summary_table_most_rec!$A:$AD,summary_table_most_rec!U$1,FALSE),VLOOKUP($A12,'manual check'!$A:$AE,'manual check'!V$1,FALSE))</f>
        <v>0</v>
      </c>
      <c r="S12">
        <f>IF(VLOOKUP($A12,summary_table_most_rec!$A:$AI,35,FALSE)="keep",VLOOKUP($A12,summary_table_most_rec!$A:$AD,summary_table_most_rec!V$1,FALSE),VLOOKUP($A12,'manual check'!$A:$AE,'manual check'!W$1,FALSE))</f>
        <v>0</v>
      </c>
      <c r="T12">
        <f>IF(VLOOKUP($A12,summary_table_most_rec!$A:$AI,35,FALSE)="keep",VLOOKUP($A12,summary_table_most_rec!$A:$AD,summary_table_most_rec!W$1,FALSE),VLOOKUP($A12,'manual check'!$A:$AE,'manual check'!X$1,FALSE))</f>
        <v>0</v>
      </c>
      <c r="U12">
        <f>IF(VLOOKUP($A12,summary_table_most_rec!$A:$AI,35,FALSE)="keep",VLOOKUP($A12,summary_table_most_rec!$A:$AD,summary_table_most_rec!X$1,FALSE),VLOOKUP($A12,'manual check'!$A:$AE,'manual check'!Y$1,FALSE))</f>
        <v>591.79399999999998</v>
      </c>
      <c r="V12">
        <f>IF(VLOOKUP($A12,summary_table_most_rec!$A:$AI,35,FALSE)="keep",VLOOKUP($A12,summary_table_most_rec!$A:$AD,summary_table_most_rec!Y$1,FALSE),VLOOKUP($A12,'manual check'!$A:$AE,'manual check'!Z$1,FALSE))</f>
        <v>2266.67</v>
      </c>
      <c r="W12">
        <f>IF(VLOOKUP($A12,summary_table_most_rec!$A:$AI,35,FALSE)="keep",VLOOKUP($A12,summary_table_most_rec!$A:$AD,summary_table_most_rec!Z$1,FALSE),VLOOKUP($A12,'manual check'!$A:$AE,'manual check'!AA$1,FALSE))</f>
        <v>0</v>
      </c>
      <c r="X12">
        <f>IF(VLOOKUP($A12,summary_table_most_rec!$A:$AI,35,FALSE)="keep",VLOOKUP($A12,summary_table_most_rec!$A:$AD,summary_table_most_rec!AA$1,FALSE),VLOOKUP($A12,'manual check'!$A:$AE,'manual check'!AB$1,FALSE))</f>
        <v>0</v>
      </c>
      <c r="Y12">
        <f>IF(VLOOKUP($A12,summary_table_most_rec!$A:$AI,35,FALSE)="keep",VLOOKUP($A12,summary_table_most_rec!$A:$AD,summary_table_most_rec!AB$1,FALSE),VLOOKUP($A12,'manual check'!$A:$AE,'manual check'!AC$1,FALSE))</f>
        <v>0</v>
      </c>
      <c r="Z12">
        <f>IF(VLOOKUP($A12,summary_table_most_rec!$A:$AI,35,FALSE)="keep",VLOOKUP($A12,summary_table_most_rec!$A:$AD,summary_table_most_rec!AC$1,FALSE),VLOOKUP($A12,'manual check'!$A:$AE,'manual check'!AD$1,FALSE))</f>
        <v>578.63040000000001</v>
      </c>
      <c r="AA12">
        <f>IF(VLOOKUP($A12,summary_table_most_rec!$A:$AI,35,FALSE)="keep",VLOOKUP($A12,summary_table_most_rec!$A:$AD,summary_table_most_rec!AD$1,FALSE),VLOOKUP($A12,'manual check'!$A:$AE,'manual check'!AE$1,FALSE))</f>
        <v>0</v>
      </c>
    </row>
    <row r="13" spans="1:27" x14ac:dyDescent="0.3">
      <c r="A13" t="s">
        <v>53</v>
      </c>
      <c r="B13" s="9" t="str">
        <f>IF(VLOOKUP($A13,summary_table_most_rec!$A:$AI,35,FALSE)="keep","2020",VLOOKUP(Tabelle4[[#This Row],[Fish Stock]],'manual check'!$A:$AI,35,FALSE))</f>
        <v>2020</v>
      </c>
      <c r="C13" s="9">
        <f t="shared" si="0"/>
        <v>707970.93917999999</v>
      </c>
      <c r="D13">
        <f>IF(VLOOKUP($A13,summary_table_most_rec!$A:$AI,35,FALSE)="keep",VLOOKUP($A13,summary_table_most_rec!$A:$AD,summary_table_most_rec!G$1,FALSE),VLOOKUP($A13,'manual check'!$A:$AE,'manual check'!H$1,FALSE))</f>
        <v>0</v>
      </c>
      <c r="E13">
        <f>IF(VLOOKUP($A13,summary_table_most_rec!$A:$AI,35,FALSE)="keep",VLOOKUP($A13,summary_table_most_rec!$A:$AD,summary_table_most_rec!H$1,FALSE),VLOOKUP($A13,'manual check'!$A:$AE,'manual check'!I$1,FALSE))</f>
        <v>9724.5204999999987</v>
      </c>
      <c r="F13">
        <f>IF(VLOOKUP($A13,summary_table_most_rec!$A:$AI,35,FALSE)="keep",VLOOKUP($A13,summary_table_most_rec!$A:$AD,summary_table_most_rec!I$1,FALSE),VLOOKUP($A13,'manual check'!$A:$AE,'manual check'!J$1,FALSE))</f>
        <v>99</v>
      </c>
      <c r="G13">
        <f>IF(VLOOKUP($A13,summary_table_most_rec!$A:$AI,35,FALSE)="keep",VLOOKUP($A13,summary_table_most_rec!$A:$AD,summary_table_most_rec!J$1,FALSE),VLOOKUP($A13,'manual check'!$A:$AE,'manual check'!K$1,FALSE))</f>
        <v>1064.4349999999999</v>
      </c>
      <c r="H13">
        <f>IF(VLOOKUP($A13,summary_table_most_rec!$A:$AI,35,FALSE)="keep",VLOOKUP($A13,summary_table_most_rec!$A:$AD,summary_table_most_rec!K$1,FALSE),VLOOKUP($A13,'manual check'!$A:$AE,'manual check'!L$1,FALSE))</f>
        <v>11406.95</v>
      </c>
      <c r="I13">
        <f>IF(VLOOKUP($A13,summary_table_most_rec!$A:$AI,35,FALSE)="keep",VLOOKUP($A13,summary_table_most_rec!$A:$AD,summary_table_most_rec!L$1,FALSE),VLOOKUP($A13,'manual check'!$A:$AE,'manual check'!M$1,FALSE))</f>
        <v>0</v>
      </c>
      <c r="J13">
        <f>IF(VLOOKUP($A13,summary_table_most_rec!$A:$AI,35,FALSE)="keep",VLOOKUP($A13,summary_table_most_rec!$A:$AD,summary_table_most_rec!M$1,FALSE),VLOOKUP($A13,'manual check'!$A:$AE,'manual check'!N$1,FALSE))</f>
        <v>20521.60108</v>
      </c>
      <c r="K13">
        <f>IF(VLOOKUP($A13,summary_table_most_rec!$A:$AI,35,FALSE)="keep",VLOOKUP($A13,summary_table_most_rec!$A:$AD,summary_table_most_rec!N$1,FALSE),VLOOKUP($A13,'manual check'!$A:$AE,'manual check'!O$1,FALSE))</f>
        <v>5795.2659999999996</v>
      </c>
      <c r="L13">
        <f>IF(VLOOKUP($A13,summary_table_most_rec!$A:$AI,35,FALSE)="keep",VLOOKUP($A13,summary_table_most_rec!$A:$AD,summary_table_most_rec!O$1,FALSE),VLOOKUP($A13,'manual check'!$A:$AE,'manual check'!P$1,FALSE))</f>
        <v>0</v>
      </c>
      <c r="M13">
        <f>IF(VLOOKUP($A13,summary_table_most_rec!$A:$AI,35,FALSE)="keep",VLOOKUP($A13,summary_table_most_rec!$A:$AD,summary_table_most_rec!P$1,FALSE),VLOOKUP($A13,'manual check'!$A:$AE,'manual check'!Q$1,FALSE))</f>
        <v>0</v>
      </c>
      <c r="N13">
        <f>IF(VLOOKUP($A13,summary_table_most_rec!$A:$AI,35,FALSE)="keep",VLOOKUP($A13,summary_table_most_rec!$A:$AD,summary_table_most_rec!Q$1,FALSE),VLOOKUP($A13,'manual check'!$A:$AE,'manual check'!R$1,FALSE))</f>
        <v>8168.4</v>
      </c>
      <c r="O13">
        <f>IF(VLOOKUP($A13,summary_table_most_rec!$A:$AI,35,FALSE)="keep",VLOOKUP($A13,summary_table_most_rec!$A:$AD,summary_table_most_rec!R$1,FALSE),VLOOKUP($A13,'manual check'!$A:$AE,'manual check'!S$1,FALSE))</f>
        <v>0</v>
      </c>
      <c r="P13">
        <f>IF(VLOOKUP($A13,summary_table_most_rec!$A:$AI,35,FALSE)="keep",VLOOKUP($A13,summary_table_most_rec!$A:$AD,summary_table_most_rec!S$1,FALSE),VLOOKUP($A13,'manual check'!$A:$AE,'manual check'!T$1,FALSE))</f>
        <v>0</v>
      </c>
      <c r="Q13">
        <f>IF(VLOOKUP($A13,summary_table_most_rec!$A:$AI,35,FALSE)="keep",VLOOKUP($A13,summary_table_most_rec!$A:$AD,summary_table_most_rec!T$1,FALSE),VLOOKUP($A13,'manual check'!$A:$AE,'manual check'!U$1,FALSE))</f>
        <v>9734</v>
      </c>
      <c r="R13">
        <f>IF(VLOOKUP($A13,summary_table_most_rec!$A:$AI,35,FALSE)="keep",VLOOKUP($A13,summary_table_most_rec!$A:$AD,summary_table_most_rec!U$1,FALSE),VLOOKUP($A13,'manual check'!$A:$AE,'manual check'!V$1,FALSE))</f>
        <v>0</v>
      </c>
      <c r="S13">
        <f>IF(VLOOKUP($A13,summary_table_most_rec!$A:$AI,35,FALSE)="keep",VLOOKUP($A13,summary_table_most_rec!$A:$AD,summary_table_most_rec!V$1,FALSE),VLOOKUP($A13,'manual check'!$A:$AE,'manual check'!W$1,FALSE))</f>
        <v>423.65100000000001</v>
      </c>
      <c r="T13">
        <f>IF(VLOOKUP($A13,summary_table_most_rec!$A:$AI,35,FALSE)="keep",VLOOKUP($A13,summary_table_most_rec!$A:$AD,summary_table_most_rec!W$1,FALSE),VLOOKUP($A13,'manual check'!$A:$AE,'manual check'!X$1,FALSE))</f>
        <v>0</v>
      </c>
      <c r="U13">
        <f>IF(VLOOKUP($A13,summary_table_most_rec!$A:$AI,35,FALSE)="keep",VLOOKUP($A13,summary_table_most_rec!$A:$AD,summary_table_most_rec!X$1,FALSE),VLOOKUP($A13,'manual check'!$A:$AE,'manual check'!Y$1,FALSE))</f>
        <v>0</v>
      </c>
      <c r="V13">
        <f>IF(VLOOKUP($A13,summary_table_most_rec!$A:$AI,35,FALSE)="keep",VLOOKUP($A13,summary_table_most_rec!$A:$AD,summary_table_most_rec!Y$1,FALSE),VLOOKUP($A13,'manual check'!$A:$AE,'manual check'!Z$1,FALSE))</f>
        <v>322247.19</v>
      </c>
      <c r="W13">
        <f>IF(VLOOKUP($A13,summary_table_most_rec!$A:$AI,35,FALSE)="keep",VLOOKUP($A13,summary_table_most_rec!$A:$AD,summary_table_most_rec!Z$1,FALSE),VLOOKUP($A13,'manual check'!$A:$AE,'manual check'!AA$1,FALSE))</f>
        <v>1243.2487000000001</v>
      </c>
      <c r="X13">
        <f>IF(VLOOKUP($A13,summary_table_most_rec!$A:$AI,35,FALSE)="keep",VLOOKUP($A13,summary_table_most_rec!$A:$AD,summary_table_most_rec!AA$1,FALSE),VLOOKUP($A13,'manual check'!$A:$AE,'manual check'!AB$1,FALSE))</f>
        <v>4859.6400000000003</v>
      </c>
      <c r="Y13">
        <f>IF(VLOOKUP($A13,summary_table_most_rec!$A:$AI,35,FALSE)="keep",VLOOKUP($A13,summary_table_most_rec!$A:$AD,summary_table_most_rec!AB$1,FALSE),VLOOKUP($A13,'manual check'!$A:$AE,'manual check'!AC$1,FALSE))</f>
        <v>312683</v>
      </c>
      <c r="Z13">
        <f>IF(VLOOKUP($A13,summary_table_most_rec!$A:$AI,35,FALSE)="keep",VLOOKUP($A13,summary_table_most_rec!$A:$AD,summary_table_most_rec!AC$1,FALSE),VLOOKUP($A13,'manual check'!$A:$AE,'manual check'!AD$1,FALSE))</f>
        <v>3.6900000000000002E-2</v>
      </c>
      <c r="AA13">
        <f>IF(VLOOKUP($A13,summary_table_most_rec!$A:$AI,35,FALSE)="keep",VLOOKUP($A13,summary_table_most_rec!$A:$AD,summary_table_most_rec!AD$1,FALSE),VLOOKUP($A13,'manual check'!$A:$AE,'manual check'!AE$1,FALSE))</f>
        <v>0</v>
      </c>
    </row>
    <row r="14" spans="1:27" x14ac:dyDescent="0.3">
      <c r="A14" t="s">
        <v>54</v>
      </c>
      <c r="B14" s="9">
        <f>IF(VLOOKUP($A14,summary_table_most_rec!$A:$AI,35,FALSE)="keep","2020",VLOOKUP(Tabelle4[[#This Row],[Fish Stock]],'manual check'!$A:$AI,35,FALSE))</f>
        <v>2021</v>
      </c>
      <c r="C14" s="9">
        <f t="shared" si="0"/>
        <v>23.8</v>
      </c>
      <c r="D14">
        <f>IF(VLOOKUP($A14,summary_table_most_rec!$A:$AI,35,FALSE)="keep",VLOOKUP($A14,summary_table_most_rec!$A:$AD,summary_table_most_rec!G$1,FALSE),VLOOKUP($A14,'manual check'!$A:$AE,'manual check'!H$1,FALSE))</f>
        <v>0</v>
      </c>
      <c r="E14">
        <f>IF(VLOOKUP($A14,summary_table_most_rec!$A:$AI,35,FALSE)="keep",VLOOKUP($A14,summary_table_most_rec!$A:$AD,summary_table_most_rec!H$1,FALSE),VLOOKUP($A14,'manual check'!$A:$AE,'manual check'!I$1,FALSE))</f>
        <v>0.8</v>
      </c>
      <c r="F14">
        <f>IF(VLOOKUP($A14,summary_table_most_rec!$A:$AI,35,FALSE)="keep",VLOOKUP($A14,summary_table_most_rec!$A:$AD,summary_table_most_rec!I$1,FALSE),VLOOKUP($A14,'manual check'!$A:$AE,'manual check'!J$1,FALSE))</f>
        <v>19</v>
      </c>
      <c r="G14">
        <f>IF(VLOOKUP($A14,summary_table_most_rec!$A:$AI,35,FALSE)="keep",VLOOKUP($A14,summary_table_most_rec!$A:$AD,summary_table_most_rec!J$1,FALSE),VLOOKUP($A14,'manual check'!$A:$AE,'manual check'!K$1,FALSE))</f>
        <v>0</v>
      </c>
      <c r="H14">
        <f>IF(VLOOKUP($A14,summary_table_most_rec!$A:$AI,35,FALSE)="keep",VLOOKUP($A14,summary_table_most_rec!$A:$AD,summary_table_most_rec!K$1,FALSE),VLOOKUP($A14,'manual check'!$A:$AE,'manual check'!L$1,FALSE))</f>
        <v>0</v>
      </c>
      <c r="I14">
        <f>IF(VLOOKUP($A14,summary_table_most_rec!$A:$AI,35,FALSE)="keep",VLOOKUP($A14,summary_table_most_rec!$A:$AD,summary_table_most_rec!L$1,FALSE),VLOOKUP($A14,'manual check'!$A:$AE,'manual check'!M$1,FALSE))</f>
        <v>0</v>
      </c>
      <c r="J14">
        <f>IF(VLOOKUP($A14,summary_table_most_rec!$A:$AI,35,FALSE)="keep",VLOOKUP($A14,summary_table_most_rec!$A:$AD,summary_table_most_rec!M$1,FALSE),VLOOKUP($A14,'manual check'!$A:$AE,'manual check'!N$1,FALSE))</f>
        <v>0</v>
      </c>
      <c r="K14">
        <f>IF(VLOOKUP($A14,summary_table_most_rec!$A:$AI,35,FALSE)="keep",VLOOKUP($A14,summary_table_most_rec!$A:$AD,summary_table_most_rec!N$1,FALSE),VLOOKUP($A14,'manual check'!$A:$AE,'manual check'!O$1,FALSE))</f>
        <v>0</v>
      </c>
      <c r="L14">
        <f>IF(VLOOKUP($A14,summary_table_most_rec!$A:$AI,35,FALSE)="keep",VLOOKUP($A14,summary_table_most_rec!$A:$AD,summary_table_most_rec!O$1,FALSE),VLOOKUP($A14,'manual check'!$A:$AE,'manual check'!P$1,FALSE))</f>
        <v>0</v>
      </c>
      <c r="M14">
        <f>IF(VLOOKUP($A14,summary_table_most_rec!$A:$AI,35,FALSE)="keep",VLOOKUP($A14,summary_table_most_rec!$A:$AD,summary_table_most_rec!P$1,FALSE),VLOOKUP($A14,'manual check'!$A:$AE,'manual check'!Q$1,FALSE))</f>
        <v>0</v>
      </c>
      <c r="N14">
        <f>IF(VLOOKUP($A14,summary_table_most_rec!$A:$AI,35,FALSE)="keep",VLOOKUP($A14,summary_table_most_rec!$A:$AD,summary_table_most_rec!Q$1,FALSE),VLOOKUP($A14,'manual check'!$A:$AE,'manual check'!R$1,FALSE))</f>
        <v>0</v>
      </c>
      <c r="O14">
        <f>IF(VLOOKUP($A14,summary_table_most_rec!$A:$AI,35,FALSE)="keep",VLOOKUP($A14,summary_table_most_rec!$A:$AD,summary_table_most_rec!R$1,FALSE),VLOOKUP($A14,'manual check'!$A:$AE,'manual check'!S$1,FALSE))</f>
        <v>0</v>
      </c>
      <c r="P14">
        <f>IF(VLOOKUP($A14,summary_table_most_rec!$A:$AI,35,FALSE)="keep",VLOOKUP($A14,summary_table_most_rec!$A:$AD,summary_table_most_rec!S$1,FALSE),VLOOKUP($A14,'manual check'!$A:$AE,'manual check'!T$1,FALSE))</f>
        <v>0</v>
      </c>
      <c r="Q14">
        <f>IF(VLOOKUP($A14,summary_table_most_rec!$A:$AI,35,FALSE)="keep",VLOOKUP($A14,summary_table_most_rec!$A:$AD,summary_table_most_rec!T$1,FALSE),VLOOKUP($A14,'manual check'!$A:$AE,'manual check'!U$1,FALSE))</f>
        <v>0</v>
      </c>
      <c r="R14">
        <f>IF(VLOOKUP($A14,summary_table_most_rec!$A:$AI,35,FALSE)="keep",VLOOKUP($A14,summary_table_most_rec!$A:$AD,summary_table_most_rec!U$1,FALSE),VLOOKUP($A14,'manual check'!$A:$AE,'manual check'!V$1,FALSE))</f>
        <v>0</v>
      </c>
      <c r="S14">
        <f>IF(VLOOKUP($A14,summary_table_most_rec!$A:$AI,35,FALSE)="keep",VLOOKUP($A14,summary_table_most_rec!$A:$AD,summary_table_most_rec!V$1,FALSE),VLOOKUP($A14,'manual check'!$A:$AE,'manual check'!W$1,FALSE))</f>
        <v>0</v>
      </c>
      <c r="T14">
        <f>IF(VLOOKUP($A14,summary_table_most_rec!$A:$AI,35,FALSE)="keep",VLOOKUP($A14,summary_table_most_rec!$A:$AD,summary_table_most_rec!W$1,FALSE),VLOOKUP($A14,'manual check'!$A:$AE,'manual check'!X$1,FALSE))</f>
        <v>0</v>
      </c>
      <c r="U14">
        <f>IF(VLOOKUP($A14,summary_table_most_rec!$A:$AI,35,FALSE)="keep",VLOOKUP($A14,summary_table_most_rec!$A:$AD,summary_table_most_rec!X$1,FALSE),VLOOKUP($A14,'manual check'!$A:$AE,'manual check'!Y$1,FALSE))</f>
        <v>0</v>
      </c>
      <c r="V14">
        <f>IF(VLOOKUP($A14,summary_table_most_rec!$A:$AI,35,FALSE)="keep",VLOOKUP($A14,summary_table_most_rec!$A:$AD,summary_table_most_rec!Y$1,FALSE),VLOOKUP($A14,'manual check'!$A:$AE,'manual check'!Z$1,FALSE))</f>
        <v>0</v>
      </c>
      <c r="W14">
        <f>IF(VLOOKUP($A14,summary_table_most_rec!$A:$AI,35,FALSE)="keep",VLOOKUP($A14,summary_table_most_rec!$A:$AD,summary_table_most_rec!Z$1,FALSE),VLOOKUP($A14,'manual check'!$A:$AE,'manual check'!AA$1,FALSE))</f>
        <v>0</v>
      </c>
      <c r="X14">
        <f>IF(VLOOKUP($A14,summary_table_most_rec!$A:$AI,35,FALSE)="keep",VLOOKUP($A14,summary_table_most_rec!$A:$AD,summary_table_most_rec!AA$1,FALSE),VLOOKUP($A14,'manual check'!$A:$AE,'manual check'!AB$1,FALSE))</f>
        <v>0</v>
      </c>
      <c r="Y14">
        <f>IF(VLOOKUP($A14,summary_table_most_rec!$A:$AI,35,FALSE)="keep",VLOOKUP($A14,summary_table_most_rec!$A:$AD,summary_table_most_rec!AB$1,FALSE),VLOOKUP($A14,'manual check'!$A:$AE,'manual check'!AC$1,FALSE))</f>
        <v>0</v>
      </c>
      <c r="Z14">
        <f>IF(VLOOKUP($A14,summary_table_most_rec!$A:$AI,35,FALSE)="keep",VLOOKUP($A14,summary_table_most_rec!$A:$AD,summary_table_most_rec!AC$1,FALSE),VLOOKUP($A14,'manual check'!$A:$AE,'manual check'!AD$1,FALSE))</f>
        <v>4</v>
      </c>
      <c r="AA14">
        <f>IF(VLOOKUP($A14,summary_table_most_rec!$A:$AI,35,FALSE)="keep",VLOOKUP($A14,summary_table_most_rec!$A:$AD,summary_table_most_rec!AD$1,FALSE),VLOOKUP($A14,'manual check'!$A:$AE,'manual check'!AE$1,FALSE))</f>
        <v>0</v>
      </c>
    </row>
    <row r="15" spans="1:27" x14ac:dyDescent="0.3">
      <c r="A15" t="s">
        <v>55</v>
      </c>
      <c r="B15" s="9">
        <f>IF(VLOOKUP($A15,summary_table_most_rec!$A:$AI,35,FALSE)="keep","2020",VLOOKUP(Tabelle4[[#This Row],[Fish Stock]],'manual check'!$A:$AI,35,FALSE))</f>
        <v>2021</v>
      </c>
      <c r="C15" s="9">
        <f t="shared" si="0"/>
        <v>1171</v>
      </c>
      <c r="D15">
        <f>IF(VLOOKUP($A15,summary_table_most_rec!$A:$AI,35,FALSE)="keep",VLOOKUP($A15,summary_table_most_rec!$A:$AD,summary_table_most_rec!G$1,FALSE),VLOOKUP($A15,'manual check'!$A:$AE,'manual check'!H$1,FALSE))</f>
        <v>0</v>
      </c>
      <c r="E15">
        <f>IF(VLOOKUP($A15,summary_table_most_rec!$A:$AI,35,FALSE)="keep",VLOOKUP($A15,summary_table_most_rec!$A:$AD,summary_table_most_rec!H$1,FALSE),VLOOKUP($A15,'manual check'!$A:$AE,'manual check'!I$1,FALSE))</f>
        <v>43</v>
      </c>
      <c r="F15">
        <f>IF(VLOOKUP($A15,summary_table_most_rec!$A:$AI,35,FALSE)="keep",VLOOKUP($A15,summary_table_most_rec!$A:$AD,summary_table_most_rec!I$1,FALSE),VLOOKUP($A15,'manual check'!$A:$AE,'manual check'!J$1,FALSE))</f>
        <v>701</v>
      </c>
      <c r="G15">
        <f>IF(VLOOKUP($A15,summary_table_most_rec!$A:$AI,35,FALSE)="keep",VLOOKUP($A15,summary_table_most_rec!$A:$AD,summary_table_most_rec!J$1,FALSE),VLOOKUP($A15,'manual check'!$A:$AE,'manual check'!K$1,FALSE))</f>
        <v>0</v>
      </c>
      <c r="H15">
        <f>IF(VLOOKUP($A15,summary_table_most_rec!$A:$AI,35,FALSE)="keep",VLOOKUP($A15,summary_table_most_rec!$A:$AD,summary_table_most_rec!K$1,FALSE),VLOOKUP($A15,'manual check'!$A:$AE,'manual check'!L$1,FALSE))</f>
        <v>0</v>
      </c>
      <c r="I15">
        <f>IF(VLOOKUP($A15,summary_table_most_rec!$A:$AI,35,FALSE)="keep",VLOOKUP($A15,summary_table_most_rec!$A:$AD,summary_table_most_rec!L$1,FALSE),VLOOKUP($A15,'manual check'!$A:$AE,'manual check'!M$1,FALSE))</f>
        <v>0</v>
      </c>
      <c r="J15">
        <f>IF(VLOOKUP($A15,summary_table_most_rec!$A:$AI,35,FALSE)="keep",VLOOKUP($A15,summary_table_most_rec!$A:$AD,summary_table_most_rec!M$1,FALSE),VLOOKUP($A15,'manual check'!$A:$AE,'manual check'!N$1,FALSE))</f>
        <v>0</v>
      </c>
      <c r="K15">
        <f>IF(VLOOKUP($A15,summary_table_most_rec!$A:$AI,35,FALSE)="keep",VLOOKUP($A15,summary_table_most_rec!$A:$AD,summary_table_most_rec!N$1,FALSE),VLOOKUP($A15,'manual check'!$A:$AE,'manual check'!O$1,FALSE))</f>
        <v>0</v>
      </c>
      <c r="L15">
        <f>IF(VLOOKUP($A15,summary_table_most_rec!$A:$AI,35,FALSE)="keep",VLOOKUP($A15,summary_table_most_rec!$A:$AD,summary_table_most_rec!O$1,FALSE),VLOOKUP($A15,'manual check'!$A:$AE,'manual check'!P$1,FALSE))</f>
        <v>0</v>
      </c>
      <c r="M15">
        <f>IF(VLOOKUP($A15,summary_table_most_rec!$A:$AI,35,FALSE)="keep",VLOOKUP($A15,summary_table_most_rec!$A:$AD,summary_table_most_rec!P$1,FALSE),VLOOKUP($A15,'manual check'!$A:$AE,'manual check'!Q$1,FALSE))</f>
        <v>0</v>
      </c>
      <c r="N15">
        <f>IF(VLOOKUP($A15,summary_table_most_rec!$A:$AI,35,FALSE)="keep",VLOOKUP($A15,summary_table_most_rec!$A:$AD,summary_table_most_rec!Q$1,FALSE),VLOOKUP($A15,'manual check'!$A:$AE,'manual check'!R$1,FALSE))</f>
        <v>0</v>
      </c>
      <c r="O15">
        <f>IF(VLOOKUP($A15,summary_table_most_rec!$A:$AI,35,FALSE)="keep",VLOOKUP($A15,summary_table_most_rec!$A:$AD,summary_table_most_rec!R$1,FALSE),VLOOKUP($A15,'manual check'!$A:$AE,'manual check'!S$1,FALSE))</f>
        <v>0</v>
      </c>
      <c r="P15">
        <f>IF(VLOOKUP($A15,summary_table_most_rec!$A:$AI,35,FALSE)="keep",VLOOKUP($A15,summary_table_most_rec!$A:$AD,summary_table_most_rec!S$1,FALSE),VLOOKUP($A15,'manual check'!$A:$AE,'manual check'!T$1,FALSE))</f>
        <v>0</v>
      </c>
      <c r="Q15">
        <f>IF(VLOOKUP($A15,summary_table_most_rec!$A:$AI,35,FALSE)="keep",VLOOKUP($A15,summary_table_most_rec!$A:$AD,summary_table_most_rec!T$1,FALSE),VLOOKUP($A15,'manual check'!$A:$AE,'manual check'!U$1,FALSE))</f>
        <v>0</v>
      </c>
      <c r="R15">
        <f>IF(VLOOKUP($A15,summary_table_most_rec!$A:$AI,35,FALSE)="keep",VLOOKUP($A15,summary_table_most_rec!$A:$AD,summary_table_most_rec!U$1,FALSE),VLOOKUP($A15,'manual check'!$A:$AE,'manual check'!V$1,FALSE))</f>
        <v>0</v>
      </c>
      <c r="S15">
        <f>IF(VLOOKUP($A15,summary_table_most_rec!$A:$AI,35,FALSE)="keep",VLOOKUP($A15,summary_table_most_rec!$A:$AD,summary_table_most_rec!V$1,FALSE),VLOOKUP($A15,'manual check'!$A:$AE,'manual check'!W$1,FALSE))</f>
        <v>0</v>
      </c>
      <c r="T15">
        <f>IF(VLOOKUP($A15,summary_table_most_rec!$A:$AI,35,FALSE)="keep",VLOOKUP($A15,summary_table_most_rec!$A:$AD,summary_table_most_rec!W$1,FALSE),VLOOKUP($A15,'manual check'!$A:$AE,'manual check'!X$1,FALSE))</f>
        <v>0</v>
      </c>
      <c r="U15">
        <f>IF(VLOOKUP($A15,summary_table_most_rec!$A:$AI,35,FALSE)="keep",VLOOKUP($A15,summary_table_most_rec!$A:$AD,summary_table_most_rec!X$1,FALSE),VLOOKUP($A15,'manual check'!$A:$AE,'manual check'!Y$1,FALSE))</f>
        <v>0</v>
      </c>
      <c r="V15">
        <f>IF(VLOOKUP($A15,summary_table_most_rec!$A:$AI,35,FALSE)="keep",VLOOKUP($A15,summary_table_most_rec!$A:$AD,summary_table_most_rec!Y$1,FALSE),VLOOKUP($A15,'manual check'!$A:$AE,'manual check'!Z$1,FALSE))</f>
        <v>0</v>
      </c>
      <c r="W15">
        <f>IF(VLOOKUP($A15,summary_table_most_rec!$A:$AI,35,FALSE)="keep",VLOOKUP($A15,summary_table_most_rec!$A:$AD,summary_table_most_rec!Z$1,FALSE),VLOOKUP($A15,'manual check'!$A:$AE,'manual check'!AA$1,FALSE))</f>
        <v>200</v>
      </c>
      <c r="X15">
        <f>IF(VLOOKUP($A15,summary_table_most_rec!$A:$AI,35,FALSE)="keep",VLOOKUP($A15,summary_table_most_rec!$A:$AD,summary_table_most_rec!AA$1,FALSE),VLOOKUP($A15,'manual check'!$A:$AE,'manual check'!AB$1,FALSE))</f>
        <v>0</v>
      </c>
      <c r="Y15">
        <f>IF(VLOOKUP($A15,summary_table_most_rec!$A:$AI,35,FALSE)="keep",VLOOKUP($A15,summary_table_most_rec!$A:$AD,summary_table_most_rec!AB$1,FALSE),VLOOKUP($A15,'manual check'!$A:$AE,'manual check'!AC$1,FALSE))</f>
        <v>0</v>
      </c>
      <c r="Z15">
        <f>IF(VLOOKUP($A15,summary_table_most_rec!$A:$AI,35,FALSE)="keep",VLOOKUP($A15,summary_table_most_rec!$A:$AD,summary_table_most_rec!AC$1,FALSE),VLOOKUP($A15,'manual check'!$A:$AE,'manual check'!AD$1,FALSE))</f>
        <v>227</v>
      </c>
      <c r="AA15">
        <f>IF(VLOOKUP($A15,summary_table_most_rec!$A:$AI,35,FALSE)="keep",VLOOKUP($A15,summary_table_most_rec!$A:$AD,summary_table_most_rec!AD$1,FALSE),VLOOKUP($A15,'manual check'!$A:$AE,'manual check'!AE$1,FALSE))</f>
        <v>0</v>
      </c>
    </row>
    <row r="16" spans="1:27" x14ac:dyDescent="0.3">
      <c r="A16" t="s">
        <v>56</v>
      </c>
      <c r="B16" s="9">
        <f>IF(VLOOKUP($A16,summary_table_most_rec!$A:$AI,35,FALSE)="keep","2020",VLOOKUP(Tabelle4[[#This Row],[Fish Stock]],'manual check'!$A:$AI,35,FALSE))</f>
        <v>2021</v>
      </c>
      <c r="C16" s="9">
        <f t="shared" si="0"/>
        <v>722</v>
      </c>
      <c r="D16">
        <f>IF(VLOOKUP($A16,summary_table_most_rec!$A:$AI,35,FALSE)="keep",VLOOKUP($A16,summary_table_most_rec!$A:$AD,summary_table_most_rec!G$1,FALSE),VLOOKUP($A16,'manual check'!$A:$AE,'manual check'!H$1,FALSE))</f>
        <v>0</v>
      </c>
      <c r="E16">
        <f>IF(VLOOKUP($A16,summary_table_most_rec!$A:$AI,35,FALSE)="keep",VLOOKUP($A16,summary_table_most_rec!$A:$AD,summary_table_most_rec!H$1,FALSE),VLOOKUP($A16,'manual check'!$A:$AE,'manual check'!I$1,FALSE))</f>
        <v>0</v>
      </c>
      <c r="F16">
        <f>IF(VLOOKUP($A16,summary_table_most_rec!$A:$AI,35,FALSE)="keep",VLOOKUP($A16,summary_table_most_rec!$A:$AD,summary_table_most_rec!I$1,FALSE),VLOOKUP($A16,'manual check'!$A:$AE,'manual check'!J$1,FALSE))</f>
        <v>0</v>
      </c>
      <c r="G16">
        <f>IF(VLOOKUP($A16,summary_table_most_rec!$A:$AI,35,FALSE)="keep",VLOOKUP($A16,summary_table_most_rec!$A:$AD,summary_table_most_rec!J$1,FALSE),VLOOKUP($A16,'manual check'!$A:$AE,'manual check'!K$1,FALSE))</f>
        <v>0</v>
      </c>
      <c r="H16">
        <f>IF(VLOOKUP($A16,summary_table_most_rec!$A:$AI,35,FALSE)="keep",VLOOKUP($A16,summary_table_most_rec!$A:$AD,summary_table_most_rec!K$1,FALSE),VLOOKUP($A16,'manual check'!$A:$AE,'manual check'!L$1,FALSE))</f>
        <v>590</v>
      </c>
      <c r="I16">
        <f>IF(VLOOKUP($A16,summary_table_most_rec!$A:$AI,35,FALSE)="keep",VLOOKUP($A16,summary_table_most_rec!$A:$AD,summary_table_most_rec!L$1,FALSE),VLOOKUP($A16,'manual check'!$A:$AE,'manual check'!M$1,FALSE))</f>
        <v>0</v>
      </c>
      <c r="J16">
        <f>IF(VLOOKUP($A16,summary_table_most_rec!$A:$AI,35,FALSE)="keep",VLOOKUP($A16,summary_table_most_rec!$A:$AD,summary_table_most_rec!M$1,FALSE),VLOOKUP($A16,'manual check'!$A:$AE,'manual check'!N$1,FALSE))</f>
        <v>0</v>
      </c>
      <c r="K16">
        <f>IF(VLOOKUP($A16,summary_table_most_rec!$A:$AI,35,FALSE)="keep",VLOOKUP($A16,summary_table_most_rec!$A:$AD,summary_table_most_rec!N$1,FALSE),VLOOKUP($A16,'manual check'!$A:$AE,'manual check'!O$1,FALSE))</f>
        <v>0</v>
      </c>
      <c r="L16">
        <f>IF(VLOOKUP($A16,summary_table_most_rec!$A:$AI,35,FALSE)="keep",VLOOKUP($A16,summary_table_most_rec!$A:$AD,summary_table_most_rec!O$1,FALSE),VLOOKUP($A16,'manual check'!$A:$AE,'manual check'!P$1,FALSE))</f>
        <v>0</v>
      </c>
      <c r="M16">
        <f>IF(VLOOKUP($A16,summary_table_most_rec!$A:$AI,35,FALSE)="keep",VLOOKUP($A16,summary_table_most_rec!$A:$AD,summary_table_most_rec!P$1,FALSE),VLOOKUP($A16,'manual check'!$A:$AE,'manual check'!Q$1,FALSE))</f>
        <v>0</v>
      </c>
      <c r="N16">
        <f>IF(VLOOKUP($A16,summary_table_most_rec!$A:$AI,35,FALSE)="keep",VLOOKUP($A16,summary_table_most_rec!$A:$AD,summary_table_most_rec!Q$1,FALSE),VLOOKUP($A16,'manual check'!$A:$AE,'manual check'!R$1,FALSE))</f>
        <v>0</v>
      </c>
      <c r="O16">
        <f>IF(VLOOKUP($A16,summary_table_most_rec!$A:$AI,35,FALSE)="keep",VLOOKUP($A16,summary_table_most_rec!$A:$AD,summary_table_most_rec!R$1,FALSE),VLOOKUP($A16,'manual check'!$A:$AE,'manual check'!S$1,FALSE))</f>
        <v>0</v>
      </c>
      <c r="P16">
        <f>IF(VLOOKUP($A16,summary_table_most_rec!$A:$AI,35,FALSE)="keep",VLOOKUP($A16,summary_table_most_rec!$A:$AD,summary_table_most_rec!S$1,FALSE),VLOOKUP($A16,'manual check'!$A:$AE,'manual check'!T$1,FALSE))</f>
        <v>0</v>
      </c>
      <c r="Q16">
        <f>IF(VLOOKUP($A16,summary_table_most_rec!$A:$AI,35,FALSE)="keep",VLOOKUP($A16,summary_table_most_rec!$A:$AD,summary_table_most_rec!T$1,FALSE),VLOOKUP($A16,'manual check'!$A:$AE,'manual check'!U$1,FALSE))</f>
        <v>0</v>
      </c>
      <c r="R16">
        <f>IF(VLOOKUP($A16,summary_table_most_rec!$A:$AI,35,FALSE)="keep",VLOOKUP($A16,summary_table_most_rec!$A:$AD,summary_table_most_rec!U$1,FALSE),VLOOKUP($A16,'manual check'!$A:$AE,'manual check'!V$1,FALSE))</f>
        <v>0</v>
      </c>
      <c r="S16">
        <f>IF(VLOOKUP($A16,summary_table_most_rec!$A:$AI,35,FALSE)="keep",VLOOKUP($A16,summary_table_most_rec!$A:$AD,summary_table_most_rec!V$1,FALSE),VLOOKUP($A16,'manual check'!$A:$AE,'manual check'!W$1,FALSE))</f>
        <v>0</v>
      </c>
      <c r="T16">
        <f>IF(VLOOKUP($A16,summary_table_most_rec!$A:$AI,35,FALSE)="keep",VLOOKUP($A16,summary_table_most_rec!$A:$AD,summary_table_most_rec!W$1,FALSE),VLOOKUP($A16,'manual check'!$A:$AE,'manual check'!X$1,FALSE))</f>
        <v>0</v>
      </c>
      <c r="U16">
        <f>IF(VLOOKUP($A16,summary_table_most_rec!$A:$AI,35,FALSE)="keep",VLOOKUP($A16,summary_table_most_rec!$A:$AD,summary_table_most_rec!X$1,FALSE),VLOOKUP($A16,'manual check'!$A:$AE,'manual check'!Y$1,FALSE))</f>
        <v>0</v>
      </c>
      <c r="V16">
        <f>IF(VLOOKUP($A16,summary_table_most_rec!$A:$AI,35,FALSE)="keep",VLOOKUP($A16,summary_table_most_rec!$A:$AD,summary_table_most_rec!Y$1,FALSE),VLOOKUP($A16,'manual check'!$A:$AE,'manual check'!Z$1,FALSE))</f>
        <v>0</v>
      </c>
      <c r="W16">
        <f>IF(VLOOKUP($A16,summary_table_most_rec!$A:$AI,35,FALSE)="keep",VLOOKUP($A16,summary_table_most_rec!$A:$AD,summary_table_most_rec!Z$1,FALSE),VLOOKUP($A16,'manual check'!$A:$AE,'manual check'!AA$1,FALSE))</f>
        <v>0</v>
      </c>
      <c r="X16">
        <f>IF(VLOOKUP($A16,summary_table_most_rec!$A:$AI,35,FALSE)="keep",VLOOKUP($A16,summary_table_most_rec!$A:$AD,summary_table_most_rec!AA$1,FALSE),VLOOKUP($A16,'manual check'!$A:$AE,'manual check'!AB$1,FALSE))</f>
        <v>132</v>
      </c>
      <c r="Y16">
        <f>IF(VLOOKUP($A16,summary_table_most_rec!$A:$AI,35,FALSE)="keep",VLOOKUP($A16,summary_table_most_rec!$A:$AD,summary_table_most_rec!AB$1,FALSE),VLOOKUP($A16,'manual check'!$A:$AE,'manual check'!AC$1,FALSE))</f>
        <v>0</v>
      </c>
      <c r="Z16">
        <f>IF(VLOOKUP($A16,summary_table_most_rec!$A:$AI,35,FALSE)="keep",VLOOKUP($A16,summary_table_most_rec!$A:$AD,summary_table_most_rec!AC$1,FALSE),VLOOKUP($A16,'manual check'!$A:$AE,'manual check'!AD$1,FALSE))</f>
        <v>0</v>
      </c>
      <c r="AA16">
        <f>IF(VLOOKUP($A16,summary_table_most_rec!$A:$AI,35,FALSE)="keep",VLOOKUP($A16,summary_table_most_rec!$A:$AD,summary_table_most_rec!AD$1,FALSE),VLOOKUP($A16,'manual check'!$A:$AE,'manual check'!AE$1,FALSE))</f>
        <v>0</v>
      </c>
    </row>
    <row r="17" spans="1:27" x14ac:dyDescent="0.3">
      <c r="A17" t="s">
        <v>57</v>
      </c>
      <c r="B17" s="9">
        <f>IF(VLOOKUP($A17,summary_table_most_rec!$A:$AI,35,FALSE)="keep","2020",VLOOKUP(Tabelle4[[#This Row],[Fish Stock]],'manual check'!$A:$AI,35,FALSE))</f>
        <v>2021</v>
      </c>
      <c r="C17" s="9">
        <f t="shared" si="0"/>
        <v>10193</v>
      </c>
      <c r="D17">
        <f>IF(VLOOKUP($A17,summary_table_most_rec!$A:$AI,35,FALSE)="keep",VLOOKUP($A17,summary_table_most_rec!$A:$AD,summary_table_most_rec!G$1,FALSE),VLOOKUP($A17,'manual check'!$A:$AE,'manual check'!H$1,FALSE))</f>
        <v>0</v>
      </c>
      <c r="E17">
        <f>IF(VLOOKUP($A17,summary_table_most_rec!$A:$AI,35,FALSE)="keep",VLOOKUP($A17,summary_table_most_rec!$A:$AD,summary_table_most_rec!H$1,FALSE),VLOOKUP($A17,'manual check'!$A:$AE,'manual check'!I$1,FALSE))</f>
        <v>76</v>
      </c>
      <c r="F17">
        <f>IF(VLOOKUP($A17,summary_table_most_rec!$A:$AI,35,FALSE)="keep",VLOOKUP($A17,summary_table_most_rec!$A:$AD,summary_table_most_rec!I$1,FALSE),VLOOKUP($A17,'manual check'!$A:$AE,'manual check'!J$1,FALSE))</f>
        <v>2</v>
      </c>
      <c r="G17">
        <f>IF(VLOOKUP($A17,summary_table_most_rec!$A:$AI,35,FALSE)="keep",VLOOKUP($A17,summary_table_most_rec!$A:$AD,summary_table_most_rec!J$1,FALSE),VLOOKUP($A17,'manual check'!$A:$AE,'manual check'!K$1,FALSE))</f>
        <v>0</v>
      </c>
      <c r="H17">
        <f>IF(VLOOKUP($A17,summary_table_most_rec!$A:$AI,35,FALSE)="keep",VLOOKUP($A17,summary_table_most_rec!$A:$AD,summary_table_most_rec!K$1,FALSE),VLOOKUP($A17,'manual check'!$A:$AE,'manual check'!L$1,FALSE))</f>
        <v>8</v>
      </c>
      <c r="I17">
        <f>IF(VLOOKUP($A17,summary_table_most_rec!$A:$AI,35,FALSE)="keep",VLOOKUP($A17,summary_table_most_rec!$A:$AD,summary_table_most_rec!L$1,FALSE),VLOOKUP($A17,'manual check'!$A:$AE,'manual check'!M$1,FALSE))</f>
        <v>0</v>
      </c>
      <c r="J17">
        <f>IF(VLOOKUP($A17,summary_table_most_rec!$A:$AI,35,FALSE)="keep",VLOOKUP($A17,summary_table_most_rec!$A:$AD,summary_table_most_rec!M$1,FALSE),VLOOKUP($A17,'manual check'!$A:$AE,'manual check'!N$1,FALSE))</f>
        <v>323</v>
      </c>
      <c r="K17">
        <f>IF(VLOOKUP($A17,summary_table_most_rec!$A:$AI,35,FALSE)="keep",VLOOKUP($A17,summary_table_most_rec!$A:$AD,summary_table_most_rec!N$1,FALSE),VLOOKUP($A17,'manual check'!$A:$AE,'manual check'!O$1,FALSE))</f>
        <v>6</v>
      </c>
      <c r="L17">
        <f>IF(VLOOKUP($A17,summary_table_most_rec!$A:$AI,35,FALSE)="keep",VLOOKUP($A17,summary_table_most_rec!$A:$AD,summary_table_most_rec!O$1,FALSE),VLOOKUP($A17,'manual check'!$A:$AE,'manual check'!P$1,FALSE))</f>
        <v>96</v>
      </c>
      <c r="M17">
        <f>IF(VLOOKUP($A17,summary_table_most_rec!$A:$AI,35,FALSE)="keep",VLOOKUP($A17,summary_table_most_rec!$A:$AD,summary_table_most_rec!P$1,FALSE),VLOOKUP($A17,'manual check'!$A:$AE,'manual check'!Q$1,FALSE))</f>
        <v>0</v>
      </c>
      <c r="N17">
        <f>IF(VLOOKUP($A17,summary_table_most_rec!$A:$AI,35,FALSE)="keep",VLOOKUP($A17,summary_table_most_rec!$A:$AD,summary_table_most_rec!Q$1,FALSE),VLOOKUP($A17,'manual check'!$A:$AE,'manual check'!R$1,FALSE))</f>
        <v>92</v>
      </c>
      <c r="O17">
        <f>IF(VLOOKUP($A17,summary_table_most_rec!$A:$AI,35,FALSE)="keep",VLOOKUP($A17,summary_table_most_rec!$A:$AD,summary_table_most_rec!R$1,FALSE),VLOOKUP($A17,'manual check'!$A:$AE,'manual check'!S$1,FALSE))</f>
        <v>0</v>
      </c>
      <c r="P17">
        <f>IF(VLOOKUP($A17,summary_table_most_rec!$A:$AI,35,FALSE)="keep",VLOOKUP($A17,summary_table_most_rec!$A:$AD,summary_table_most_rec!S$1,FALSE),VLOOKUP($A17,'manual check'!$A:$AE,'manual check'!T$1,FALSE))</f>
        <v>0</v>
      </c>
      <c r="Q17">
        <f>IF(VLOOKUP($A17,summary_table_most_rec!$A:$AI,35,FALSE)="keep",VLOOKUP($A17,summary_table_most_rec!$A:$AD,summary_table_most_rec!T$1,FALSE),VLOOKUP($A17,'manual check'!$A:$AE,'manual check'!U$1,FALSE))</f>
        <v>72</v>
      </c>
      <c r="R17">
        <f>IF(VLOOKUP($A17,summary_table_most_rec!$A:$AI,35,FALSE)="keep",VLOOKUP($A17,summary_table_most_rec!$A:$AD,summary_table_most_rec!U$1,FALSE),VLOOKUP($A17,'manual check'!$A:$AE,'manual check'!V$1,FALSE))</f>
        <v>0</v>
      </c>
      <c r="S17">
        <f>IF(VLOOKUP($A17,summary_table_most_rec!$A:$AI,35,FALSE)="keep",VLOOKUP($A17,summary_table_most_rec!$A:$AD,summary_table_most_rec!V$1,FALSE),VLOOKUP($A17,'manual check'!$A:$AE,'manual check'!W$1,FALSE))</f>
        <v>0</v>
      </c>
      <c r="T17">
        <f>IF(VLOOKUP($A17,summary_table_most_rec!$A:$AI,35,FALSE)="keep",VLOOKUP($A17,summary_table_most_rec!$A:$AD,summary_table_most_rec!W$1,FALSE),VLOOKUP($A17,'manual check'!$A:$AE,'manual check'!X$1,FALSE))</f>
        <v>0</v>
      </c>
      <c r="U17">
        <f>IF(VLOOKUP($A17,summary_table_most_rec!$A:$AI,35,FALSE)="keep",VLOOKUP($A17,summary_table_most_rec!$A:$AD,summary_table_most_rec!X$1,FALSE),VLOOKUP($A17,'manual check'!$A:$AE,'manual check'!Y$1,FALSE))</f>
        <v>0</v>
      </c>
      <c r="V17">
        <f>IF(VLOOKUP($A17,summary_table_most_rec!$A:$AI,35,FALSE)="keep",VLOOKUP($A17,summary_table_most_rec!$A:$AD,summary_table_most_rec!Y$1,FALSE),VLOOKUP($A17,'manual check'!$A:$AE,'manual check'!Z$1,FALSE))</f>
        <v>7701</v>
      </c>
      <c r="W17">
        <f>IF(VLOOKUP($A17,summary_table_most_rec!$A:$AI,35,FALSE)="keep",VLOOKUP($A17,summary_table_most_rec!$A:$AD,summary_table_most_rec!Z$1,FALSE),VLOOKUP($A17,'manual check'!$A:$AE,'manual check'!AA$1,FALSE))</f>
        <v>20</v>
      </c>
      <c r="X17">
        <f>IF(VLOOKUP($A17,summary_table_most_rec!$A:$AI,35,FALSE)="keep",VLOOKUP($A17,summary_table_most_rec!$A:$AD,summary_table_most_rec!AA$1,FALSE),VLOOKUP($A17,'manual check'!$A:$AE,'manual check'!AB$1,FALSE))</f>
        <v>60</v>
      </c>
      <c r="Y17">
        <f>IF(VLOOKUP($A17,summary_table_most_rec!$A:$AI,35,FALSE)="keep",VLOOKUP($A17,summary_table_most_rec!$A:$AD,summary_table_most_rec!AB$1,FALSE),VLOOKUP($A17,'manual check'!$A:$AE,'manual check'!AC$1,FALSE))</f>
        <v>1737</v>
      </c>
      <c r="Z17">
        <f>IF(VLOOKUP($A17,summary_table_most_rec!$A:$AI,35,FALSE)="keep",VLOOKUP($A17,summary_table_most_rec!$A:$AD,summary_table_most_rec!AC$1,FALSE),VLOOKUP($A17,'manual check'!$A:$AE,'manual check'!AD$1,FALSE))</f>
        <v>0</v>
      </c>
      <c r="AA17">
        <f>IF(VLOOKUP($A17,summary_table_most_rec!$A:$AI,35,FALSE)="keep",VLOOKUP($A17,summary_table_most_rec!$A:$AD,summary_table_most_rec!AD$1,FALSE),VLOOKUP($A17,'manual check'!$A:$AE,'manual check'!AE$1,FALSE))</f>
        <v>0</v>
      </c>
    </row>
    <row r="18" spans="1:27" x14ac:dyDescent="0.3">
      <c r="A18" t="s">
        <v>58</v>
      </c>
      <c r="B18" s="9" t="str">
        <f>IF(VLOOKUP($A18,summary_table_most_rec!$A:$AI,35,FALSE)="keep","2020",VLOOKUP(Tabelle4[[#This Row],[Fish Stock]],'manual check'!$A:$AI,35,FALSE))</f>
        <v>2020</v>
      </c>
      <c r="C18" s="9">
        <f t="shared" si="0"/>
        <v>43975.528599999998</v>
      </c>
      <c r="D18">
        <f>IF(VLOOKUP($A18,summary_table_most_rec!$A:$AI,35,FALSE)="keep",VLOOKUP($A18,summary_table_most_rec!$A:$AD,summary_table_most_rec!G$1,FALSE),VLOOKUP($A18,'manual check'!$A:$AE,'manual check'!H$1,FALSE))</f>
        <v>0</v>
      </c>
      <c r="E18">
        <f>IF(VLOOKUP($A18,summary_table_most_rec!$A:$AI,35,FALSE)="keep",VLOOKUP($A18,summary_table_most_rec!$A:$AD,summary_table_most_rec!H$1,FALSE),VLOOKUP($A18,'manual check'!$A:$AE,'manual check'!I$1,FALSE))</f>
        <v>581.91859999999997</v>
      </c>
      <c r="F18">
        <f>IF(VLOOKUP($A18,summary_table_most_rec!$A:$AI,35,FALSE)="keep",VLOOKUP($A18,summary_table_most_rec!$A:$AD,summary_table_most_rec!I$1,FALSE),VLOOKUP($A18,'manual check'!$A:$AE,'manual check'!J$1,FALSE))</f>
        <v>0</v>
      </c>
      <c r="G18">
        <f>IF(VLOOKUP($A18,summary_table_most_rec!$A:$AI,35,FALSE)="keep",VLOOKUP($A18,summary_table_most_rec!$A:$AD,summary_table_most_rec!J$1,FALSE),VLOOKUP($A18,'manual check'!$A:$AE,'manual check'!K$1,FALSE))</f>
        <v>0</v>
      </c>
      <c r="H18">
        <f>IF(VLOOKUP($A18,summary_table_most_rec!$A:$AI,35,FALSE)="keep",VLOOKUP($A18,summary_table_most_rec!$A:$AD,summary_table_most_rec!K$1,FALSE),VLOOKUP($A18,'manual check'!$A:$AE,'manual check'!L$1,FALSE))</f>
        <v>0</v>
      </c>
      <c r="I18">
        <f>IF(VLOOKUP($A18,summary_table_most_rec!$A:$AI,35,FALSE)="keep",VLOOKUP($A18,summary_table_most_rec!$A:$AD,summary_table_most_rec!L$1,FALSE),VLOOKUP($A18,'manual check'!$A:$AE,'manual check'!M$1,FALSE))</f>
        <v>0</v>
      </c>
      <c r="J18">
        <f>IF(VLOOKUP($A18,summary_table_most_rec!$A:$AI,35,FALSE)="keep",VLOOKUP($A18,summary_table_most_rec!$A:$AD,summary_table_most_rec!M$1,FALSE),VLOOKUP($A18,'manual check'!$A:$AE,'manual check'!N$1,FALSE))</f>
        <v>0</v>
      </c>
      <c r="K18">
        <f>IF(VLOOKUP($A18,summary_table_most_rec!$A:$AI,35,FALSE)="keep",VLOOKUP($A18,summary_table_most_rec!$A:$AD,summary_table_most_rec!N$1,FALSE),VLOOKUP($A18,'manual check'!$A:$AE,'manual check'!O$1,FALSE))</f>
        <v>0</v>
      </c>
      <c r="L18">
        <f>IF(VLOOKUP($A18,summary_table_most_rec!$A:$AI,35,FALSE)="keep",VLOOKUP($A18,summary_table_most_rec!$A:$AD,summary_table_most_rec!O$1,FALSE),VLOOKUP($A18,'manual check'!$A:$AE,'manual check'!P$1,FALSE))</f>
        <v>0</v>
      </c>
      <c r="M18">
        <f>IF(VLOOKUP($A18,summary_table_most_rec!$A:$AI,35,FALSE)="keep",VLOOKUP($A18,summary_table_most_rec!$A:$AD,summary_table_most_rec!P$1,FALSE),VLOOKUP($A18,'manual check'!$A:$AE,'manual check'!Q$1,FALSE))</f>
        <v>0</v>
      </c>
      <c r="N18">
        <f>IF(VLOOKUP($A18,summary_table_most_rec!$A:$AI,35,FALSE)="keep",VLOOKUP($A18,summary_table_most_rec!$A:$AD,summary_table_most_rec!Q$1,FALSE),VLOOKUP($A18,'manual check'!$A:$AE,'manual check'!R$1,FALSE))</f>
        <v>1784</v>
      </c>
      <c r="O18">
        <f>IF(VLOOKUP($A18,summary_table_most_rec!$A:$AI,35,FALSE)="keep",VLOOKUP($A18,summary_table_most_rec!$A:$AD,summary_table_most_rec!R$1,FALSE),VLOOKUP($A18,'manual check'!$A:$AE,'manual check'!S$1,FALSE))</f>
        <v>0</v>
      </c>
      <c r="P18">
        <f>IF(VLOOKUP($A18,summary_table_most_rec!$A:$AI,35,FALSE)="keep",VLOOKUP($A18,summary_table_most_rec!$A:$AD,summary_table_most_rec!S$1,FALSE),VLOOKUP($A18,'manual check'!$A:$AE,'manual check'!T$1,FALSE))</f>
        <v>0</v>
      </c>
      <c r="Q18">
        <f>IF(VLOOKUP($A18,summary_table_most_rec!$A:$AI,35,FALSE)="keep",VLOOKUP($A18,summary_table_most_rec!$A:$AD,summary_table_most_rec!T$1,FALSE),VLOOKUP($A18,'manual check'!$A:$AE,'manual check'!U$1,FALSE))</f>
        <v>40530</v>
      </c>
      <c r="R18">
        <f>IF(VLOOKUP($A18,summary_table_most_rec!$A:$AI,35,FALSE)="keep",VLOOKUP($A18,summary_table_most_rec!$A:$AD,summary_table_most_rec!U$1,FALSE),VLOOKUP($A18,'manual check'!$A:$AE,'manual check'!V$1,FALSE))</f>
        <v>0</v>
      </c>
      <c r="S18">
        <f>IF(VLOOKUP($A18,summary_table_most_rec!$A:$AI,35,FALSE)="keep",VLOOKUP($A18,summary_table_most_rec!$A:$AD,summary_table_most_rec!V$1,FALSE),VLOOKUP($A18,'manual check'!$A:$AE,'manual check'!W$1,FALSE))</f>
        <v>0</v>
      </c>
      <c r="T18">
        <f>IF(VLOOKUP($A18,summary_table_most_rec!$A:$AI,35,FALSE)="keep",VLOOKUP($A18,summary_table_most_rec!$A:$AD,summary_table_most_rec!W$1,FALSE),VLOOKUP($A18,'manual check'!$A:$AE,'manual check'!X$1,FALSE))</f>
        <v>0</v>
      </c>
      <c r="U18">
        <f>IF(VLOOKUP($A18,summary_table_most_rec!$A:$AI,35,FALSE)="keep",VLOOKUP($A18,summary_table_most_rec!$A:$AD,summary_table_most_rec!X$1,FALSE),VLOOKUP($A18,'manual check'!$A:$AE,'manual check'!Y$1,FALSE))</f>
        <v>0</v>
      </c>
      <c r="V18">
        <f>IF(VLOOKUP($A18,summary_table_most_rec!$A:$AI,35,FALSE)="keep",VLOOKUP($A18,summary_table_most_rec!$A:$AD,summary_table_most_rec!Y$1,FALSE),VLOOKUP($A18,'manual check'!$A:$AE,'manual check'!Z$1,FALSE))</f>
        <v>1068.6099999999999</v>
      </c>
      <c r="W18">
        <f>IF(VLOOKUP($A18,summary_table_most_rec!$A:$AI,35,FALSE)="keep",VLOOKUP($A18,summary_table_most_rec!$A:$AD,summary_table_most_rec!Z$1,FALSE),VLOOKUP($A18,'manual check'!$A:$AE,'manual check'!AA$1,FALSE))</f>
        <v>0</v>
      </c>
      <c r="X18">
        <f>IF(VLOOKUP($A18,summary_table_most_rec!$A:$AI,35,FALSE)="keep",VLOOKUP($A18,summary_table_most_rec!$A:$AD,summary_table_most_rec!AA$1,FALSE),VLOOKUP($A18,'manual check'!$A:$AE,'manual check'!AB$1,FALSE))</f>
        <v>0</v>
      </c>
      <c r="Y18">
        <f>IF(VLOOKUP($A18,summary_table_most_rec!$A:$AI,35,FALSE)="keep",VLOOKUP($A18,summary_table_most_rec!$A:$AD,summary_table_most_rec!AB$1,FALSE),VLOOKUP($A18,'manual check'!$A:$AE,'manual check'!AC$1,FALSE))</f>
        <v>11</v>
      </c>
      <c r="Z18">
        <f>IF(VLOOKUP($A18,summary_table_most_rec!$A:$AI,35,FALSE)="keep",VLOOKUP($A18,summary_table_most_rec!$A:$AD,summary_table_most_rec!AC$1,FALSE),VLOOKUP($A18,'manual check'!$A:$AE,'manual check'!AD$1,FALSE))</f>
        <v>0</v>
      </c>
      <c r="AA18">
        <f>IF(VLOOKUP($A18,summary_table_most_rec!$A:$AI,35,FALSE)="keep",VLOOKUP($A18,summary_table_most_rec!$A:$AD,summary_table_most_rec!AD$1,FALSE),VLOOKUP($A18,'manual check'!$A:$AE,'manual check'!AE$1,FALSE))</f>
        <v>0</v>
      </c>
    </row>
    <row r="19" spans="1:27" x14ac:dyDescent="0.3">
      <c r="A19" t="s">
        <v>59</v>
      </c>
      <c r="B19" s="9" t="str">
        <f>IF(VLOOKUP($A19,summary_table_most_rec!$A:$AI,35,FALSE)="keep","2020",VLOOKUP(Tabelle4[[#This Row],[Fish Stock]],'manual check'!$A:$AI,35,FALSE))</f>
        <v>2020</v>
      </c>
      <c r="C19" s="9">
        <f t="shared" si="0"/>
        <v>22336.372329999998</v>
      </c>
      <c r="D19">
        <f>IF(VLOOKUP($A19,summary_table_most_rec!$A:$AI,35,FALSE)="keep",VLOOKUP($A19,summary_table_most_rec!$A:$AD,summary_table_most_rec!G$1,FALSE),VLOOKUP($A19,'manual check'!$A:$AE,'manual check'!H$1,FALSE))</f>
        <v>0</v>
      </c>
      <c r="E19">
        <f>IF(VLOOKUP($A19,summary_table_most_rec!$A:$AI,35,FALSE)="keep",VLOOKUP($A19,summary_table_most_rec!$A:$AD,summary_table_most_rec!H$1,FALSE),VLOOKUP($A19,'manual check'!$A:$AE,'manual check'!I$1,FALSE))</f>
        <v>4478.4066000000003</v>
      </c>
      <c r="F19">
        <f>IF(VLOOKUP($A19,summary_table_most_rec!$A:$AI,35,FALSE)="keep",VLOOKUP($A19,summary_table_most_rec!$A:$AD,summary_table_most_rec!I$1,FALSE),VLOOKUP($A19,'manual check'!$A:$AE,'manual check'!J$1,FALSE))</f>
        <v>0</v>
      </c>
      <c r="G19">
        <f>IF(VLOOKUP($A19,summary_table_most_rec!$A:$AI,35,FALSE)="keep",VLOOKUP($A19,summary_table_most_rec!$A:$AD,summary_table_most_rec!J$1,FALSE),VLOOKUP($A19,'manual check'!$A:$AE,'manual check'!K$1,FALSE))</f>
        <v>0</v>
      </c>
      <c r="H19">
        <f>IF(VLOOKUP($A19,summary_table_most_rec!$A:$AI,35,FALSE)="keep",VLOOKUP($A19,summary_table_most_rec!$A:$AD,summary_table_most_rec!K$1,FALSE),VLOOKUP($A19,'manual check'!$A:$AE,'manual check'!L$1,FALSE))</f>
        <v>100.09</v>
      </c>
      <c r="I19">
        <f>IF(VLOOKUP($A19,summary_table_most_rec!$A:$AI,35,FALSE)="keep",VLOOKUP($A19,summary_table_most_rec!$A:$AD,summary_table_most_rec!L$1,FALSE),VLOOKUP($A19,'manual check'!$A:$AE,'manual check'!M$1,FALSE))</f>
        <v>0</v>
      </c>
      <c r="J19">
        <f>IF(VLOOKUP($A19,summary_table_most_rec!$A:$AI,35,FALSE)="keep",VLOOKUP($A19,summary_table_most_rec!$A:$AD,summary_table_most_rec!M$1,FALSE),VLOOKUP($A19,'manual check'!$A:$AE,'manual check'!N$1,FALSE))</f>
        <v>1932.9379300000001</v>
      </c>
      <c r="K19">
        <f>IF(VLOOKUP($A19,summary_table_most_rec!$A:$AI,35,FALSE)="keep",VLOOKUP($A19,summary_table_most_rec!$A:$AD,summary_table_most_rec!N$1,FALSE),VLOOKUP($A19,'manual check'!$A:$AE,'manual check'!O$1,FALSE))</f>
        <v>96.668000000000006</v>
      </c>
      <c r="L19">
        <f>IF(VLOOKUP($A19,summary_table_most_rec!$A:$AI,35,FALSE)="keep",VLOOKUP($A19,summary_table_most_rec!$A:$AD,summary_table_most_rec!O$1,FALSE),VLOOKUP($A19,'manual check'!$A:$AE,'manual check'!P$1,FALSE))</f>
        <v>62.7498</v>
      </c>
      <c r="M19">
        <f>IF(VLOOKUP($A19,summary_table_most_rec!$A:$AI,35,FALSE)="keep",VLOOKUP($A19,summary_table_most_rec!$A:$AD,summary_table_most_rec!P$1,FALSE),VLOOKUP($A19,'manual check'!$A:$AE,'manual check'!Q$1,FALSE))</f>
        <v>0</v>
      </c>
      <c r="N19">
        <f>IF(VLOOKUP($A19,summary_table_most_rec!$A:$AI,35,FALSE)="keep",VLOOKUP($A19,summary_table_most_rec!$A:$AD,summary_table_most_rec!Q$1,FALSE),VLOOKUP($A19,'manual check'!$A:$AE,'manual check'!R$1,FALSE))</f>
        <v>1992.4</v>
      </c>
      <c r="O19">
        <f>IF(VLOOKUP($A19,summary_table_most_rec!$A:$AI,35,FALSE)="keep",VLOOKUP($A19,summary_table_most_rec!$A:$AD,summary_table_most_rec!R$1,FALSE),VLOOKUP($A19,'manual check'!$A:$AE,'manual check'!S$1,FALSE))</f>
        <v>0</v>
      </c>
      <c r="P19">
        <f>IF(VLOOKUP($A19,summary_table_most_rec!$A:$AI,35,FALSE)="keep",VLOOKUP($A19,summary_table_most_rec!$A:$AD,summary_table_most_rec!S$1,FALSE),VLOOKUP($A19,'manual check'!$A:$AE,'manual check'!T$1,FALSE))</f>
        <v>0</v>
      </c>
      <c r="Q19">
        <f>IF(VLOOKUP($A19,summary_table_most_rec!$A:$AI,35,FALSE)="keep",VLOOKUP($A19,summary_table_most_rec!$A:$AD,summary_table_most_rec!T$1,FALSE),VLOOKUP($A19,'manual check'!$A:$AE,'manual check'!U$1,FALSE))</f>
        <v>12535</v>
      </c>
      <c r="R19">
        <f>IF(VLOOKUP($A19,summary_table_most_rec!$A:$AI,35,FALSE)="keep",VLOOKUP($A19,summary_table_most_rec!$A:$AD,summary_table_most_rec!U$1,FALSE),VLOOKUP($A19,'manual check'!$A:$AE,'manual check'!V$1,FALSE))</f>
        <v>0</v>
      </c>
      <c r="S19">
        <f>IF(VLOOKUP($A19,summary_table_most_rec!$A:$AI,35,FALSE)="keep",VLOOKUP($A19,summary_table_most_rec!$A:$AD,summary_table_most_rec!V$1,FALSE),VLOOKUP($A19,'manual check'!$A:$AE,'manual check'!W$1,FALSE))</f>
        <v>0</v>
      </c>
      <c r="T19">
        <f>IF(VLOOKUP($A19,summary_table_most_rec!$A:$AI,35,FALSE)="keep",VLOOKUP($A19,summary_table_most_rec!$A:$AD,summary_table_most_rec!W$1,FALSE),VLOOKUP($A19,'manual check'!$A:$AE,'manual check'!X$1,FALSE))</f>
        <v>0</v>
      </c>
      <c r="U19">
        <f>IF(VLOOKUP($A19,summary_table_most_rec!$A:$AI,35,FALSE)="keep",VLOOKUP($A19,summary_table_most_rec!$A:$AD,summary_table_most_rec!X$1,FALSE),VLOOKUP($A19,'manual check'!$A:$AE,'manual check'!Y$1,FALSE))</f>
        <v>0</v>
      </c>
      <c r="V19">
        <f>IF(VLOOKUP($A19,summary_table_most_rec!$A:$AI,35,FALSE)="keep",VLOOKUP($A19,summary_table_most_rec!$A:$AD,summary_table_most_rec!Y$1,FALSE),VLOOKUP($A19,'manual check'!$A:$AE,'manual check'!Z$1,FALSE))</f>
        <v>813.12</v>
      </c>
      <c r="W19">
        <f>IF(VLOOKUP($A19,summary_table_most_rec!$A:$AI,35,FALSE)="keep",VLOOKUP($A19,summary_table_most_rec!$A:$AD,summary_table_most_rec!Z$1,FALSE),VLOOKUP($A19,'manual check'!$A:$AE,'manual check'!AA$1,FALSE))</f>
        <v>0</v>
      </c>
      <c r="X19">
        <f>IF(VLOOKUP($A19,summary_table_most_rec!$A:$AI,35,FALSE)="keep",VLOOKUP($A19,summary_table_most_rec!$A:$AD,summary_table_most_rec!AA$1,FALSE),VLOOKUP($A19,'manual check'!$A:$AE,'manual check'!AB$1,FALSE))</f>
        <v>0</v>
      </c>
      <c r="Y19">
        <f>IF(VLOOKUP($A19,summary_table_most_rec!$A:$AI,35,FALSE)="keep",VLOOKUP($A19,summary_table_most_rec!$A:$AD,summary_table_most_rec!AB$1,FALSE),VLOOKUP($A19,'manual check'!$A:$AE,'manual check'!AC$1,FALSE))</f>
        <v>325</v>
      </c>
      <c r="Z19">
        <f>IF(VLOOKUP($A19,summary_table_most_rec!$A:$AI,35,FALSE)="keep",VLOOKUP($A19,summary_table_most_rec!$A:$AD,summary_table_most_rec!AC$1,FALSE),VLOOKUP($A19,'manual check'!$A:$AE,'manual check'!AD$1,FALSE))</f>
        <v>0</v>
      </c>
      <c r="AA19">
        <f>IF(VLOOKUP($A19,summary_table_most_rec!$A:$AI,35,FALSE)="keep",VLOOKUP($A19,summary_table_most_rec!$A:$AD,summary_table_most_rec!AD$1,FALSE),VLOOKUP($A19,'manual check'!$A:$AE,'manual check'!AE$1,FALSE))</f>
        <v>0</v>
      </c>
    </row>
    <row r="20" spans="1:27" x14ac:dyDescent="0.3">
      <c r="A20" t="s">
        <v>60</v>
      </c>
      <c r="B20" s="9" t="str">
        <f>IF(VLOOKUP($A20,summary_table_most_rec!$A:$AI,35,FALSE)="keep","2020",VLOOKUP(Tabelle4[[#This Row],[Fish Stock]],'manual check'!$A:$AI,35,FALSE))</f>
        <v>2020</v>
      </c>
      <c r="C20" s="9">
        <f t="shared" si="0"/>
        <v>54565.712479999995</v>
      </c>
      <c r="D20">
        <f>IF(VLOOKUP($A20,summary_table_most_rec!$A:$AI,35,FALSE)="keep",VLOOKUP($A20,summary_table_most_rec!$A:$AD,summary_table_most_rec!G$1,FALSE),VLOOKUP($A20,'manual check'!$A:$AE,'manual check'!H$1,FALSE))</f>
        <v>0</v>
      </c>
      <c r="E20">
        <f>IF(VLOOKUP($A20,summary_table_most_rec!$A:$AI,35,FALSE)="keep",VLOOKUP($A20,summary_table_most_rec!$A:$AD,summary_table_most_rec!H$1,FALSE),VLOOKUP($A20,'manual check'!$A:$AE,'manual check'!I$1,FALSE))</f>
        <v>0</v>
      </c>
      <c r="F20">
        <f>IF(VLOOKUP($A20,summary_table_most_rec!$A:$AI,35,FALSE)="keep",VLOOKUP($A20,summary_table_most_rec!$A:$AD,summary_table_most_rec!I$1,FALSE),VLOOKUP($A20,'manual check'!$A:$AE,'manual check'!J$1,FALSE))</f>
        <v>0</v>
      </c>
      <c r="G20">
        <f>IF(VLOOKUP($A20,summary_table_most_rec!$A:$AI,35,FALSE)="keep",VLOOKUP($A20,summary_table_most_rec!$A:$AD,summary_table_most_rec!J$1,FALSE),VLOOKUP($A20,'manual check'!$A:$AE,'manual check'!K$1,FALSE))</f>
        <v>0</v>
      </c>
      <c r="H20">
        <f>IF(VLOOKUP($A20,summary_table_most_rec!$A:$AI,35,FALSE)="keep",VLOOKUP($A20,summary_table_most_rec!$A:$AD,summary_table_most_rec!K$1,FALSE),VLOOKUP($A20,'manual check'!$A:$AE,'manual check'!L$1,FALSE))</f>
        <v>0</v>
      </c>
      <c r="I20">
        <f>IF(VLOOKUP($A20,summary_table_most_rec!$A:$AI,35,FALSE)="keep",VLOOKUP($A20,summary_table_most_rec!$A:$AD,summary_table_most_rec!L$1,FALSE),VLOOKUP($A20,'manual check'!$A:$AE,'manual check'!M$1,FALSE))</f>
        <v>0</v>
      </c>
      <c r="J20">
        <f>IF(VLOOKUP($A20,summary_table_most_rec!$A:$AI,35,FALSE)="keep",VLOOKUP($A20,summary_table_most_rec!$A:$AD,summary_table_most_rec!M$1,FALSE),VLOOKUP($A20,'manual check'!$A:$AE,'manual check'!N$1,FALSE))</f>
        <v>1019.15248</v>
      </c>
      <c r="K20">
        <f>IF(VLOOKUP($A20,summary_table_most_rec!$A:$AI,35,FALSE)="keep",VLOOKUP($A20,summary_table_most_rec!$A:$AD,summary_table_most_rec!N$1,FALSE),VLOOKUP($A20,'manual check'!$A:$AE,'manual check'!O$1,FALSE))</f>
        <v>0</v>
      </c>
      <c r="L20">
        <f>IF(VLOOKUP($A20,summary_table_most_rec!$A:$AI,35,FALSE)="keep",VLOOKUP($A20,summary_table_most_rec!$A:$AD,summary_table_most_rec!O$1,FALSE),VLOOKUP($A20,'manual check'!$A:$AE,'manual check'!P$1,FALSE))</f>
        <v>0</v>
      </c>
      <c r="M20">
        <f>IF(VLOOKUP($A20,summary_table_most_rec!$A:$AI,35,FALSE)="keep",VLOOKUP($A20,summary_table_most_rec!$A:$AD,summary_table_most_rec!P$1,FALSE),VLOOKUP($A20,'manual check'!$A:$AE,'manual check'!Q$1,FALSE))</f>
        <v>0</v>
      </c>
      <c r="N20">
        <f>IF(VLOOKUP($A20,summary_table_most_rec!$A:$AI,35,FALSE)="keep",VLOOKUP($A20,summary_table_most_rec!$A:$AD,summary_table_most_rec!Q$1,FALSE),VLOOKUP($A20,'manual check'!$A:$AE,'manual check'!R$1,FALSE))</f>
        <v>0</v>
      </c>
      <c r="O20">
        <f>IF(VLOOKUP($A20,summary_table_most_rec!$A:$AI,35,FALSE)="keep",VLOOKUP($A20,summary_table_most_rec!$A:$AD,summary_table_most_rec!R$1,FALSE),VLOOKUP($A20,'manual check'!$A:$AE,'manual check'!S$1,FALSE))</f>
        <v>0</v>
      </c>
      <c r="P20">
        <f>IF(VLOOKUP($A20,summary_table_most_rec!$A:$AI,35,FALSE)="keep",VLOOKUP($A20,summary_table_most_rec!$A:$AD,summary_table_most_rec!S$1,FALSE),VLOOKUP($A20,'manual check'!$A:$AE,'manual check'!T$1,FALSE))</f>
        <v>0</v>
      </c>
      <c r="Q20">
        <f>IF(VLOOKUP($A20,summary_table_most_rec!$A:$AI,35,FALSE)="keep",VLOOKUP($A20,summary_table_most_rec!$A:$AD,summary_table_most_rec!T$1,FALSE),VLOOKUP($A20,'manual check'!$A:$AE,'manual check'!U$1,FALSE))</f>
        <v>53541</v>
      </c>
      <c r="R20">
        <f>IF(VLOOKUP($A20,summary_table_most_rec!$A:$AI,35,FALSE)="keep",VLOOKUP($A20,summary_table_most_rec!$A:$AD,summary_table_most_rec!U$1,FALSE),VLOOKUP($A20,'manual check'!$A:$AE,'manual check'!V$1,FALSE))</f>
        <v>0</v>
      </c>
      <c r="S20">
        <f>IF(VLOOKUP($A20,summary_table_most_rec!$A:$AI,35,FALSE)="keep",VLOOKUP($A20,summary_table_most_rec!$A:$AD,summary_table_most_rec!V$1,FALSE),VLOOKUP($A20,'manual check'!$A:$AE,'manual check'!W$1,FALSE))</f>
        <v>0</v>
      </c>
      <c r="T20">
        <f>IF(VLOOKUP($A20,summary_table_most_rec!$A:$AI,35,FALSE)="keep",VLOOKUP($A20,summary_table_most_rec!$A:$AD,summary_table_most_rec!W$1,FALSE),VLOOKUP($A20,'manual check'!$A:$AE,'manual check'!X$1,FALSE))</f>
        <v>0</v>
      </c>
      <c r="U20">
        <f>IF(VLOOKUP($A20,summary_table_most_rec!$A:$AI,35,FALSE)="keep",VLOOKUP($A20,summary_table_most_rec!$A:$AD,summary_table_most_rec!X$1,FALSE),VLOOKUP($A20,'manual check'!$A:$AE,'manual check'!Y$1,FALSE))</f>
        <v>0</v>
      </c>
      <c r="V20">
        <f>IF(VLOOKUP($A20,summary_table_most_rec!$A:$AI,35,FALSE)="keep",VLOOKUP($A20,summary_table_most_rec!$A:$AD,summary_table_most_rec!Y$1,FALSE),VLOOKUP($A20,'manual check'!$A:$AE,'manual check'!Z$1,FALSE))</f>
        <v>5.56</v>
      </c>
      <c r="W20">
        <f>IF(VLOOKUP($A20,summary_table_most_rec!$A:$AI,35,FALSE)="keep",VLOOKUP($A20,summary_table_most_rec!$A:$AD,summary_table_most_rec!Z$1,FALSE),VLOOKUP($A20,'manual check'!$A:$AE,'manual check'!AA$1,FALSE))</f>
        <v>0</v>
      </c>
      <c r="X20">
        <f>IF(VLOOKUP($A20,summary_table_most_rec!$A:$AI,35,FALSE)="keep",VLOOKUP($A20,summary_table_most_rec!$A:$AD,summary_table_most_rec!AA$1,FALSE),VLOOKUP($A20,'manual check'!$A:$AE,'manual check'!AB$1,FALSE))</f>
        <v>0</v>
      </c>
      <c r="Y20">
        <f>IF(VLOOKUP($A20,summary_table_most_rec!$A:$AI,35,FALSE)="keep",VLOOKUP($A20,summary_table_most_rec!$A:$AD,summary_table_most_rec!AB$1,FALSE),VLOOKUP($A20,'manual check'!$A:$AE,'manual check'!AC$1,FALSE))</f>
        <v>0</v>
      </c>
      <c r="Z20">
        <f>IF(VLOOKUP($A20,summary_table_most_rec!$A:$AI,35,FALSE)="keep",VLOOKUP($A20,summary_table_most_rec!$A:$AD,summary_table_most_rec!AC$1,FALSE),VLOOKUP($A20,'manual check'!$A:$AE,'manual check'!AD$1,FALSE))</f>
        <v>0</v>
      </c>
      <c r="AA20">
        <f>IF(VLOOKUP($A20,summary_table_most_rec!$A:$AI,35,FALSE)="keep",VLOOKUP($A20,summary_table_most_rec!$A:$AD,summary_table_most_rec!AD$1,FALSE),VLOOKUP($A20,'manual check'!$A:$AE,'manual check'!AE$1,FALSE))</f>
        <v>0</v>
      </c>
    </row>
    <row r="21" spans="1:27" x14ac:dyDescent="0.3">
      <c r="A21" t="s">
        <v>61</v>
      </c>
      <c r="B21" s="9">
        <f>IF(VLOOKUP($A21,summary_table_most_rec!$A:$AI,35,FALSE)="keep","2020",VLOOKUP(Tabelle4[[#This Row],[Fish Stock]],'manual check'!$A:$AI,35,FALSE))</f>
        <v>2021</v>
      </c>
      <c r="C21" s="9">
        <f t="shared" si="0"/>
        <v>4088</v>
      </c>
      <c r="D21">
        <f>IF(VLOOKUP($A21,summary_table_most_rec!$A:$AI,35,FALSE)="keep",VLOOKUP($A21,summary_table_most_rec!$A:$AD,summary_table_most_rec!G$1,FALSE),VLOOKUP($A21,'manual check'!$A:$AE,'manual check'!H$1,FALSE))</f>
        <v>0</v>
      </c>
      <c r="E21">
        <f>IF(VLOOKUP($A21,summary_table_most_rec!$A:$AI,35,FALSE)="keep",VLOOKUP($A21,summary_table_most_rec!$A:$AD,summary_table_most_rec!H$1,FALSE),VLOOKUP($A21,'manual check'!$A:$AE,'manual check'!I$1,FALSE))</f>
        <v>0</v>
      </c>
      <c r="F21">
        <f>IF(VLOOKUP($A21,summary_table_most_rec!$A:$AI,35,FALSE)="keep",VLOOKUP($A21,summary_table_most_rec!$A:$AD,summary_table_most_rec!I$1,FALSE),VLOOKUP($A21,'manual check'!$A:$AE,'manual check'!J$1,FALSE))</f>
        <v>0</v>
      </c>
      <c r="G21">
        <f>IF(VLOOKUP($A21,summary_table_most_rec!$A:$AI,35,FALSE)="keep",VLOOKUP($A21,summary_table_most_rec!$A:$AD,summary_table_most_rec!J$1,FALSE),VLOOKUP($A21,'manual check'!$A:$AE,'manual check'!K$1,FALSE))</f>
        <v>0</v>
      </c>
      <c r="H21">
        <f>IF(VLOOKUP($A21,summary_table_most_rec!$A:$AI,35,FALSE)="keep",VLOOKUP($A21,summary_table_most_rec!$A:$AD,summary_table_most_rec!K$1,FALSE),VLOOKUP($A21,'manual check'!$A:$AE,'manual check'!L$1,FALSE))</f>
        <v>0</v>
      </c>
      <c r="I21">
        <f>IF(VLOOKUP($A21,summary_table_most_rec!$A:$AI,35,FALSE)="keep",VLOOKUP($A21,summary_table_most_rec!$A:$AD,summary_table_most_rec!L$1,FALSE),VLOOKUP($A21,'manual check'!$A:$AE,'manual check'!M$1,FALSE))</f>
        <v>0</v>
      </c>
      <c r="J21">
        <f>IF(VLOOKUP($A21,summary_table_most_rec!$A:$AI,35,FALSE)="keep",VLOOKUP($A21,summary_table_most_rec!$A:$AD,summary_table_most_rec!M$1,FALSE),VLOOKUP($A21,'manual check'!$A:$AE,'manual check'!N$1,FALSE))</f>
        <v>0</v>
      </c>
      <c r="K21">
        <f>IF(VLOOKUP($A21,summary_table_most_rec!$A:$AI,35,FALSE)="keep",VLOOKUP($A21,summary_table_most_rec!$A:$AD,summary_table_most_rec!N$1,FALSE),VLOOKUP($A21,'manual check'!$A:$AE,'manual check'!O$1,FALSE))</f>
        <v>0</v>
      </c>
      <c r="L21">
        <f>IF(VLOOKUP($A21,summary_table_most_rec!$A:$AI,35,FALSE)="keep",VLOOKUP($A21,summary_table_most_rec!$A:$AD,summary_table_most_rec!O$1,FALSE),VLOOKUP($A21,'manual check'!$A:$AE,'manual check'!P$1,FALSE))</f>
        <v>3558</v>
      </c>
      <c r="M21">
        <f>IF(VLOOKUP($A21,summary_table_most_rec!$A:$AI,35,FALSE)="keep",VLOOKUP($A21,summary_table_most_rec!$A:$AD,summary_table_most_rec!P$1,FALSE),VLOOKUP($A21,'manual check'!$A:$AE,'manual check'!Q$1,FALSE))</f>
        <v>0</v>
      </c>
      <c r="N21">
        <f>IF(VLOOKUP($A21,summary_table_most_rec!$A:$AI,35,FALSE)="keep",VLOOKUP($A21,summary_table_most_rec!$A:$AD,summary_table_most_rec!Q$1,FALSE),VLOOKUP($A21,'manual check'!$A:$AE,'manual check'!R$1,FALSE))</f>
        <v>0</v>
      </c>
      <c r="O21">
        <f>IF(VLOOKUP($A21,summary_table_most_rec!$A:$AI,35,FALSE)="keep",VLOOKUP($A21,summary_table_most_rec!$A:$AD,summary_table_most_rec!R$1,FALSE),VLOOKUP($A21,'manual check'!$A:$AE,'manual check'!S$1,FALSE))</f>
        <v>510</v>
      </c>
      <c r="P21">
        <f>IF(VLOOKUP($A21,summary_table_most_rec!$A:$AI,35,FALSE)="keep",VLOOKUP($A21,summary_table_most_rec!$A:$AD,summary_table_most_rec!S$1,FALSE),VLOOKUP($A21,'manual check'!$A:$AE,'manual check'!T$1,FALSE))</f>
        <v>0</v>
      </c>
      <c r="Q21">
        <f>IF(VLOOKUP($A21,summary_table_most_rec!$A:$AI,35,FALSE)="keep",VLOOKUP($A21,summary_table_most_rec!$A:$AD,summary_table_most_rec!T$1,FALSE),VLOOKUP($A21,'manual check'!$A:$AE,'manual check'!U$1,FALSE))</f>
        <v>0</v>
      </c>
      <c r="R21">
        <f>IF(VLOOKUP($A21,summary_table_most_rec!$A:$AI,35,FALSE)="keep",VLOOKUP($A21,summary_table_most_rec!$A:$AD,summary_table_most_rec!U$1,FALSE),VLOOKUP($A21,'manual check'!$A:$AE,'manual check'!V$1,FALSE))</f>
        <v>0</v>
      </c>
      <c r="S21">
        <f>IF(VLOOKUP($A21,summary_table_most_rec!$A:$AI,35,FALSE)="keep",VLOOKUP($A21,summary_table_most_rec!$A:$AD,summary_table_most_rec!V$1,FALSE),VLOOKUP($A21,'manual check'!$A:$AE,'manual check'!W$1,FALSE))</f>
        <v>0</v>
      </c>
      <c r="T21">
        <f>IF(VLOOKUP($A21,summary_table_most_rec!$A:$AI,35,FALSE)="keep",VLOOKUP($A21,summary_table_most_rec!$A:$AD,summary_table_most_rec!W$1,FALSE),VLOOKUP($A21,'manual check'!$A:$AE,'manual check'!X$1,FALSE))</f>
        <v>0</v>
      </c>
      <c r="U21">
        <f>IF(VLOOKUP($A21,summary_table_most_rec!$A:$AI,35,FALSE)="keep",VLOOKUP($A21,summary_table_most_rec!$A:$AD,summary_table_most_rec!X$1,FALSE),VLOOKUP($A21,'manual check'!$A:$AE,'manual check'!Y$1,FALSE))</f>
        <v>0</v>
      </c>
      <c r="V21">
        <f>IF(VLOOKUP($A21,summary_table_most_rec!$A:$AI,35,FALSE)="keep",VLOOKUP($A21,summary_table_most_rec!$A:$AD,summary_table_most_rec!Y$1,FALSE),VLOOKUP($A21,'manual check'!$A:$AE,'manual check'!Z$1,FALSE))</f>
        <v>0</v>
      </c>
      <c r="W21">
        <f>IF(VLOOKUP($A21,summary_table_most_rec!$A:$AI,35,FALSE)="keep",VLOOKUP($A21,summary_table_most_rec!$A:$AD,summary_table_most_rec!Z$1,FALSE),VLOOKUP($A21,'manual check'!$A:$AE,'manual check'!AA$1,FALSE))</f>
        <v>0</v>
      </c>
      <c r="X21">
        <f>IF(VLOOKUP($A21,summary_table_most_rec!$A:$AI,35,FALSE)="keep",VLOOKUP($A21,summary_table_most_rec!$A:$AD,summary_table_most_rec!AA$1,FALSE),VLOOKUP($A21,'manual check'!$A:$AE,'manual check'!AB$1,FALSE))</f>
        <v>0</v>
      </c>
      <c r="Y21">
        <f>IF(VLOOKUP($A21,summary_table_most_rec!$A:$AI,35,FALSE)="keep",VLOOKUP($A21,summary_table_most_rec!$A:$AD,summary_table_most_rec!AB$1,FALSE),VLOOKUP($A21,'manual check'!$A:$AE,'manual check'!AC$1,FALSE))</f>
        <v>20</v>
      </c>
      <c r="Z21">
        <f>IF(VLOOKUP($A21,summary_table_most_rec!$A:$AI,35,FALSE)="keep",VLOOKUP($A21,summary_table_most_rec!$A:$AD,summary_table_most_rec!AC$1,FALSE),VLOOKUP($A21,'manual check'!$A:$AE,'manual check'!AD$1,FALSE))</f>
        <v>0</v>
      </c>
      <c r="AA21">
        <f>IF(VLOOKUP($A21,summary_table_most_rec!$A:$AI,35,FALSE)="keep",VLOOKUP($A21,summary_table_most_rec!$A:$AD,summary_table_most_rec!AD$1,FALSE),VLOOKUP($A21,'manual check'!$A:$AE,'manual check'!AE$1,FALSE))</f>
        <v>0</v>
      </c>
    </row>
    <row r="22" spans="1:27" x14ac:dyDescent="0.3">
      <c r="A22" t="s">
        <v>62</v>
      </c>
      <c r="B22" s="9">
        <f>IF(VLOOKUP($A22,summary_table_most_rec!$A:$AI,35,FALSE)="keep","2020",VLOOKUP(Tabelle4[[#This Row],[Fish Stock]],'manual check'!$A:$AI,35,FALSE))</f>
        <v>2021</v>
      </c>
      <c r="C22" s="9">
        <f t="shared" si="0"/>
        <v>2049</v>
      </c>
      <c r="D22">
        <f>IF(VLOOKUP($A22,summary_table_most_rec!$A:$AI,35,FALSE)="keep",VLOOKUP($A22,summary_table_most_rec!$A:$AD,summary_table_most_rec!G$1,FALSE),VLOOKUP($A22,'manual check'!$A:$AE,'manual check'!H$1,FALSE))</f>
        <v>3</v>
      </c>
      <c r="E22">
        <f>IF(VLOOKUP($A22,summary_table_most_rec!$A:$AI,35,FALSE)="keep",VLOOKUP($A22,summary_table_most_rec!$A:$AD,summary_table_most_rec!H$1,FALSE),VLOOKUP($A22,'manual check'!$A:$AE,'manual check'!I$1,FALSE))</f>
        <v>0</v>
      </c>
      <c r="F22">
        <f>IF(VLOOKUP($A22,summary_table_most_rec!$A:$AI,35,FALSE)="keep",VLOOKUP($A22,summary_table_most_rec!$A:$AD,summary_table_most_rec!I$1,FALSE),VLOOKUP($A22,'manual check'!$A:$AE,'manual check'!J$1,FALSE))</f>
        <v>0</v>
      </c>
      <c r="G22">
        <f>IF(VLOOKUP($A22,summary_table_most_rec!$A:$AI,35,FALSE)="keep",VLOOKUP($A22,summary_table_most_rec!$A:$AD,summary_table_most_rec!J$1,FALSE),VLOOKUP($A22,'manual check'!$A:$AE,'manual check'!K$1,FALSE))</f>
        <v>0</v>
      </c>
      <c r="H22">
        <f>IF(VLOOKUP($A22,summary_table_most_rec!$A:$AI,35,FALSE)="keep",VLOOKUP($A22,summary_table_most_rec!$A:$AD,summary_table_most_rec!K$1,FALSE),VLOOKUP($A22,'manual check'!$A:$AE,'manual check'!L$1,FALSE))</f>
        <v>0</v>
      </c>
      <c r="I22">
        <f>IF(VLOOKUP($A22,summary_table_most_rec!$A:$AI,35,FALSE)="keep",VLOOKUP($A22,summary_table_most_rec!$A:$AD,summary_table_most_rec!L$1,FALSE),VLOOKUP($A22,'manual check'!$A:$AE,'manual check'!M$1,FALSE))</f>
        <v>0</v>
      </c>
      <c r="J22">
        <f>IF(VLOOKUP($A22,summary_table_most_rec!$A:$AI,35,FALSE)="keep",VLOOKUP($A22,summary_table_most_rec!$A:$AD,summary_table_most_rec!M$1,FALSE),VLOOKUP($A22,'manual check'!$A:$AE,'manual check'!N$1,FALSE))</f>
        <v>0</v>
      </c>
      <c r="K22">
        <f>IF(VLOOKUP($A22,summary_table_most_rec!$A:$AI,35,FALSE)="keep",VLOOKUP($A22,summary_table_most_rec!$A:$AD,summary_table_most_rec!N$1,FALSE),VLOOKUP($A22,'manual check'!$A:$AE,'manual check'!O$1,FALSE))</f>
        <v>0</v>
      </c>
      <c r="L22">
        <f>IF(VLOOKUP($A22,summary_table_most_rec!$A:$AI,35,FALSE)="keep",VLOOKUP($A22,summary_table_most_rec!$A:$AD,summary_table_most_rec!O$1,FALSE),VLOOKUP($A22,'manual check'!$A:$AE,'manual check'!P$1,FALSE))</f>
        <v>884</v>
      </c>
      <c r="M22">
        <f>IF(VLOOKUP($A22,summary_table_most_rec!$A:$AI,35,FALSE)="keep",VLOOKUP($A22,summary_table_most_rec!$A:$AD,summary_table_most_rec!P$1,FALSE),VLOOKUP($A22,'manual check'!$A:$AE,'manual check'!Q$1,FALSE))</f>
        <v>0</v>
      </c>
      <c r="N22">
        <f>IF(VLOOKUP($A22,summary_table_most_rec!$A:$AI,35,FALSE)="keep",VLOOKUP($A22,summary_table_most_rec!$A:$AD,summary_table_most_rec!Q$1,FALSE),VLOOKUP($A22,'manual check'!$A:$AE,'manual check'!R$1,FALSE))</f>
        <v>0</v>
      </c>
      <c r="O22">
        <f>IF(VLOOKUP($A22,summary_table_most_rec!$A:$AI,35,FALSE)="keep",VLOOKUP($A22,summary_table_most_rec!$A:$AD,summary_table_most_rec!R$1,FALSE),VLOOKUP($A22,'manual check'!$A:$AE,'manual check'!S$1,FALSE))</f>
        <v>1162</v>
      </c>
      <c r="P22">
        <f>IF(VLOOKUP($A22,summary_table_most_rec!$A:$AI,35,FALSE)="keep",VLOOKUP($A22,summary_table_most_rec!$A:$AD,summary_table_most_rec!S$1,FALSE),VLOOKUP($A22,'manual check'!$A:$AE,'manual check'!T$1,FALSE))</f>
        <v>0</v>
      </c>
      <c r="Q22">
        <f>IF(VLOOKUP($A22,summary_table_most_rec!$A:$AI,35,FALSE)="keep",VLOOKUP($A22,summary_table_most_rec!$A:$AD,summary_table_most_rec!T$1,FALSE),VLOOKUP($A22,'manual check'!$A:$AE,'manual check'!U$1,FALSE))</f>
        <v>0</v>
      </c>
      <c r="R22">
        <f>IF(VLOOKUP($A22,summary_table_most_rec!$A:$AI,35,FALSE)="keep",VLOOKUP($A22,summary_table_most_rec!$A:$AD,summary_table_most_rec!U$1,FALSE),VLOOKUP($A22,'manual check'!$A:$AE,'manual check'!V$1,FALSE))</f>
        <v>0</v>
      </c>
      <c r="S22">
        <f>IF(VLOOKUP($A22,summary_table_most_rec!$A:$AI,35,FALSE)="keep",VLOOKUP($A22,summary_table_most_rec!$A:$AD,summary_table_most_rec!V$1,FALSE),VLOOKUP($A22,'manual check'!$A:$AE,'manual check'!W$1,FALSE))</f>
        <v>0</v>
      </c>
      <c r="T22">
        <f>IF(VLOOKUP($A22,summary_table_most_rec!$A:$AI,35,FALSE)="keep",VLOOKUP($A22,summary_table_most_rec!$A:$AD,summary_table_most_rec!W$1,FALSE),VLOOKUP($A22,'manual check'!$A:$AE,'manual check'!X$1,FALSE))</f>
        <v>0</v>
      </c>
      <c r="U22">
        <f>IF(VLOOKUP($A22,summary_table_most_rec!$A:$AI,35,FALSE)="keep",VLOOKUP($A22,summary_table_most_rec!$A:$AD,summary_table_most_rec!X$1,FALSE),VLOOKUP($A22,'manual check'!$A:$AE,'manual check'!Y$1,FALSE))</f>
        <v>0</v>
      </c>
      <c r="V22">
        <f>IF(VLOOKUP($A22,summary_table_most_rec!$A:$AI,35,FALSE)="keep",VLOOKUP($A22,summary_table_most_rec!$A:$AD,summary_table_most_rec!Y$1,FALSE),VLOOKUP($A22,'manual check'!$A:$AE,'manual check'!Z$1,FALSE))</f>
        <v>0</v>
      </c>
      <c r="W22">
        <f>IF(VLOOKUP($A22,summary_table_most_rec!$A:$AI,35,FALSE)="keep",VLOOKUP($A22,summary_table_most_rec!$A:$AD,summary_table_most_rec!Z$1,FALSE),VLOOKUP($A22,'manual check'!$A:$AE,'manual check'!AA$1,FALSE))</f>
        <v>0</v>
      </c>
      <c r="X22">
        <f>IF(VLOOKUP($A22,summary_table_most_rec!$A:$AI,35,FALSE)="keep",VLOOKUP($A22,summary_table_most_rec!$A:$AD,summary_table_most_rec!AA$1,FALSE),VLOOKUP($A22,'manual check'!$A:$AE,'manual check'!AB$1,FALSE))</f>
        <v>0</v>
      </c>
      <c r="Y22">
        <f>IF(VLOOKUP($A22,summary_table_most_rec!$A:$AI,35,FALSE)="keep",VLOOKUP($A22,summary_table_most_rec!$A:$AD,summary_table_most_rec!AB$1,FALSE),VLOOKUP($A22,'manual check'!$A:$AE,'manual check'!AC$1,FALSE))</f>
        <v>0</v>
      </c>
      <c r="Z22">
        <f>IF(VLOOKUP($A22,summary_table_most_rec!$A:$AI,35,FALSE)="keep",VLOOKUP($A22,summary_table_most_rec!$A:$AD,summary_table_most_rec!AC$1,FALSE),VLOOKUP($A22,'manual check'!$A:$AE,'manual check'!AD$1,FALSE))</f>
        <v>0</v>
      </c>
      <c r="AA22">
        <f>IF(VLOOKUP($A22,summary_table_most_rec!$A:$AI,35,FALSE)="keep",VLOOKUP($A22,summary_table_most_rec!$A:$AD,summary_table_most_rec!AD$1,FALSE),VLOOKUP($A22,'manual check'!$A:$AE,'manual check'!AE$1,FALSE))</f>
        <v>0</v>
      </c>
    </row>
    <row r="23" spans="1:27" x14ac:dyDescent="0.3">
      <c r="A23" t="s">
        <v>63</v>
      </c>
      <c r="B23" s="9" t="str">
        <f>IF(VLOOKUP($A23,summary_table_most_rec!$A:$AI,35,FALSE)="keep","2020",VLOOKUP(Tabelle4[[#This Row],[Fish Stock]],'manual check'!$A:$AI,35,FALSE))</f>
        <v>2020</v>
      </c>
      <c r="C23" s="9">
        <f t="shared" si="0"/>
        <v>7277.7165999999997</v>
      </c>
      <c r="D23">
        <f>IF(VLOOKUP($A23,summary_table_most_rec!$A:$AI,35,FALSE)="keep",VLOOKUP($A23,summary_table_most_rec!$A:$AD,summary_table_most_rec!G$1,FALSE),VLOOKUP($A23,'manual check'!$A:$AE,'manual check'!H$1,FALSE))</f>
        <v>106.5</v>
      </c>
      <c r="E23">
        <f>IF(VLOOKUP($A23,summary_table_most_rec!$A:$AI,35,FALSE)="keep",VLOOKUP($A23,summary_table_most_rec!$A:$AD,summary_table_most_rec!H$1,FALSE),VLOOKUP($A23,'manual check'!$A:$AE,'manual check'!I$1,FALSE))</f>
        <v>0</v>
      </c>
      <c r="F23">
        <f>IF(VLOOKUP($A23,summary_table_most_rec!$A:$AI,35,FALSE)="keep",VLOOKUP($A23,summary_table_most_rec!$A:$AD,summary_table_most_rec!I$1,FALSE),VLOOKUP($A23,'manual check'!$A:$AE,'manual check'!J$1,FALSE))</f>
        <v>1</v>
      </c>
      <c r="G23">
        <f>IF(VLOOKUP($A23,summary_table_most_rec!$A:$AI,35,FALSE)="keep",VLOOKUP($A23,summary_table_most_rec!$A:$AD,summary_table_most_rec!J$1,FALSE),VLOOKUP($A23,'manual check'!$A:$AE,'manual check'!K$1,FALSE))</f>
        <v>0</v>
      </c>
      <c r="H23">
        <f>IF(VLOOKUP($A23,summary_table_most_rec!$A:$AI,35,FALSE)="keep",VLOOKUP($A23,summary_table_most_rec!$A:$AD,summary_table_most_rec!K$1,FALSE),VLOOKUP($A23,'manual check'!$A:$AE,'manual check'!L$1,FALSE))</f>
        <v>177.21</v>
      </c>
      <c r="I23">
        <f>IF(VLOOKUP($A23,summary_table_most_rec!$A:$AI,35,FALSE)="keep",VLOOKUP($A23,summary_table_most_rec!$A:$AD,summary_table_most_rec!L$1,FALSE),VLOOKUP($A23,'manual check'!$A:$AE,'manual check'!M$1,FALSE))</f>
        <v>0</v>
      </c>
      <c r="J23">
        <f>IF(VLOOKUP($A23,summary_table_most_rec!$A:$AI,35,FALSE)="keep",VLOOKUP($A23,summary_table_most_rec!$A:$AD,summary_table_most_rec!M$1,FALSE),VLOOKUP($A23,'manual check'!$A:$AE,'manual check'!N$1,FALSE))</f>
        <v>0</v>
      </c>
      <c r="K23">
        <f>IF(VLOOKUP($A23,summary_table_most_rec!$A:$AI,35,FALSE)="keep",VLOOKUP($A23,summary_table_most_rec!$A:$AD,summary_table_most_rec!N$1,FALSE),VLOOKUP($A23,'manual check'!$A:$AE,'manual check'!O$1,FALSE))</f>
        <v>3806.7959999999998</v>
      </c>
      <c r="L23">
        <f>IF(VLOOKUP($A23,summary_table_most_rec!$A:$AI,35,FALSE)="keep",VLOOKUP($A23,summary_table_most_rec!$A:$AD,summary_table_most_rec!O$1,FALSE),VLOOKUP($A23,'manual check'!$A:$AE,'manual check'!P$1,FALSE))</f>
        <v>518.16920000000005</v>
      </c>
      <c r="M23">
        <f>IF(VLOOKUP($A23,summary_table_most_rec!$A:$AI,35,FALSE)="keep",VLOOKUP($A23,summary_table_most_rec!$A:$AD,summary_table_most_rec!P$1,FALSE),VLOOKUP($A23,'manual check'!$A:$AE,'manual check'!Q$1,FALSE))</f>
        <v>0</v>
      </c>
      <c r="N23">
        <f>IF(VLOOKUP($A23,summary_table_most_rec!$A:$AI,35,FALSE)="keep",VLOOKUP($A23,summary_table_most_rec!$A:$AD,summary_table_most_rec!Q$1,FALSE),VLOOKUP($A23,'manual check'!$A:$AE,'manual check'!R$1,FALSE))</f>
        <v>0</v>
      </c>
      <c r="O23">
        <f>IF(VLOOKUP($A23,summary_table_most_rec!$A:$AI,35,FALSE)="keep",VLOOKUP($A23,summary_table_most_rec!$A:$AD,summary_table_most_rec!R$1,FALSE),VLOOKUP($A23,'manual check'!$A:$AE,'manual check'!S$1,FALSE))</f>
        <v>2628.2894000000001</v>
      </c>
      <c r="P23">
        <f>IF(VLOOKUP($A23,summary_table_most_rec!$A:$AI,35,FALSE)="keep",VLOOKUP($A23,summary_table_most_rec!$A:$AD,summary_table_most_rec!S$1,FALSE),VLOOKUP($A23,'manual check'!$A:$AE,'manual check'!T$1,FALSE))</f>
        <v>0</v>
      </c>
      <c r="Q23">
        <f>IF(VLOOKUP($A23,summary_table_most_rec!$A:$AI,35,FALSE)="keep",VLOOKUP($A23,summary_table_most_rec!$A:$AD,summary_table_most_rec!T$1,FALSE),VLOOKUP($A23,'manual check'!$A:$AE,'manual check'!U$1,FALSE))</f>
        <v>0</v>
      </c>
      <c r="R23">
        <f>IF(VLOOKUP($A23,summary_table_most_rec!$A:$AI,35,FALSE)="keep",VLOOKUP($A23,summary_table_most_rec!$A:$AD,summary_table_most_rec!U$1,FALSE),VLOOKUP($A23,'manual check'!$A:$AE,'manual check'!V$1,FALSE))</f>
        <v>0</v>
      </c>
      <c r="S23">
        <f>IF(VLOOKUP($A23,summary_table_most_rec!$A:$AI,35,FALSE)="keep",VLOOKUP($A23,summary_table_most_rec!$A:$AD,summary_table_most_rec!V$1,FALSE),VLOOKUP($A23,'manual check'!$A:$AE,'manual check'!W$1,FALSE))</f>
        <v>0</v>
      </c>
      <c r="T23">
        <f>IF(VLOOKUP($A23,summary_table_most_rec!$A:$AI,35,FALSE)="keep",VLOOKUP($A23,summary_table_most_rec!$A:$AD,summary_table_most_rec!W$1,FALSE),VLOOKUP($A23,'manual check'!$A:$AE,'manual check'!X$1,FALSE))</f>
        <v>0</v>
      </c>
      <c r="U23">
        <f>IF(VLOOKUP($A23,summary_table_most_rec!$A:$AI,35,FALSE)="keep",VLOOKUP($A23,summary_table_most_rec!$A:$AD,summary_table_most_rec!X$1,FALSE),VLOOKUP($A23,'manual check'!$A:$AE,'manual check'!Y$1,FALSE))</f>
        <v>39.752000000000002</v>
      </c>
      <c r="V23">
        <f>IF(VLOOKUP($A23,summary_table_most_rec!$A:$AI,35,FALSE)="keep",VLOOKUP($A23,summary_table_most_rec!$A:$AD,summary_table_most_rec!Y$1,FALSE),VLOOKUP($A23,'manual check'!$A:$AE,'manual check'!Z$1,FALSE))</f>
        <v>0</v>
      </c>
      <c r="W23">
        <f>IF(VLOOKUP($A23,summary_table_most_rec!$A:$AI,35,FALSE)="keep",VLOOKUP($A23,summary_table_most_rec!$A:$AD,summary_table_most_rec!Z$1,FALSE),VLOOKUP($A23,'manual check'!$A:$AE,'manual check'!AA$1,FALSE))</f>
        <v>0</v>
      </c>
      <c r="X23">
        <f>IF(VLOOKUP($A23,summary_table_most_rec!$A:$AI,35,FALSE)="keep",VLOOKUP($A23,summary_table_most_rec!$A:$AD,summary_table_most_rec!AA$1,FALSE),VLOOKUP($A23,'manual check'!$A:$AE,'manual check'!AB$1,FALSE))</f>
        <v>0</v>
      </c>
      <c r="Y23">
        <f>IF(VLOOKUP($A23,summary_table_most_rec!$A:$AI,35,FALSE)="keep",VLOOKUP($A23,summary_table_most_rec!$A:$AD,summary_table_most_rec!AB$1,FALSE),VLOOKUP($A23,'manual check'!$A:$AE,'manual check'!AC$1,FALSE))</f>
        <v>0</v>
      </c>
      <c r="Z23">
        <f>IF(VLOOKUP($A23,summary_table_most_rec!$A:$AI,35,FALSE)="keep",VLOOKUP($A23,summary_table_most_rec!$A:$AD,summary_table_most_rec!AC$1,FALSE),VLOOKUP($A23,'manual check'!$A:$AE,'manual check'!AD$1,FALSE))</f>
        <v>0</v>
      </c>
      <c r="AA23">
        <f>IF(VLOOKUP($A23,summary_table_most_rec!$A:$AI,35,FALSE)="keep",VLOOKUP($A23,summary_table_most_rec!$A:$AD,summary_table_most_rec!AD$1,FALSE),VLOOKUP($A23,'manual check'!$A:$AE,'manual check'!AE$1,FALSE))</f>
        <v>0</v>
      </c>
    </row>
    <row r="24" spans="1:27" x14ac:dyDescent="0.3">
      <c r="A24" t="s">
        <v>64</v>
      </c>
      <c r="B24" s="9" t="str">
        <f>IF(VLOOKUP($A24,summary_table_most_rec!$A:$AI,35,FALSE)="keep","2020",VLOOKUP(Tabelle4[[#This Row],[Fish Stock]],'manual check'!$A:$AI,35,FALSE))</f>
        <v>2020</v>
      </c>
      <c r="C24" s="9">
        <f t="shared" si="0"/>
        <v>29153.939000000002</v>
      </c>
      <c r="D24">
        <f>IF(VLOOKUP($A24,summary_table_most_rec!$A:$AI,35,FALSE)="keep",VLOOKUP($A24,summary_table_most_rec!$A:$AD,summary_table_most_rec!G$1,FALSE),VLOOKUP($A24,'manual check'!$A:$AE,'manual check'!H$1,FALSE))</f>
        <v>40.000000000000007</v>
      </c>
      <c r="E24">
        <f>IF(VLOOKUP($A24,summary_table_most_rec!$A:$AI,35,FALSE)="keep",VLOOKUP($A24,summary_table_most_rec!$A:$AD,summary_table_most_rec!H$1,FALSE),VLOOKUP($A24,'manual check'!$A:$AE,'manual check'!I$1,FALSE))</f>
        <v>369.66449999999998</v>
      </c>
      <c r="F24">
        <f>IF(VLOOKUP($A24,summary_table_most_rec!$A:$AI,35,FALSE)="keep",VLOOKUP($A24,summary_table_most_rec!$A:$AD,summary_table_most_rec!I$1,FALSE),VLOOKUP($A24,'manual check'!$A:$AE,'manual check'!J$1,FALSE))</f>
        <v>1684</v>
      </c>
      <c r="G24">
        <f>IF(VLOOKUP($A24,summary_table_most_rec!$A:$AI,35,FALSE)="keep",VLOOKUP($A24,summary_table_most_rec!$A:$AD,summary_table_most_rec!J$1,FALSE),VLOOKUP($A24,'manual check'!$A:$AE,'manual check'!K$1,FALSE))</f>
        <v>0</v>
      </c>
      <c r="H24">
        <f>IF(VLOOKUP($A24,summary_table_most_rec!$A:$AI,35,FALSE)="keep",VLOOKUP($A24,summary_table_most_rec!$A:$AD,summary_table_most_rec!K$1,FALSE),VLOOKUP($A24,'manual check'!$A:$AE,'manual check'!L$1,FALSE))</f>
        <v>25.82</v>
      </c>
      <c r="I24">
        <f>IF(VLOOKUP($A24,summary_table_most_rec!$A:$AI,35,FALSE)="keep",VLOOKUP($A24,summary_table_most_rec!$A:$AD,summary_table_most_rec!L$1,FALSE),VLOOKUP($A24,'manual check'!$A:$AE,'manual check'!M$1,FALSE))</f>
        <v>0</v>
      </c>
      <c r="J24">
        <f>IF(VLOOKUP($A24,summary_table_most_rec!$A:$AI,35,FALSE)="keep",VLOOKUP($A24,summary_table_most_rec!$A:$AD,summary_table_most_rec!M$1,FALSE),VLOOKUP($A24,'manual check'!$A:$AE,'manual check'!N$1,FALSE))</f>
        <v>1.8</v>
      </c>
      <c r="K24">
        <f>IF(VLOOKUP($A24,summary_table_most_rec!$A:$AI,35,FALSE)="keep",VLOOKUP($A24,summary_table_most_rec!$A:$AD,summary_table_most_rec!N$1,FALSE),VLOOKUP($A24,'manual check'!$A:$AE,'manual check'!O$1,FALSE))</f>
        <v>230.358</v>
      </c>
      <c r="L24">
        <f>IF(VLOOKUP($A24,summary_table_most_rec!$A:$AI,35,FALSE)="keep",VLOOKUP($A24,summary_table_most_rec!$A:$AD,summary_table_most_rec!O$1,FALSE),VLOOKUP($A24,'manual check'!$A:$AE,'manual check'!P$1,FALSE))</f>
        <v>22700.9797</v>
      </c>
      <c r="M24">
        <f>IF(VLOOKUP($A24,summary_table_most_rec!$A:$AI,35,FALSE)="keep",VLOOKUP($A24,summary_table_most_rec!$A:$AD,summary_table_most_rec!P$1,FALSE),VLOOKUP($A24,'manual check'!$A:$AE,'manual check'!Q$1,FALSE))</f>
        <v>0</v>
      </c>
      <c r="N24">
        <f>IF(VLOOKUP($A24,summary_table_most_rec!$A:$AI,35,FALSE)="keep",VLOOKUP($A24,summary_table_most_rec!$A:$AD,summary_table_most_rec!Q$1,FALSE),VLOOKUP($A24,'manual check'!$A:$AE,'manual check'!R$1,FALSE))</f>
        <v>0</v>
      </c>
      <c r="O24">
        <f>IF(VLOOKUP($A24,summary_table_most_rec!$A:$AI,35,FALSE)="keep",VLOOKUP($A24,summary_table_most_rec!$A:$AD,summary_table_most_rec!R$1,FALSE),VLOOKUP($A24,'manual check'!$A:$AE,'manual check'!S$1,FALSE))</f>
        <v>448.1567</v>
      </c>
      <c r="P24">
        <f>IF(VLOOKUP($A24,summary_table_most_rec!$A:$AI,35,FALSE)="keep",VLOOKUP($A24,summary_table_most_rec!$A:$AD,summary_table_most_rec!S$1,FALSE),VLOOKUP($A24,'manual check'!$A:$AE,'manual check'!T$1,FALSE))</f>
        <v>0</v>
      </c>
      <c r="Q24">
        <f>IF(VLOOKUP($A24,summary_table_most_rec!$A:$AI,35,FALSE)="keep",VLOOKUP($A24,summary_table_most_rec!$A:$AD,summary_table_most_rec!T$1,FALSE),VLOOKUP($A24,'manual check'!$A:$AE,'manual check'!U$1,FALSE))</f>
        <v>0</v>
      </c>
      <c r="R24">
        <f>IF(VLOOKUP($A24,summary_table_most_rec!$A:$AI,35,FALSE)="keep",VLOOKUP($A24,summary_table_most_rec!$A:$AD,summary_table_most_rec!U$1,FALSE),VLOOKUP($A24,'manual check'!$A:$AE,'manual check'!V$1,FALSE))</f>
        <v>0</v>
      </c>
      <c r="S24">
        <f>IF(VLOOKUP($A24,summary_table_most_rec!$A:$AI,35,FALSE)="keep",VLOOKUP($A24,summary_table_most_rec!$A:$AD,summary_table_most_rec!V$1,FALSE),VLOOKUP($A24,'manual check'!$A:$AE,'manual check'!W$1,FALSE))</f>
        <v>130.233</v>
      </c>
      <c r="T24">
        <f>IF(VLOOKUP($A24,summary_table_most_rec!$A:$AI,35,FALSE)="keep",VLOOKUP($A24,summary_table_most_rec!$A:$AD,summary_table_most_rec!W$1,FALSE),VLOOKUP($A24,'manual check'!$A:$AE,'manual check'!X$1,FALSE))</f>
        <v>0</v>
      </c>
      <c r="U24">
        <f>IF(VLOOKUP($A24,summary_table_most_rec!$A:$AI,35,FALSE)="keep",VLOOKUP($A24,summary_table_most_rec!$A:$AD,summary_table_most_rec!X$1,FALSE),VLOOKUP($A24,'manual check'!$A:$AE,'manual check'!Y$1,FALSE))</f>
        <v>241.434</v>
      </c>
      <c r="V24">
        <f>IF(VLOOKUP($A24,summary_table_most_rec!$A:$AI,35,FALSE)="keep",VLOOKUP($A24,summary_table_most_rec!$A:$AD,summary_table_most_rec!Y$1,FALSE),VLOOKUP($A24,'manual check'!$A:$AE,'manual check'!Z$1,FALSE))</f>
        <v>3166.51</v>
      </c>
      <c r="W24">
        <f>IF(VLOOKUP($A24,summary_table_most_rec!$A:$AI,35,FALSE)="keep",VLOOKUP($A24,summary_table_most_rec!$A:$AD,summary_table_most_rec!Z$1,FALSE),VLOOKUP($A24,'manual check'!$A:$AE,'manual check'!AA$1,FALSE))</f>
        <v>0</v>
      </c>
      <c r="X24">
        <f>IF(VLOOKUP($A24,summary_table_most_rec!$A:$AI,35,FALSE)="keep",VLOOKUP($A24,summary_table_most_rec!$A:$AD,summary_table_most_rec!AA$1,FALSE),VLOOKUP($A24,'manual check'!$A:$AE,'manual check'!AB$1,FALSE))</f>
        <v>0</v>
      </c>
      <c r="Y24">
        <f>IF(VLOOKUP($A24,summary_table_most_rec!$A:$AI,35,FALSE)="keep",VLOOKUP($A24,summary_table_most_rec!$A:$AD,summary_table_most_rec!AB$1,FALSE),VLOOKUP($A24,'manual check'!$A:$AE,'manual check'!AC$1,FALSE))</f>
        <v>0</v>
      </c>
      <c r="Z24">
        <f>IF(VLOOKUP($A24,summary_table_most_rec!$A:$AI,35,FALSE)="keep",VLOOKUP($A24,summary_table_most_rec!$A:$AD,summary_table_most_rec!AC$1,FALSE),VLOOKUP($A24,'manual check'!$A:$AE,'manual check'!AD$1,FALSE))</f>
        <v>114.98309999999999</v>
      </c>
      <c r="AA24">
        <f>IF(VLOOKUP($A24,summary_table_most_rec!$A:$AI,35,FALSE)="keep",VLOOKUP($A24,summary_table_most_rec!$A:$AD,summary_table_most_rec!AD$1,FALSE),VLOOKUP($A24,'manual check'!$A:$AE,'manual check'!AE$1,FALSE))</f>
        <v>0</v>
      </c>
    </row>
    <row r="25" spans="1:27" x14ac:dyDescent="0.3">
      <c r="A25" t="s">
        <v>65</v>
      </c>
      <c r="B25" s="9" t="str">
        <f>IF(VLOOKUP($A25,summary_table_most_rec!$A:$AI,35,FALSE)="keep","2020",VLOOKUP(Tabelle4[[#This Row],[Fish Stock]],'manual check'!$A:$AI,35,FALSE))</f>
        <v>2020</v>
      </c>
      <c r="C25" s="9">
        <f t="shared" si="0"/>
        <v>179624.81497000001</v>
      </c>
      <c r="D25">
        <f>IF(VLOOKUP($A25,summary_table_most_rec!$A:$AI,35,FALSE)="keep",VLOOKUP($A25,summary_table_most_rec!$A:$AD,summary_table_most_rec!G$1,FALSE),VLOOKUP($A25,'manual check'!$A:$AE,'manual check'!H$1,FALSE))</f>
        <v>0</v>
      </c>
      <c r="E25">
        <f>IF(VLOOKUP($A25,summary_table_most_rec!$A:$AI,35,FALSE)="keep",VLOOKUP($A25,summary_table_most_rec!$A:$AD,summary_table_most_rec!H$1,FALSE),VLOOKUP($A25,'manual check'!$A:$AE,'manual check'!I$1,FALSE))</f>
        <v>281.90890000000002</v>
      </c>
      <c r="F25">
        <f>IF(VLOOKUP($A25,summary_table_most_rec!$A:$AI,35,FALSE)="keep",VLOOKUP($A25,summary_table_most_rec!$A:$AD,summary_table_most_rec!I$1,FALSE),VLOOKUP($A25,'manual check'!$A:$AE,'manual check'!J$1,FALSE))</f>
        <v>5</v>
      </c>
      <c r="G25">
        <f>IF(VLOOKUP($A25,summary_table_most_rec!$A:$AI,35,FALSE)="keep",VLOOKUP($A25,summary_table_most_rec!$A:$AD,summary_table_most_rec!J$1,FALSE),VLOOKUP($A25,'manual check'!$A:$AE,'manual check'!K$1,FALSE))</f>
        <v>4.4800000000000004</v>
      </c>
      <c r="H25">
        <f>IF(VLOOKUP($A25,summary_table_most_rec!$A:$AI,35,FALSE)="keep",VLOOKUP($A25,summary_table_most_rec!$A:$AD,summary_table_most_rec!K$1,FALSE),VLOOKUP($A25,'manual check'!$A:$AE,'manual check'!L$1,FALSE))</f>
        <v>44.52</v>
      </c>
      <c r="I25">
        <f>IF(VLOOKUP($A25,summary_table_most_rec!$A:$AI,35,FALSE)="keep",VLOOKUP($A25,summary_table_most_rec!$A:$AD,summary_table_most_rec!L$1,FALSE),VLOOKUP($A25,'manual check'!$A:$AE,'manual check'!M$1,FALSE))</f>
        <v>0</v>
      </c>
      <c r="J25">
        <f>IF(VLOOKUP($A25,summary_table_most_rec!$A:$AI,35,FALSE)="keep",VLOOKUP($A25,summary_table_most_rec!$A:$AD,summary_table_most_rec!M$1,FALSE),VLOOKUP($A25,'manual check'!$A:$AE,'manual check'!N$1,FALSE))</f>
        <v>1359.2190700000001</v>
      </c>
      <c r="K25">
        <f>IF(VLOOKUP($A25,summary_table_most_rec!$A:$AI,35,FALSE)="keep",VLOOKUP($A25,summary_table_most_rec!$A:$AD,summary_table_most_rec!N$1,FALSE),VLOOKUP($A25,'manual check'!$A:$AE,'manual check'!O$1,FALSE))</f>
        <v>96.003</v>
      </c>
      <c r="L25">
        <f>IF(VLOOKUP($A25,summary_table_most_rec!$A:$AI,35,FALSE)="keep",VLOOKUP($A25,summary_table_most_rec!$A:$AD,summary_table_most_rec!O$1,FALSE),VLOOKUP($A25,'manual check'!$A:$AE,'manual check'!P$1,FALSE))</f>
        <v>0</v>
      </c>
      <c r="M25">
        <f>IF(VLOOKUP($A25,summary_table_most_rec!$A:$AI,35,FALSE)="keep",VLOOKUP($A25,summary_table_most_rec!$A:$AD,summary_table_most_rec!P$1,FALSE),VLOOKUP($A25,'manual check'!$A:$AE,'manual check'!Q$1,FALSE))</f>
        <v>0</v>
      </c>
      <c r="N25">
        <f>IF(VLOOKUP($A25,summary_table_most_rec!$A:$AI,35,FALSE)="keep",VLOOKUP($A25,summary_table_most_rec!$A:$AD,summary_table_most_rec!Q$1,FALSE),VLOOKUP($A25,'manual check'!$A:$AE,'manual check'!R$1,FALSE))</f>
        <v>835.9</v>
      </c>
      <c r="O25">
        <f>IF(VLOOKUP($A25,summary_table_most_rec!$A:$AI,35,FALSE)="keep",VLOOKUP($A25,summary_table_most_rec!$A:$AD,summary_table_most_rec!R$1,FALSE),VLOOKUP($A25,'manual check'!$A:$AE,'manual check'!S$1,FALSE))</f>
        <v>0</v>
      </c>
      <c r="P25">
        <f>IF(VLOOKUP($A25,summary_table_most_rec!$A:$AI,35,FALSE)="keep",VLOOKUP($A25,summary_table_most_rec!$A:$AD,summary_table_most_rec!S$1,FALSE),VLOOKUP($A25,'manual check'!$A:$AE,'manual check'!T$1,FALSE))</f>
        <v>0</v>
      </c>
      <c r="Q25">
        <f>IF(VLOOKUP($A25,summary_table_most_rec!$A:$AI,35,FALSE)="keep",VLOOKUP($A25,summary_table_most_rec!$A:$AD,summary_table_most_rec!T$1,FALSE),VLOOKUP($A25,'manual check'!$A:$AE,'manual check'!U$1,FALSE))</f>
        <v>549</v>
      </c>
      <c r="R25">
        <f>IF(VLOOKUP($A25,summary_table_most_rec!$A:$AI,35,FALSE)="keep",VLOOKUP($A25,summary_table_most_rec!$A:$AD,summary_table_most_rec!U$1,FALSE),VLOOKUP($A25,'manual check'!$A:$AE,'manual check'!V$1,FALSE))</f>
        <v>0</v>
      </c>
      <c r="S25">
        <f>IF(VLOOKUP($A25,summary_table_most_rec!$A:$AI,35,FALSE)="keep",VLOOKUP($A25,summary_table_most_rec!$A:$AD,summary_table_most_rec!V$1,FALSE),VLOOKUP($A25,'manual check'!$A:$AE,'manual check'!W$1,FALSE))</f>
        <v>5.7880000000000003</v>
      </c>
      <c r="T25">
        <f>IF(VLOOKUP($A25,summary_table_most_rec!$A:$AI,35,FALSE)="keep",VLOOKUP($A25,summary_table_most_rec!$A:$AD,summary_table_most_rec!W$1,FALSE),VLOOKUP($A25,'manual check'!$A:$AE,'manual check'!X$1,FALSE))</f>
        <v>0</v>
      </c>
      <c r="U25">
        <f>IF(VLOOKUP($A25,summary_table_most_rec!$A:$AI,35,FALSE)="keep",VLOOKUP($A25,summary_table_most_rec!$A:$AD,summary_table_most_rec!X$1,FALSE),VLOOKUP($A25,'manual check'!$A:$AE,'manual check'!Y$1,FALSE))</f>
        <v>0</v>
      </c>
      <c r="V25">
        <f>IF(VLOOKUP($A25,summary_table_most_rec!$A:$AI,35,FALSE)="keep",VLOOKUP($A25,summary_table_most_rec!$A:$AD,summary_table_most_rec!Y$1,FALSE),VLOOKUP($A25,'manual check'!$A:$AE,'manual check'!Z$1,FALSE))</f>
        <v>87344.66</v>
      </c>
      <c r="W25">
        <f>IF(VLOOKUP($A25,summary_table_most_rec!$A:$AI,35,FALSE)="keep",VLOOKUP($A25,summary_table_most_rec!$A:$AD,summary_table_most_rec!Z$1,FALSE),VLOOKUP($A25,'manual check'!$A:$AE,'manual check'!AA$1,FALSE))</f>
        <v>7.0180999999999996</v>
      </c>
      <c r="X25">
        <f>IF(VLOOKUP($A25,summary_table_most_rec!$A:$AI,35,FALSE)="keep",VLOOKUP($A25,summary_table_most_rec!$A:$AD,summary_table_most_rec!AA$1,FALSE),VLOOKUP($A25,'manual check'!$A:$AE,'manual check'!AB$1,FALSE))</f>
        <v>60.73</v>
      </c>
      <c r="Y25">
        <f>IF(VLOOKUP($A25,summary_table_most_rec!$A:$AI,35,FALSE)="keep",VLOOKUP($A25,summary_table_most_rec!$A:$AD,summary_table_most_rec!AB$1,FALSE),VLOOKUP($A25,'manual check'!$A:$AE,'manual check'!AC$1,FALSE))</f>
        <v>89030</v>
      </c>
      <c r="Z25">
        <f>IF(VLOOKUP($A25,summary_table_most_rec!$A:$AI,35,FALSE)="keep",VLOOKUP($A25,summary_table_most_rec!$A:$AD,summary_table_most_rec!AC$1,FALSE),VLOOKUP($A25,'manual check'!$A:$AE,'manual check'!AD$1,FALSE))</f>
        <v>0.58789999999999998</v>
      </c>
      <c r="AA25">
        <f>IF(VLOOKUP($A25,summary_table_most_rec!$A:$AI,35,FALSE)="keep",VLOOKUP($A25,summary_table_most_rec!$A:$AD,summary_table_most_rec!AD$1,FALSE),VLOOKUP($A25,'manual check'!$A:$AE,'manual check'!AE$1,FALSE))</f>
        <v>0</v>
      </c>
    </row>
    <row r="26" spans="1:27" x14ac:dyDescent="0.3">
      <c r="A26" t="s">
        <v>66</v>
      </c>
      <c r="B26" s="9" t="str">
        <f>IF(VLOOKUP($A26,summary_table_most_rec!$A:$AI,35,FALSE)="keep","2020",VLOOKUP(Tabelle4[[#This Row],[Fish Stock]],'manual check'!$A:$AI,35,FALSE))</f>
        <v>2020</v>
      </c>
      <c r="C26" s="9">
        <f t="shared" si="0"/>
        <v>8764.2330000000002</v>
      </c>
      <c r="D26">
        <f>IF(VLOOKUP($A26,summary_table_most_rec!$A:$AI,35,FALSE)="keep",VLOOKUP($A26,summary_table_most_rec!$A:$AD,summary_table_most_rec!G$1,FALSE),VLOOKUP($A26,'manual check'!$A:$AE,'manual check'!H$1,FALSE))</f>
        <v>0</v>
      </c>
      <c r="E26">
        <f>IF(VLOOKUP($A26,summary_table_most_rec!$A:$AI,35,FALSE)="keep",VLOOKUP($A26,summary_table_most_rec!$A:$AD,summary_table_most_rec!H$1,FALSE),VLOOKUP($A26,'manual check'!$A:$AE,'manual check'!I$1,FALSE))</f>
        <v>0</v>
      </c>
      <c r="F26">
        <f>IF(VLOOKUP($A26,summary_table_most_rec!$A:$AI,35,FALSE)="keep",VLOOKUP($A26,summary_table_most_rec!$A:$AD,summary_table_most_rec!I$1,FALSE),VLOOKUP($A26,'manual check'!$A:$AE,'manual check'!J$1,FALSE))</f>
        <v>0</v>
      </c>
      <c r="G26">
        <f>IF(VLOOKUP($A26,summary_table_most_rec!$A:$AI,35,FALSE)="keep",VLOOKUP($A26,summary_table_most_rec!$A:$AD,summary_table_most_rec!J$1,FALSE),VLOOKUP($A26,'manual check'!$A:$AE,'manual check'!K$1,FALSE))</f>
        <v>0</v>
      </c>
      <c r="H26">
        <f>IF(VLOOKUP($A26,summary_table_most_rec!$A:$AI,35,FALSE)="keep",VLOOKUP($A26,summary_table_most_rec!$A:$AD,summary_table_most_rec!K$1,FALSE),VLOOKUP($A26,'manual check'!$A:$AE,'manual check'!L$1,FALSE))</f>
        <v>6579.2999999999993</v>
      </c>
      <c r="I26">
        <f>IF(VLOOKUP($A26,summary_table_most_rec!$A:$AI,35,FALSE)="keep",VLOOKUP($A26,summary_table_most_rec!$A:$AD,summary_table_most_rec!L$1,FALSE),VLOOKUP($A26,'manual check'!$A:$AE,'manual check'!M$1,FALSE))</f>
        <v>0</v>
      </c>
      <c r="J26">
        <f>IF(VLOOKUP($A26,summary_table_most_rec!$A:$AI,35,FALSE)="keep",VLOOKUP($A26,summary_table_most_rec!$A:$AD,summary_table_most_rec!M$1,FALSE),VLOOKUP($A26,'manual check'!$A:$AE,'manual check'!N$1,FALSE))</f>
        <v>0</v>
      </c>
      <c r="K26">
        <f>IF(VLOOKUP($A26,summary_table_most_rec!$A:$AI,35,FALSE)="keep",VLOOKUP($A26,summary_table_most_rec!$A:$AD,summary_table_most_rec!N$1,FALSE),VLOOKUP($A26,'manual check'!$A:$AE,'manual check'!O$1,FALSE))</f>
        <v>49.203000000000003</v>
      </c>
      <c r="L26">
        <f>IF(VLOOKUP($A26,summary_table_most_rec!$A:$AI,35,FALSE)="keep",VLOOKUP($A26,summary_table_most_rec!$A:$AD,summary_table_most_rec!O$1,FALSE),VLOOKUP($A26,'manual check'!$A:$AE,'manual check'!P$1,FALSE))</f>
        <v>0</v>
      </c>
      <c r="M26">
        <f>IF(VLOOKUP($A26,summary_table_most_rec!$A:$AI,35,FALSE)="keep",VLOOKUP($A26,summary_table_most_rec!$A:$AD,summary_table_most_rec!P$1,FALSE),VLOOKUP($A26,'manual check'!$A:$AE,'manual check'!Q$1,FALSE))</f>
        <v>0</v>
      </c>
      <c r="N26">
        <f>IF(VLOOKUP($A26,summary_table_most_rec!$A:$AI,35,FALSE)="keep",VLOOKUP($A26,summary_table_most_rec!$A:$AD,summary_table_most_rec!Q$1,FALSE),VLOOKUP($A26,'manual check'!$A:$AE,'manual check'!R$1,FALSE))</f>
        <v>0</v>
      </c>
      <c r="O26">
        <f>IF(VLOOKUP($A26,summary_table_most_rec!$A:$AI,35,FALSE)="keep",VLOOKUP($A26,summary_table_most_rec!$A:$AD,summary_table_most_rec!R$1,FALSE),VLOOKUP($A26,'manual check'!$A:$AE,'manual check'!S$1,FALSE))</f>
        <v>0</v>
      </c>
      <c r="P26">
        <f>IF(VLOOKUP($A26,summary_table_most_rec!$A:$AI,35,FALSE)="keep",VLOOKUP($A26,summary_table_most_rec!$A:$AD,summary_table_most_rec!S$1,FALSE),VLOOKUP($A26,'manual check'!$A:$AE,'manual check'!T$1,FALSE))</f>
        <v>0</v>
      </c>
      <c r="Q26">
        <f>IF(VLOOKUP($A26,summary_table_most_rec!$A:$AI,35,FALSE)="keep",VLOOKUP($A26,summary_table_most_rec!$A:$AD,summary_table_most_rec!T$1,FALSE),VLOOKUP($A26,'manual check'!$A:$AE,'manual check'!U$1,FALSE))</f>
        <v>0</v>
      </c>
      <c r="R26">
        <f>IF(VLOOKUP($A26,summary_table_most_rec!$A:$AI,35,FALSE)="keep",VLOOKUP($A26,summary_table_most_rec!$A:$AD,summary_table_most_rec!U$1,FALSE),VLOOKUP($A26,'manual check'!$A:$AE,'manual check'!V$1,FALSE))</f>
        <v>0</v>
      </c>
      <c r="S26">
        <f>IF(VLOOKUP($A26,summary_table_most_rec!$A:$AI,35,FALSE)="keep",VLOOKUP($A26,summary_table_most_rec!$A:$AD,summary_table_most_rec!V$1,FALSE),VLOOKUP($A26,'manual check'!$A:$AE,'manual check'!W$1,FALSE))</f>
        <v>0</v>
      </c>
      <c r="T26">
        <f>IF(VLOOKUP($A26,summary_table_most_rec!$A:$AI,35,FALSE)="keep",VLOOKUP($A26,summary_table_most_rec!$A:$AD,summary_table_most_rec!W$1,FALSE),VLOOKUP($A26,'manual check'!$A:$AE,'manual check'!X$1,FALSE))</f>
        <v>0</v>
      </c>
      <c r="U26">
        <f>IF(VLOOKUP($A26,summary_table_most_rec!$A:$AI,35,FALSE)="keep",VLOOKUP($A26,summary_table_most_rec!$A:$AD,summary_table_most_rec!X$1,FALSE),VLOOKUP($A26,'manual check'!$A:$AE,'manual check'!Y$1,FALSE))</f>
        <v>0</v>
      </c>
      <c r="V26">
        <f>IF(VLOOKUP($A26,summary_table_most_rec!$A:$AI,35,FALSE)="keep",VLOOKUP($A26,summary_table_most_rec!$A:$AD,summary_table_most_rec!Y$1,FALSE),VLOOKUP($A26,'manual check'!$A:$AE,'manual check'!Z$1,FALSE))</f>
        <v>0</v>
      </c>
      <c r="W26">
        <f>IF(VLOOKUP($A26,summary_table_most_rec!$A:$AI,35,FALSE)="keep",VLOOKUP($A26,summary_table_most_rec!$A:$AD,summary_table_most_rec!Z$1,FALSE),VLOOKUP($A26,'manual check'!$A:$AE,'manual check'!AA$1,FALSE))</f>
        <v>0</v>
      </c>
      <c r="X26">
        <f>IF(VLOOKUP($A26,summary_table_most_rec!$A:$AI,35,FALSE)="keep",VLOOKUP($A26,summary_table_most_rec!$A:$AD,summary_table_most_rec!AA$1,FALSE),VLOOKUP($A26,'manual check'!$A:$AE,'manual check'!AB$1,FALSE))</f>
        <v>2135.73</v>
      </c>
      <c r="Y26">
        <f>IF(VLOOKUP($A26,summary_table_most_rec!$A:$AI,35,FALSE)="keep",VLOOKUP($A26,summary_table_most_rec!$A:$AD,summary_table_most_rec!AB$1,FALSE),VLOOKUP($A26,'manual check'!$A:$AE,'manual check'!AC$1,FALSE))</f>
        <v>0</v>
      </c>
      <c r="Z26">
        <f>IF(VLOOKUP($A26,summary_table_most_rec!$A:$AI,35,FALSE)="keep",VLOOKUP($A26,summary_table_most_rec!$A:$AD,summary_table_most_rec!AC$1,FALSE),VLOOKUP($A26,'manual check'!$A:$AE,'manual check'!AD$1,FALSE))</f>
        <v>0</v>
      </c>
      <c r="AA26">
        <f>IF(VLOOKUP($A26,summary_table_most_rec!$A:$AI,35,FALSE)="keep",VLOOKUP($A26,summary_table_most_rec!$A:$AD,summary_table_most_rec!AD$1,FALSE),VLOOKUP($A26,'manual check'!$A:$AE,'manual check'!AE$1,FALSE))</f>
        <v>0</v>
      </c>
    </row>
    <row r="27" spans="1:27" x14ac:dyDescent="0.3">
      <c r="A27" t="s">
        <v>67</v>
      </c>
      <c r="B27" s="9" t="str">
        <f>IF(VLOOKUP($A27,summary_table_most_rec!$A:$AI,35,FALSE)="keep","2020",VLOOKUP(Tabelle4[[#This Row],[Fish Stock]],'manual check'!$A:$AI,35,FALSE))</f>
        <v>2020</v>
      </c>
      <c r="C27" s="9">
        <f t="shared" si="0"/>
        <v>72428.844600000011</v>
      </c>
      <c r="D27">
        <f>IF(VLOOKUP($A27,summary_table_most_rec!$A:$AI,35,FALSE)="keep",VLOOKUP($A27,summary_table_most_rec!$A:$AD,summary_table_most_rec!G$1,FALSE),VLOOKUP($A27,'manual check'!$A:$AE,'manual check'!H$1,FALSE))</f>
        <v>79.900000000000006</v>
      </c>
      <c r="E27">
        <f>IF(VLOOKUP($A27,summary_table_most_rec!$A:$AI,35,FALSE)="keep",VLOOKUP($A27,summary_table_most_rec!$A:$AD,summary_table_most_rec!H$1,FALSE),VLOOKUP($A27,'manual check'!$A:$AE,'manual check'!I$1,FALSE))</f>
        <v>408.7561</v>
      </c>
      <c r="F27">
        <f>IF(VLOOKUP($A27,summary_table_most_rec!$A:$AI,35,FALSE)="keep",VLOOKUP($A27,summary_table_most_rec!$A:$AD,summary_table_most_rec!I$1,FALSE),VLOOKUP($A27,'manual check'!$A:$AE,'manual check'!J$1,FALSE))</f>
        <v>3303</v>
      </c>
      <c r="G27">
        <f>IF(VLOOKUP($A27,summary_table_most_rec!$A:$AI,35,FALSE)="keep",VLOOKUP($A27,summary_table_most_rec!$A:$AD,summary_table_most_rec!J$1,FALSE),VLOOKUP($A27,'manual check'!$A:$AE,'manual check'!K$1,FALSE))</f>
        <v>0</v>
      </c>
      <c r="H27">
        <f>IF(VLOOKUP($A27,summary_table_most_rec!$A:$AI,35,FALSE)="keep",VLOOKUP($A27,summary_table_most_rec!$A:$AD,summary_table_most_rec!K$1,FALSE),VLOOKUP($A27,'manual check'!$A:$AE,'manual check'!L$1,FALSE))</f>
        <v>24381.31</v>
      </c>
      <c r="I27">
        <f>IF(VLOOKUP($A27,summary_table_most_rec!$A:$AI,35,FALSE)="keep",VLOOKUP($A27,summary_table_most_rec!$A:$AD,summary_table_most_rec!L$1,FALSE),VLOOKUP($A27,'manual check'!$A:$AE,'manual check'!M$1,FALSE))</f>
        <v>0</v>
      </c>
      <c r="J27">
        <f>IF(VLOOKUP($A27,summary_table_most_rec!$A:$AI,35,FALSE)="keep",VLOOKUP($A27,summary_table_most_rec!$A:$AD,summary_table_most_rec!M$1,FALSE),VLOOKUP($A27,'manual check'!$A:$AE,'manual check'!N$1,FALSE))</f>
        <v>0</v>
      </c>
      <c r="K27">
        <f>IF(VLOOKUP($A27,summary_table_most_rec!$A:$AI,35,FALSE)="keep",VLOOKUP($A27,summary_table_most_rec!$A:$AD,summary_table_most_rec!N$1,FALSE),VLOOKUP($A27,'manual check'!$A:$AE,'manual check'!O$1,FALSE))</f>
        <v>29918.482</v>
      </c>
      <c r="L27">
        <f>IF(VLOOKUP($A27,summary_table_most_rec!$A:$AI,35,FALSE)="keep",VLOOKUP($A27,summary_table_most_rec!$A:$AD,summary_table_most_rec!O$1,FALSE),VLOOKUP($A27,'manual check'!$A:$AE,'manual check'!P$1,FALSE))</f>
        <v>7515.3558999999996</v>
      </c>
      <c r="M27">
        <f>IF(VLOOKUP($A27,summary_table_most_rec!$A:$AI,35,FALSE)="keep",VLOOKUP($A27,summary_table_most_rec!$A:$AD,summary_table_most_rec!P$1,FALSE),VLOOKUP($A27,'manual check'!$A:$AE,'manual check'!Q$1,FALSE))</f>
        <v>0</v>
      </c>
      <c r="N27">
        <f>IF(VLOOKUP($A27,summary_table_most_rec!$A:$AI,35,FALSE)="keep",VLOOKUP($A27,summary_table_most_rec!$A:$AD,summary_table_most_rec!Q$1,FALSE),VLOOKUP($A27,'manual check'!$A:$AE,'manual check'!R$1,FALSE))</f>
        <v>0</v>
      </c>
      <c r="O27">
        <f>IF(VLOOKUP($A27,summary_table_most_rec!$A:$AI,35,FALSE)="keep",VLOOKUP($A27,summary_table_most_rec!$A:$AD,summary_table_most_rec!R$1,FALSE),VLOOKUP($A27,'manual check'!$A:$AE,'manual check'!S$1,FALSE))</f>
        <v>3552.3054999999999</v>
      </c>
      <c r="P27">
        <f>IF(VLOOKUP($A27,summary_table_most_rec!$A:$AI,35,FALSE)="keep",VLOOKUP($A27,summary_table_most_rec!$A:$AD,summary_table_most_rec!S$1,FALSE),VLOOKUP($A27,'manual check'!$A:$AE,'manual check'!T$1,FALSE))</f>
        <v>0</v>
      </c>
      <c r="Q27">
        <f>IF(VLOOKUP($A27,summary_table_most_rec!$A:$AI,35,FALSE)="keep",VLOOKUP($A27,summary_table_most_rec!$A:$AD,summary_table_most_rec!T$1,FALSE),VLOOKUP($A27,'manual check'!$A:$AE,'manual check'!U$1,FALSE))</f>
        <v>0</v>
      </c>
      <c r="R27">
        <f>IF(VLOOKUP($A27,summary_table_most_rec!$A:$AI,35,FALSE)="keep",VLOOKUP($A27,summary_table_most_rec!$A:$AD,summary_table_most_rec!U$1,FALSE),VLOOKUP($A27,'manual check'!$A:$AE,'manual check'!V$1,FALSE))</f>
        <v>0</v>
      </c>
      <c r="S27">
        <f>IF(VLOOKUP($A27,summary_table_most_rec!$A:$AI,35,FALSE)="keep",VLOOKUP($A27,summary_table_most_rec!$A:$AD,summary_table_most_rec!V$1,FALSE),VLOOKUP($A27,'manual check'!$A:$AE,'manual check'!W$1,FALSE))</f>
        <v>0</v>
      </c>
      <c r="T27">
        <f>IF(VLOOKUP($A27,summary_table_most_rec!$A:$AI,35,FALSE)="keep",VLOOKUP($A27,summary_table_most_rec!$A:$AD,summary_table_most_rec!W$1,FALSE),VLOOKUP($A27,'manual check'!$A:$AE,'manual check'!X$1,FALSE))</f>
        <v>0</v>
      </c>
      <c r="U27">
        <f>IF(VLOOKUP($A27,summary_table_most_rec!$A:$AI,35,FALSE)="keep",VLOOKUP($A27,summary_table_most_rec!$A:$AD,summary_table_most_rec!X$1,FALSE),VLOOKUP($A27,'manual check'!$A:$AE,'manual check'!Y$1,FALSE))</f>
        <v>298.10500000000002</v>
      </c>
      <c r="V27">
        <f>IF(VLOOKUP($A27,summary_table_most_rec!$A:$AI,35,FALSE)="keep",VLOOKUP($A27,summary_table_most_rec!$A:$AD,summary_table_most_rec!Y$1,FALSE),VLOOKUP($A27,'manual check'!$A:$AE,'manual check'!Z$1,FALSE))</f>
        <v>2871.13</v>
      </c>
      <c r="W27">
        <f>IF(VLOOKUP($A27,summary_table_most_rec!$A:$AI,35,FALSE)="keep",VLOOKUP($A27,summary_table_most_rec!$A:$AD,summary_table_most_rec!Z$1,FALSE),VLOOKUP($A27,'manual check'!$A:$AE,'manual check'!AA$1,FALSE))</f>
        <v>46.87</v>
      </c>
      <c r="X27">
        <f>IF(VLOOKUP($A27,summary_table_most_rec!$A:$AI,35,FALSE)="keep",VLOOKUP($A27,summary_table_most_rec!$A:$AD,summary_table_most_rec!AA$1,FALSE),VLOOKUP($A27,'manual check'!$A:$AE,'manual check'!AB$1,FALSE))</f>
        <v>1.44</v>
      </c>
      <c r="Y27">
        <f>IF(VLOOKUP($A27,summary_table_most_rec!$A:$AI,35,FALSE)="keep",VLOOKUP($A27,summary_table_most_rec!$A:$AD,summary_table_most_rec!AB$1,FALSE),VLOOKUP($A27,'manual check'!$A:$AE,'manual check'!AC$1,FALSE))</f>
        <v>0</v>
      </c>
      <c r="Z27">
        <f>IF(VLOOKUP($A27,summary_table_most_rec!$A:$AI,35,FALSE)="keep",VLOOKUP($A27,summary_table_most_rec!$A:$AD,summary_table_most_rec!AC$1,FALSE),VLOOKUP($A27,'manual check'!$A:$AE,'manual check'!AD$1,FALSE))</f>
        <v>52.190100000000001</v>
      </c>
      <c r="AA27">
        <f>IF(VLOOKUP($A27,summary_table_most_rec!$A:$AI,35,FALSE)="keep",VLOOKUP($A27,summary_table_most_rec!$A:$AD,summary_table_most_rec!AD$1,FALSE),VLOOKUP($A27,'manual check'!$A:$AE,'manual check'!AE$1,FALSE))</f>
        <v>0</v>
      </c>
    </row>
    <row r="28" spans="1:27" x14ac:dyDescent="0.3">
      <c r="A28" t="s">
        <v>68</v>
      </c>
      <c r="B28" s="9">
        <f>IF(VLOOKUP($A28,summary_table_most_rec!$A:$AI,35,FALSE)="keep","2020",VLOOKUP(Tabelle4[[#This Row],[Fish Stock]],'manual check'!$A:$AI,35,FALSE))</f>
        <v>2021</v>
      </c>
      <c r="C28" s="9">
        <f t="shared" si="0"/>
        <v>70084</v>
      </c>
      <c r="D28">
        <f>IF(VLOOKUP($A28,summary_table_most_rec!$A:$AI,35,FALSE)="keep",VLOOKUP($A28,summary_table_most_rec!$A:$AD,summary_table_most_rec!G$1,FALSE),VLOOKUP($A28,'manual check'!$A:$AE,'manual check'!H$1,FALSE))</f>
        <v>0</v>
      </c>
      <c r="E28">
        <f>IF(VLOOKUP($A28,summary_table_most_rec!$A:$AI,35,FALSE)="keep",VLOOKUP($A28,summary_table_most_rec!$A:$AD,summary_table_most_rec!H$1,FALSE),VLOOKUP($A28,'manual check'!$A:$AE,'manual check'!I$1,FALSE))</f>
        <v>0</v>
      </c>
      <c r="F28">
        <f>IF(VLOOKUP($A28,summary_table_most_rec!$A:$AI,35,FALSE)="keep",VLOOKUP($A28,summary_table_most_rec!$A:$AD,summary_table_most_rec!I$1,FALSE),VLOOKUP($A28,'manual check'!$A:$AE,'manual check'!J$1,FALSE))</f>
        <v>0</v>
      </c>
      <c r="G28">
        <f>IF(VLOOKUP($A28,summary_table_most_rec!$A:$AI,35,FALSE)="keep",VLOOKUP($A28,summary_table_most_rec!$A:$AD,summary_table_most_rec!J$1,FALSE),VLOOKUP($A28,'manual check'!$A:$AE,'manual check'!K$1,FALSE))</f>
        <v>0</v>
      </c>
      <c r="H28">
        <f>IF(VLOOKUP($A28,summary_table_most_rec!$A:$AI,35,FALSE)="keep",VLOOKUP($A28,summary_table_most_rec!$A:$AD,summary_table_most_rec!K$1,FALSE),VLOOKUP($A28,'manual check'!$A:$AE,'manual check'!L$1,FALSE))</f>
        <v>0</v>
      </c>
      <c r="I28">
        <f>IF(VLOOKUP($A28,summary_table_most_rec!$A:$AI,35,FALSE)="keep",VLOOKUP($A28,summary_table_most_rec!$A:$AD,summary_table_most_rec!L$1,FALSE),VLOOKUP($A28,'manual check'!$A:$AE,'manual check'!M$1,FALSE))</f>
        <v>0</v>
      </c>
      <c r="J28">
        <f>IF(VLOOKUP($A28,summary_table_most_rec!$A:$AI,35,FALSE)="keep",VLOOKUP($A28,summary_table_most_rec!$A:$AD,summary_table_most_rec!M$1,FALSE),VLOOKUP($A28,'manual check'!$A:$AE,'manual check'!N$1,FALSE))</f>
        <v>0</v>
      </c>
      <c r="K28">
        <f>IF(VLOOKUP($A28,summary_table_most_rec!$A:$AI,35,FALSE)="keep",VLOOKUP($A28,summary_table_most_rec!$A:$AD,summary_table_most_rec!N$1,FALSE),VLOOKUP($A28,'manual check'!$A:$AE,'manual check'!O$1,FALSE))</f>
        <v>0</v>
      </c>
      <c r="L28">
        <f>IF(VLOOKUP($A28,summary_table_most_rec!$A:$AI,35,FALSE)="keep",VLOOKUP($A28,summary_table_most_rec!$A:$AD,summary_table_most_rec!O$1,FALSE),VLOOKUP($A28,'manual check'!$A:$AE,'manual check'!P$1,FALSE))</f>
        <v>0</v>
      </c>
      <c r="M28">
        <f>IF(VLOOKUP($A28,summary_table_most_rec!$A:$AI,35,FALSE)="keep",VLOOKUP($A28,summary_table_most_rec!$A:$AD,summary_table_most_rec!P$1,FALSE),VLOOKUP($A28,'manual check'!$A:$AE,'manual check'!Q$1,FALSE))</f>
        <v>0</v>
      </c>
      <c r="N28">
        <f>IF(VLOOKUP($A28,summary_table_most_rec!$A:$AI,35,FALSE)="keep",VLOOKUP($A28,summary_table_most_rec!$A:$AD,summary_table_most_rec!Q$1,FALSE),VLOOKUP($A28,'manual check'!$A:$AE,'manual check'!R$1,FALSE))</f>
        <v>0</v>
      </c>
      <c r="O28">
        <f>IF(VLOOKUP($A28,summary_table_most_rec!$A:$AI,35,FALSE)="keep",VLOOKUP($A28,summary_table_most_rec!$A:$AD,summary_table_most_rec!R$1,FALSE),VLOOKUP($A28,'manual check'!$A:$AE,'manual check'!S$1,FALSE))</f>
        <v>0</v>
      </c>
      <c r="P28">
        <f>IF(VLOOKUP($A28,summary_table_most_rec!$A:$AI,35,FALSE)="keep",VLOOKUP($A28,summary_table_most_rec!$A:$AD,summary_table_most_rec!S$1,FALSE),VLOOKUP($A28,'manual check'!$A:$AE,'manual check'!T$1,FALSE))</f>
        <v>0</v>
      </c>
      <c r="Q28">
        <f>IF(VLOOKUP($A28,summary_table_most_rec!$A:$AI,35,FALSE)="keep",VLOOKUP($A28,summary_table_most_rec!$A:$AD,summary_table_most_rec!T$1,FALSE),VLOOKUP($A28,'manual check'!$A:$AE,'manual check'!U$1,FALSE))</f>
        <v>70084</v>
      </c>
      <c r="R28">
        <f>IF(VLOOKUP($A28,summary_table_most_rec!$A:$AI,35,FALSE)="keep",VLOOKUP($A28,summary_table_most_rec!$A:$AD,summary_table_most_rec!U$1,FALSE),VLOOKUP($A28,'manual check'!$A:$AE,'manual check'!V$1,FALSE))</f>
        <v>0</v>
      </c>
      <c r="S28">
        <f>IF(VLOOKUP($A28,summary_table_most_rec!$A:$AI,35,FALSE)="keep",VLOOKUP($A28,summary_table_most_rec!$A:$AD,summary_table_most_rec!V$1,FALSE),VLOOKUP($A28,'manual check'!$A:$AE,'manual check'!W$1,FALSE))</f>
        <v>0</v>
      </c>
      <c r="T28">
        <f>IF(VLOOKUP($A28,summary_table_most_rec!$A:$AI,35,FALSE)="keep",VLOOKUP($A28,summary_table_most_rec!$A:$AD,summary_table_most_rec!W$1,FALSE),VLOOKUP($A28,'manual check'!$A:$AE,'manual check'!X$1,FALSE))</f>
        <v>0</v>
      </c>
      <c r="U28">
        <f>IF(VLOOKUP($A28,summary_table_most_rec!$A:$AI,35,FALSE)="keep",VLOOKUP($A28,summary_table_most_rec!$A:$AD,summary_table_most_rec!X$1,FALSE),VLOOKUP($A28,'manual check'!$A:$AE,'manual check'!Y$1,FALSE))</f>
        <v>0</v>
      </c>
      <c r="V28">
        <f>IF(VLOOKUP($A28,summary_table_most_rec!$A:$AI,35,FALSE)="keep",VLOOKUP($A28,summary_table_most_rec!$A:$AD,summary_table_most_rec!Y$1,FALSE),VLOOKUP($A28,'manual check'!$A:$AE,'manual check'!Z$1,FALSE))</f>
        <v>0</v>
      </c>
      <c r="W28">
        <f>IF(VLOOKUP($A28,summary_table_most_rec!$A:$AI,35,FALSE)="keep",VLOOKUP($A28,summary_table_most_rec!$A:$AD,summary_table_most_rec!Z$1,FALSE),VLOOKUP($A28,'manual check'!$A:$AE,'manual check'!AA$1,FALSE))</f>
        <v>0</v>
      </c>
      <c r="X28">
        <f>IF(VLOOKUP($A28,summary_table_most_rec!$A:$AI,35,FALSE)="keep",VLOOKUP($A28,summary_table_most_rec!$A:$AD,summary_table_most_rec!AA$1,FALSE),VLOOKUP($A28,'manual check'!$A:$AE,'manual check'!AB$1,FALSE))</f>
        <v>0</v>
      </c>
      <c r="Y28">
        <f>IF(VLOOKUP($A28,summary_table_most_rec!$A:$AI,35,FALSE)="keep",VLOOKUP($A28,summary_table_most_rec!$A:$AD,summary_table_most_rec!AB$1,FALSE),VLOOKUP($A28,'manual check'!$A:$AE,'manual check'!AC$1,FALSE))</f>
        <v>0</v>
      </c>
      <c r="Z28">
        <f>IF(VLOOKUP($A28,summary_table_most_rec!$A:$AI,35,FALSE)="keep",VLOOKUP($A28,summary_table_most_rec!$A:$AD,summary_table_most_rec!AC$1,FALSE),VLOOKUP($A28,'manual check'!$A:$AE,'manual check'!AD$1,FALSE))</f>
        <v>0</v>
      </c>
      <c r="AA28">
        <f>IF(VLOOKUP($A28,summary_table_most_rec!$A:$AI,35,FALSE)="keep",VLOOKUP($A28,summary_table_most_rec!$A:$AD,summary_table_most_rec!AD$1,FALSE),VLOOKUP($A28,'manual check'!$A:$AE,'manual check'!AE$1,FALSE))</f>
        <v>0</v>
      </c>
    </row>
    <row r="29" spans="1:27" x14ac:dyDescent="0.3">
      <c r="A29" t="s">
        <v>69</v>
      </c>
      <c r="B29" s="9" t="str">
        <f>IF(VLOOKUP($A29,summary_table_most_rec!$A:$AI,35,FALSE)="keep","2020",VLOOKUP(Tabelle4[[#This Row],[Fish Stock]],'manual check'!$A:$AI,35,FALSE))</f>
        <v>2020</v>
      </c>
      <c r="C29" s="9">
        <f t="shared" si="0"/>
        <v>7957.7372000000005</v>
      </c>
      <c r="D29">
        <f>IF(VLOOKUP($A29,summary_table_most_rec!$A:$AI,35,FALSE)="keep",VLOOKUP($A29,summary_table_most_rec!$A:$AD,summary_table_most_rec!G$1,FALSE),VLOOKUP($A29,'manual check'!$A:$AE,'manual check'!H$1,FALSE))</f>
        <v>0</v>
      </c>
      <c r="E29">
        <f>IF(VLOOKUP($A29,summary_table_most_rec!$A:$AI,35,FALSE)="keep",VLOOKUP($A29,summary_table_most_rec!$A:$AD,summary_table_most_rec!H$1,FALSE),VLOOKUP($A29,'manual check'!$A:$AE,'manual check'!I$1,FALSE))</f>
        <v>0</v>
      </c>
      <c r="F29">
        <f>IF(VLOOKUP($A29,summary_table_most_rec!$A:$AI,35,FALSE)="keep",VLOOKUP($A29,summary_table_most_rec!$A:$AD,summary_table_most_rec!I$1,FALSE),VLOOKUP($A29,'manual check'!$A:$AE,'manual check'!J$1,FALSE))</f>
        <v>0</v>
      </c>
      <c r="G29">
        <f>IF(VLOOKUP($A29,summary_table_most_rec!$A:$AI,35,FALSE)="keep",VLOOKUP($A29,summary_table_most_rec!$A:$AD,summary_table_most_rec!J$1,FALSE),VLOOKUP($A29,'manual check'!$A:$AE,'manual check'!K$1,FALSE))</f>
        <v>0</v>
      </c>
      <c r="H29">
        <f>IF(VLOOKUP($A29,summary_table_most_rec!$A:$AI,35,FALSE)="keep",VLOOKUP($A29,summary_table_most_rec!$A:$AD,summary_table_most_rec!K$1,FALSE),VLOOKUP($A29,'manual check'!$A:$AE,'manual check'!L$1,FALSE))</f>
        <v>0</v>
      </c>
      <c r="I29">
        <f>IF(VLOOKUP($A29,summary_table_most_rec!$A:$AI,35,FALSE)="keep",VLOOKUP($A29,summary_table_most_rec!$A:$AD,summary_table_most_rec!L$1,FALSE),VLOOKUP($A29,'manual check'!$A:$AE,'manual check'!M$1,FALSE))</f>
        <v>0</v>
      </c>
      <c r="J29">
        <f>IF(VLOOKUP($A29,summary_table_most_rec!$A:$AI,35,FALSE)="keep",VLOOKUP($A29,summary_table_most_rec!$A:$AD,summary_table_most_rec!M$1,FALSE),VLOOKUP($A29,'manual check'!$A:$AE,'manual check'!N$1,FALSE))</f>
        <v>0</v>
      </c>
      <c r="K29">
        <f>IF(VLOOKUP($A29,summary_table_most_rec!$A:$AI,35,FALSE)="keep",VLOOKUP($A29,summary_table_most_rec!$A:$AD,summary_table_most_rec!N$1,FALSE),VLOOKUP($A29,'manual check'!$A:$AE,'manual check'!O$1,FALSE))</f>
        <v>0</v>
      </c>
      <c r="L29">
        <f>IF(VLOOKUP($A29,summary_table_most_rec!$A:$AI,35,FALSE)="keep",VLOOKUP($A29,summary_table_most_rec!$A:$AD,summary_table_most_rec!O$1,FALSE),VLOOKUP($A29,'manual check'!$A:$AE,'manual check'!P$1,FALSE))</f>
        <v>5969.5757999999996</v>
      </c>
      <c r="M29">
        <f>IF(VLOOKUP($A29,summary_table_most_rec!$A:$AI,35,FALSE)="keep",VLOOKUP($A29,summary_table_most_rec!$A:$AD,summary_table_most_rec!P$1,FALSE),VLOOKUP($A29,'manual check'!$A:$AE,'manual check'!Q$1,FALSE))</f>
        <v>0</v>
      </c>
      <c r="N29">
        <f>IF(VLOOKUP($A29,summary_table_most_rec!$A:$AI,35,FALSE)="keep",VLOOKUP($A29,summary_table_most_rec!$A:$AD,summary_table_most_rec!Q$1,FALSE),VLOOKUP($A29,'manual check'!$A:$AE,'manual check'!R$1,FALSE))</f>
        <v>0</v>
      </c>
      <c r="O29">
        <f>IF(VLOOKUP($A29,summary_table_most_rec!$A:$AI,35,FALSE)="keep",VLOOKUP($A29,summary_table_most_rec!$A:$AD,summary_table_most_rec!R$1,FALSE),VLOOKUP($A29,'manual check'!$A:$AE,'manual check'!S$1,FALSE))</f>
        <v>1988.1464000000001</v>
      </c>
      <c r="P29">
        <f>IF(VLOOKUP($A29,summary_table_most_rec!$A:$AI,35,FALSE)="keep",VLOOKUP($A29,summary_table_most_rec!$A:$AD,summary_table_most_rec!S$1,FALSE),VLOOKUP($A29,'manual check'!$A:$AE,'manual check'!T$1,FALSE))</f>
        <v>1.4999999999999999E-2</v>
      </c>
      <c r="Q29">
        <f>IF(VLOOKUP($A29,summary_table_most_rec!$A:$AI,35,FALSE)="keep",VLOOKUP($A29,summary_table_most_rec!$A:$AD,summary_table_most_rec!T$1,FALSE),VLOOKUP($A29,'manual check'!$A:$AE,'manual check'!U$1,FALSE))</f>
        <v>0</v>
      </c>
      <c r="R29">
        <f>IF(VLOOKUP($A29,summary_table_most_rec!$A:$AI,35,FALSE)="keep",VLOOKUP($A29,summary_table_most_rec!$A:$AD,summary_table_most_rec!U$1,FALSE),VLOOKUP($A29,'manual check'!$A:$AE,'manual check'!V$1,FALSE))</f>
        <v>0</v>
      </c>
      <c r="S29">
        <f>IF(VLOOKUP($A29,summary_table_most_rec!$A:$AI,35,FALSE)="keep",VLOOKUP($A29,summary_table_most_rec!$A:$AD,summary_table_most_rec!V$1,FALSE),VLOOKUP($A29,'manual check'!$A:$AE,'manual check'!W$1,FALSE))</f>
        <v>0</v>
      </c>
      <c r="T29">
        <f>IF(VLOOKUP($A29,summary_table_most_rec!$A:$AI,35,FALSE)="keep",VLOOKUP($A29,summary_table_most_rec!$A:$AD,summary_table_most_rec!W$1,FALSE),VLOOKUP($A29,'manual check'!$A:$AE,'manual check'!X$1,FALSE))</f>
        <v>0</v>
      </c>
      <c r="U29">
        <f>IF(VLOOKUP($A29,summary_table_most_rec!$A:$AI,35,FALSE)="keep",VLOOKUP($A29,summary_table_most_rec!$A:$AD,summary_table_most_rec!X$1,FALSE),VLOOKUP($A29,'manual check'!$A:$AE,'manual check'!Y$1,FALSE))</f>
        <v>0</v>
      </c>
      <c r="V29">
        <f>IF(VLOOKUP($A29,summary_table_most_rec!$A:$AI,35,FALSE)="keep",VLOOKUP($A29,summary_table_most_rec!$A:$AD,summary_table_most_rec!Y$1,FALSE),VLOOKUP($A29,'manual check'!$A:$AE,'manual check'!Z$1,FALSE))</f>
        <v>0</v>
      </c>
      <c r="W29">
        <f>IF(VLOOKUP($A29,summary_table_most_rec!$A:$AI,35,FALSE)="keep",VLOOKUP($A29,summary_table_most_rec!$A:$AD,summary_table_most_rec!Z$1,FALSE),VLOOKUP($A29,'manual check'!$A:$AE,'manual check'!AA$1,FALSE))</f>
        <v>0</v>
      </c>
      <c r="X29">
        <f>IF(VLOOKUP($A29,summary_table_most_rec!$A:$AI,35,FALSE)="keep",VLOOKUP($A29,summary_table_most_rec!$A:$AD,summary_table_most_rec!AA$1,FALSE),VLOOKUP($A29,'manual check'!$A:$AE,'manual check'!AB$1,FALSE))</f>
        <v>0</v>
      </c>
      <c r="Y29">
        <f>IF(VLOOKUP($A29,summary_table_most_rec!$A:$AI,35,FALSE)="keep",VLOOKUP($A29,summary_table_most_rec!$A:$AD,summary_table_most_rec!AB$1,FALSE),VLOOKUP($A29,'manual check'!$A:$AE,'manual check'!AC$1,FALSE))</f>
        <v>0</v>
      </c>
      <c r="Z29">
        <f>IF(VLOOKUP($A29,summary_table_most_rec!$A:$AI,35,FALSE)="keep",VLOOKUP($A29,summary_table_most_rec!$A:$AD,summary_table_most_rec!AC$1,FALSE),VLOOKUP($A29,'manual check'!$A:$AE,'manual check'!AD$1,FALSE))</f>
        <v>0</v>
      </c>
      <c r="AA29">
        <f>IF(VLOOKUP($A29,summary_table_most_rec!$A:$AI,35,FALSE)="keep",VLOOKUP($A29,summary_table_most_rec!$A:$AD,summary_table_most_rec!AD$1,FALSE),VLOOKUP($A29,'manual check'!$A:$AE,'manual check'!AE$1,FALSE))</f>
        <v>0</v>
      </c>
    </row>
    <row r="30" spans="1:27" x14ac:dyDescent="0.3">
      <c r="A30" t="s">
        <v>70</v>
      </c>
      <c r="B30" s="9">
        <f>IF(VLOOKUP($A30,summary_table_most_rec!$A:$AI,35,FALSE)="keep","2020",VLOOKUP(Tabelle4[[#This Row],[Fish Stock]],'manual check'!$A:$AI,35,FALSE))</f>
        <v>2020</v>
      </c>
      <c r="C30" s="9">
        <f t="shared" si="0"/>
        <v>1397</v>
      </c>
      <c r="D30">
        <f>IF(VLOOKUP($A30,summary_table_most_rec!$A:$AI,35,FALSE)="keep",VLOOKUP($A30,summary_table_most_rec!$A:$AD,summary_table_most_rec!G$1,FALSE),VLOOKUP($A30,'manual check'!$A:$AE,'manual check'!H$1,FALSE))</f>
        <v>0</v>
      </c>
      <c r="E30">
        <f>IF(VLOOKUP($A30,summary_table_most_rec!$A:$AI,35,FALSE)="keep",VLOOKUP($A30,summary_table_most_rec!$A:$AD,summary_table_most_rec!H$1,FALSE),VLOOKUP($A30,'manual check'!$A:$AE,'manual check'!I$1,FALSE))</f>
        <v>0</v>
      </c>
      <c r="F30">
        <f>IF(VLOOKUP($A30,summary_table_most_rec!$A:$AI,35,FALSE)="keep",VLOOKUP($A30,summary_table_most_rec!$A:$AD,summary_table_most_rec!I$1,FALSE),VLOOKUP($A30,'manual check'!$A:$AE,'manual check'!J$1,FALSE))</f>
        <v>0</v>
      </c>
      <c r="G30">
        <f>IF(VLOOKUP($A30,summary_table_most_rec!$A:$AI,35,FALSE)="keep",VLOOKUP($A30,summary_table_most_rec!$A:$AD,summary_table_most_rec!J$1,FALSE),VLOOKUP($A30,'manual check'!$A:$AE,'manual check'!K$1,FALSE))</f>
        <v>0</v>
      </c>
      <c r="H30">
        <f>IF(VLOOKUP($A30,summary_table_most_rec!$A:$AI,35,FALSE)="keep",VLOOKUP($A30,summary_table_most_rec!$A:$AD,summary_table_most_rec!K$1,FALSE),VLOOKUP($A30,'manual check'!$A:$AE,'manual check'!L$1,FALSE))</f>
        <v>0</v>
      </c>
      <c r="I30">
        <f>IF(VLOOKUP($A30,summary_table_most_rec!$A:$AI,35,FALSE)="keep",VLOOKUP($A30,summary_table_most_rec!$A:$AD,summary_table_most_rec!L$1,FALSE),VLOOKUP($A30,'manual check'!$A:$AE,'manual check'!M$1,FALSE))</f>
        <v>0</v>
      </c>
      <c r="J30">
        <f>IF(VLOOKUP($A30,summary_table_most_rec!$A:$AI,35,FALSE)="keep",VLOOKUP($A30,summary_table_most_rec!$A:$AD,summary_table_most_rec!M$1,FALSE),VLOOKUP($A30,'manual check'!$A:$AE,'manual check'!N$1,FALSE))</f>
        <v>4</v>
      </c>
      <c r="K30">
        <f>IF(VLOOKUP($A30,summary_table_most_rec!$A:$AI,35,FALSE)="keep",VLOOKUP($A30,summary_table_most_rec!$A:$AD,summary_table_most_rec!N$1,FALSE),VLOOKUP($A30,'manual check'!$A:$AE,'manual check'!O$1,FALSE))</f>
        <v>0</v>
      </c>
      <c r="L30">
        <f>IF(VLOOKUP($A30,summary_table_most_rec!$A:$AI,35,FALSE)="keep",VLOOKUP($A30,summary_table_most_rec!$A:$AD,summary_table_most_rec!O$1,FALSE),VLOOKUP($A30,'manual check'!$A:$AE,'manual check'!P$1,FALSE))</f>
        <v>51</v>
      </c>
      <c r="M30">
        <f>IF(VLOOKUP($A30,summary_table_most_rec!$A:$AI,35,FALSE)="keep",VLOOKUP($A30,summary_table_most_rec!$A:$AD,summary_table_most_rec!P$1,FALSE),VLOOKUP($A30,'manual check'!$A:$AE,'manual check'!Q$1,FALSE))</f>
        <v>0</v>
      </c>
      <c r="N30">
        <f>IF(VLOOKUP($A30,summary_table_most_rec!$A:$AI,35,FALSE)="keep",VLOOKUP($A30,summary_table_most_rec!$A:$AD,summary_table_most_rec!Q$1,FALSE),VLOOKUP($A30,'manual check'!$A:$AE,'manual check'!R$1,FALSE))</f>
        <v>0</v>
      </c>
      <c r="O30">
        <f>IF(VLOOKUP($A30,summary_table_most_rec!$A:$AI,35,FALSE)="keep",VLOOKUP($A30,summary_table_most_rec!$A:$AD,summary_table_most_rec!R$1,FALSE),VLOOKUP($A30,'manual check'!$A:$AE,'manual check'!S$1,FALSE))</f>
        <v>1254</v>
      </c>
      <c r="P30">
        <f>IF(VLOOKUP($A30,summary_table_most_rec!$A:$AI,35,FALSE)="keep",VLOOKUP($A30,summary_table_most_rec!$A:$AD,summary_table_most_rec!S$1,FALSE),VLOOKUP($A30,'manual check'!$A:$AE,'manual check'!T$1,FALSE))</f>
        <v>0</v>
      </c>
      <c r="Q30">
        <f>IF(VLOOKUP($A30,summary_table_most_rec!$A:$AI,35,FALSE)="keep",VLOOKUP($A30,summary_table_most_rec!$A:$AD,summary_table_most_rec!T$1,FALSE),VLOOKUP($A30,'manual check'!$A:$AE,'manual check'!U$1,FALSE))</f>
        <v>0</v>
      </c>
      <c r="R30">
        <f>IF(VLOOKUP($A30,summary_table_most_rec!$A:$AI,35,FALSE)="keep",VLOOKUP($A30,summary_table_most_rec!$A:$AD,summary_table_most_rec!U$1,FALSE),VLOOKUP($A30,'manual check'!$A:$AE,'manual check'!V$1,FALSE))</f>
        <v>0</v>
      </c>
      <c r="S30">
        <f>IF(VLOOKUP($A30,summary_table_most_rec!$A:$AI,35,FALSE)="keep",VLOOKUP($A30,summary_table_most_rec!$A:$AD,summary_table_most_rec!V$1,FALSE),VLOOKUP($A30,'manual check'!$A:$AE,'manual check'!W$1,FALSE))</f>
        <v>0</v>
      </c>
      <c r="T30">
        <f>IF(VLOOKUP($A30,summary_table_most_rec!$A:$AI,35,FALSE)="keep",VLOOKUP($A30,summary_table_most_rec!$A:$AD,summary_table_most_rec!W$1,FALSE),VLOOKUP($A30,'manual check'!$A:$AE,'manual check'!X$1,FALSE))</f>
        <v>0</v>
      </c>
      <c r="U30">
        <f>IF(VLOOKUP($A30,summary_table_most_rec!$A:$AI,35,FALSE)="keep",VLOOKUP($A30,summary_table_most_rec!$A:$AD,summary_table_most_rec!X$1,FALSE),VLOOKUP($A30,'manual check'!$A:$AE,'manual check'!Y$1,FALSE))</f>
        <v>88</v>
      </c>
      <c r="V30">
        <f>IF(VLOOKUP($A30,summary_table_most_rec!$A:$AI,35,FALSE)="keep",VLOOKUP($A30,summary_table_most_rec!$A:$AD,summary_table_most_rec!Y$1,FALSE),VLOOKUP($A30,'manual check'!$A:$AE,'manual check'!Z$1,FALSE))</f>
        <v>0</v>
      </c>
      <c r="W30">
        <f>IF(VLOOKUP($A30,summary_table_most_rec!$A:$AI,35,FALSE)="keep",VLOOKUP($A30,summary_table_most_rec!$A:$AD,summary_table_most_rec!Z$1,FALSE),VLOOKUP($A30,'manual check'!$A:$AE,'manual check'!AA$1,FALSE))</f>
        <v>0</v>
      </c>
      <c r="X30">
        <f>IF(VLOOKUP($A30,summary_table_most_rec!$A:$AI,35,FALSE)="keep",VLOOKUP($A30,summary_table_most_rec!$A:$AD,summary_table_most_rec!AA$1,FALSE),VLOOKUP($A30,'manual check'!$A:$AE,'manual check'!AB$1,FALSE))</f>
        <v>0</v>
      </c>
      <c r="Y30">
        <f>IF(VLOOKUP($A30,summary_table_most_rec!$A:$AI,35,FALSE)="keep",VLOOKUP($A30,summary_table_most_rec!$A:$AD,summary_table_most_rec!AB$1,FALSE),VLOOKUP($A30,'manual check'!$A:$AE,'manual check'!AC$1,FALSE))</f>
        <v>0</v>
      </c>
      <c r="Z30">
        <f>IF(VLOOKUP($A30,summary_table_most_rec!$A:$AI,35,FALSE)="keep",VLOOKUP($A30,summary_table_most_rec!$A:$AD,summary_table_most_rec!AC$1,FALSE),VLOOKUP($A30,'manual check'!$A:$AE,'manual check'!AD$1,FALSE))</f>
        <v>0</v>
      </c>
      <c r="AA30">
        <f>IF(VLOOKUP($A30,summary_table_most_rec!$A:$AI,35,FALSE)="keep",VLOOKUP($A30,summary_table_most_rec!$A:$AD,summary_table_most_rec!AD$1,FALSE),VLOOKUP($A30,'manual check'!$A:$AE,'manual check'!AE$1,FALSE))</f>
        <v>0</v>
      </c>
    </row>
    <row r="31" spans="1:27" x14ac:dyDescent="0.3">
      <c r="A31" t="s">
        <v>71</v>
      </c>
      <c r="B31" s="9">
        <f>IF(VLOOKUP($A31,summary_table_most_rec!$A:$AI,35,FALSE)="keep","2020",VLOOKUP(Tabelle4[[#This Row],[Fish Stock]],'manual check'!$A:$AI,35,FALSE))</f>
        <v>2021</v>
      </c>
      <c r="C31" s="9">
        <f t="shared" si="0"/>
        <v>745</v>
      </c>
      <c r="D31">
        <f>IF(VLOOKUP($A31,summary_table_most_rec!$A:$AI,35,FALSE)="keep",VLOOKUP($A31,summary_table_most_rec!$A:$AD,summary_table_most_rec!G$1,FALSE),VLOOKUP($A31,'manual check'!$A:$AE,'manual check'!H$1,FALSE))</f>
        <v>0</v>
      </c>
      <c r="E31">
        <f>IF(VLOOKUP($A31,summary_table_most_rec!$A:$AI,35,FALSE)="keep",VLOOKUP($A31,summary_table_most_rec!$A:$AD,summary_table_most_rec!H$1,FALSE),VLOOKUP($A31,'manual check'!$A:$AE,'manual check'!I$1,FALSE))</f>
        <v>0</v>
      </c>
      <c r="F31">
        <f>IF(VLOOKUP($A31,summary_table_most_rec!$A:$AI,35,FALSE)="keep",VLOOKUP($A31,summary_table_most_rec!$A:$AD,summary_table_most_rec!I$1,FALSE),VLOOKUP($A31,'manual check'!$A:$AE,'manual check'!J$1,FALSE))</f>
        <v>0</v>
      </c>
      <c r="G31">
        <f>IF(VLOOKUP($A31,summary_table_most_rec!$A:$AI,35,FALSE)="keep",VLOOKUP($A31,summary_table_most_rec!$A:$AD,summary_table_most_rec!J$1,FALSE),VLOOKUP($A31,'manual check'!$A:$AE,'manual check'!K$1,FALSE))</f>
        <v>0</v>
      </c>
      <c r="H31">
        <f>IF(VLOOKUP($A31,summary_table_most_rec!$A:$AI,35,FALSE)="keep",VLOOKUP($A31,summary_table_most_rec!$A:$AD,summary_table_most_rec!K$1,FALSE),VLOOKUP($A31,'manual check'!$A:$AE,'manual check'!L$1,FALSE))</f>
        <v>0</v>
      </c>
      <c r="I31">
        <f>IF(VLOOKUP($A31,summary_table_most_rec!$A:$AI,35,FALSE)="keep",VLOOKUP($A31,summary_table_most_rec!$A:$AD,summary_table_most_rec!L$1,FALSE),VLOOKUP($A31,'manual check'!$A:$AE,'manual check'!M$1,FALSE))</f>
        <v>0</v>
      </c>
      <c r="J31">
        <f>IF(VLOOKUP($A31,summary_table_most_rec!$A:$AI,35,FALSE)="keep",VLOOKUP($A31,summary_table_most_rec!$A:$AD,summary_table_most_rec!M$1,FALSE),VLOOKUP($A31,'manual check'!$A:$AE,'manual check'!N$1,FALSE))</f>
        <v>0</v>
      </c>
      <c r="K31">
        <f>IF(VLOOKUP($A31,summary_table_most_rec!$A:$AI,35,FALSE)="keep",VLOOKUP($A31,summary_table_most_rec!$A:$AD,summary_table_most_rec!N$1,FALSE),VLOOKUP($A31,'manual check'!$A:$AE,'manual check'!O$1,FALSE))</f>
        <v>0</v>
      </c>
      <c r="L31">
        <f>IF(VLOOKUP($A31,summary_table_most_rec!$A:$AI,35,FALSE)="keep",VLOOKUP($A31,summary_table_most_rec!$A:$AD,summary_table_most_rec!O$1,FALSE),VLOOKUP($A31,'manual check'!$A:$AE,'manual check'!P$1,FALSE))</f>
        <v>0</v>
      </c>
      <c r="M31">
        <f>IF(VLOOKUP($A31,summary_table_most_rec!$A:$AI,35,FALSE)="keep",VLOOKUP($A31,summary_table_most_rec!$A:$AD,summary_table_most_rec!P$1,FALSE),VLOOKUP($A31,'manual check'!$A:$AE,'manual check'!Q$1,FALSE))</f>
        <v>0</v>
      </c>
      <c r="N31">
        <f>IF(VLOOKUP($A31,summary_table_most_rec!$A:$AI,35,FALSE)="keep",VLOOKUP($A31,summary_table_most_rec!$A:$AD,summary_table_most_rec!Q$1,FALSE),VLOOKUP($A31,'manual check'!$A:$AE,'manual check'!R$1,FALSE))</f>
        <v>0</v>
      </c>
      <c r="O31">
        <f>IF(VLOOKUP($A31,summary_table_most_rec!$A:$AI,35,FALSE)="keep",VLOOKUP($A31,summary_table_most_rec!$A:$AD,summary_table_most_rec!R$1,FALSE),VLOOKUP($A31,'manual check'!$A:$AE,'manual check'!S$1,FALSE))</f>
        <v>745</v>
      </c>
      <c r="P31">
        <f>IF(VLOOKUP($A31,summary_table_most_rec!$A:$AI,35,FALSE)="keep",VLOOKUP($A31,summary_table_most_rec!$A:$AD,summary_table_most_rec!S$1,FALSE),VLOOKUP($A31,'manual check'!$A:$AE,'manual check'!T$1,FALSE))</f>
        <v>0</v>
      </c>
      <c r="Q31">
        <f>IF(VLOOKUP($A31,summary_table_most_rec!$A:$AI,35,FALSE)="keep",VLOOKUP($A31,summary_table_most_rec!$A:$AD,summary_table_most_rec!T$1,FALSE),VLOOKUP($A31,'manual check'!$A:$AE,'manual check'!U$1,FALSE))</f>
        <v>0</v>
      </c>
      <c r="R31">
        <f>IF(VLOOKUP($A31,summary_table_most_rec!$A:$AI,35,FALSE)="keep",VLOOKUP($A31,summary_table_most_rec!$A:$AD,summary_table_most_rec!U$1,FALSE),VLOOKUP($A31,'manual check'!$A:$AE,'manual check'!V$1,FALSE))</f>
        <v>0</v>
      </c>
      <c r="S31">
        <f>IF(VLOOKUP($A31,summary_table_most_rec!$A:$AI,35,FALSE)="keep",VLOOKUP($A31,summary_table_most_rec!$A:$AD,summary_table_most_rec!V$1,FALSE),VLOOKUP($A31,'manual check'!$A:$AE,'manual check'!W$1,FALSE))</f>
        <v>0</v>
      </c>
      <c r="T31">
        <f>IF(VLOOKUP($A31,summary_table_most_rec!$A:$AI,35,FALSE)="keep",VLOOKUP($A31,summary_table_most_rec!$A:$AD,summary_table_most_rec!W$1,FALSE),VLOOKUP($A31,'manual check'!$A:$AE,'manual check'!X$1,FALSE))</f>
        <v>0</v>
      </c>
      <c r="U31">
        <f>IF(VLOOKUP($A31,summary_table_most_rec!$A:$AI,35,FALSE)="keep",VLOOKUP($A31,summary_table_most_rec!$A:$AD,summary_table_most_rec!X$1,FALSE),VLOOKUP($A31,'manual check'!$A:$AE,'manual check'!Y$1,FALSE))</f>
        <v>0</v>
      </c>
      <c r="V31">
        <f>IF(VLOOKUP($A31,summary_table_most_rec!$A:$AI,35,FALSE)="keep",VLOOKUP($A31,summary_table_most_rec!$A:$AD,summary_table_most_rec!Y$1,FALSE),VLOOKUP($A31,'manual check'!$A:$AE,'manual check'!Z$1,FALSE))</f>
        <v>0</v>
      </c>
      <c r="W31">
        <f>IF(VLOOKUP($A31,summary_table_most_rec!$A:$AI,35,FALSE)="keep",VLOOKUP($A31,summary_table_most_rec!$A:$AD,summary_table_most_rec!Z$1,FALSE),VLOOKUP($A31,'manual check'!$A:$AE,'manual check'!AA$1,FALSE))</f>
        <v>0</v>
      </c>
      <c r="X31">
        <f>IF(VLOOKUP($A31,summary_table_most_rec!$A:$AI,35,FALSE)="keep",VLOOKUP($A31,summary_table_most_rec!$A:$AD,summary_table_most_rec!AA$1,FALSE),VLOOKUP($A31,'manual check'!$A:$AE,'manual check'!AB$1,FALSE))</f>
        <v>0</v>
      </c>
      <c r="Y31">
        <f>IF(VLOOKUP($A31,summary_table_most_rec!$A:$AI,35,FALSE)="keep",VLOOKUP($A31,summary_table_most_rec!$A:$AD,summary_table_most_rec!AB$1,FALSE),VLOOKUP($A31,'manual check'!$A:$AE,'manual check'!AC$1,FALSE))</f>
        <v>0</v>
      </c>
      <c r="Z31">
        <f>IF(VLOOKUP($A31,summary_table_most_rec!$A:$AI,35,FALSE)="keep",VLOOKUP($A31,summary_table_most_rec!$A:$AD,summary_table_most_rec!AC$1,FALSE),VLOOKUP($A31,'manual check'!$A:$AE,'manual check'!AD$1,FALSE))</f>
        <v>0</v>
      </c>
      <c r="AA31">
        <f>IF(VLOOKUP($A31,summary_table_most_rec!$A:$AI,35,FALSE)="keep",VLOOKUP($A31,summary_table_most_rec!$A:$AD,summary_table_most_rec!AD$1,FALSE),VLOOKUP($A31,'manual check'!$A:$AE,'manual check'!AE$1,FALSE))</f>
        <v>0</v>
      </c>
    </row>
    <row r="32" spans="1:27" x14ac:dyDescent="0.3">
      <c r="A32" t="s">
        <v>72</v>
      </c>
      <c r="B32" s="9" t="str">
        <f>IF(VLOOKUP($A32,summary_table_most_rec!$A:$AI,35,FALSE)="keep","2020",VLOOKUP(Tabelle4[[#This Row],[Fish Stock]],'manual check'!$A:$AI,35,FALSE))</f>
        <v>2020</v>
      </c>
      <c r="C32" s="9">
        <f t="shared" si="0"/>
        <v>424108.49231999996</v>
      </c>
      <c r="D32">
        <f>IF(VLOOKUP($A32,summary_table_most_rec!$A:$AI,35,FALSE)="keep",VLOOKUP($A32,summary_table_most_rec!$A:$AD,summary_table_most_rec!G$1,FALSE),VLOOKUP($A32,'manual check'!$A:$AE,'manual check'!H$1,FALSE))</f>
        <v>116</v>
      </c>
      <c r="E32">
        <f>IF(VLOOKUP($A32,summary_table_most_rec!$A:$AI,35,FALSE)="keep",VLOOKUP($A32,summary_table_most_rec!$A:$AD,summary_table_most_rec!H$1,FALSE),VLOOKUP($A32,'manual check'!$A:$AE,'manual check'!I$1,FALSE))</f>
        <v>29293.745999999999</v>
      </c>
      <c r="F32">
        <f>IF(VLOOKUP($A32,summary_table_most_rec!$A:$AI,35,FALSE)="keep",VLOOKUP($A32,summary_table_most_rec!$A:$AD,summary_table_most_rec!I$1,FALSE),VLOOKUP($A32,'manual check'!$A:$AE,'manual check'!J$1,FALSE))</f>
        <v>95644</v>
      </c>
      <c r="G32">
        <f>IF(VLOOKUP($A32,summary_table_most_rec!$A:$AI,35,FALSE)="keep",VLOOKUP($A32,summary_table_most_rec!$A:$AD,summary_table_most_rec!J$1,FALSE),VLOOKUP($A32,'manual check'!$A:$AE,'manual check'!K$1,FALSE))</f>
        <v>0</v>
      </c>
      <c r="H32">
        <f>IF(VLOOKUP($A32,summary_table_most_rec!$A:$AI,35,FALSE)="keep",VLOOKUP($A32,summary_table_most_rec!$A:$AD,summary_table_most_rec!K$1,FALSE),VLOOKUP($A32,'manual check'!$A:$AE,'manual check'!L$1,FALSE))</f>
        <v>0</v>
      </c>
      <c r="I32">
        <f>IF(VLOOKUP($A32,summary_table_most_rec!$A:$AI,35,FALSE)="keep",VLOOKUP($A32,summary_table_most_rec!$A:$AD,summary_table_most_rec!L$1,FALSE),VLOOKUP($A32,'manual check'!$A:$AE,'manual check'!M$1,FALSE))</f>
        <v>0</v>
      </c>
      <c r="J32">
        <f>IF(VLOOKUP($A32,summary_table_most_rec!$A:$AI,35,FALSE)="keep",VLOOKUP($A32,summary_table_most_rec!$A:$AD,summary_table_most_rec!M$1,FALSE),VLOOKUP($A32,'manual check'!$A:$AE,'manual check'!N$1,FALSE))</f>
        <v>1030.5040200000001</v>
      </c>
      <c r="K32">
        <f>IF(VLOOKUP($A32,summary_table_most_rec!$A:$AI,35,FALSE)="keep",VLOOKUP($A32,summary_table_most_rec!$A:$AD,summary_table_most_rec!N$1,FALSE),VLOOKUP($A32,'manual check'!$A:$AE,'manual check'!O$1,FALSE))</f>
        <v>19753.75</v>
      </c>
      <c r="L32">
        <f>IF(VLOOKUP($A32,summary_table_most_rec!$A:$AI,35,FALSE)="keep",VLOOKUP($A32,summary_table_most_rec!$A:$AD,summary_table_most_rec!O$1,FALSE),VLOOKUP($A32,'manual check'!$A:$AE,'manual check'!P$1,FALSE))</f>
        <v>68627.824399999998</v>
      </c>
      <c r="M32">
        <f>IF(VLOOKUP($A32,summary_table_most_rec!$A:$AI,35,FALSE)="keep",VLOOKUP($A32,summary_table_most_rec!$A:$AD,summary_table_most_rec!P$1,FALSE),VLOOKUP($A32,'manual check'!$A:$AE,'manual check'!Q$1,FALSE))</f>
        <v>0</v>
      </c>
      <c r="N32">
        <f>IF(VLOOKUP($A32,summary_table_most_rec!$A:$AI,35,FALSE)="keep",VLOOKUP($A32,summary_table_most_rec!$A:$AD,summary_table_most_rec!Q$1,FALSE),VLOOKUP($A32,'manual check'!$A:$AE,'manual check'!R$1,FALSE))</f>
        <v>0</v>
      </c>
      <c r="O32">
        <f>IF(VLOOKUP($A32,summary_table_most_rec!$A:$AI,35,FALSE)="keep",VLOOKUP($A32,summary_table_most_rec!$A:$AD,summary_table_most_rec!R$1,FALSE),VLOOKUP($A32,'manual check'!$A:$AE,'manual check'!S$1,FALSE))</f>
        <v>234.57599999999999</v>
      </c>
      <c r="P32">
        <f>IF(VLOOKUP($A32,summary_table_most_rec!$A:$AI,35,FALSE)="keep",VLOOKUP($A32,summary_table_most_rec!$A:$AD,summary_table_most_rec!S$1,FALSE),VLOOKUP($A32,'manual check'!$A:$AE,'manual check'!T$1,FALSE))</f>
        <v>0</v>
      </c>
      <c r="Q32">
        <f>IF(VLOOKUP($A32,summary_table_most_rec!$A:$AI,35,FALSE)="keep",VLOOKUP($A32,summary_table_most_rec!$A:$AD,summary_table_most_rec!T$1,FALSE),VLOOKUP($A32,'manual check'!$A:$AE,'manual check'!U$1,FALSE))</f>
        <v>0</v>
      </c>
      <c r="R32">
        <f>IF(VLOOKUP($A32,summary_table_most_rec!$A:$AI,35,FALSE)="keep",VLOOKUP($A32,summary_table_most_rec!$A:$AD,summary_table_most_rec!U$1,FALSE),VLOOKUP($A32,'manual check'!$A:$AE,'manual check'!V$1,FALSE))</f>
        <v>0</v>
      </c>
      <c r="S32">
        <f>IF(VLOOKUP($A32,summary_table_most_rec!$A:$AI,35,FALSE)="keep",VLOOKUP($A32,summary_table_most_rec!$A:$AD,summary_table_most_rec!V$1,FALSE),VLOOKUP($A32,'manual check'!$A:$AE,'manual check'!W$1,FALSE))</f>
        <v>6031.8879999999999</v>
      </c>
      <c r="T32">
        <f>IF(VLOOKUP($A32,summary_table_most_rec!$A:$AI,35,FALSE)="keep",VLOOKUP($A32,summary_table_most_rec!$A:$AD,summary_table_most_rec!W$1,FALSE),VLOOKUP($A32,'manual check'!$A:$AE,'manual check'!X$1,FALSE))</f>
        <v>0</v>
      </c>
      <c r="U32">
        <f>IF(VLOOKUP($A32,summary_table_most_rec!$A:$AI,35,FALSE)="keep",VLOOKUP($A32,summary_table_most_rec!$A:$AD,summary_table_most_rec!X$1,FALSE),VLOOKUP($A32,'manual check'!$A:$AE,'manual check'!Y$1,FALSE))</f>
        <v>74265.858999999997</v>
      </c>
      <c r="V32">
        <f>IF(VLOOKUP($A32,summary_table_most_rec!$A:$AI,35,FALSE)="keep",VLOOKUP($A32,summary_table_most_rec!$A:$AD,summary_table_most_rec!Y$1,FALSE),VLOOKUP($A32,'manual check'!$A:$AE,'manual check'!Z$1,FALSE))</f>
        <v>115967.75</v>
      </c>
      <c r="W32">
        <f>IF(VLOOKUP($A32,summary_table_most_rec!$A:$AI,35,FALSE)="keep",VLOOKUP($A32,summary_table_most_rec!$A:$AD,summary_table_most_rec!Z$1,FALSE),VLOOKUP($A32,'manual check'!$A:$AE,'manual check'!AA$1,FALSE))</f>
        <v>0</v>
      </c>
      <c r="X32">
        <f>IF(VLOOKUP($A32,summary_table_most_rec!$A:$AI,35,FALSE)="keep",VLOOKUP($A32,summary_table_most_rec!$A:$AD,summary_table_most_rec!AA$1,FALSE),VLOOKUP($A32,'manual check'!$A:$AE,'manual check'!AB$1,FALSE))</f>
        <v>0</v>
      </c>
      <c r="Y32">
        <f>IF(VLOOKUP($A32,summary_table_most_rec!$A:$AI,35,FALSE)="keep",VLOOKUP($A32,summary_table_most_rec!$A:$AD,summary_table_most_rec!AB$1,FALSE),VLOOKUP($A32,'manual check'!$A:$AE,'manual check'!AC$1,FALSE))</f>
        <v>0</v>
      </c>
      <c r="Z32">
        <f>IF(VLOOKUP($A32,summary_table_most_rec!$A:$AI,35,FALSE)="keep",VLOOKUP($A32,summary_table_most_rec!$A:$AD,summary_table_most_rec!AC$1,FALSE),VLOOKUP($A32,'manual check'!$A:$AE,'manual check'!AD$1,FALSE))</f>
        <v>13142.5949</v>
      </c>
      <c r="AA32">
        <f>IF(VLOOKUP($A32,summary_table_most_rec!$A:$AI,35,FALSE)="keep",VLOOKUP($A32,summary_table_most_rec!$A:$AD,summary_table_most_rec!AD$1,FALSE),VLOOKUP($A32,'manual check'!$A:$AE,'manual check'!AE$1,FALSE))</f>
        <v>0</v>
      </c>
    </row>
    <row r="33" spans="1:27" x14ac:dyDescent="0.3">
      <c r="A33" t="s">
        <v>73</v>
      </c>
      <c r="B33" s="9">
        <f>IF(VLOOKUP($A33,summary_table_most_rec!$A:$AI,35,FALSE)="keep","2020",VLOOKUP(Tabelle4[[#This Row],[Fish Stock]],'manual check'!$A:$AI,35,FALSE))</f>
        <v>2021</v>
      </c>
      <c r="C33" s="9">
        <f t="shared" si="0"/>
        <v>851813</v>
      </c>
      <c r="D33">
        <f>IF(VLOOKUP($A33,summary_table_most_rec!$A:$AI,35,FALSE)="keep",VLOOKUP($A33,summary_table_most_rec!$A:$AD,summary_table_most_rec!G$1,FALSE),VLOOKUP($A33,'manual check'!$A:$AE,'manual check'!H$1,FALSE))</f>
        <v>0</v>
      </c>
      <c r="E33">
        <f>IF(VLOOKUP($A33,summary_table_most_rec!$A:$AI,35,FALSE)="keep",VLOOKUP($A33,summary_table_most_rec!$A:$AD,summary_table_most_rec!H$1,FALSE),VLOOKUP($A33,'manual check'!$A:$AE,'manual check'!I$1,FALSE))</f>
        <v>3365</v>
      </c>
      <c r="F33">
        <f>IF(VLOOKUP($A33,summary_table_most_rec!$A:$AI,35,FALSE)="keep",VLOOKUP($A33,summary_table_most_rec!$A:$AD,summary_table_most_rec!I$1,FALSE),VLOOKUP($A33,'manual check'!$A:$AE,'manual check'!J$1,FALSE))</f>
        <v>15854</v>
      </c>
      <c r="G33">
        <f>IF(VLOOKUP($A33,summary_table_most_rec!$A:$AI,35,FALSE)="keep",VLOOKUP($A33,summary_table_most_rec!$A:$AD,summary_table_most_rec!J$1,FALSE),VLOOKUP($A33,'manual check'!$A:$AE,'manual check'!K$1,FALSE))</f>
        <v>0</v>
      </c>
      <c r="H33">
        <f>IF(VLOOKUP($A33,summary_table_most_rec!$A:$AI,35,FALSE)="keep",VLOOKUP($A33,summary_table_most_rec!$A:$AD,summary_table_most_rec!K$1,FALSE),VLOOKUP($A33,'manual check'!$A:$AE,'manual check'!L$1,FALSE))</f>
        <v>0</v>
      </c>
      <c r="I33">
        <f>IF(VLOOKUP($A33,summary_table_most_rec!$A:$AI,35,FALSE)="keep",VLOOKUP($A33,summary_table_most_rec!$A:$AD,summary_table_most_rec!L$1,FALSE),VLOOKUP($A33,'manual check'!$A:$AE,'manual check'!M$1,FALSE))</f>
        <v>0</v>
      </c>
      <c r="J33">
        <f>IF(VLOOKUP($A33,summary_table_most_rec!$A:$AI,35,FALSE)="keep",VLOOKUP($A33,summary_table_most_rec!$A:$AD,summary_table_most_rec!M$1,FALSE),VLOOKUP($A33,'manual check'!$A:$AE,'manual check'!N$1,FALSE))</f>
        <v>114291</v>
      </c>
      <c r="K33">
        <f>IF(VLOOKUP($A33,summary_table_most_rec!$A:$AI,35,FALSE)="keep",VLOOKUP($A33,summary_table_most_rec!$A:$AD,summary_table_most_rec!N$1,FALSE),VLOOKUP($A33,'manual check'!$A:$AE,'manual check'!O$1,FALSE))</f>
        <v>0</v>
      </c>
      <c r="L33">
        <f>IF(VLOOKUP($A33,summary_table_most_rec!$A:$AI,35,FALSE)="keep",VLOOKUP($A33,summary_table_most_rec!$A:$AD,summary_table_most_rec!O$1,FALSE),VLOOKUP($A33,'manual check'!$A:$AE,'manual check'!P$1,FALSE))</f>
        <v>0</v>
      </c>
      <c r="M33">
        <f>IF(VLOOKUP($A33,summary_table_most_rec!$A:$AI,35,FALSE)="keep",VLOOKUP($A33,summary_table_most_rec!$A:$AD,summary_table_most_rec!P$1,FALSE),VLOOKUP($A33,'manual check'!$A:$AE,'manual check'!Q$1,FALSE))</f>
        <v>0</v>
      </c>
      <c r="N33">
        <f>IF(VLOOKUP($A33,summary_table_most_rec!$A:$AI,35,FALSE)="keep",VLOOKUP($A33,summary_table_most_rec!$A:$AD,summary_table_most_rec!Q$1,FALSE),VLOOKUP($A33,'manual check'!$A:$AE,'manual check'!R$1,FALSE))</f>
        <v>6456</v>
      </c>
      <c r="O33">
        <f>IF(VLOOKUP($A33,summary_table_most_rec!$A:$AI,35,FALSE)="keep",VLOOKUP($A33,summary_table_most_rec!$A:$AD,summary_table_most_rec!R$1,FALSE),VLOOKUP($A33,'manual check'!$A:$AE,'manual check'!S$1,FALSE))</f>
        <v>1793</v>
      </c>
      <c r="P33">
        <f>IF(VLOOKUP($A33,summary_table_most_rec!$A:$AI,35,FALSE)="keep",VLOOKUP($A33,summary_table_most_rec!$A:$AD,summary_table_most_rec!S$1,FALSE),VLOOKUP($A33,'manual check'!$A:$AE,'manual check'!T$1,FALSE))</f>
        <v>0</v>
      </c>
      <c r="Q33">
        <f>IF(VLOOKUP($A33,summary_table_most_rec!$A:$AI,35,FALSE)="keep",VLOOKUP($A33,summary_table_most_rec!$A:$AD,summary_table_most_rec!T$1,FALSE),VLOOKUP($A33,'manual check'!$A:$AE,'manual check'!U$1,FALSE))</f>
        <v>114299</v>
      </c>
      <c r="R33">
        <f>IF(VLOOKUP($A33,summary_table_most_rec!$A:$AI,35,FALSE)="keep",VLOOKUP($A33,summary_table_most_rec!$A:$AD,summary_table_most_rec!U$1,FALSE),VLOOKUP($A33,'manual check'!$A:$AE,'manual check'!V$1,FALSE))</f>
        <v>0</v>
      </c>
      <c r="S33">
        <f>IF(VLOOKUP($A33,summary_table_most_rec!$A:$AI,35,FALSE)="keep",VLOOKUP($A33,summary_table_most_rec!$A:$AD,summary_table_most_rec!V$1,FALSE),VLOOKUP($A33,'manual check'!$A:$AE,'manual check'!W$1,FALSE))</f>
        <v>0</v>
      </c>
      <c r="T33">
        <f>IF(VLOOKUP($A33,summary_table_most_rec!$A:$AI,35,FALSE)="keep",VLOOKUP($A33,summary_table_most_rec!$A:$AD,summary_table_most_rec!W$1,FALSE),VLOOKUP($A33,'manual check'!$A:$AE,'manual check'!X$1,FALSE))</f>
        <v>0</v>
      </c>
      <c r="U33">
        <f>IF(VLOOKUP($A33,summary_table_most_rec!$A:$AI,35,FALSE)="keep",VLOOKUP($A33,summary_table_most_rec!$A:$AD,summary_table_most_rec!X$1,FALSE),VLOOKUP($A33,'manual check'!$A:$AE,'manual check'!Y$1,FALSE))</f>
        <v>10939</v>
      </c>
      <c r="V33">
        <f>IF(VLOOKUP($A33,summary_table_most_rec!$A:$AI,35,FALSE)="keep",VLOOKUP($A33,summary_table_most_rec!$A:$AD,summary_table_most_rec!Y$1,FALSE),VLOOKUP($A33,'manual check'!$A:$AE,'manual check'!Z$1,FALSE))</f>
        <v>489632</v>
      </c>
      <c r="W33">
        <f>IF(VLOOKUP($A33,summary_table_most_rec!$A:$AI,35,FALSE)="keep",VLOOKUP($A33,summary_table_most_rec!$A:$AD,summary_table_most_rec!Z$1,FALSE),VLOOKUP($A33,'manual check'!$A:$AE,'manual check'!AA$1,FALSE))</f>
        <v>1242</v>
      </c>
      <c r="X33">
        <f>IF(VLOOKUP($A33,summary_table_most_rec!$A:$AI,35,FALSE)="keep",VLOOKUP($A33,summary_table_most_rec!$A:$AD,summary_table_most_rec!AA$1,FALSE),VLOOKUP($A33,'manual check'!$A:$AE,'manual check'!AB$1,FALSE))</f>
        <v>0</v>
      </c>
      <c r="Y33">
        <f>IF(VLOOKUP($A33,summary_table_most_rec!$A:$AI,35,FALSE)="keep",VLOOKUP($A33,summary_table_most_rec!$A:$AD,summary_table_most_rec!AB$1,FALSE),VLOOKUP($A33,'manual check'!$A:$AE,'manual check'!AC$1,FALSE))</f>
        <v>92841</v>
      </c>
      <c r="Z33">
        <f>IF(VLOOKUP($A33,summary_table_most_rec!$A:$AI,35,FALSE)="keep",VLOOKUP($A33,summary_table_most_rec!$A:$AD,summary_table_most_rec!AC$1,FALSE),VLOOKUP($A33,'manual check'!$A:$AE,'manual check'!AD$1,FALSE))</f>
        <v>1101</v>
      </c>
      <c r="AA33">
        <f>IF(VLOOKUP($A33,summary_table_most_rec!$A:$AI,35,FALSE)="keep",VLOOKUP($A33,summary_table_most_rec!$A:$AD,summary_table_most_rec!AD$1,FALSE),VLOOKUP($A33,'manual check'!$A:$AE,'manual check'!AE$1,FALSE))</f>
        <v>0</v>
      </c>
    </row>
    <row r="34" spans="1:27" x14ac:dyDescent="0.3">
      <c r="A34" t="s">
        <v>74</v>
      </c>
      <c r="B34" s="9" t="str">
        <f>IF(VLOOKUP($A34,summary_table_most_rec!$A:$AI,35,FALSE)="keep","2020",VLOOKUP(Tabelle4[[#This Row],[Fish Stock]],'manual check'!$A:$AI,35,FALSE))</f>
        <v>2020</v>
      </c>
      <c r="C34" s="9">
        <f t="shared" si="0"/>
        <v>33270.074999999997</v>
      </c>
      <c r="D34">
        <f>IF(VLOOKUP($A34,summary_table_most_rec!$A:$AI,35,FALSE)="keep",VLOOKUP($A34,summary_table_most_rec!$A:$AD,summary_table_most_rec!G$1,FALSE),VLOOKUP($A34,'manual check'!$A:$AE,'manual check'!H$1,FALSE))</f>
        <v>0</v>
      </c>
      <c r="E34">
        <f>IF(VLOOKUP($A34,summary_table_most_rec!$A:$AI,35,FALSE)="keep",VLOOKUP($A34,summary_table_most_rec!$A:$AD,summary_table_most_rec!H$1,FALSE),VLOOKUP($A34,'manual check'!$A:$AE,'manual check'!I$1,FALSE))</f>
        <v>0</v>
      </c>
      <c r="F34">
        <f>IF(VLOOKUP($A34,summary_table_most_rec!$A:$AI,35,FALSE)="keep",VLOOKUP($A34,summary_table_most_rec!$A:$AD,summary_table_most_rec!I$1,FALSE),VLOOKUP($A34,'manual check'!$A:$AE,'manual check'!J$1,FALSE))</f>
        <v>21</v>
      </c>
      <c r="G34">
        <f>IF(VLOOKUP($A34,summary_table_most_rec!$A:$AI,35,FALSE)="keep",VLOOKUP($A34,summary_table_most_rec!$A:$AD,summary_table_most_rec!J$1,FALSE),VLOOKUP($A34,'manual check'!$A:$AE,'manual check'!K$1,FALSE))</f>
        <v>12230.565000000001</v>
      </c>
      <c r="H34">
        <f>IF(VLOOKUP($A34,summary_table_most_rec!$A:$AI,35,FALSE)="keep",VLOOKUP($A34,summary_table_most_rec!$A:$AD,summary_table_most_rec!K$1,FALSE),VLOOKUP($A34,'manual check'!$A:$AE,'manual check'!L$1,FALSE))</f>
        <v>0</v>
      </c>
      <c r="I34">
        <f>IF(VLOOKUP($A34,summary_table_most_rec!$A:$AI,35,FALSE)="keep",VLOOKUP($A34,summary_table_most_rec!$A:$AD,summary_table_most_rec!L$1,FALSE),VLOOKUP($A34,'manual check'!$A:$AE,'manual check'!M$1,FALSE))</f>
        <v>0</v>
      </c>
      <c r="J34">
        <f>IF(VLOOKUP($A34,summary_table_most_rec!$A:$AI,35,FALSE)="keep",VLOOKUP($A34,summary_table_most_rec!$A:$AD,summary_table_most_rec!M$1,FALSE),VLOOKUP($A34,'manual check'!$A:$AE,'manual check'!N$1,FALSE))</f>
        <v>0</v>
      </c>
      <c r="K34">
        <f>IF(VLOOKUP($A34,summary_table_most_rec!$A:$AI,35,FALSE)="keep",VLOOKUP($A34,summary_table_most_rec!$A:$AD,summary_table_most_rec!N$1,FALSE),VLOOKUP($A34,'manual check'!$A:$AE,'manual check'!O$1,FALSE))</f>
        <v>0</v>
      </c>
      <c r="L34">
        <f>IF(VLOOKUP($A34,summary_table_most_rec!$A:$AI,35,FALSE)="keep",VLOOKUP($A34,summary_table_most_rec!$A:$AD,summary_table_most_rec!O$1,FALSE),VLOOKUP($A34,'manual check'!$A:$AE,'manual check'!P$1,FALSE))</f>
        <v>0</v>
      </c>
      <c r="M34">
        <f>IF(VLOOKUP($A34,summary_table_most_rec!$A:$AI,35,FALSE)="keep",VLOOKUP($A34,summary_table_most_rec!$A:$AD,summary_table_most_rec!P$1,FALSE),VLOOKUP($A34,'manual check'!$A:$AE,'manual check'!Q$1,FALSE))</f>
        <v>0</v>
      </c>
      <c r="N34">
        <f>IF(VLOOKUP($A34,summary_table_most_rec!$A:$AI,35,FALSE)="keep",VLOOKUP($A34,summary_table_most_rec!$A:$AD,summary_table_most_rec!Q$1,FALSE),VLOOKUP($A34,'manual check'!$A:$AE,'manual check'!R$1,FALSE))</f>
        <v>0</v>
      </c>
      <c r="O34">
        <f>IF(VLOOKUP($A34,summary_table_most_rec!$A:$AI,35,FALSE)="keep",VLOOKUP($A34,summary_table_most_rec!$A:$AD,summary_table_most_rec!R$1,FALSE),VLOOKUP($A34,'manual check'!$A:$AE,'manual check'!S$1,FALSE))</f>
        <v>0</v>
      </c>
      <c r="P34">
        <f>IF(VLOOKUP($A34,summary_table_most_rec!$A:$AI,35,FALSE)="keep",VLOOKUP($A34,summary_table_most_rec!$A:$AD,summary_table_most_rec!S$1,FALSE),VLOOKUP($A34,'manual check'!$A:$AE,'manual check'!T$1,FALSE))</f>
        <v>0</v>
      </c>
      <c r="Q34">
        <f>IF(VLOOKUP($A34,summary_table_most_rec!$A:$AI,35,FALSE)="keep",VLOOKUP($A34,summary_table_most_rec!$A:$AD,summary_table_most_rec!T$1,FALSE),VLOOKUP($A34,'manual check'!$A:$AE,'manual check'!U$1,FALSE))</f>
        <v>0</v>
      </c>
      <c r="R34">
        <f>IF(VLOOKUP($A34,summary_table_most_rec!$A:$AI,35,FALSE)="keep",VLOOKUP($A34,summary_table_most_rec!$A:$AD,summary_table_most_rec!U$1,FALSE),VLOOKUP($A34,'manual check'!$A:$AE,'manual check'!V$1,FALSE))</f>
        <v>0</v>
      </c>
      <c r="S34">
        <f>IF(VLOOKUP($A34,summary_table_most_rec!$A:$AI,35,FALSE)="keep",VLOOKUP($A34,summary_table_most_rec!$A:$AD,summary_table_most_rec!V$1,FALSE),VLOOKUP($A34,'manual check'!$A:$AE,'manual check'!W$1,FALSE))</f>
        <v>0</v>
      </c>
      <c r="T34">
        <f>IF(VLOOKUP($A34,summary_table_most_rec!$A:$AI,35,FALSE)="keep",VLOOKUP($A34,summary_table_most_rec!$A:$AD,summary_table_most_rec!W$1,FALSE),VLOOKUP($A34,'manual check'!$A:$AE,'manual check'!X$1,FALSE))</f>
        <v>21018.51</v>
      </c>
      <c r="U34">
        <f>IF(VLOOKUP($A34,summary_table_most_rec!$A:$AI,35,FALSE)="keep",VLOOKUP($A34,summary_table_most_rec!$A:$AD,summary_table_most_rec!X$1,FALSE),VLOOKUP($A34,'manual check'!$A:$AE,'manual check'!Y$1,FALSE))</f>
        <v>0</v>
      </c>
      <c r="V34">
        <f>IF(VLOOKUP($A34,summary_table_most_rec!$A:$AI,35,FALSE)="keep",VLOOKUP($A34,summary_table_most_rec!$A:$AD,summary_table_most_rec!Y$1,FALSE),VLOOKUP($A34,'manual check'!$A:$AE,'manual check'!Z$1,FALSE))</f>
        <v>0</v>
      </c>
      <c r="W34">
        <f>IF(VLOOKUP($A34,summary_table_most_rec!$A:$AI,35,FALSE)="keep",VLOOKUP($A34,summary_table_most_rec!$A:$AD,summary_table_most_rec!Z$1,FALSE),VLOOKUP($A34,'manual check'!$A:$AE,'manual check'!AA$1,FALSE))</f>
        <v>0</v>
      </c>
      <c r="X34">
        <f>IF(VLOOKUP($A34,summary_table_most_rec!$A:$AI,35,FALSE)="keep",VLOOKUP($A34,summary_table_most_rec!$A:$AD,summary_table_most_rec!AA$1,FALSE),VLOOKUP($A34,'manual check'!$A:$AE,'manual check'!AB$1,FALSE))</f>
        <v>0</v>
      </c>
      <c r="Y34">
        <f>IF(VLOOKUP($A34,summary_table_most_rec!$A:$AI,35,FALSE)="keep",VLOOKUP($A34,summary_table_most_rec!$A:$AD,summary_table_most_rec!AB$1,FALSE),VLOOKUP($A34,'manual check'!$A:$AE,'manual check'!AC$1,FALSE))</f>
        <v>0</v>
      </c>
      <c r="Z34">
        <f>IF(VLOOKUP($A34,summary_table_most_rec!$A:$AI,35,FALSE)="keep",VLOOKUP($A34,summary_table_most_rec!$A:$AD,summary_table_most_rec!AC$1,FALSE),VLOOKUP($A34,'manual check'!$A:$AE,'manual check'!AD$1,FALSE))</f>
        <v>0</v>
      </c>
      <c r="AA34">
        <f>IF(VLOOKUP($A34,summary_table_most_rec!$A:$AI,35,FALSE)="keep",VLOOKUP($A34,summary_table_most_rec!$A:$AD,summary_table_most_rec!AD$1,FALSE),VLOOKUP($A34,'manual check'!$A:$AE,'manual check'!AE$1,FALSE))</f>
        <v>0</v>
      </c>
    </row>
    <row r="35" spans="1:27" x14ac:dyDescent="0.3">
      <c r="A35" t="s">
        <v>75</v>
      </c>
      <c r="B35" s="9">
        <f>IF(VLOOKUP($A35,summary_table_most_rec!$A:$AI,35,FALSE)="keep","2020",VLOOKUP(Tabelle4[[#This Row],[Fish Stock]],'manual check'!$A:$AI,35,FALSE))</f>
        <v>2021</v>
      </c>
      <c r="C35" s="9">
        <f t="shared" si="0"/>
        <v>14918</v>
      </c>
      <c r="D35">
        <f>IF(VLOOKUP($A35,summary_table_most_rec!$A:$AI,35,FALSE)="keep",VLOOKUP($A35,summary_table_most_rec!$A:$AD,summary_table_most_rec!G$1,FALSE),VLOOKUP($A35,'manual check'!$A:$AE,'manual check'!H$1,FALSE))</f>
        <v>0</v>
      </c>
      <c r="E35">
        <f>IF(VLOOKUP($A35,summary_table_most_rec!$A:$AI,35,FALSE)="keep",VLOOKUP($A35,summary_table_most_rec!$A:$AD,summary_table_most_rec!H$1,FALSE),VLOOKUP($A35,'manual check'!$A:$AE,'manual check'!I$1,FALSE))</f>
        <v>986</v>
      </c>
      <c r="F35">
        <f>IF(VLOOKUP($A35,summary_table_most_rec!$A:$AI,35,FALSE)="keep",VLOOKUP($A35,summary_table_most_rec!$A:$AD,summary_table_most_rec!I$1,FALSE),VLOOKUP($A35,'manual check'!$A:$AE,'manual check'!J$1,FALSE))</f>
        <v>3227</v>
      </c>
      <c r="G35">
        <f>IF(VLOOKUP($A35,summary_table_most_rec!$A:$AI,35,FALSE)="keep",VLOOKUP($A35,summary_table_most_rec!$A:$AD,summary_table_most_rec!J$1,FALSE),VLOOKUP($A35,'manual check'!$A:$AE,'manual check'!K$1,FALSE))</f>
        <v>0</v>
      </c>
      <c r="H35">
        <f>IF(VLOOKUP($A35,summary_table_most_rec!$A:$AI,35,FALSE)="keep",VLOOKUP($A35,summary_table_most_rec!$A:$AD,summary_table_most_rec!K$1,FALSE),VLOOKUP($A35,'manual check'!$A:$AE,'manual check'!L$1,FALSE))</f>
        <v>0</v>
      </c>
      <c r="I35">
        <f>IF(VLOOKUP($A35,summary_table_most_rec!$A:$AI,35,FALSE)="keep",VLOOKUP($A35,summary_table_most_rec!$A:$AD,summary_table_most_rec!L$1,FALSE),VLOOKUP($A35,'manual check'!$A:$AE,'manual check'!M$1,FALSE))</f>
        <v>0</v>
      </c>
      <c r="J35">
        <f>IF(VLOOKUP($A35,summary_table_most_rec!$A:$AI,35,FALSE)="keep",VLOOKUP($A35,summary_table_most_rec!$A:$AD,summary_table_most_rec!M$1,FALSE),VLOOKUP($A35,'manual check'!$A:$AE,'manual check'!N$1,FALSE))</f>
        <v>0</v>
      </c>
      <c r="K35">
        <f>IF(VLOOKUP($A35,summary_table_most_rec!$A:$AI,35,FALSE)="keep",VLOOKUP($A35,summary_table_most_rec!$A:$AD,summary_table_most_rec!N$1,FALSE),VLOOKUP($A35,'manual check'!$A:$AE,'manual check'!O$1,FALSE))</f>
        <v>0</v>
      </c>
      <c r="L35">
        <f>IF(VLOOKUP($A35,summary_table_most_rec!$A:$AI,35,FALSE)="keep",VLOOKUP($A35,summary_table_most_rec!$A:$AD,summary_table_most_rec!O$1,FALSE),VLOOKUP($A35,'manual check'!$A:$AE,'manual check'!P$1,FALSE))</f>
        <v>0</v>
      </c>
      <c r="M35">
        <f>IF(VLOOKUP($A35,summary_table_most_rec!$A:$AI,35,FALSE)="keep",VLOOKUP($A35,summary_table_most_rec!$A:$AD,summary_table_most_rec!P$1,FALSE),VLOOKUP($A35,'manual check'!$A:$AE,'manual check'!Q$1,FALSE))</f>
        <v>0</v>
      </c>
      <c r="N35">
        <f>IF(VLOOKUP($A35,summary_table_most_rec!$A:$AI,35,FALSE)="keep",VLOOKUP($A35,summary_table_most_rec!$A:$AD,summary_table_most_rec!Q$1,FALSE),VLOOKUP($A35,'manual check'!$A:$AE,'manual check'!R$1,FALSE))</f>
        <v>0</v>
      </c>
      <c r="O35">
        <f>IF(VLOOKUP($A35,summary_table_most_rec!$A:$AI,35,FALSE)="keep",VLOOKUP($A35,summary_table_most_rec!$A:$AD,summary_table_most_rec!R$1,FALSE),VLOOKUP($A35,'manual check'!$A:$AE,'manual check'!S$1,FALSE))</f>
        <v>0</v>
      </c>
      <c r="P35">
        <f>IF(VLOOKUP($A35,summary_table_most_rec!$A:$AI,35,FALSE)="keep",VLOOKUP($A35,summary_table_most_rec!$A:$AD,summary_table_most_rec!S$1,FALSE),VLOOKUP($A35,'manual check'!$A:$AE,'manual check'!T$1,FALSE))</f>
        <v>0</v>
      </c>
      <c r="Q35">
        <f>IF(VLOOKUP($A35,summary_table_most_rec!$A:$AI,35,FALSE)="keep",VLOOKUP($A35,summary_table_most_rec!$A:$AD,summary_table_most_rec!T$1,FALSE),VLOOKUP($A35,'manual check'!$A:$AE,'manual check'!U$1,FALSE))</f>
        <v>0</v>
      </c>
      <c r="R35">
        <f>IF(VLOOKUP($A35,summary_table_most_rec!$A:$AI,35,FALSE)="keep",VLOOKUP($A35,summary_table_most_rec!$A:$AD,summary_table_most_rec!U$1,FALSE),VLOOKUP($A35,'manual check'!$A:$AE,'manual check'!V$1,FALSE))</f>
        <v>0</v>
      </c>
      <c r="S35">
        <f>IF(VLOOKUP($A35,summary_table_most_rec!$A:$AI,35,FALSE)="keep",VLOOKUP($A35,summary_table_most_rec!$A:$AD,summary_table_most_rec!V$1,FALSE),VLOOKUP($A35,'manual check'!$A:$AE,'manual check'!W$1,FALSE))</f>
        <v>0</v>
      </c>
      <c r="T35">
        <f>IF(VLOOKUP($A35,summary_table_most_rec!$A:$AI,35,FALSE)="keep",VLOOKUP($A35,summary_table_most_rec!$A:$AD,summary_table_most_rec!W$1,FALSE),VLOOKUP($A35,'manual check'!$A:$AE,'manual check'!X$1,FALSE))</f>
        <v>0</v>
      </c>
      <c r="U35">
        <f>IF(VLOOKUP($A35,summary_table_most_rec!$A:$AI,35,FALSE)="keep",VLOOKUP($A35,summary_table_most_rec!$A:$AD,summary_table_most_rec!X$1,FALSE),VLOOKUP($A35,'manual check'!$A:$AE,'manual check'!Y$1,FALSE))</f>
        <v>0</v>
      </c>
      <c r="V35">
        <f>IF(VLOOKUP($A35,summary_table_most_rec!$A:$AI,35,FALSE)="keep",VLOOKUP($A35,summary_table_most_rec!$A:$AD,summary_table_most_rec!Y$1,FALSE),VLOOKUP($A35,'manual check'!$A:$AE,'manual check'!Z$1,FALSE))</f>
        <v>1122</v>
      </c>
      <c r="W35">
        <f>IF(VLOOKUP($A35,summary_table_most_rec!$A:$AI,35,FALSE)="keep",VLOOKUP($A35,summary_table_most_rec!$A:$AD,summary_table_most_rec!Z$1,FALSE),VLOOKUP($A35,'manual check'!$A:$AE,'manual check'!AA$1,FALSE))</f>
        <v>249</v>
      </c>
      <c r="X35">
        <f>IF(VLOOKUP($A35,summary_table_most_rec!$A:$AI,35,FALSE)="keep",VLOOKUP($A35,summary_table_most_rec!$A:$AD,summary_table_most_rec!AA$1,FALSE),VLOOKUP($A35,'manual check'!$A:$AE,'manual check'!AB$1,FALSE))</f>
        <v>0</v>
      </c>
      <c r="Y35">
        <f>IF(VLOOKUP($A35,summary_table_most_rec!$A:$AI,35,FALSE)="keep",VLOOKUP($A35,summary_table_most_rec!$A:$AD,summary_table_most_rec!AB$1,FALSE),VLOOKUP($A35,'manual check'!$A:$AE,'manual check'!AC$1,FALSE))</f>
        <v>0</v>
      </c>
      <c r="Z35">
        <f>IF(VLOOKUP($A35,summary_table_most_rec!$A:$AI,35,FALSE)="keep",VLOOKUP($A35,summary_table_most_rec!$A:$AD,summary_table_most_rec!AC$1,FALSE),VLOOKUP($A35,'manual check'!$A:$AE,'manual check'!AD$1,FALSE))</f>
        <v>9334</v>
      </c>
      <c r="AA35">
        <f>IF(VLOOKUP($A35,summary_table_most_rec!$A:$AI,35,FALSE)="keep",VLOOKUP($A35,summary_table_most_rec!$A:$AD,summary_table_most_rec!AD$1,FALSE),VLOOKUP($A35,'manual check'!$A:$AE,'manual check'!AE$1,FALSE))</f>
        <v>0</v>
      </c>
    </row>
    <row r="36" spans="1:27" x14ac:dyDescent="0.3">
      <c r="A36" t="s">
        <v>76</v>
      </c>
      <c r="B36" s="9" t="str">
        <f>IF(VLOOKUP($A36,summary_table_most_rec!$A:$AI,35,FALSE)="keep","2020",VLOOKUP(Tabelle4[[#This Row],[Fish Stock]],'manual check'!$A:$AI,35,FALSE))</f>
        <v>2020</v>
      </c>
      <c r="C36" s="9">
        <f t="shared" si="0"/>
        <v>177215.14140000002</v>
      </c>
      <c r="D36">
        <f>IF(VLOOKUP($A36,summary_table_most_rec!$A:$AI,35,FALSE)="keep",VLOOKUP($A36,summary_table_most_rec!$A:$AD,summary_table_most_rec!G$1,FALSE),VLOOKUP($A36,'manual check'!$A:$AE,'manual check'!H$1,FALSE))</f>
        <v>0</v>
      </c>
      <c r="E36">
        <f>IF(VLOOKUP($A36,summary_table_most_rec!$A:$AI,35,FALSE)="keep",VLOOKUP($A36,summary_table_most_rec!$A:$AD,summary_table_most_rec!H$1,FALSE),VLOOKUP($A36,'manual check'!$A:$AE,'manual check'!I$1,FALSE))</f>
        <v>833.34690000000001</v>
      </c>
      <c r="F36">
        <f>IF(VLOOKUP($A36,summary_table_most_rec!$A:$AI,35,FALSE)="keep",VLOOKUP($A36,summary_table_most_rec!$A:$AD,summary_table_most_rec!I$1,FALSE),VLOOKUP($A36,'manual check'!$A:$AE,'manual check'!J$1,FALSE))</f>
        <v>9211</v>
      </c>
      <c r="G36">
        <f>IF(VLOOKUP($A36,summary_table_most_rec!$A:$AI,35,FALSE)="keep",VLOOKUP($A36,summary_table_most_rec!$A:$AD,summary_table_most_rec!J$1,FALSE),VLOOKUP($A36,'manual check'!$A:$AE,'manual check'!K$1,FALSE))</f>
        <v>16377.406999999999</v>
      </c>
      <c r="H36">
        <f>IF(VLOOKUP($A36,summary_table_most_rec!$A:$AI,35,FALSE)="keep",VLOOKUP($A36,summary_table_most_rec!$A:$AD,summary_table_most_rec!K$1,FALSE),VLOOKUP($A36,'manual check'!$A:$AE,'manual check'!L$1,FALSE))</f>
        <v>0</v>
      </c>
      <c r="I36">
        <f>IF(VLOOKUP($A36,summary_table_most_rec!$A:$AI,35,FALSE)="keep",VLOOKUP($A36,summary_table_most_rec!$A:$AD,summary_table_most_rec!L$1,FALSE),VLOOKUP($A36,'manual check'!$A:$AE,'manual check'!M$1,FALSE))</f>
        <v>32158.021000000001</v>
      </c>
      <c r="J36">
        <f>IF(VLOOKUP($A36,summary_table_most_rec!$A:$AI,35,FALSE)="keep",VLOOKUP($A36,summary_table_most_rec!$A:$AD,summary_table_most_rec!M$1,FALSE),VLOOKUP($A36,'manual check'!$A:$AE,'manual check'!N$1,FALSE))</f>
        <v>0</v>
      </c>
      <c r="K36">
        <f>IF(VLOOKUP($A36,summary_table_most_rec!$A:$AI,35,FALSE)="keep",VLOOKUP($A36,summary_table_most_rec!$A:$AD,summary_table_most_rec!N$1,FALSE),VLOOKUP($A36,'manual check'!$A:$AE,'manual check'!O$1,FALSE))</f>
        <v>0</v>
      </c>
      <c r="L36">
        <f>IF(VLOOKUP($A36,summary_table_most_rec!$A:$AI,35,FALSE)="keep",VLOOKUP($A36,summary_table_most_rec!$A:$AD,summary_table_most_rec!O$1,FALSE),VLOOKUP($A36,'manual check'!$A:$AE,'manual check'!P$1,FALSE))</f>
        <v>0</v>
      </c>
      <c r="M36">
        <f>IF(VLOOKUP($A36,summary_table_most_rec!$A:$AI,35,FALSE)="keep",VLOOKUP($A36,summary_table_most_rec!$A:$AD,summary_table_most_rec!P$1,FALSE),VLOOKUP($A36,'manual check'!$A:$AE,'manual check'!Q$1,FALSE))</f>
        <v>0</v>
      </c>
      <c r="N36">
        <f>IF(VLOOKUP($A36,summary_table_most_rec!$A:$AI,35,FALSE)="keep",VLOOKUP($A36,summary_table_most_rec!$A:$AD,summary_table_most_rec!Q$1,FALSE),VLOOKUP($A36,'manual check'!$A:$AE,'manual check'!R$1,FALSE))</f>
        <v>0</v>
      </c>
      <c r="O36">
        <f>IF(VLOOKUP($A36,summary_table_most_rec!$A:$AI,35,FALSE)="keep",VLOOKUP($A36,summary_table_most_rec!$A:$AD,summary_table_most_rec!R$1,FALSE),VLOOKUP($A36,'manual check'!$A:$AE,'manual check'!S$1,FALSE))</f>
        <v>0</v>
      </c>
      <c r="P36">
        <f>IF(VLOOKUP($A36,summary_table_most_rec!$A:$AI,35,FALSE)="keep",VLOOKUP($A36,summary_table_most_rec!$A:$AD,summary_table_most_rec!S$1,FALSE),VLOOKUP($A36,'manual check'!$A:$AE,'manual check'!T$1,FALSE))</f>
        <v>0</v>
      </c>
      <c r="Q36">
        <f>IF(VLOOKUP($A36,summary_table_most_rec!$A:$AI,35,FALSE)="keep",VLOOKUP($A36,summary_table_most_rec!$A:$AD,summary_table_most_rec!T$1,FALSE),VLOOKUP($A36,'manual check'!$A:$AE,'manual check'!U$1,FALSE))</f>
        <v>0</v>
      </c>
      <c r="R36">
        <f>IF(VLOOKUP($A36,summary_table_most_rec!$A:$AI,35,FALSE)="keep",VLOOKUP($A36,summary_table_most_rec!$A:$AD,summary_table_most_rec!U$1,FALSE),VLOOKUP($A36,'manual check'!$A:$AE,'manual check'!V$1,FALSE))</f>
        <v>0</v>
      </c>
      <c r="S36">
        <f>IF(VLOOKUP($A36,summary_table_most_rec!$A:$AI,35,FALSE)="keep",VLOOKUP($A36,summary_table_most_rec!$A:$AD,summary_table_most_rec!V$1,FALSE),VLOOKUP($A36,'manual check'!$A:$AE,'manual check'!W$1,FALSE))</f>
        <v>5577.6839999999993</v>
      </c>
      <c r="T36">
        <f>IF(VLOOKUP($A36,summary_table_most_rec!$A:$AI,35,FALSE)="keep",VLOOKUP($A36,summary_table_most_rec!$A:$AD,summary_table_most_rec!W$1,FALSE),VLOOKUP($A36,'manual check'!$A:$AE,'manual check'!X$1,FALSE))</f>
        <v>5954.03</v>
      </c>
      <c r="U36">
        <f>IF(VLOOKUP($A36,summary_table_most_rec!$A:$AI,35,FALSE)="keep",VLOOKUP($A36,summary_table_most_rec!$A:$AD,summary_table_most_rec!X$1,FALSE),VLOOKUP($A36,'manual check'!$A:$AE,'manual check'!Y$1,FALSE))</f>
        <v>0</v>
      </c>
      <c r="V36">
        <f>IF(VLOOKUP($A36,summary_table_most_rec!$A:$AI,35,FALSE)="keep",VLOOKUP($A36,summary_table_most_rec!$A:$AD,summary_table_most_rec!Y$1,FALSE),VLOOKUP($A36,'manual check'!$A:$AE,'manual check'!Z$1,FALSE))</f>
        <v>0</v>
      </c>
      <c r="W36">
        <f>IF(VLOOKUP($A36,summary_table_most_rec!$A:$AI,35,FALSE)="keep",VLOOKUP($A36,summary_table_most_rec!$A:$AD,summary_table_most_rec!Z$1,FALSE),VLOOKUP($A36,'manual check'!$A:$AE,'manual check'!AA$1,FALSE))</f>
        <v>36963.658000000003</v>
      </c>
      <c r="X36">
        <f>IF(VLOOKUP($A36,summary_table_most_rec!$A:$AI,35,FALSE)="keep",VLOOKUP($A36,summary_table_most_rec!$A:$AD,summary_table_most_rec!AA$1,FALSE),VLOOKUP($A36,'manual check'!$A:$AE,'manual check'!AB$1,FALSE))</f>
        <v>0</v>
      </c>
      <c r="Y36">
        <f>IF(VLOOKUP($A36,summary_table_most_rec!$A:$AI,35,FALSE)="keep",VLOOKUP($A36,summary_table_most_rec!$A:$AD,summary_table_most_rec!AB$1,FALSE),VLOOKUP($A36,'manual check'!$A:$AE,'manual check'!AC$1,FALSE))</f>
        <v>26039</v>
      </c>
      <c r="Z36">
        <f>IF(VLOOKUP($A36,summary_table_most_rec!$A:$AI,35,FALSE)="keep",VLOOKUP($A36,summary_table_most_rec!$A:$AD,summary_table_most_rec!AC$1,FALSE),VLOOKUP($A36,'manual check'!$A:$AE,'manual check'!AD$1,FALSE))</f>
        <v>44100.994500000001</v>
      </c>
      <c r="AA36">
        <f>IF(VLOOKUP($A36,summary_table_most_rec!$A:$AI,35,FALSE)="keep",VLOOKUP($A36,summary_table_most_rec!$A:$AD,summary_table_most_rec!AD$1,FALSE),VLOOKUP($A36,'manual check'!$A:$AE,'manual check'!AE$1,FALSE))</f>
        <v>0</v>
      </c>
    </row>
    <row r="37" spans="1:27" x14ac:dyDescent="0.3">
      <c r="A37" t="s">
        <v>77</v>
      </c>
      <c r="B37" s="9" t="str">
        <f>IF(VLOOKUP($A37,summary_table_most_rec!$A:$AI,35,FALSE)="keep","2020",VLOOKUP(Tabelle4[[#This Row],[Fish Stock]],'manual check'!$A:$AI,35,FALSE))</f>
        <v>2020</v>
      </c>
      <c r="C37" s="9">
        <f t="shared" si="0"/>
        <v>73047.794200000004</v>
      </c>
      <c r="D37">
        <f>IF(VLOOKUP($A37,summary_table_most_rec!$A:$AI,35,FALSE)="keep",VLOOKUP($A37,summary_table_most_rec!$A:$AD,summary_table_most_rec!G$1,FALSE),VLOOKUP($A37,'manual check'!$A:$AE,'manual check'!H$1,FALSE))</f>
        <v>0</v>
      </c>
      <c r="E37">
        <f>IF(VLOOKUP($A37,summary_table_most_rec!$A:$AI,35,FALSE)="keep",VLOOKUP($A37,summary_table_most_rec!$A:$AD,summary_table_most_rec!H$1,FALSE),VLOOKUP($A37,'manual check'!$A:$AE,'manual check'!I$1,FALSE))</f>
        <v>0</v>
      </c>
      <c r="F37">
        <f>IF(VLOOKUP($A37,summary_table_most_rec!$A:$AI,35,FALSE)="keep",VLOOKUP($A37,summary_table_most_rec!$A:$AD,summary_table_most_rec!I$1,FALSE),VLOOKUP($A37,'manual check'!$A:$AE,'manual check'!J$1,FALSE))</f>
        <v>0</v>
      </c>
      <c r="G37">
        <f>IF(VLOOKUP($A37,summary_table_most_rec!$A:$AI,35,FALSE)="keep",VLOOKUP($A37,summary_table_most_rec!$A:$AD,summary_table_most_rec!J$1,FALSE),VLOOKUP($A37,'manual check'!$A:$AE,'manual check'!K$1,FALSE))</f>
        <v>0</v>
      </c>
      <c r="H37">
        <f>IF(VLOOKUP($A37,summary_table_most_rec!$A:$AI,35,FALSE)="keep",VLOOKUP($A37,summary_table_most_rec!$A:$AD,summary_table_most_rec!K$1,FALSE),VLOOKUP($A37,'manual check'!$A:$AE,'manual check'!L$1,FALSE))</f>
        <v>0</v>
      </c>
      <c r="I37">
        <f>IF(VLOOKUP($A37,summary_table_most_rec!$A:$AI,35,FALSE)="keep",VLOOKUP($A37,summary_table_most_rec!$A:$AD,summary_table_most_rec!L$1,FALSE),VLOOKUP($A37,'manual check'!$A:$AE,'manual check'!M$1,FALSE))</f>
        <v>60607.771999999997</v>
      </c>
      <c r="J37">
        <f>IF(VLOOKUP($A37,summary_table_most_rec!$A:$AI,35,FALSE)="keep",VLOOKUP($A37,summary_table_most_rec!$A:$AD,summary_table_most_rec!M$1,FALSE),VLOOKUP($A37,'manual check'!$A:$AE,'manual check'!N$1,FALSE))</f>
        <v>0</v>
      </c>
      <c r="K37">
        <f>IF(VLOOKUP($A37,summary_table_most_rec!$A:$AI,35,FALSE)="keep",VLOOKUP($A37,summary_table_most_rec!$A:$AD,summary_table_most_rec!N$1,FALSE),VLOOKUP($A37,'manual check'!$A:$AE,'manual check'!O$1,FALSE))</f>
        <v>0</v>
      </c>
      <c r="L37">
        <f>IF(VLOOKUP($A37,summary_table_most_rec!$A:$AI,35,FALSE)="keep",VLOOKUP($A37,summary_table_most_rec!$A:$AD,summary_table_most_rec!O$1,FALSE),VLOOKUP($A37,'manual check'!$A:$AE,'manual check'!P$1,FALSE))</f>
        <v>0</v>
      </c>
      <c r="M37">
        <f>IF(VLOOKUP($A37,summary_table_most_rec!$A:$AI,35,FALSE)="keep",VLOOKUP($A37,summary_table_most_rec!$A:$AD,summary_table_most_rec!P$1,FALSE),VLOOKUP($A37,'manual check'!$A:$AE,'manual check'!Q$1,FALSE))</f>
        <v>0</v>
      </c>
      <c r="N37">
        <f>IF(VLOOKUP($A37,summary_table_most_rec!$A:$AI,35,FALSE)="keep",VLOOKUP($A37,summary_table_most_rec!$A:$AD,summary_table_most_rec!Q$1,FALSE),VLOOKUP($A37,'manual check'!$A:$AE,'manual check'!R$1,FALSE))</f>
        <v>0</v>
      </c>
      <c r="O37">
        <f>IF(VLOOKUP($A37,summary_table_most_rec!$A:$AI,35,FALSE)="keep",VLOOKUP($A37,summary_table_most_rec!$A:$AD,summary_table_most_rec!R$1,FALSE),VLOOKUP($A37,'manual check'!$A:$AE,'manual check'!S$1,FALSE))</f>
        <v>0</v>
      </c>
      <c r="P37">
        <f>IF(VLOOKUP($A37,summary_table_most_rec!$A:$AI,35,FALSE)="keep",VLOOKUP($A37,summary_table_most_rec!$A:$AD,summary_table_most_rec!S$1,FALSE),VLOOKUP($A37,'manual check'!$A:$AE,'manual check'!T$1,FALSE))</f>
        <v>0</v>
      </c>
      <c r="Q37">
        <f>IF(VLOOKUP($A37,summary_table_most_rec!$A:$AI,35,FALSE)="keep",VLOOKUP($A37,summary_table_most_rec!$A:$AD,summary_table_most_rec!T$1,FALSE),VLOOKUP($A37,'manual check'!$A:$AE,'manual check'!U$1,FALSE))</f>
        <v>0</v>
      </c>
      <c r="R37">
        <f>IF(VLOOKUP($A37,summary_table_most_rec!$A:$AI,35,FALSE)="keep",VLOOKUP($A37,summary_table_most_rec!$A:$AD,summary_table_most_rec!U$1,FALSE),VLOOKUP($A37,'manual check'!$A:$AE,'manual check'!V$1,FALSE))</f>
        <v>0</v>
      </c>
      <c r="S37">
        <f>IF(VLOOKUP($A37,summary_table_most_rec!$A:$AI,35,FALSE)="keep",VLOOKUP($A37,summary_table_most_rec!$A:$AD,summary_table_most_rec!V$1,FALSE),VLOOKUP($A37,'manual check'!$A:$AE,'manual check'!W$1,FALSE))</f>
        <v>0</v>
      </c>
      <c r="T37">
        <f>IF(VLOOKUP($A37,summary_table_most_rec!$A:$AI,35,FALSE)="keep",VLOOKUP($A37,summary_table_most_rec!$A:$AD,summary_table_most_rec!W$1,FALSE),VLOOKUP($A37,'manual check'!$A:$AE,'manual check'!X$1,FALSE))</f>
        <v>0</v>
      </c>
      <c r="U37">
        <f>IF(VLOOKUP($A37,summary_table_most_rec!$A:$AI,35,FALSE)="keep",VLOOKUP($A37,summary_table_most_rec!$A:$AD,summary_table_most_rec!X$1,FALSE),VLOOKUP($A37,'manual check'!$A:$AE,'manual check'!Y$1,FALSE))</f>
        <v>0</v>
      </c>
      <c r="V37">
        <f>IF(VLOOKUP($A37,summary_table_most_rec!$A:$AI,35,FALSE)="keep",VLOOKUP($A37,summary_table_most_rec!$A:$AD,summary_table_most_rec!Y$1,FALSE),VLOOKUP($A37,'manual check'!$A:$AE,'manual check'!Z$1,FALSE))</f>
        <v>0</v>
      </c>
      <c r="W37">
        <f>IF(VLOOKUP($A37,summary_table_most_rec!$A:$AI,35,FALSE)="keep",VLOOKUP($A37,summary_table_most_rec!$A:$AD,summary_table_most_rec!Z$1,FALSE),VLOOKUP($A37,'manual check'!$A:$AE,'manual check'!AA$1,FALSE))</f>
        <v>0</v>
      </c>
      <c r="X37">
        <f>IF(VLOOKUP($A37,summary_table_most_rec!$A:$AI,35,FALSE)="keep",VLOOKUP($A37,summary_table_most_rec!$A:$AD,summary_table_most_rec!AA$1,FALSE),VLOOKUP($A37,'manual check'!$A:$AE,'manual check'!AB$1,FALSE))</f>
        <v>0</v>
      </c>
      <c r="Y37">
        <f>IF(VLOOKUP($A37,summary_table_most_rec!$A:$AI,35,FALSE)="keep",VLOOKUP($A37,summary_table_most_rec!$A:$AD,summary_table_most_rec!AB$1,FALSE),VLOOKUP($A37,'manual check'!$A:$AE,'manual check'!AC$1,FALSE))</f>
        <v>0</v>
      </c>
      <c r="Z37">
        <f>IF(VLOOKUP($A37,summary_table_most_rec!$A:$AI,35,FALSE)="keep",VLOOKUP($A37,summary_table_most_rec!$A:$AD,summary_table_most_rec!AC$1,FALSE),VLOOKUP($A37,'manual check'!$A:$AE,'manual check'!AD$1,FALSE))</f>
        <v>12440.022199999999</v>
      </c>
      <c r="AA37">
        <f>IF(VLOOKUP($A37,summary_table_most_rec!$A:$AI,35,FALSE)="keep",VLOOKUP($A37,summary_table_most_rec!$A:$AD,summary_table_most_rec!AD$1,FALSE),VLOOKUP($A37,'manual check'!$A:$AE,'manual check'!AE$1,FALSE))</f>
        <v>0</v>
      </c>
    </row>
    <row r="38" spans="1:27" x14ac:dyDescent="0.3">
      <c r="A38" t="s">
        <v>78</v>
      </c>
      <c r="B38" s="9">
        <f>IF(VLOOKUP($A38,summary_table_most_rec!$A:$AI,35,FALSE)="keep","2020",VLOOKUP(Tabelle4[[#This Row],[Fish Stock]],'manual check'!$A:$AI,35,FALSE))</f>
        <v>2020</v>
      </c>
      <c r="C38" s="9">
        <f t="shared" si="0"/>
        <v>26305.919999999998</v>
      </c>
      <c r="D38">
        <f>IF(VLOOKUP($A38,summary_table_most_rec!$A:$AI,35,FALSE)="keep",VLOOKUP($A38,summary_table_most_rec!$A:$AD,summary_table_most_rec!G$1,FALSE),VLOOKUP($A38,'manual check'!$A:$AE,'manual check'!H$1,FALSE))</f>
        <v>0</v>
      </c>
      <c r="E38">
        <f>IF(VLOOKUP($A38,summary_table_most_rec!$A:$AI,35,FALSE)="keep",VLOOKUP($A38,summary_table_most_rec!$A:$AD,summary_table_most_rec!H$1,FALSE),VLOOKUP($A38,'manual check'!$A:$AE,'manual check'!I$1,FALSE))</f>
        <v>0</v>
      </c>
      <c r="F38">
        <f>IF(VLOOKUP($A38,summary_table_most_rec!$A:$AI,35,FALSE)="keep",VLOOKUP($A38,summary_table_most_rec!$A:$AD,summary_table_most_rec!I$1,FALSE),VLOOKUP($A38,'manual check'!$A:$AE,'manual check'!J$1,FALSE))</f>
        <v>0</v>
      </c>
      <c r="G38">
        <f>IF(VLOOKUP($A38,summary_table_most_rec!$A:$AI,35,FALSE)="keep",VLOOKUP($A38,summary_table_most_rec!$A:$AD,summary_table_most_rec!J$1,FALSE),VLOOKUP($A38,'manual check'!$A:$AE,'manual check'!K$1,FALSE))</f>
        <v>0</v>
      </c>
      <c r="H38">
        <f>IF(VLOOKUP($A38,summary_table_most_rec!$A:$AI,35,FALSE)="keep",VLOOKUP($A38,summary_table_most_rec!$A:$AD,summary_table_most_rec!K$1,FALSE),VLOOKUP($A38,'manual check'!$A:$AE,'manual check'!L$1,FALSE))</f>
        <v>12405.29</v>
      </c>
      <c r="I38">
        <f>IF(VLOOKUP($A38,summary_table_most_rec!$A:$AI,35,FALSE)="keep",VLOOKUP($A38,summary_table_most_rec!$A:$AD,summary_table_most_rec!L$1,FALSE),VLOOKUP($A38,'manual check'!$A:$AE,'manual check'!M$1,FALSE))</f>
        <v>0</v>
      </c>
      <c r="J38">
        <f>IF(VLOOKUP($A38,summary_table_most_rec!$A:$AI,35,FALSE)="keep",VLOOKUP($A38,summary_table_most_rec!$A:$AD,summary_table_most_rec!M$1,FALSE),VLOOKUP($A38,'manual check'!$A:$AE,'manual check'!N$1,FALSE))</f>
        <v>0</v>
      </c>
      <c r="K38">
        <f>IF(VLOOKUP($A38,summary_table_most_rec!$A:$AI,35,FALSE)="keep",VLOOKUP($A38,summary_table_most_rec!$A:$AD,summary_table_most_rec!N$1,FALSE),VLOOKUP($A38,'manual check'!$A:$AE,'manual check'!O$1,FALSE))</f>
        <v>0</v>
      </c>
      <c r="L38">
        <f>IF(VLOOKUP($A38,summary_table_most_rec!$A:$AI,35,FALSE)="keep",VLOOKUP($A38,summary_table_most_rec!$A:$AD,summary_table_most_rec!O$1,FALSE),VLOOKUP($A38,'manual check'!$A:$AE,'manual check'!P$1,FALSE))</f>
        <v>0</v>
      </c>
      <c r="M38">
        <f>IF(VLOOKUP($A38,summary_table_most_rec!$A:$AI,35,FALSE)="keep",VLOOKUP($A38,summary_table_most_rec!$A:$AD,summary_table_most_rec!P$1,FALSE),VLOOKUP($A38,'manual check'!$A:$AE,'manual check'!Q$1,FALSE))</f>
        <v>0</v>
      </c>
      <c r="N38">
        <f>IF(VLOOKUP($A38,summary_table_most_rec!$A:$AI,35,FALSE)="keep",VLOOKUP($A38,summary_table_most_rec!$A:$AD,summary_table_most_rec!Q$1,FALSE),VLOOKUP($A38,'manual check'!$A:$AE,'manual check'!R$1,FALSE))</f>
        <v>0</v>
      </c>
      <c r="O38">
        <f>IF(VLOOKUP($A38,summary_table_most_rec!$A:$AI,35,FALSE)="keep",VLOOKUP($A38,summary_table_most_rec!$A:$AD,summary_table_most_rec!R$1,FALSE),VLOOKUP($A38,'manual check'!$A:$AE,'manual check'!S$1,FALSE))</f>
        <v>0</v>
      </c>
      <c r="P38">
        <f>IF(VLOOKUP($A38,summary_table_most_rec!$A:$AI,35,FALSE)="keep",VLOOKUP($A38,summary_table_most_rec!$A:$AD,summary_table_most_rec!S$1,FALSE),VLOOKUP($A38,'manual check'!$A:$AE,'manual check'!T$1,FALSE))</f>
        <v>0</v>
      </c>
      <c r="Q38">
        <f>IF(VLOOKUP($A38,summary_table_most_rec!$A:$AI,35,FALSE)="keep",VLOOKUP($A38,summary_table_most_rec!$A:$AD,summary_table_most_rec!T$1,FALSE),VLOOKUP($A38,'manual check'!$A:$AE,'manual check'!U$1,FALSE))</f>
        <v>0</v>
      </c>
      <c r="R38">
        <f>IF(VLOOKUP($A38,summary_table_most_rec!$A:$AI,35,FALSE)="keep",VLOOKUP($A38,summary_table_most_rec!$A:$AD,summary_table_most_rec!U$1,FALSE),VLOOKUP($A38,'manual check'!$A:$AE,'manual check'!V$1,FALSE))</f>
        <v>0</v>
      </c>
      <c r="S38">
        <f>IF(VLOOKUP($A38,summary_table_most_rec!$A:$AI,35,FALSE)="keep",VLOOKUP($A38,summary_table_most_rec!$A:$AD,summary_table_most_rec!V$1,FALSE),VLOOKUP($A38,'manual check'!$A:$AE,'manual check'!W$1,FALSE))</f>
        <v>0</v>
      </c>
      <c r="T38">
        <f>IF(VLOOKUP($A38,summary_table_most_rec!$A:$AI,35,FALSE)="keep",VLOOKUP($A38,summary_table_most_rec!$A:$AD,summary_table_most_rec!W$1,FALSE),VLOOKUP($A38,'manual check'!$A:$AE,'manual check'!X$1,FALSE))</f>
        <v>0</v>
      </c>
      <c r="U38">
        <f>IF(VLOOKUP($A38,summary_table_most_rec!$A:$AI,35,FALSE)="keep",VLOOKUP($A38,summary_table_most_rec!$A:$AD,summary_table_most_rec!X$1,FALSE),VLOOKUP($A38,'manual check'!$A:$AE,'manual check'!Y$1,FALSE))</f>
        <v>0</v>
      </c>
      <c r="V38">
        <f>IF(VLOOKUP($A38,summary_table_most_rec!$A:$AI,35,FALSE)="keep",VLOOKUP($A38,summary_table_most_rec!$A:$AD,summary_table_most_rec!Y$1,FALSE),VLOOKUP($A38,'manual check'!$A:$AE,'manual check'!Z$1,FALSE))</f>
        <v>0</v>
      </c>
      <c r="W38">
        <f>IF(VLOOKUP($A38,summary_table_most_rec!$A:$AI,35,FALSE)="keep",VLOOKUP($A38,summary_table_most_rec!$A:$AD,summary_table_most_rec!Z$1,FALSE),VLOOKUP($A38,'manual check'!$A:$AE,'manual check'!AA$1,FALSE))</f>
        <v>0</v>
      </c>
      <c r="X38">
        <f>IF(VLOOKUP($A38,summary_table_most_rec!$A:$AI,35,FALSE)="keep",VLOOKUP($A38,summary_table_most_rec!$A:$AD,summary_table_most_rec!AA$1,FALSE),VLOOKUP($A38,'manual check'!$A:$AE,'manual check'!AB$1,FALSE))</f>
        <v>13900.63</v>
      </c>
      <c r="Y38">
        <f>IF(VLOOKUP($A38,summary_table_most_rec!$A:$AI,35,FALSE)="keep",VLOOKUP($A38,summary_table_most_rec!$A:$AD,summary_table_most_rec!AB$1,FALSE),VLOOKUP($A38,'manual check'!$A:$AE,'manual check'!AC$1,FALSE))</f>
        <v>0</v>
      </c>
      <c r="Z38">
        <f>IF(VLOOKUP($A38,summary_table_most_rec!$A:$AI,35,FALSE)="keep",VLOOKUP($A38,summary_table_most_rec!$A:$AD,summary_table_most_rec!AC$1,FALSE),VLOOKUP($A38,'manual check'!$A:$AE,'manual check'!AD$1,FALSE))</f>
        <v>0</v>
      </c>
      <c r="AA38">
        <f>IF(VLOOKUP($A38,summary_table_most_rec!$A:$AI,35,FALSE)="keep",VLOOKUP($A38,summary_table_most_rec!$A:$AD,summary_table_most_rec!AD$1,FALSE),VLOOKUP($A38,'manual check'!$A:$AE,'manual check'!AE$1,FALSE))</f>
        <v>0</v>
      </c>
    </row>
    <row r="39" spans="1:27" x14ac:dyDescent="0.3">
      <c r="A39" t="s">
        <v>79</v>
      </c>
      <c r="B39" s="9">
        <f>IF(VLOOKUP($A39,summary_table_most_rec!$A:$AI,35,FALSE)="keep","2020",VLOOKUP(Tabelle4[[#This Row],[Fish Stock]],'manual check'!$A:$AI,35,FALSE))</f>
        <v>2020</v>
      </c>
      <c r="C39" s="9">
        <f t="shared" si="0"/>
        <v>50758.859049999999</v>
      </c>
      <c r="D39">
        <f>IF(VLOOKUP($A39,summary_table_most_rec!$A:$AI,35,FALSE)="keep",VLOOKUP($A39,summary_table_most_rec!$A:$AD,summary_table_most_rec!G$1,FALSE),VLOOKUP($A39,'manual check'!$A:$AE,'manual check'!H$1,FALSE))</f>
        <v>0</v>
      </c>
      <c r="E39">
        <f>IF(VLOOKUP($A39,summary_table_most_rec!$A:$AI,35,FALSE)="keep",VLOOKUP($A39,summary_table_most_rec!$A:$AD,summary_table_most_rec!H$1,FALSE),VLOOKUP($A39,'manual check'!$A:$AE,'manual check'!I$1,FALSE))</f>
        <v>945.29649999999992</v>
      </c>
      <c r="F39">
        <f>IF(VLOOKUP($A39,summary_table_most_rec!$A:$AI,35,FALSE)="keep",VLOOKUP($A39,summary_table_most_rec!$A:$AD,summary_table_most_rec!I$1,FALSE),VLOOKUP($A39,'manual check'!$A:$AE,'manual check'!J$1,FALSE))</f>
        <v>5545</v>
      </c>
      <c r="G39">
        <f>IF(VLOOKUP($A39,summary_table_most_rec!$A:$AI,35,FALSE)="keep",VLOOKUP($A39,summary_table_most_rec!$A:$AD,summary_table_most_rec!J$1,FALSE),VLOOKUP($A39,'manual check'!$A:$AE,'manual check'!K$1,FALSE))</f>
        <v>0</v>
      </c>
      <c r="H39">
        <f>IF(VLOOKUP($A39,summary_table_most_rec!$A:$AI,35,FALSE)="keep",VLOOKUP($A39,summary_table_most_rec!$A:$AD,summary_table_most_rec!K$1,FALSE),VLOOKUP($A39,'manual check'!$A:$AE,'manual check'!L$1,FALSE))</f>
        <v>16235.019999999999</v>
      </c>
      <c r="I39">
        <f>IF(VLOOKUP($A39,summary_table_most_rec!$A:$AI,35,FALSE)="keep",VLOOKUP($A39,summary_table_most_rec!$A:$AD,summary_table_most_rec!L$1,FALSE),VLOOKUP($A39,'manual check'!$A:$AE,'manual check'!M$1,FALSE))</f>
        <v>0</v>
      </c>
      <c r="J39">
        <f>IF(VLOOKUP($A39,summary_table_most_rec!$A:$AI,35,FALSE)="keep",VLOOKUP($A39,summary_table_most_rec!$A:$AD,summary_table_most_rec!M$1,FALSE),VLOOKUP($A39,'manual check'!$A:$AE,'manual check'!N$1,FALSE))</f>
        <v>125.73735000000001</v>
      </c>
      <c r="K39">
        <f>IF(VLOOKUP($A39,summary_table_most_rec!$A:$AI,35,FALSE)="keep",VLOOKUP($A39,summary_table_most_rec!$A:$AD,summary_table_most_rec!N$1,FALSE),VLOOKUP($A39,'manual check'!$A:$AE,'manual check'!O$1,FALSE))</f>
        <v>0</v>
      </c>
      <c r="L39">
        <f>IF(VLOOKUP($A39,summary_table_most_rec!$A:$AI,35,FALSE)="keep",VLOOKUP($A39,summary_table_most_rec!$A:$AD,summary_table_most_rec!O$1,FALSE),VLOOKUP($A39,'manual check'!$A:$AE,'manual check'!P$1,FALSE))</f>
        <v>0</v>
      </c>
      <c r="M39">
        <f>IF(VLOOKUP($A39,summary_table_most_rec!$A:$AI,35,FALSE)="keep",VLOOKUP($A39,summary_table_most_rec!$A:$AD,summary_table_most_rec!P$1,FALSE),VLOOKUP($A39,'manual check'!$A:$AE,'manual check'!Q$1,FALSE))</f>
        <v>0.28000000000000003</v>
      </c>
      <c r="N39">
        <f>IF(VLOOKUP($A39,summary_table_most_rec!$A:$AI,35,FALSE)="keep",VLOOKUP($A39,summary_table_most_rec!$A:$AD,summary_table_most_rec!Q$1,FALSE),VLOOKUP($A39,'manual check'!$A:$AE,'manual check'!R$1,FALSE))</f>
        <v>0</v>
      </c>
      <c r="O39">
        <f>IF(VLOOKUP($A39,summary_table_most_rec!$A:$AI,35,FALSE)="keep",VLOOKUP($A39,summary_table_most_rec!$A:$AD,summary_table_most_rec!R$1,FALSE),VLOOKUP($A39,'manual check'!$A:$AE,'manual check'!S$1,FALSE))</f>
        <v>0</v>
      </c>
      <c r="P39">
        <f>IF(VLOOKUP($A39,summary_table_most_rec!$A:$AI,35,FALSE)="keep",VLOOKUP($A39,summary_table_most_rec!$A:$AD,summary_table_most_rec!S$1,FALSE),VLOOKUP($A39,'manual check'!$A:$AE,'manual check'!T$1,FALSE))</f>
        <v>0</v>
      </c>
      <c r="Q39">
        <f>IF(VLOOKUP($A39,summary_table_most_rec!$A:$AI,35,FALSE)="keep",VLOOKUP($A39,summary_table_most_rec!$A:$AD,summary_table_most_rec!T$1,FALSE),VLOOKUP($A39,'manual check'!$A:$AE,'manual check'!U$1,FALSE))</f>
        <v>0</v>
      </c>
      <c r="R39">
        <f>IF(VLOOKUP($A39,summary_table_most_rec!$A:$AI,35,FALSE)="keep",VLOOKUP($A39,summary_table_most_rec!$A:$AD,summary_table_most_rec!U$1,FALSE),VLOOKUP($A39,'manual check'!$A:$AE,'manual check'!V$1,FALSE))</f>
        <v>0</v>
      </c>
      <c r="S39">
        <f>IF(VLOOKUP($A39,summary_table_most_rec!$A:$AI,35,FALSE)="keep",VLOOKUP($A39,summary_table_most_rec!$A:$AD,summary_table_most_rec!V$1,FALSE),VLOOKUP($A39,'manual check'!$A:$AE,'manual check'!W$1,FALSE))</f>
        <v>0.192</v>
      </c>
      <c r="T39">
        <f>IF(VLOOKUP($A39,summary_table_most_rec!$A:$AI,35,FALSE)="keep",VLOOKUP($A39,summary_table_most_rec!$A:$AD,summary_table_most_rec!W$1,FALSE),VLOOKUP($A39,'manual check'!$A:$AE,'manual check'!X$1,FALSE))</f>
        <v>0</v>
      </c>
      <c r="U39">
        <f>IF(VLOOKUP($A39,summary_table_most_rec!$A:$AI,35,FALSE)="keep",VLOOKUP($A39,summary_table_most_rec!$A:$AD,summary_table_most_rec!X$1,FALSE),VLOOKUP($A39,'manual check'!$A:$AE,'manual check'!Y$1,FALSE))</f>
        <v>14065.817999999999</v>
      </c>
      <c r="V39">
        <f>IF(VLOOKUP($A39,summary_table_most_rec!$A:$AI,35,FALSE)="keep",VLOOKUP($A39,summary_table_most_rec!$A:$AD,summary_table_most_rec!Y$1,FALSE),VLOOKUP($A39,'manual check'!$A:$AE,'manual check'!Z$1,FALSE))</f>
        <v>12815.11</v>
      </c>
      <c r="W39">
        <f>IF(VLOOKUP($A39,summary_table_most_rec!$A:$AI,35,FALSE)="keep",VLOOKUP($A39,summary_table_most_rec!$A:$AD,summary_table_most_rec!Z$1,FALSE),VLOOKUP($A39,'manual check'!$A:$AE,'manual check'!AA$1,FALSE))</f>
        <v>989.35</v>
      </c>
      <c r="X39">
        <f>IF(VLOOKUP($A39,summary_table_most_rec!$A:$AI,35,FALSE)="keep",VLOOKUP($A39,summary_table_most_rec!$A:$AD,summary_table_most_rec!AA$1,FALSE),VLOOKUP($A39,'manual check'!$A:$AE,'manual check'!AB$1,FALSE))</f>
        <v>35.32</v>
      </c>
      <c r="Y39">
        <f>IF(VLOOKUP($A39,summary_table_most_rec!$A:$AI,35,FALSE)="keep",VLOOKUP($A39,summary_table_most_rec!$A:$AD,summary_table_most_rec!AB$1,FALSE),VLOOKUP($A39,'manual check'!$A:$AE,'manual check'!AC$1,FALSE))</f>
        <v>0</v>
      </c>
      <c r="Z39">
        <f>IF(VLOOKUP($A39,summary_table_most_rec!$A:$AI,35,FALSE)="keep",VLOOKUP($A39,summary_table_most_rec!$A:$AD,summary_table_most_rec!AC$1,FALSE),VLOOKUP($A39,'manual check'!$A:$AE,'manual check'!AD$1,FALSE))</f>
        <v>1.7352000000000001</v>
      </c>
      <c r="AA39">
        <f>IF(VLOOKUP($A39,summary_table_most_rec!$A:$AI,35,FALSE)="keep",VLOOKUP($A39,summary_table_most_rec!$A:$AD,summary_table_most_rec!AD$1,FALSE),VLOOKUP($A39,'manual check'!$A:$AE,'manual check'!AE$1,FALSE))</f>
        <v>0</v>
      </c>
    </row>
    <row r="40" spans="1:27" x14ac:dyDescent="0.3">
      <c r="A40" t="s">
        <v>80</v>
      </c>
      <c r="B40" s="9" t="str">
        <f>IF(VLOOKUP($A40,summary_table_most_rec!$A:$AI,35,FALSE)="keep","2020",VLOOKUP(Tabelle4[[#This Row],[Fish Stock]],'manual check'!$A:$AI,35,FALSE))</f>
        <v>2020</v>
      </c>
      <c r="C40" s="9">
        <f t="shared" si="0"/>
        <v>6893.4151099999999</v>
      </c>
      <c r="D40">
        <f>IF(VLOOKUP($A40,summary_table_most_rec!$A:$AI,35,FALSE)="keep",VLOOKUP($A40,summary_table_most_rec!$A:$AD,summary_table_most_rec!G$1,FALSE),VLOOKUP($A40,'manual check'!$A:$AE,'manual check'!H$1,FALSE))</f>
        <v>0</v>
      </c>
      <c r="E40">
        <f>IF(VLOOKUP($A40,summary_table_most_rec!$A:$AI,35,FALSE)="keep",VLOOKUP($A40,summary_table_most_rec!$A:$AD,summary_table_most_rec!H$1,FALSE),VLOOKUP($A40,'manual check'!$A:$AE,'manual check'!I$1,FALSE))</f>
        <v>0</v>
      </c>
      <c r="F40">
        <f>IF(VLOOKUP($A40,summary_table_most_rec!$A:$AI,35,FALSE)="keep",VLOOKUP($A40,summary_table_most_rec!$A:$AD,summary_table_most_rec!I$1,FALSE),VLOOKUP($A40,'manual check'!$A:$AE,'manual check'!J$1,FALSE))</f>
        <v>0</v>
      </c>
      <c r="G40">
        <f>IF(VLOOKUP($A40,summary_table_most_rec!$A:$AI,35,FALSE)="keep",VLOOKUP($A40,summary_table_most_rec!$A:$AD,summary_table_most_rec!J$1,FALSE),VLOOKUP($A40,'manual check'!$A:$AE,'manual check'!K$1,FALSE))</f>
        <v>0</v>
      </c>
      <c r="H40">
        <f>IF(VLOOKUP($A40,summary_table_most_rec!$A:$AI,35,FALSE)="keep",VLOOKUP($A40,summary_table_most_rec!$A:$AD,summary_table_most_rec!K$1,FALSE),VLOOKUP($A40,'manual check'!$A:$AE,'manual check'!L$1,FALSE))</f>
        <v>0</v>
      </c>
      <c r="I40">
        <f>IF(VLOOKUP($A40,summary_table_most_rec!$A:$AI,35,FALSE)="keep",VLOOKUP($A40,summary_table_most_rec!$A:$AD,summary_table_most_rec!L$1,FALSE),VLOOKUP($A40,'manual check'!$A:$AE,'manual check'!M$1,FALSE))</f>
        <v>0</v>
      </c>
      <c r="J40">
        <f>IF(VLOOKUP($A40,summary_table_most_rec!$A:$AI,35,FALSE)="keep",VLOOKUP($A40,summary_table_most_rec!$A:$AD,summary_table_most_rec!M$1,FALSE),VLOOKUP($A40,'manual check'!$A:$AE,'manual check'!N$1,FALSE))</f>
        <v>845.54511000000002</v>
      </c>
      <c r="K40">
        <f>IF(VLOOKUP($A40,summary_table_most_rec!$A:$AI,35,FALSE)="keep",VLOOKUP($A40,summary_table_most_rec!$A:$AD,summary_table_most_rec!N$1,FALSE),VLOOKUP($A40,'manual check'!$A:$AE,'manual check'!O$1,FALSE))</f>
        <v>0</v>
      </c>
      <c r="L40">
        <f>IF(VLOOKUP($A40,summary_table_most_rec!$A:$AI,35,FALSE)="keep",VLOOKUP($A40,summary_table_most_rec!$A:$AD,summary_table_most_rec!O$1,FALSE),VLOOKUP($A40,'manual check'!$A:$AE,'manual check'!P$1,FALSE))</f>
        <v>0</v>
      </c>
      <c r="M40">
        <f>IF(VLOOKUP($A40,summary_table_most_rec!$A:$AI,35,FALSE)="keep",VLOOKUP($A40,summary_table_most_rec!$A:$AD,summary_table_most_rec!P$1,FALSE),VLOOKUP($A40,'manual check'!$A:$AE,'manual check'!Q$1,FALSE))</f>
        <v>0</v>
      </c>
      <c r="N40">
        <f>IF(VLOOKUP($A40,summary_table_most_rec!$A:$AI,35,FALSE)="keep",VLOOKUP($A40,summary_table_most_rec!$A:$AD,summary_table_most_rec!Q$1,FALSE),VLOOKUP($A40,'manual check'!$A:$AE,'manual check'!R$1,FALSE))</f>
        <v>0</v>
      </c>
      <c r="O40">
        <f>IF(VLOOKUP($A40,summary_table_most_rec!$A:$AI,35,FALSE)="keep",VLOOKUP($A40,summary_table_most_rec!$A:$AD,summary_table_most_rec!R$1,FALSE),VLOOKUP($A40,'manual check'!$A:$AE,'manual check'!S$1,FALSE))</f>
        <v>0</v>
      </c>
      <c r="P40">
        <f>IF(VLOOKUP($A40,summary_table_most_rec!$A:$AI,35,FALSE)="keep",VLOOKUP($A40,summary_table_most_rec!$A:$AD,summary_table_most_rec!S$1,FALSE),VLOOKUP($A40,'manual check'!$A:$AE,'manual check'!T$1,FALSE))</f>
        <v>0</v>
      </c>
      <c r="Q40">
        <f>IF(VLOOKUP($A40,summary_table_most_rec!$A:$AI,35,FALSE)="keep",VLOOKUP($A40,summary_table_most_rec!$A:$AD,summary_table_most_rec!T$1,FALSE),VLOOKUP($A40,'manual check'!$A:$AE,'manual check'!U$1,FALSE))</f>
        <v>5835</v>
      </c>
      <c r="R40">
        <f>IF(VLOOKUP($A40,summary_table_most_rec!$A:$AI,35,FALSE)="keep",VLOOKUP($A40,summary_table_most_rec!$A:$AD,summary_table_most_rec!U$1,FALSE),VLOOKUP($A40,'manual check'!$A:$AE,'manual check'!V$1,FALSE))</f>
        <v>0</v>
      </c>
      <c r="S40">
        <f>IF(VLOOKUP($A40,summary_table_most_rec!$A:$AI,35,FALSE)="keep",VLOOKUP($A40,summary_table_most_rec!$A:$AD,summary_table_most_rec!V$1,FALSE),VLOOKUP($A40,'manual check'!$A:$AE,'manual check'!W$1,FALSE))</f>
        <v>0</v>
      </c>
      <c r="T40">
        <f>IF(VLOOKUP($A40,summary_table_most_rec!$A:$AI,35,FALSE)="keep",VLOOKUP($A40,summary_table_most_rec!$A:$AD,summary_table_most_rec!W$1,FALSE),VLOOKUP($A40,'manual check'!$A:$AE,'manual check'!X$1,FALSE))</f>
        <v>0</v>
      </c>
      <c r="U40">
        <f>IF(VLOOKUP($A40,summary_table_most_rec!$A:$AI,35,FALSE)="keep",VLOOKUP($A40,summary_table_most_rec!$A:$AD,summary_table_most_rec!X$1,FALSE),VLOOKUP($A40,'manual check'!$A:$AE,'manual check'!Y$1,FALSE))</f>
        <v>0</v>
      </c>
      <c r="V40">
        <f>IF(VLOOKUP($A40,summary_table_most_rec!$A:$AI,35,FALSE)="keep",VLOOKUP($A40,summary_table_most_rec!$A:$AD,summary_table_most_rec!Y$1,FALSE),VLOOKUP($A40,'manual check'!$A:$AE,'manual check'!Z$1,FALSE))</f>
        <v>212.87</v>
      </c>
      <c r="W40">
        <f>IF(VLOOKUP($A40,summary_table_most_rec!$A:$AI,35,FALSE)="keep",VLOOKUP($A40,summary_table_most_rec!$A:$AD,summary_table_most_rec!Z$1,FALSE),VLOOKUP($A40,'manual check'!$A:$AE,'manual check'!AA$1,FALSE))</f>
        <v>0</v>
      </c>
      <c r="X40">
        <f>IF(VLOOKUP($A40,summary_table_most_rec!$A:$AI,35,FALSE)="keep",VLOOKUP($A40,summary_table_most_rec!$A:$AD,summary_table_most_rec!AA$1,FALSE),VLOOKUP($A40,'manual check'!$A:$AE,'manual check'!AB$1,FALSE))</f>
        <v>0</v>
      </c>
      <c r="Y40">
        <f>IF(VLOOKUP($A40,summary_table_most_rec!$A:$AI,35,FALSE)="keep",VLOOKUP($A40,summary_table_most_rec!$A:$AD,summary_table_most_rec!AB$1,FALSE),VLOOKUP($A40,'manual check'!$A:$AE,'manual check'!AC$1,FALSE))</f>
        <v>0</v>
      </c>
      <c r="Z40">
        <f>IF(VLOOKUP($A40,summary_table_most_rec!$A:$AI,35,FALSE)="keep",VLOOKUP($A40,summary_table_most_rec!$A:$AD,summary_table_most_rec!AC$1,FALSE),VLOOKUP($A40,'manual check'!$A:$AE,'manual check'!AD$1,FALSE))</f>
        <v>0</v>
      </c>
      <c r="AA40">
        <f>IF(VLOOKUP($A40,summary_table_most_rec!$A:$AI,35,FALSE)="keep",VLOOKUP($A40,summary_table_most_rec!$A:$AD,summary_table_most_rec!AD$1,FALSE),VLOOKUP($A40,'manual check'!$A:$AE,'manual check'!AE$1,FALSE))</f>
        <v>0</v>
      </c>
    </row>
    <row r="41" spans="1:27" x14ac:dyDescent="0.3">
      <c r="A41" t="s">
        <v>81</v>
      </c>
      <c r="B41" s="9" t="str">
        <f>IF(VLOOKUP($A41,summary_table_most_rec!$A:$AI,35,FALSE)="keep","2020",VLOOKUP(Tabelle4[[#This Row],[Fish Stock]],'manual check'!$A:$AI,35,FALSE))</f>
        <v>2020</v>
      </c>
      <c r="C41" s="9">
        <f t="shared" si="0"/>
        <v>1013394.5407700001</v>
      </c>
      <c r="D41">
        <f>IF(VLOOKUP($A41,summary_table_most_rec!$A:$AI,35,FALSE)="keep",VLOOKUP($A41,summary_table_most_rec!$A:$AD,summary_table_most_rec!G$1,FALSE),VLOOKUP($A41,'manual check'!$A:$AE,'manual check'!H$1,FALSE))</f>
        <v>122.8</v>
      </c>
      <c r="E41">
        <f>IF(VLOOKUP($A41,summary_table_most_rec!$A:$AI,35,FALSE)="keep",VLOOKUP($A41,summary_table_most_rec!$A:$AD,summary_table_most_rec!H$1,FALSE),VLOOKUP($A41,'manual check'!$A:$AE,'manual check'!I$1,FALSE))</f>
        <v>24549.555400000001</v>
      </c>
      <c r="F41">
        <f>IF(VLOOKUP($A41,summary_table_most_rec!$A:$AI,35,FALSE)="keep",VLOOKUP($A41,summary_table_most_rec!$A:$AD,summary_table_most_rec!I$1,FALSE),VLOOKUP($A41,'manual check'!$A:$AE,'manual check'!J$1,FALSE))</f>
        <v>37973</v>
      </c>
      <c r="G41">
        <f>IF(VLOOKUP($A41,summary_table_most_rec!$A:$AI,35,FALSE)="keep",VLOOKUP($A41,summary_table_most_rec!$A:$AD,summary_table_most_rec!J$1,FALSE),VLOOKUP($A41,'manual check'!$A:$AE,'manual check'!K$1,FALSE))</f>
        <v>0</v>
      </c>
      <c r="H41">
        <f>IF(VLOOKUP($A41,summary_table_most_rec!$A:$AI,35,FALSE)="keep",VLOOKUP($A41,summary_table_most_rec!$A:$AD,summary_table_most_rec!K$1,FALSE),VLOOKUP($A41,'manual check'!$A:$AE,'manual check'!L$1,FALSE))</f>
        <v>34359.919999999998</v>
      </c>
      <c r="I41">
        <f>IF(VLOOKUP($A41,summary_table_most_rec!$A:$AI,35,FALSE)="keep",VLOOKUP($A41,summary_table_most_rec!$A:$AD,summary_table_most_rec!L$1,FALSE),VLOOKUP($A41,'manual check'!$A:$AE,'manual check'!M$1,FALSE))</f>
        <v>0</v>
      </c>
      <c r="J41">
        <f>IF(VLOOKUP($A41,summary_table_most_rec!$A:$AI,35,FALSE)="keep",VLOOKUP($A41,summary_table_most_rec!$A:$AD,summary_table_most_rec!M$1,FALSE),VLOOKUP($A41,'manual check'!$A:$AE,'manual check'!N$1,FALSE))</f>
        <v>69645.990170000005</v>
      </c>
      <c r="K41">
        <f>IF(VLOOKUP($A41,summary_table_most_rec!$A:$AI,35,FALSE)="keep",VLOOKUP($A41,summary_table_most_rec!$A:$AD,summary_table_most_rec!N$1,FALSE),VLOOKUP($A41,'manual check'!$A:$AE,'manual check'!O$1,FALSE))</f>
        <v>20454.333999999999</v>
      </c>
      <c r="L41">
        <f>IF(VLOOKUP($A41,summary_table_most_rec!$A:$AI,35,FALSE)="keep",VLOOKUP($A41,summary_table_most_rec!$A:$AD,summary_table_most_rec!O$1,FALSE),VLOOKUP($A41,'manual check'!$A:$AE,'manual check'!P$1,FALSE))</f>
        <v>202258.06659999999</v>
      </c>
      <c r="M41">
        <f>IF(VLOOKUP($A41,summary_table_most_rec!$A:$AI,35,FALSE)="keep",VLOOKUP($A41,summary_table_most_rec!$A:$AD,summary_table_most_rec!P$1,FALSE),VLOOKUP($A41,'manual check'!$A:$AE,'manual check'!Q$1,FALSE))</f>
        <v>4.0030000000000001</v>
      </c>
      <c r="N41">
        <f>IF(VLOOKUP($A41,summary_table_most_rec!$A:$AI,35,FALSE)="keep",VLOOKUP($A41,summary_table_most_rec!$A:$AD,summary_table_most_rec!Q$1,FALSE),VLOOKUP($A41,'manual check'!$A:$AE,'manual check'!R$1,FALSE))</f>
        <v>26489.4</v>
      </c>
      <c r="O41">
        <f>IF(VLOOKUP($A41,summary_table_most_rec!$A:$AI,35,FALSE)="keep",VLOOKUP($A41,summary_table_most_rec!$A:$AD,summary_table_most_rec!R$1,FALSE),VLOOKUP($A41,'manual check'!$A:$AE,'manual check'!S$1,FALSE))</f>
        <v>61092.229399999997</v>
      </c>
      <c r="P41">
        <f>IF(VLOOKUP($A41,summary_table_most_rec!$A:$AI,35,FALSE)="keep",VLOOKUP($A41,summary_table_most_rec!$A:$AD,summary_table_most_rec!S$1,FALSE),VLOOKUP($A41,'manual check'!$A:$AE,'manual check'!T$1,FALSE))</f>
        <v>2.3199999999999998</v>
      </c>
      <c r="Q41">
        <f>IF(VLOOKUP($A41,summary_table_most_rec!$A:$AI,35,FALSE)="keep",VLOOKUP($A41,summary_table_most_rec!$A:$AD,summary_table_most_rec!T$1,FALSE),VLOOKUP($A41,'manual check'!$A:$AE,'manual check'!U$1,FALSE))</f>
        <v>151534</v>
      </c>
      <c r="R41">
        <f>IF(VLOOKUP($A41,summary_table_most_rec!$A:$AI,35,FALSE)="keep",VLOOKUP($A41,summary_table_most_rec!$A:$AD,summary_table_most_rec!U$1,FALSE),VLOOKUP($A41,'manual check'!$A:$AE,'manual check'!V$1,FALSE))</f>
        <v>5.2270000000000003</v>
      </c>
      <c r="S41">
        <f>IF(VLOOKUP($A41,summary_table_most_rec!$A:$AI,35,FALSE)="keep",VLOOKUP($A41,summary_table_most_rec!$A:$AD,summary_table_most_rec!V$1,FALSE),VLOOKUP($A41,'manual check'!$A:$AE,'manual check'!W$1,FALSE))</f>
        <v>815.73699999999997</v>
      </c>
      <c r="T41">
        <f>IF(VLOOKUP($A41,summary_table_most_rec!$A:$AI,35,FALSE)="keep",VLOOKUP($A41,summary_table_most_rec!$A:$AD,summary_table_most_rec!W$1,FALSE),VLOOKUP($A41,'manual check'!$A:$AE,'manual check'!X$1,FALSE))</f>
        <v>0</v>
      </c>
      <c r="U41">
        <f>IF(VLOOKUP($A41,summary_table_most_rec!$A:$AI,35,FALSE)="keep",VLOOKUP($A41,summary_table_most_rec!$A:$AD,summary_table_most_rec!X$1,FALSE),VLOOKUP($A41,'manual check'!$A:$AE,'manual check'!Y$1,FALSE))</f>
        <v>29969.742999999999</v>
      </c>
      <c r="V41">
        <f>IF(VLOOKUP($A41,summary_table_most_rec!$A:$AI,35,FALSE)="keep",VLOOKUP($A41,summary_table_most_rec!$A:$AD,summary_table_most_rec!Y$1,FALSE),VLOOKUP($A41,'manual check'!$A:$AE,'manual check'!Z$1,FALSE))</f>
        <v>211527.33</v>
      </c>
      <c r="W41">
        <f>IF(VLOOKUP($A41,summary_table_most_rec!$A:$AI,35,FALSE)="keep",VLOOKUP($A41,summary_table_most_rec!$A:$AD,summary_table_most_rec!Z$1,FALSE),VLOOKUP($A41,'manual check'!$A:$AE,'manual check'!AA$1,FALSE))</f>
        <v>5210.1869999999999</v>
      </c>
      <c r="X41">
        <f>IF(VLOOKUP($A41,summary_table_most_rec!$A:$AI,35,FALSE)="keep",VLOOKUP($A41,summary_table_most_rec!$A:$AD,summary_table_most_rec!AA$1,FALSE),VLOOKUP($A41,'manual check'!$A:$AE,'manual check'!AB$1,FALSE))</f>
        <v>4876.43</v>
      </c>
      <c r="Y41">
        <f>IF(VLOOKUP($A41,summary_table_most_rec!$A:$AI,35,FALSE)="keep",VLOOKUP($A41,summary_table_most_rec!$A:$AD,summary_table_most_rec!AB$1,FALSE),VLOOKUP($A41,'manual check'!$A:$AE,'manual check'!AC$1,FALSE))</f>
        <v>128815</v>
      </c>
      <c r="Z41">
        <f>IF(VLOOKUP($A41,summary_table_most_rec!$A:$AI,35,FALSE)="keep",VLOOKUP($A41,summary_table_most_rec!$A:$AD,summary_table_most_rec!AC$1,FALSE),VLOOKUP($A41,'manual check'!$A:$AE,'manual check'!AD$1,FALSE))</f>
        <v>3689.2682</v>
      </c>
      <c r="AA41">
        <f>IF(VLOOKUP($A41,summary_table_most_rec!$A:$AI,35,FALSE)="keep",VLOOKUP($A41,summary_table_most_rec!$A:$AD,summary_table_most_rec!AD$1,FALSE),VLOOKUP($A41,'manual check'!$A:$AE,'manual check'!AE$1,FALSE))</f>
        <v>0</v>
      </c>
    </row>
    <row r="42" spans="1:27" x14ac:dyDescent="0.3">
      <c r="A42" t="s">
        <v>82</v>
      </c>
      <c r="B42" s="9">
        <f>IF(VLOOKUP($A42,summary_table_most_rec!$A:$AI,35,FALSE)="keep","2020",VLOOKUP(Tabelle4[[#This Row],[Fish Stock]],'manual check'!$A:$AI,35,FALSE))</f>
        <v>2021</v>
      </c>
      <c r="C42" s="9">
        <f t="shared" si="0"/>
        <v>577</v>
      </c>
      <c r="D42">
        <f>IF(VLOOKUP($A42,summary_table_most_rec!$A:$AI,35,FALSE)="keep",VLOOKUP($A42,summary_table_most_rec!$A:$AD,summary_table_most_rec!G$1,FALSE),VLOOKUP($A42,'manual check'!$A:$AE,'manual check'!H$1,FALSE))</f>
        <v>0</v>
      </c>
      <c r="E42">
        <f>IF(VLOOKUP($A42,summary_table_most_rec!$A:$AI,35,FALSE)="keep",VLOOKUP($A42,summary_table_most_rec!$A:$AD,summary_table_most_rec!H$1,FALSE),VLOOKUP($A42,'manual check'!$A:$AE,'manual check'!I$1,FALSE))</f>
        <v>0</v>
      </c>
      <c r="F42">
        <f>IF(VLOOKUP($A42,summary_table_most_rec!$A:$AI,35,FALSE)="keep",VLOOKUP($A42,summary_table_most_rec!$A:$AD,summary_table_most_rec!I$1,FALSE),VLOOKUP($A42,'manual check'!$A:$AE,'manual check'!J$1,FALSE))</f>
        <v>0</v>
      </c>
      <c r="G42">
        <f>IF(VLOOKUP($A42,summary_table_most_rec!$A:$AI,35,FALSE)="keep",VLOOKUP($A42,summary_table_most_rec!$A:$AD,summary_table_most_rec!J$1,FALSE),VLOOKUP($A42,'manual check'!$A:$AE,'manual check'!K$1,FALSE))</f>
        <v>0</v>
      </c>
      <c r="H42">
        <f>IF(VLOOKUP($A42,summary_table_most_rec!$A:$AI,35,FALSE)="keep",VLOOKUP($A42,summary_table_most_rec!$A:$AD,summary_table_most_rec!K$1,FALSE),VLOOKUP($A42,'manual check'!$A:$AE,'manual check'!L$1,FALSE))</f>
        <v>71</v>
      </c>
      <c r="I42">
        <f>IF(VLOOKUP($A42,summary_table_most_rec!$A:$AI,35,FALSE)="keep",VLOOKUP($A42,summary_table_most_rec!$A:$AD,summary_table_most_rec!L$1,FALSE),VLOOKUP($A42,'manual check'!$A:$AE,'manual check'!M$1,FALSE))</f>
        <v>0</v>
      </c>
      <c r="J42">
        <f>IF(VLOOKUP($A42,summary_table_most_rec!$A:$AI,35,FALSE)="keep",VLOOKUP($A42,summary_table_most_rec!$A:$AD,summary_table_most_rec!M$1,FALSE),VLOOKUP($A42,'manual check'!$A:$AE,'manual check'!N$1,FALSE))</f>
        <v>0</v>
      </c>
      <c r="K42">
        <f>IF(VLOOKUP($A42,summary_table_most_rec!$A:$AI,35,FALSE)="keep",VLOOKUP($A42,summary_table_most_rec!$A:$AD,summary_table_most_rec!N$1,FALSE),VLOOKUP($A42,'manual check'!$A:$AE,'manual check'!O$1,FALSE))</f>
        <v>1</v>
      </c>
      <c r="L42">
        <f>IF(VLOOKUP($A42,summary_table_most_rec!$A:$AI,35,FALSE)="keep",VLOOKUP($A42,summary_table_most_rec!$A:$AD,summary_table_most_rec!O$1,FALSE),VLOOKUP($A42,'manual check'!$A:$AE,'manual check'!P$1,FALSE))</f>
        <v>212</v>
      </c>
      <c r="M42">
        <f>IF(VLOOKUP($A42,summary_table_most_rec!$A:$AI,35,FALSE)="keep",VLOOKUP($A42,summary_table_most_rec!$A:$AD,summary_table_most_rec!P$1,FALSE),VLOOKUP($A42,'manual check'!$A:$AE,'manual check'!Q$1,FALSE))</f>
        <v>0</v>
      </c>
      <c r="N42">
        <f>IF(VLOOKUP($A42,summary_table_most_rec!$A:$AI,35,FALSE)="keep",VLOOKUP($A42,summary_table_most_rec!$A:$AD,summary_table_most_rec!Q$1,FALSE),VLOOKUP($A42,'manual check'!$A:$AE,'manual check'!R$1,FALSE))</f>
        <v>0</v>
      </c>
      <c r="O42">
        <f>IF(VLOOKUP($A42,summary_table_most_rec!$A:$AI,35,FALSE)="keep",VLOOKUP($A42,summary_table_most_rec!$A:$AD,summary_table_most_rec!R$1,FALSE),VLOOKUP($A42,'manual check'!$A:$AE,'manual check'!S$1,FALSE))</f>
        <v>293</v>
      </c>
      <c r="P42">
        <f>IF(VLOOKUP($A42,summary_table_most_rec!$A:$AI,35,FALSE)="keep",VLOOKUP($A42,summary_table_most_rec!$A:$AD,summary_table_most_rec!S$1,FALSE),VLOOKUP($A42,'manual check'!$A:$AE,'manual check'!T$1,FALSE))</f>
        <v>0</v>
      </c>
      <c r="Q42">
        <f>IF(VLOOKUP($A42,summary_table_most_rec!$A:$AI,35,FALSE)="keep",VLOOKUP($A42,summary_table_most_rec!$A:$AD,summary_table_most_rec!T$1,FALSE),VLOOKUP($A42,'manual check'!$A:$AE,'manual check'!U$1,FALSE))</f>
        <v>0</v>
      </c>
      <c r="R42">
        <f>IF(VLOOKUP($A42,summary_table_most_rec!$A:$AI,35,FALSE)="keep",VLOOKUP($A42,summary_table_most_rec!$A:$AD,summary_table_most_rec!U$1,FALSE),VLOOKUP($A42,'manual check'!$A:$AE,'manual check'!V$1,FALSE))</f>
        <v>0</v>
      </c>
      <c r="S42">
        <f>IF(VLOOKUP($A42,summary_table_most_rec!$A:$AI,35,FALSE)="keep",VLOOKUP($A42,summary_table_most_rec!$A:$AD,summary_table_most_rec!V$1,FALSE),VLOOKUP($A42,'manual check'!$A:$AE,'manual check'!W$1,FALSE))</f>
        <v>0</v>
      </c>
      <c r="T42">
        <f>IF(VLOOKUP($A42,summary_table_most_rec!$A:$AI,35,FALSE)="keep",VLOOKUP($A42,summary_table_most_rec!$A:$AD,summary_table_most_rec!W$1,FALSE),VLOOKUP($A42,'manual check'!$A:$AE,'manual check'!X$1,FALSE))</f>
        <v>0</v>
      </c>
      <c r="U42">
        <f>IF(VLOOKUP($A42,summary_table_most_rec!$A:$AI,35,FALSE)="keep",VLOOKUP($A42,summary_table_most_rec!$A:$AD,summary_table_most_rec!X$1,FALSE),VLOOKUP($A42,'manual check'!$A:$AE,'manual check'!Y$1,FALSE))</f>
        <v>0</v>
      </c>
      <c r="V42">
        <f>IF(VLOOKUP($A42,summary_table_most_rec!$A:$AI,35,FALSE)="keep",VLOOKUP($A42,summary_table_most_rec!$A:$AD,summary_table_most_rec!Y$1,FALSE),VLOOKUP($A42,'manual check'!$A:$AE,'manual check'!Z$1,FALSE))</f>
        <v>0</v>
      </c>
      <c r="W42">
        <f>IF(VLOOKUP($A42,summary_table_most_rec!$A:$AI,35,FALSE)="keep",VLOOKUP($A42,summary_table_most_rec!$A:$AD,summary_table_most_rec!Z$1,FALSE),VLOOKUP($A42,'manual check'!$A:$AE,'manual check'!AA$1,FALSE))</f>
        <v>0</v>
      </c>
      <c r="X42">
        <f>IF(VLOOKUP($A42,summary_table_most_rec!$A:$AI,35,FALSE)="keep",VLOOKUP($A42,summary_table_most_rec!$A:$AD,summary_table_most_rec!AA$1,FALSE),VLOOKUP($A42,'manual check'!$A:$AE,'manual check'!AB$1,FALSE))</f>
        <v>0</v>
      </c>
      <c r="Y42">
        <f>IF(VLOOKUP($A42,summary_table_most_rec!$A:$AI,35,FALSE)="keep",VLOOKUP($A42,summary_table_most_rec!$A:$AD,summary_table_most_rec!AB$1,FALSE),VLOOKUP($A42,'manual check'!$A:$AE,'manual check'!AC$1,FALSE))</f>
        <v>0</v>
      </c>
      <c r="Z42">
        <f>IF(VLOOKUP($A42,summary_table_most_rec!$A:$AI,35,FALSE)="keep",VLOOKUP($A42,summary_table_most_rec!$A:$AD,summary_table_most_rec!AC$1,FALSE),VLOOKUP($A42,'manual check'!$A:$AE,'manual check'!AD$1,FALSE))</f>
        <v>0</v>
      </c>
      <c r="AA42">
        <f>IF(VLOOKUP($A42,summary_table_most_rec!$A:$AI,35,FALSE)="keep",VLOOKUP($A42,summary_table_most_rec!$A:$AD,summary_table_most_rec!AD$1,FALSE),VLOOKUP($A42,'manual check'!$A:$AE,'manual check'!AE$1,FALSE))</f>
        <v>0</v>
      </c>
    </row>
    <row r="43" spans="1:27" x14ac:dyDescent="0.3">
      <c r="A43" t="s">
        <v>83</v>
      </c>
      <c r="B43" s="9" t="str">
        <f>IF(VLOOKUP($A43,summary_table_most_rec!$A:$AI,35,FALSE)="keep","2020",VLOOKUP(Tabelle4[[#This Row],[Fish Stock]],'manual check'!$A:$AI,35,FALSE))</f>
        <v>2020</v>
      </c>
      <c r="C43" s="9">
        <f t="shared" si="0"/>
        <v>3232.4306000000001</v>
      </c>
      <c r="D43">
        <f>IF(VLOOKUP($A43,summary_table_most_rec!$A:$AI,35,FALSE)="keep",VLOOKUP($A43,summary_table_most_rec!$A:$AD,summary_table_most_rec!G$1,FALSE),VLOOKUP($A43,'manual check'!$A:$AE,'manual check'!H$1,FALSE))</f>
        <v>0.2</v>
      </c>
      <c r="E43">
        <f>IF(VLOOKUP($A43,summary_table_most_rec!$A:$AI,35,FALSE)="keep",VLOOKUP($A43,summary_table_most_rec!$A:$AD,summary_table_most_rec!H$1,FALSE),VLOOKUP($A43,'manual check'!$A:$AE,'manual check'!I$1,FALSE))</f>
        <v>1.2888999999999999</v>
      </c>
      <c r="F43">
        <f>IF(VLOOKUP($A43,summary_table_most_rec!$A:$AI,35,FALSE)="keep",VLOOKUP($A43,summary_table_most_rec!$A:$AD,summary_table_most_rec!I$1,FALSE),VLOOKUP($A43,'manual check'!$A:$AE,'manual check'!J$1,FALSE))</f>
        <v>0</v>
      </c>
      <c r="G43">
        <f>IF(VLOOKUP($A43,summary_table_most_rec!$A:$AI,35,FALSE)="keep",VLOOKUP($A43,summary_table_most_rec!$A:$AD,summary_table_most_rec!J$1,FALSE),VLOOKUP($A43,'manual check'!$A:$AE,'manual check'!K$1,FALSE))</f>
        <v>0</v>
      </c>
      <c r="H43">
        <f>IF(VLOOKUP($A43,summary_table_most_rec!$A:$AI,35,FALSE)="keep",VLOOKUP($A43,summary_table_most_rec!$A:$AD,summary_table_most_rec!K$1,FALSE),VLOOKUP($A43,'manual check'!$A:$AE,'manual check'!L$1,FALSE))</f>
        <v>301.7</v>
      </c>
      <c r="I43">
        <f>IF(VLOOKUP($A43,summary_table_most_rec!$A:$AI,35,FALSE)="keep",VLOOKUP($A43,summary_table_most_rec!$A:$AD,summary_table_most_rec!L$1,FALSE),VLOOKUP($A43,'manual check'!$A:$AE,'manual check'!M$1,FALSE))</f>
        <v>0</v>
      </c>
      <c r="J43">
        <f>IF(VLOOKUP($A43,summary_table_most_rec!$A:$AI,35,FALSE)="keep",VLOOKUP($A43,summary_table_most_rec!$A:$AD,summary_table_most_rec!M$1,FALSE),VLOOKUP($A43,'manual check'!$A:$AE,'manual check'!N$1,FALSE))</f>
        <v>0</v>
      </c>
      <c r="K43">
        <f>IF(VLOOKUP($A43,summary_table_most_rec!$A:$AI,35,FALSE)="keep",VLOOKUP($A43,summary_table_most_rec!$A:$AD,summary_table_most_rec!N$1,FALSE),VLOOKUP($A43,'manual check'!$A:$AE,'manual check'!O$1,FALSE))</f>
        <v>199.53800000000001</v>
      </c>
      <c r="L43">
        <f>IF(VLOOKUP($A43,summary_table_most_rec!$A:$AI,35,FALSE)="keep",VLOOKUP($A43,summary_table_most_rec!$A:$AD,summary_table_most_rec!O$1,FALSE),VLOOKUP($A43,'manual check'!$A:$AE,'manual check'!P$1,FALSE))</f>
        <v>2479.8524000000002</v>
      </c>
      <c r="M43">
        <f>IF(VLOOKUP($A43,summary_table_most_rec!$A:$AI,35,FALSE)="keep",VLOOKUP($A43,summary_table_most_rec!$A:$AD,summary_table_most_rec!P$1,FALSE),VLOOKUP($A43,'manual check'!$A:$AE,'manual check'!Q$1,FALSE))</f>
        <v>0</v>
      </c>
      <c r="N43">
        <f>IF(VLOOKUP($A43,summary_table_most_rec!$A:$AI,35,FALSE)="keep",VLOOKUP($A43,summary_table_most_rec!$A:$AD,summary_table_most_rec!Q$1,FALSE),VLOOKUP($A43,'manual check'!$A:$AE,'manual check'!R$1,FALSE))</f>
        <v>0</v>
      </c>
      <c r="O43">
        <f>IF(VLOOKUP($A43,summary_table_most_rec!$A:$AI,35,FALSE)="keep",VLOOKUP($A43,summary_table_most_rec!$A:$AD,summary_table_most_rec!R$1,FALSE),VLOOKUP($A43,'manual check'!$A:$AE,'manual check'!S$1,FALSE))</f>
        <v>249.85130000000001</v>
      </c>
      <c r="P43">
        <f>IF(VLOOKUP($A43,summary_table_most_rec!$A:$AI,35,FALSE)="keep",VLOOKUP($A43,summary_table_most_rec!$A:$AD,summary_table_most_rec!S$1,FALSE),VLOOKUP($A43,'manual check'!$A:$AE,'manual check'!T$1,FALSE))</f>
        <v>0</v>
      </c>
      <c r="Q43">
        <f>IF(VLOOKUP($A43,summary_table_most_rec!$A:$AI,35,FALSE)="keep",VLOOKUP($A43,summary_table_most_rec!$A:$AD,summary_table_most_rec!T$1,FALSE),VLOOKUP($A43,'manual check'!$A:$AE,'manual check'!U$1,FALSE))</f>
        <v>0</v>
      </c>
      <c r="R43">
        <f>IF(VLOOKUP($A43,summary_table_most_rec!$A:$AI,35,FALSE)="keep",VLOOKUP($A43,summary_table_most_rec!$A:$AD,summary_table_most_rec!U$1,FALSE),VLOOKUP($A43,'manual check'!$A:$AE,'manual check'!V$1,FALSE))</f>
        <v>0</v>
      </c>
      <c r="S43">
        <f>IF(VLOOKUP($A43,summary_table_most_rec!$A:$AI,35,FALSE)="keep",VLOOKUP($A43,summary_table_most_rec!$A:$AD,summary_table_most_rec!V$1,FALSE),VLOOKUP($A43,'manual check'!$A:$AE,'manual check'!W$1,FALSE))</f>
        <v>0</v>
      </c>
      <c r="T43">
        <f>IF(VLOOKUP($A43,summary_table_most_rec!$A:$AI,35,FALSE)="keep",VLOOKUP($A43,summary_table_most_rec!$A:$AD,summary_table_most_rec!W$1,FALSE),VLOOKUP($A43,'manual check'!$A:$AE,'manual check'!X$1,FALSE))</f>
        <v>0</v>
      </c>
      <c r="U43">
        <f>IF(VLOOKUP($A43,summary_table_most_rec!$A:$AI,35,FALSE)="keep",VLOOKUP($A43,summary_table_most_rec!$A:$AD,summary_table_most_rec!X$1,FALSE),VLOOKUP($A43,'manual check'!$A:$AE,'manual check'!Y$1,FALSE))</f>
        <v>0</v>
      </c>
      <c r="V43">
        <f>IF(VLOOKUP($A43,summary_table_most_rec!$A:$AI,35,FALSE)="keep",VLOOKUP($A43,summary_table_most_rec!$A:$AD,summary_table_most_rec!Y$1,FALSE),VLOOKUP($A43,'manual check'!$A:$AE,'manual check'!Z$1,FALSE))</f>
        <v>0</v>
      </c>
      <c r="W43">
        <f>IF(VLOOKUP($A43,summary_table_most_rec!$A:$AI,35,FALSE)="keep",VLOOKUP($A43,summary_table_most_rec!$A:$AD,summary_table_most_rec!Z$1,FALSE),VLOOKUP($A43,'manual check'!$A:$AE,'manual check'!AA$1,FALSE))</f>
        <v>0</v>
      </c>
      <c r="X43">
        <f>IF(VLOOKUP($A43,summary_table_most_rec!$A:$AI,35,FALSE)="keep",VLOOKUP($A43,summary_table_most_rec!$A:$AD,summary_table_most_rec!AA$1,FALSE),VLOOKUP($A43,'manual check'!$A:$AE,'manual check'!AB$1,FALSE))</f>
        <v>0</v>
      </c>
      <c r="Y43">
        <f>IF(VLOOKUP($A43,summary_table_most_rec!$A:$AI,35,FALSE)="keep",VLOOKUP($A43,summary_table_most_rec!$A:$AD,summary_table_most_rec!AB$1,FALSE),VLOOKUP($A43,'manual check'!$A:$AE,'manual check'!AC$1,FALSE))</f>
        <v>0</v>
      </c>
      <c r="Z43">
        <f>IF(VLOOKUP($A43,summary_table_most_rec!$A:$AI,35,FALSE)="keep",VLOOKUP($A43,summary_table_most_rec!$A:$AD,summary_table_most_rec!AC$1,FALSE),VLOOKUP($A43,'manual check'!$A:$AE,'manual check'!AD$1,FALSE))</f>
        <v>0</v>
      </c>
      <c r="AA43">
        <f>IF(VLOOKUP($A43,summary_table_most_rec!$A:$AI,35,FALSE)="keep",VLOOKUP($A43,summary_table_most_rec!$A:$AD,summary_table_most_rec!AD$1,FALSE),VLOOKUP($A43,'manual check'!$A:$AE,'manual check'!AE$1,FALSE))</f>
        <v>0</v>
      </c>
    </row>
    <row r="44" spans="1:27" x14ac:dyDescent="0.3">
      <c r="A44" t="s">
        <v>84</v>
      </c>
      <c r="B44" s="9">
        <f>IF(VLOOKUP($A44,summary_table_most_rec!$A:$AI,35,FALSE)="keep","2020",VLOOKUP(Tabelle4[[#This Row],[Fish Stock]],'manual check'!$A:$AI,35,FALSE))</f>
        <v>2021</v>
      </c>
      <c r="C44" s="9">
        <f t="shared" si="0"/>
        <v>12417</v>
      </c>
      <c r="D44">
        <f>IF(VLOOKUP($A44,summary_table_most_rec!$A:$AI,35,FALSE)="keep",VLOOKUP($A44,summary_table_most_rec!$A:$AD,summary_table_most_rec!G$1,FALSE),VLOOKUP($A44,'manual check'!$A:$AE,'manual check'!H$1,FALSE))</f>
        <v>718</v>
      </c>
      <c r="E44">
        <f>IF(VLOOKUP($A44,summary_table_most_rec!$A:$AI,35,FALSE)="keep",VLOOKUP($A44,summary_table_most_rec!$A:$AD,summary_table_most_rec!H$1,FALSE),VLOOKUP($A44,'manual check'!$A:$AE,'manual check'!I$1,FALSE))</f>
        <v>0</v>
      </c>
      <c r="F44">
        <f>IF(VLOOKUP($A44,summary_table_most_rec!$A:$AI,35,FALSE)="keep",VLOOKUP($A44,summary_table_most_rec!$A:$AD,summary_table_most_rec!I$1,FALSE),VLOOKUP($A44,'manual check'!$A:$AE,'manual check'!J$1,FALSE))</f>
        <v>4380</v>
      </c>
      <c r="G44">
        <f>IF(VLOOKUP($A44,summary_table_most_rec!$A:$AI,35,FALSE)="keep",VLOOKUP($A44,summary_table_most_rec!$A:$AD,summary_table_most_rec!J$1,FALSE),VLOOKUP($A44,'manual check'!$A:$AE,'manual check'!K$1,FALSE))</f>
        <v>0</v>
      </c>
      <c r="H44">
        <f>IF(VLOOKUP($A44,summary_table_most_rec!$A:$AI,35,FALSE)="keep",VLOOKUP($A44,summary_table_most_rec!$A:$AD,summary_table_most_rec!K$1,FALSE),VLOOKUP($A44,'manual check'!$A:$AE,'manual check'!L$1,FALSE))</f>
        <v>2896</v>
      </c>
      <c r="I44">
        <f>IF(VLOOKUP($A44,summary_table_most_rec!$A:$AI,35,FALSE)="keep",VLOOKUP($A44,summary_table_most_rec!$A:$AD,summary_table_most_rec!L$1,FALSE),VLOOKUP($A44,'manual check'!$A:$AE,'manual check'!M$1,FALSE))</f>
        <v>0</v>
      </c>
      <c r="J44">
        <f>IF(VLOOKUP($A44,summary_table_most_rec!$A:$AI,35,FALSE)="keep",VLOOKUP($A44,summary_table_most_rec!$A:$AD,summary_table_most_rec!M$1,FALSE),VLOOKUP($A44,'manual check'!$A:$AE,'manual check'!N$1,FALSE))</f>
        <v>0</v>
      </c>
      <c r="K44">
        <f>IF(VLOOKUP($A44,summary_table_most_rec!$A:$AI,35,FALSE)="keep",VLOOKUP($A44,summary_table_most_rec!$A:$AD,summary_table_most_rec!N$1,FALSE),VLOOKUP($A44,'manual check'!$A:$AE,'manual check'!O$1,FALSE))</f>
        <v>0</v>
      </c>
      <c r="L44">
        <f>IF(VLOOKUP($A44,summary_table_most_rec!$A:$AI,35,FALSE)="keep",VLOOKUP($A44,summary_table_most_rec!$A:$AD,summary_table_most_rec!O$1,FALSE),VLOOKUP($A44,'manual check'!$A:$AE,'manual check'!P$1,FALSE))</f>
        <v>2348</v>
      </c>
      <c r="M44">
        <f>IF(VLOOKUP($A44,summary_table_most_rec!$A:$AI,35,FALSE)="keep",VLOOKUP($A44,summary_table_most_rec!$A:$AD,summary_table_most_rec!P$1,FALSE),VLOOKUP($A44,'manual check'!$A:$AE,'manual check'!Q$1,FALSE))</f>
        <v>0</v>
      </c>
      <c r="N44">
        <f>IF(VLOOKUP($A44,summary_table_most_rec!$A:$AI,35,FALSE)="keep",VLOOKUP($A44,summary_table_most_rec!$A:$AD,summary_table_most_rec!Q$1,FALSE),VLOOKUP($A44,'manual check'!$A:$AE,'manual check'!R$1,FALSE))</f>
        <v>0</v>
      </c>
      <c r="O44">
        <f>IF(VLOOKUP($A44,summary_table_most_rec!$A:$AI,35,FALSE)="keep",VLOOKUP($A44,summary_table_most_rec!$A:$AD,summary_table_most_rec!R$1,FALSE),VLOOKUP($A44,'manual check'!$A:$AE,'manual check'!S$1,FALSE))</f>
        <v>2075</v>
      </c>
      <c r="P44">
        <f>IF(VLOOKUP($A44,summary_table_most_rec!$A:$AI,35,FALSE)="keep",VLOOKUP($A44,summary_table_most_rec!$A:$AD,summary_table_most_rec!S$1,FALSE),VLOOKUP($A44,'manual check'!$A:$AE,'manual check'!T$1,FALSE))</f>
        <v>0</v>
      </c>
      <c r="Q44">
        <f>IF(VLOOKUP($A44,summary_table_most_rec!$A:$AI,35,FALSE)="keep",VLOOKUP($A44,summary_table_most_rec!$A:$AD,summary_table_most_rec!T$1,FALSE),VLOOKUP($A44,'manual check'!$A:$AE,'manual check'!U$1,FALSE))</f>
        <v>0</v>
      </c>
      <c r="R44">
        <f>IF(VLOOKUP($A44,summary_table_most_rec!$A:$AI,35,FALSE)="keep",VLOOKUP($A44,summary_table_most_rec!$A:$AD,summary_table_most_rec!U$1,FALSE),VLOOKUP($A44,'manual check'!$A:$AE,'manual check'!V$1,FALSE))</f>
        <v>0</v>
      </c>
      <c r="S44">
        <f>IF(VLOOKUP($A44,summary_table_most_rec!$A:$AI,35,FALSE)="keep",VLOOKUP($A44,summary_table_most_rec!$A:$AD,summary_table_most_rec!V$1,FALSE),VLOOKUP($A44,'manual check'!$A:$AE,'manual check'!W$1,FALSE))</f>
        <v>0</v>
      </c>
      <c r="T44">
        <f>IF(VLOOKUP($A44,summary_table_most_rec!$A:$AI,35,FALSE)="keep",VLOOKUP($A44,summary_table_most_rec!$A:$AD,summary_table_most_rec!W$1,FALSE),VLOOKUP($A44,'manual check'!$A:$AE,'manual check'!X$1,FALSE))</f>
        <v>0</v>
      </c>
      <c r="U44">
        <f>IF(VLOOKUP($A44,summary_table_most_rec!$A:$AI,35,FALSE)="keep",VLOOKUP($A44,summary_table_most_rec!$A:$AD,summary_table_most_rec!X$1,FALSE),VLOOKUP($A44,'manual check'!$A:$AE,'manual check'!Y$1,FALSE))</f>
        <v>0</v>
      </c>
      <c r="V44">
        <f>IF(VLOOKUP($A44,summary_table_most_rec!$A:$AI,35,FALSE)="keep",VLOOKUP($A44,summary_table_most_rec!$A:$AD,summary_table_most_rec!Y$1,FALSE),VLOOKUP($A44,'manual check'!$A:$AE,'manual check'!Z$1,FALSE))</f>
        <v>0</v>
      </c>
      <c r="W44">
        <f>IF(VLOOKUP($A44,summary_table_most_rec!$A:$AI,35,FALSE)="keep",VLOOKUP($A44,summary_table_most_rec!$A:$AD,summary_table_most_rec!Z$1,FALSE),VLOOKUP($A44,'manual check'!$A:$AE,'manual check'!AA$1,FALSE))</f>
        <v>0</v>
      </c>
      <c r="X44">
        <f>IF(VLOOKUP($A44,summary_table_most_rec!$A:$AI,35,FALSE)="keep",VLOOKUP($A44,summary_table_most_rec!$A:$AD,summary_table_most_rec!AA$1,FALSE),VLOOKUP($A44,'manual check'!$A:$AE,'manual check'!AB$1,FALSE))</f>
        <v>0</v>
      </c>
      <c r="Y44">
        <f>IF(VLOOKUP($A44,summary_table_most_rec!$A:$AI,35,FALSE)="keep",VLOOKUP($A44,summary_table_most_rec!$A:$AD,summary_table_most_rec!AB$1,FALSE),VLOOKUP($A44,'manual check'!$A:$AE,'manual check'!AC$1,FALSE))</f>
        <v>0</v>
      </c>
      <c r="Z44">
        <f>IF(VLOOKUP($A44,summary_table_most_rec!$A:$AI,35,FALSE)="keep",VLOOKUP($A44,summary_table_most_rec!$A:$AD,summary_table_most_rec!AC$1,FALSE),VLOOKUP($A44,'manual check'!$A:$AE,'manual check'!AD$1,FALSE))</f>
        <v>0</v>
      </c>
      <c r="AA44">
        <f>IF(VLOOKUP($A44,summary_table_most_rec!$A:$AI,35,FALSE)="keep",VLOOKUP($A44,summary_table_most_rec!$A:$AD,summary_table_most_rec!AD$1,FALSE),VLOOKUP($A44,'manual check'!$A:$AE,'manual check'!AE$1,FALSE))</f>
        <v>0</v>
      </c>
    </row>
    <row r="45" spans="1:27" x14ac:dyDescent="0.3">
      <c r="A45" t="s">
        <v>85</v>
      </c>
      <c r="B45" s="9">
        <f>IF(VLOOKUP($A45,summary_table_most_rec!$A:$AI,35,FALSE)="keep","2020",VLOOKUP(Tabelle4[[#This Row],[Fish Stock]],'manual check'!$A:$AI,35,FALSE))</f>
        <v>2021</v>
      </c>
      <c r="C45" s="9">
        <f t="shared" si="0"/>
        <v>262</v>
      </c>
      <c r="D45">
        <f>IF(VLOOKUP($A45,summary_table_most_rec!$A:$AI,35,FALSE)="keep",VLOOKUP($A45,summary_table_most_rec!$A:$AD,summary_table_most_rec!G$1,FALSE),VLOOKUP($A45,'manual check'!$A:$AE,'manual check'!H$1,FALSE))</f>
        <v>0</v>
      </c>
      <c r="E45">
        <f>IF(VLOOKUP($A45,summary_table_most_rec!$A:$AI,35,FALSE)="keep",VLOOKUP($A45,summary_table_most_rec!$A:$AD,summary_table_most_rec!H$1,FALSE),VLOOKUP($A45,'manual check'!$A:$AE,'manual check'!I$1,FALSE))</f>
        <v>0</v>
      </c>
      <c r="F45">
        <f>IF(VLOOKUP($A45,summary_table_most_rec!$A:$AI,35,FALSE)="keep",VLOOKUP($A45,summary_table_most_rec!$A:$AD,summary_table_most_rec!I$1,FALSE),VLOOKUP($A45,'manual check'!$A:$AE,'manual check'!J$1,FALSE))</f>
        <v>0</v>
      </c>
      <c r="G45">
        <f>IF(VLOOKUP($A45,summary_table_most_rec!$A:$AI,35,FALSE)="keep",VLOOKUP($A45,summary_table_most_rec!$A:$AD,summary_table_most_rec!J$1,FALSE),VLOOKUP($A45,'manual check'!$A:$AE,'manual check'!K$1,FALSE))</f>
        <v>0</v>
      </c>
      <c r="H45">
        <f>IF(VLOOKUP($A45,summary_table_most_rec!$A:$AI,35,FALSE)="keep",VLOOKUP($A45,summary_table_most_rec!$A:$AD,summary_table_most_rec!K$1,FALSE),VLOOKUP($A45,'manual check'!$A:$AE,'manual check'!L$1,FALSE))</f>
        <v>252</v>
      </c>
      <c r="I45">
        <f>IF(VLOOKUP($A45,summary_table_most_rec!$A:$AI,35,FALSE)="keep",VLOOKUP($A45,summary_table_most_rec!$A:$AD,summary_table_most_rec!L$1,FALSE),VLOOKUP($A45,'manual check'!$A:$AE,'manual check'!M$1,FALSE))</f>
        <v>0</v>
      </c>
      <c r="J45">
        <f>IF(VLOOKUP($A45,summary_table_most_rec!$A:$AI,35,FALSE)="keep",VLOOKUP($A45,summary_table_most_rec!$A:$AD,summary_table_most_rec!M$1,FALSE),VLOOKUP($A45,'manual check'!$A:$AE,'manual check'!N$1,FALSE))</f>
        <v>0</v>
      </c>
      <c r="K45">
        <f>IF(VLOOKUP($A45,summary_table_most_rec!$A:$AI,35,FALSE)="keep",VLOOKUP($A45,summary_table_most_rec!$A:$AD,summary_table_most_rec!N$1,FALSE),VLOOKUP($A45,'manual check'!$A:$AE,'manual check'!O$1,FALSE))</f>
        <v>0</v>
      </c>
      <c r="L45">
        <f>IF(VLOOKUP($A45,summary_table_most_rec!$A:$AI,35,FALSE)="keep",VLOOKUP($A45,summary_table_most_rec!$A:$AD,summary_table_most_rec!O$1,FALSE),VLOOKUP($A45,'manual check'!$A:$AE,'manual check'!P$1,FALSE))</f>
        <v>0</v>
      </c>
      <c r="M45">
        <f>IF(VLOOKUP($A45,summary_table_most_rec!$A:$AI,35,FALSE)="keep",VLOOKUP($A45,summary_table_most_rec!$A:$AD,summary_table_most_rec!P$1,FALSE),VLOOKUP($A45,'manual check'!$A:$AE,'manual check'!Q$1,FALSE))</f>
        <v>0</v>
      </c>
      <c r="N45">
        <f>IF(VLOOKUP($A45,summary_table_most_rec!$A:$AI,35,FALSE)="keep",VLOOKUP($A45,summary_table_most_rec!$A:$AD,summary_table_most_rec!Q$1,FALSE),VLOOKUP($A45,'manual check'!$A:$AE,'manual check'!R$1,FALSE))</f>
        <v>0</v>
      </c>
      <c r="O45">
        <f>IF(VLOOKUP($A45,summary_table_most_rec!$A:$AI,35,FALSE)="keep",VLOOKUP($A45,summary_table_most_rec!$A:$AD,summary_table_most_rec!R$1,FALSE),VLOOKUP($A45,'manual check'!$A:$AE,'manual check'!S$1,FALSE))</f>
        <v>0</v>
      </c>
      <c r="P45">
        <f>IF(VLOOKUP($A45,summary_table_most_rec!$A:$AI,35,FALSE)="keep",VLOOKUP($A45,summary_table_most_rec!$A:$AD,summary_table_most_rec!S$1,FALSE),VLOOKUP($A45,'manual check'!$A:$AE,'manual check'!T$1,FALSE))</f>
        <v>0</v>
      </c>
      <c r="Q45">
        <f>IF(VLOOKUP($A45,summary_table_most_rec!$A:$AI,35,FALSE)="keep",VLOOKUP($A45,summary_table_most_rec!$A:$AD,summary_table_most_rec!T$1,FALSE),VLOOKUP($A45,'manual check'!$A:$AE,'manual check'!U$1,FALSE))</f>
        <v>0</v>
      </c>
      <c r="R45">
        <f>IF(VLOOKUP($A45,summary_table_most_rec!$A:$AI,35,FALSE)="keep",VLOOKUP($A45,summary_table_most_rec!$A:$AD,summary_table_most_rec!U$1,FALSE),VLOOKUP($A45,'manual check'!$A:$AE,'manual check'!V$1,FALSE))</f>
        <v>0</v>
      </c>
      <c r="S45">
        <f>IF(VLOOKUP($A45,summary_table_most_rec!$A:$AI,35,FALSE)="keep",VLOOKUP($A45,summary_table_most_rec!$A:$AD,summary_table_most_rec!V$1,FALSE),VLOOKUP($A45,'manual check'!$A:$AE,'manual check'!W$1,FALSE))</f>
        <v>0</v>
      </c>
      <c r="T45">
        <f>IF(VLOOKUP($A45,summary_table_most_rec!$A:$AI,35,FALSE)="keep",VLOOKUP($A45,summary_table_most_rec!$A:$AD,summary_table_most_rec!W$1,FALSE),VLOOKUP($A45,'manual check'!$A:$AE,'manual check'!X$1,FALSE))</f>
        <v>0</v>
      </c>
      <c r="U45">
        <f>IF(VLOOKUP($A45,summary_table_most_rec!$A:$AI,35,FALSE)="keep",VLOOKUP($A45,summary_table_most_rec!$A:$AD,summary_table_most_rec!X$1,FALSE),VLOOKUP($A45,'manual check'!$A:$AE,'manual check'!Y$1,FALSE))</f>
        <v>0</v>
      </c>
      <c r="V45">
        <f>IF(VLOOKUP($A45,summary_table_most_rec!$A:$AI,35,FALSE)="keep",VLOOKUP($A45,summary_table_most_rec!$A:$AD,summary_table_most_rec!Y$1,FALSE),VLOOKUP($A45,'manual check'!$A:$AE,'manual check'!Z$1,FALSE))</f>
        <v>0</v>
      </c>
      <c r="W45">
        <f>IF(VLOOKUP($A45,summary_table_most_rec!$A:$AI,35,FALSE)="keep",VLOOKUP($A45,summary_table_most_rec!$A:$AD,summary_table_most_rec!Z$1,FALSE),VLOOKUP($A45,'manual check'!$A:$AE,'manual check'!AA$1,FALSE))</f>
        <v>0</v>
      </c>
      <c r="X45">
        <f>IF(VLOOKUP($A45,summary_table_most_rec!$A:$AI,35,FALSE)="keep",VLOOKUP($A45,summary_table_most_rec!$A:$AD,summary_table_most_rec!AA$1,FALSE),VLOOKUP($A45,'manual check'!$A:$AE,'manual check'!AB$1,FALSE))</f>
        <v>10</v>
      </c>
      <c r="Y45">
        <f>IF(VLOOKUP($A45,summary_table_most_rec!$A:$AI,35,FALSE)="keep",VLOOKUP($A45,summary_table_most_rec!$A:$AD,summary_table_most_rec!AB$1,FALSE),VLOOKUP($A45,'manual check'!$A:$AE,'manual check'!AC$1,FALSE))</f>
        <v>0</v>
      </c>
      <c r="Z45">
        <f>IF(VLOOKUP($A45,summary_table_most_rec!$A:$AI,35,FALSE)="keep",VLOOKUP($A45,summary_table_most_rec!$A:$AD,summary_table_most_rec!AC$1,FALSE),VLOOKUP($A45,'manual check'!$A:$AE,'manual check'!AD$1,FALSE))</f>
        <v>0</v>
      </c>
      <c r="AA45">
        <f>IF(VLOOKUP($A45,summary_table_most_rec!$A:$AI,35,FALSE)="keep",VLOOKUP($A45,summary_table_most_rec!$A:$AD,summary_table_most_rec!AD$1,FALSE),VLOOKUP($A45,'manual check'!$A:$AE,'manual check'!AE$1,FALSE))</f>
        <v>0</v>
      </c>
    </row>
    <row r="46" spans="1:27" x14ac:dyDescent="0.3">
      <c r="A46" t="s">
        <v>86</v>
      </c>
      <c r="B46" s="9">
        <f>IF(VLOOKUP($A46,summary_table_most_rec!$A:$AI,35,FALSE)="keep","2020",VLOOKUP(Tabelle4[[#This Row],[Fish Stock]],'manual check'!$A:$AI,35,FALSE))</f>
        <v>2021</v>
      </c>
      <c r="C46" s="9">
        <f t="shared" si="0"/>
        <v>7173</v>
      </c>
      <c r="D46">
        <f>IF(VLOOKUP($A46,summary_table_most_rec!$A:$AI,35,FALSE)="keep",VLOOKUP($A46,summary_table_most_rec!$A:$AD,summary_table_most_rec!G$1,FALSE),VLOOKUP($A46,'manual check'!$A:$AE,'manual check'!H$1,FALSE))</f>
        <v>0</v>
      </c>
      <c r="E46">
        <f>IF(VLOOKUP($A46,summary_table_most_rec!$A:$AI,35,FALSE)="keep",VLOOKUP($A46,summary_table_most_rec!$A:$AD,summary_table_most_rec!H$1,FALSE),VLOOKUP($A46,'manual check'!$A:$AE,'manual check'!I$1,FALSE))</f>
        <v>0</v>
      </c>
      <c r="F46">
        <f>IF(VLOOKUP($A46,summary_table_most_rec!$A:$AI,35,FALSE)="keep",VLOOKUP($A46,summary_table_most_rec!$A:$AD,summary_table_most_rec!I$1,FALSE),VLOOKUP($A46,'manual check'!$A:$AE,'manual check'!J$1,FALSE))</f>
        <v>1687</v>
      </c>
      <c r="G46">
        <f>IF(VLOOKUP($A46,summary_table_most_rec!$A:$AI,35,FALSE)="keep",VLOOKUP($A46,summary_table_most_rec!$A:$AD,summary_table_most_rec!J$1,FALSE),VLOOKUP($A46,'manual check'!$A:$AE,'manual check'!K$1,FALSE))</f>
        <v>0</v>
      </c>
      <c r="H46">
        <f>IF(VLOOKUP($A46,summary_table_most_rec!$A:$AI,35,FALSE)="keep",VLOOKUP($A46,summary_table_most_rec!$A:$AD,summary_table_most_rec!K$1,FALSE),VLOOKUP($A46,'manual check'!$A:$AE,'manual check'!L$1,FALSE))</f>
        <v>0</v>
      </c>
      <c r="I46">
        <f>IF(VLOOKUP($A46,summary_table_most_rec!$A:$AI,35,FALSE)="keep",VLOOKUP($A46,summary_table_most_rec!$A:$AD,summary_table_most_rec!L$1,FALSE),VLOOKUP($A46,'manual check'!$A:$AE,'manual check'!M$1,FALSE))</f>
        <v>0</v>
      </c>
      <c r="J46">
        <f>IF(VLOOKUP($A46,summary_table_most_rec!$A:$AI,35,FALSE)="keep",VLOOKUP($A46,summary_table_most_rec!$A:$AD,summary_table_most_rec!M$1,FALSE),VLOOKUP($A46,'manual check'!$A:$AE,'manual check'!N$1,FALSE))</f>
        <v>0</v>
      </c>
      <c r="K46">
        <f>IF(VLOOKUP($A46,summary_table_most_rec!$A:$AI,35,FALSE)="keep",VLOOKUP($A46,summary_table_most_rec!$A:$AD,summary_table_most_rec!N$1,FALSE),VLOOKUP($A46,'manual check'!$A:$AE,'manual check'!O$1,FALSE))</f>
        <v>0</v>
      </c>
      <c r="L46">
        <f>IF(VLOOKUP($A46,summary_table_most_rec!$A:$AI,35,FALSE)="keep",VLOOKUP($A46,summary_table_most_rec!$A:$AD,summary_table_most_rec!O$1,FALSE),VLOOKUP($A46,'manual check'!$A:$AE,'manual check'!P$1,FALSE))</f>
        <v>0</v>
      </c>
      <c r="M46">
        <f>IF(VLOOKUP($A46,summary_table_most_rec!$A:$AI,35,FALSE)="keep",VLOOKUP($A46,summary_table_most_rec!$A:$AD,summary_table_most_rec!P$1,FALSE),VLOOKUP($A46,'manual check'!$A:$AE,'manual check'!Q$1,FALSE))</f>
        <v>0</v>
      </c>
      <c r="N46">
        <f>IF(VLOOKUP($A46,summary_table_most_rec!$A:$AI,35,FALSE)="keep",VLOOKUP($A46,summary_table_most_rec!$A:$AD,summary_table_most_rec!Q$1,FALSE),VLOOKUP($A46,'manual check'!$A:$AE,'manual check'!R$1,FALSE))</f>
        <v>0</v>
      </c>
      <c r="O46">
        <f>IF(VLOOKUP($A46,summary_table_most_rec!$A:$AI,35,FALSE)="keep",VLOOKUP($A46,summary_table_most_rec!$A:$AD,summary_table_most_rec!R$1,FALSE),VLOOKUP($A46,'manual check'!$A:$AE,'manual check'!S$1,FALSE))</f>
        <v>0</v>
      </c>
      <c r="P46">
        <f>IF(VLOOKUP($A46,summary_table_most_rec!$A:$AI,35,FALSE)="keep",VLOOKUP($A46,summary_table_most_rec!$A:$AD,summary_table_most_rec!S$1,FALSE),VLOOKUP($A46,'manual check'!$A:$AE,'manual check'!T$1,FALSE))</f>
        <v>0</v>
      </c>
      <c r="Q46">
        <f>IF(VLOOKUP($A46,summary_table_most_rec!$A:$AI,35,FALSE)="keep",VLOOKUP($A46,summary_table_most_rec!$A:$AD,summary_table_most_rec!T$1,FALSE),VLOOKUP($A46,'manual check'!$A:$AE,'manual check'!U$1,FALSE))</f>
        <v>0</v>
      </c>
      <c r="R46">
        <f>IF(VLOOKUP($A46,summary_table_most_rec!$A:$AI,35,FALSE)="keep",VLOOKUP($A46,summary_table_most_rec!$A:$AD,summary_table_most_rec!U$1,FALSE),VLOOKUP($A46,'manual check'!$A:$AE,'manual check'!V$1,FALSE))</f>
        <v>0</v>
      </c>
      <c r="S46">
        <f>IF(VLOOKUP($A46,summary_table_most_rec!$A:$AI,35,FALSE)="keep",VLOOKUP($A46,summary_table_most_rec!$A:$AD,summary_table_most_rec!V$1,FALSE),VLOOKUP($A46,'manual check'!$A:$AE,'manual check'!W$1,FALSE))</f>
        <v>0</v>
      </c>
      <c r="T46">
        <f>IF(VLOOKUP($A46,summary_table_most_rec!$A:$AI,35,FALSE)="keep",VLOOKUP($A46,summary_table_most_rec!$A:$AD,summary_table_most_rec!W$1,FALSE),VLOOKUP($A46,'manual check'!$A:$AE,'manual check'!X$1,FALSE))</f>
        <v>0</v>
      </c>
      <c r="U46">
        <f>IF(VLOOKUP($A46,summary_table_most_rec!$A:$AI,35,FALSE)="keep",VLOOKUP($A46,summary_table_most_rec!$A:$AD,summary_table_most_rec!X$1,FALSE),VLOOKUP($A46,'manual check'!$A:$AE,'manual check'!Y$1,FALSE))</f>
        <v>0</v>
      </c>
      <c r="V46">
        <f>IF(VLOOKUP($A46,summary_table_most_rec!$A:$AI,35,FALSE)="keep",VLOOKUP($A46,summary_table_most_rec!$A:$AD,summary_table_most_rec!Y$1,FALSE),VLOOKUP($A46,'manual check'!$A:$AE,'manual check'!Z$1,FALSE))</f>
        <v>4561</v>
      </c>
      <c r="W46">
        <f>IF(VLOOKUP($A46,summary_table_most_rec!$A:$AI,35,FALSE)="keep",VLOOKUP($A46,summary_table_most_rec!$A:$AD,summary_table_most_rec!Z$1,FALSE),VLOOKUP($A46,'manual check'!$A:$AE,'manual check'!AA$1,FALSE))</f>
        <v>0</v>
      </c>
      <c r="X46">
        <f>IF(VLOOKUP($A46,summary_table_most_rec!$A:$AI,35,FALSE)="keep",VLOOKUP($A46,summary_table_most_rec!$A:$AD,summary_table_most_rec!AA$1,FALSE),VLOOKUP($A46,'manual check'!$A:$AE,'manual check'!AB$1,FALSE))</f>
        <v>0</v>
      </c>
      <c r="Y46">
        <f>IF(VLOOKUP($A46,summary_table_most_rec!$A:$AI,35,FALSE)="keep",VLOOKUP($A46,summary_table_most_rec!$A:$AD,summary_table_most_rec!AB$1,FALSE),VLOOKUP($A46,'manual check'!$A:$AE,'manual check'!AC$1,FALSE))</f>
        <v>0</v>
      </c>
      <c r="Z46">
        <f>IF(VLOOKUP($A46,summary_table_most_rec!$A:$AI,35,FALSE)="keep",VLOOKUP($A46,summary_table_most_rec!$A:$AD,summary_table_most_rec!AC$1,FALSE),VLOOKUP($A46,'manual check'!$A:$AE,'manual check'!AD$1,FALSE))</f>
        <v>925</v>
      </c>
      <c r="AA46">
        <f>IF(VLOOKUP($A46,summary_table_most_rec!$A:$AI,35,FALSE)="keep",VLOOKUP($A46,summary_table_most_rec!$A:$AD,summary_table_most_rec!AD$1,FALSE),VLOOKUP($A46,'manual check'!$A:$AE,'manual check'!AE$1,FALSE))</f>
        <v>0</v>
      </c>
    </row>
    <row r="47" spans="1:27" x14ac:dyDescent="0.3">
      <c r="A47" t="s">
        <v>87</v>
      </c>
      <c r="B47" s="9" t="str">
        <f>IF(VLOOKUP($A47,summary_table_most_rec!$A:$AI,35,FALSE)="keep","2020",VLOOKUP(Tabelle4[[#This Row],[Fish Stock]],'manual check'!$A:$AI,35,FALSE))</f>
        <v>2020</v>
      </c>
      <c r="C47" s="9">
        <f t="shared" si="0"/>
        <v>58252.415329999996</v>
      </c>
      <c r="D47">
        <f>IF(VLOOKUP($A47,summary_table_most_rec!$A:$AI,35,FALSE)="keep",VLOOKUP($A47,summary_table_most_rec!$A:$AD,summary_table_most_rec!G$1,FALSE),VLOOKUP($A47,'manual check'!$A:$AE,'manual check'!H$1,FALSE))</f>
        <v>0</v>
      </c>
      <c r="E47">
        <f>IF(VLOOKUP($A47,summary_table_most_rec!$A:$AI,35,FALSE)="keep",VLOOKUP($A47,summary_table_most_rec!$A:$AD,summary_table_most_rec!H$1,FALSE),VLOOKUP($A47,'manual check'!$A:$AE,'manual check'!I$1,FALSE))</f>
        <v>0</v>
      </c>
      <c r="F47">
        <f>IF(VLOOKUP($A47,summary_table_most_rec!$A:$AI,35,FALSE)="keep",VLOOKUP($A47,summary_table_most_rec!$A:$AD,summary_table_most_rec!I$1,FALSE),VLOOKUP($A47,'manual check'!$A:$AE,'manual check'!J$1,FALSE))</f>
        <v>0</v>
      </c>
      <c r="G47">
        <f>IF(VLOOKUP($A47,summary_table_most_rec!$A:$AI,35,FALSE)="keep",VLOOKUP($A47,summary_table_most_rec!$A:$AD,summary_table_most_rec!J$1,FALSE),VLOOKUP($A47,'manual check'!$A:$AE,'manual check'!K$1,FALSE))</f>
        <v>8696.7350000000006</v>
      </c>
      <c r="H47">
        <f>IF(VLOOKUP($A47,summary_table_most_rec!$A:$AI,35,FALSE)="keep",VLOOKUP($A47,summary_table_most_rec!$A:$AD,summary_table_most_rec!K$1,FALSE),VLOOKUP($A47,'manual check'!$A:$AE,'manual check'!L$1,FALSE))</f>
        <v>0</v>
      </c>
      <c r="I47">
        <f>IF(VLOOKUP($A47,summary_table_most_rec!$A:$AI,35,FALSE)="keep",VLOOKUP($A47,summary_table_most_rec!$A:$AD,summary_table_most_rec!L$1,FALSE),VLOOKUP($A47,'manual check'!$A:$AE,'manual check'!M$1,FALSE))</f>
        <v>0</v>
      </c>
      <c r="J47">
        <f>IF(VLOOKUP($A47,summary_table_most_rec!$A:$AI,35,FALSE)="keep",VLOOKUP($A47,summary_table_most_rec!$A:$AD,summary_table_most_rec!M$1,FALSE),VLOOKUP($A47,'manual check'!$A:$AE,'manual check'!N$1,FALSE))</f>
        <v>2750.278330000001</v>
      </c>
      <c r="K47">
        <f>IF(VLOOKUP($A47,summary_table_most_rec!$A:$AI,35,FALSE)="keep",VLOOKUP($A47,summary_table_most_rec!$A:$AD,summary_table_most_rec!N$1,FALSE),VLOOKUP($A47,'manual check'!$A:$AE,'manual check'!O$1,FALSE))</f>
        <v>0</v>
      </c>
      <c r="L47">
        <f>IF(VLOOKUP($A47,summary_table_most_rec!$A:$AI,35,FALSE)="keep",VLOOKUP($A47,summary_table_most_rec!$A:$AD,summary_table_most_rec!O$1,FALSE),VLOOKUP($A47,'manual check'!$A:$AE,'manual check'!P$1,FALSE))</f>
        <v>0</v>
      </c>
      <c r="M47">
        <f>IF(VLOOKUP($A47,summary_table_most_rec!$A:$AI,35,FALSE)="keep",VLOOKUP($A47,summary_table_most_rec!$A:$AD,summary_table_most_rec!P$1,FALSE),VLOOKUP($A47,'manual check'!$A:$AE,'manual check'!Q$1,FALSE))</f>
        <v>0</v>
      </c>
      <c r="N47">
        <f>IF(VLOOKUP($A47,summary_table_most_rec!$A:$AI,35,FALSE)="keep",VLOOKUP($A47,summary_table_most_rec!$A:$AD,summary_table_most_rec!Q$1,FALSE),VLOOKUP($A47,'manual check'!$A:$AE,'manual check'!R$1,FALSE))</f>
        <v>632.80000000000007</v>
      </c>
      <c r="O47">
        <f>IF(VLOOKUP($A47,summary_table_most_rec!$A:$AI,35,FALSE)="keep",VLOOKUP($A47,summary_table_most_rec!$A:$AD,summary_table_most_rec!R$1,FALSE),VLOOKUP($A47,'manual check'!$A:$AE,'manual check'!S$1,FALSE))</f>
        <v>0</v>
      </c>
      <c r="P47">
        <f>IF(VLOOKUP($A47,summary_table_most_rec!$A:$AI,35,FALSE)="keep",VLOOKUP($A47,summary_table_most_rec!$A:$AD,summary_table_most_rec!S$1,FALSE),VLOOKUP($A47,'manual check'!$A:$AE,'manual check'!T$1,FALSE))</f>
        <v>0</v>
      </c>
      <c r="Q47">
        <f>IF(VLOOKUP($A47,summary_table_most_rec!$A:$AI,35,FALSE)="keep",VLOOKUP($A47,summary_table_most_rec!$A:$AD,summary_table_most_rec!T$1,FALSE),VLOOKUP($A47,'manual check'!$A:$AE,'manual check'!U$1,FALSE))</f>
        <v>0</v>
      </c>
      <c r="R47">
        <f>IF(VLOOKUP($A47,summary_table_most_rec!$A:$AI,35,FALSE)="keep",VLOOKUP($A47,summary_table_most_rec!$A:$AD,summary_table_most_rec!U$1,FALSE),VLOOKUP($A47,'manual check'!$A:$AE,'manual check'!V$1,FALSE))</f>
        <v>0</v>
      </c>
      <c r="S47">
        <f>IF(VLOOKUP($A47,summary_table_most_rec!$A:$AI,35,FALSE)="keep",VLOOKUP($A47,summary_table_most_rec!$A:$AD,summary_table_most_rec!V$1,FALSE),VLOOKUP($A47,'manual check'!$A:$AE,'manual check'!W$1,FALSE))</f>
        <v>4371.3099999999986</v>
      </c>
      <c r="T47">
        <f>IF(VLOOKUP($A47,summary_table_most_rec!$A:$AI,35,FALSE)="keep",VLOOKUP($A47,summary_table_most_rec!$A:$AD,summary_table_most_rec!W$1,FALSE),VLOOKUP($A47,'manual check'!$A:$AE,'manual check'!X$1,FALSE))</f>
        <v>0</v>
      </c>
      <c r="U47">
        <f>IF(VLOOKUP($A47,summary_table_most_rec!$A:$AI,35,FALSE)="keep",VLOOKUP($A47,summary_table_most_rec!$A:$AD,summary_table_most_rec!X$1,FALSE),VLOOKUP($A47,'manual check'!$A:$AE,'manual check'!Y$1,FALSE))</f>
        <v>0</v>
      </c>
      <c r="V47">
        <f>IF(VLOOKUP($A47,summary_table_most_rec!$A:$AI,35,FALSE)="keep",VLOOKUP($A47,summary_table_most_rec!$A:$AD,summary_table_most_rec!Y$1,FALSE),VLOOKUP($A47,'manual check'!$A:$AE,'manual check'!Z$1,FALSE))</f>
        <v>19115.63</v>
      </c>
      <c r="W47">
        <f>IF(VLOOKUP($A47,summary_table_most_rec!$A:$AI,35,FALSE)="keep",VLOOKUP($A47,summary_table_most_rec!$A:$AD,summary_table_most_rec!Z$1,FALSE),VLOOKUP($A47,'manual check'!$A:$AE,'manual check'!AA$1,FALSE))</f>
        <v>1420.662</v>
      </c>
      <c r="X47">
        <f>IF(VLOOKUP($A47,summary_table_most_rec!$A:$AI,35,FALSE)="keep",VLOOKUP($A47,summary_table_most_rec!$A:$AD,summary_table_most_rec!AA$1,FALSE),VLOOKUP($A47,'manual check'!$A:$AE,'manual check'!AB$1,FALSE))</f>
        <v>0</v>
      </c>
      <c r="Y47">
        <f>IF(VLOOKUP($A47,summary_table_most_rec!$A:$AI,35,FALSE)="keep",VLOOKUP($A47,summary_table_most_rec!$A:$AD,summary_table_most_rec!AB$1,FALSE),VLOOKUP($A47,'manual check'!$A:$AE,'manual check'!AC$1,FALSE))</f>
        <v>21265</v>
      </c>
      <c r="Z47">
        <f>IF(VLOOKUP($A47,summary_table_most_rec!$A:$AI,35,FALSE)="keep",VLOOKUP($A47,summary_table_most_rec!$A:$AD,summary_table_most_rec!AC$1,FALSE),VLOOKUP($A47,'manual check'!$A:$AE,'manual check'!AD$1,FALSE))</f>
        <v>0</v>
      </c>
      <c r="AA47">
        <f>IF(VLOOKUP($A47,summary_table_most_rec!$A:$AI,35,FALSE)="keep",VLOOKUP($A47,summary_table_most_rec!$A:$AD,summary_table_most_rec!AD$1,FALSE),VLOOKUP($A47,'manual check'!$A:$AE,'manual check'!AE$1,FALSE))</f>
        <v>0</v>
      </c>
    </row>
    <row r="48" spans="1:27" x14ac:dyDescent="0.3">
      <c r="A48" t="s">
        <v>88</v>
      </c>
      <c r="B48" s="9" t="str">
        <f>IF(VLOOKUP($A48,summary_table_most_rec!$A:$AI,35,FALSE)="keep","2020",VLOOKUP(Tabelle4[[#This Row],[Fish Stock]],'manual check'!$A:$AI,35,FALSE))</f>
        <v>2020</v>
      </c>
      <c r="C48" s="9">
        <f t="shared" si="0"/>
        <v>125686.3245</v>
      </c>
      <c r="D48">
        <f>IF(VLOOKUP($A48,summary_table_most_rec!$A:$AI,35,FALSE)="keep",VLOOKUP($A48,summary_table_most_rec!$A:$AD,summary_table_most_rec!G$1,FALSE),VLOOKUP($A48,'manual check'!$A:$AE,'manual check'!H$1,FALSE))</f>
        <v>0</v>
      </c>
      <c r="E48">
        <f>IF(VLOOKUP($A48,summary_table_most_rec!$A:$AI,35,FALSE)="keep",VLOOKUP($A48,summary_table_most_rec!$A:$AD,summary_table_most_rec!H$1,FALSE),VLOOKUP($A48,'manual check'!$A:$AE,'manual check'!I$1,FALSE))</f>
        <v>3.7010000000000001</v>
      </c>
      <c r="F48">
        <f>IF(VLOOKUP($A48,summary_table_most_rec!$A:$AI,35,FALSE)="keep",VLOOKUP($A48,summary_table_most_rec!$A:$AD,summary_table_most_rec!I$1,FALSE),VLOOKUP($A48,'manual check'!$A:$AE,'manual check'!J$1,FALSE))</f>
        <v>60135</v>
      </c>
      <c r="G48">
        <f>IF(VLOOKUP($A48,summary_table_most_rec!$A:$AI,35,FALSE)="keep",VLOOKUP($A48,summary_table_most_rec!$A:$AD,summary_table_most_rec!J$1,FALSE),VLOOKUP($A48,'manual check'!$A:$AE,'manual check'!K$1,FALSE))</f>
        <v>0</v>
      </c>
      <c r="H48">
        <f>IF(VLOOKUP($A48,summary_table_most_rec!$A:$AI,35,FALSE)="keep",VLOOKUP($A48,summary_table_most_rec!$A:$AD,summary_table_most_rec!K$1,FALSE),VLOOKUP($A48,'manual check'!$A:$AE,'manual check'!L$1,FALSE))</f>
        <v>0</v>
      </c>
      <c r="I48">
        <f>IF(VLOOKUP($A48,summary_table_most_rec!$A:$AI,35,FALSE)="keep",VLOOKUP($A48,summary_table_most_rec!$A:$AD,summary_table_most_rec!L$1,FALSE),VLOOKUP($A48,'manual check'!$A:$AE,'manual check'!M$1,FALSE))</f>
        <v>0</v>
      </c>
      <c r="J48">
        <f>IF(VLOOKUP($A48,summary_table_most_rec!$A:$AI,35,FALSE)="keep",VLOOKUP($A48,summary_table_most_rec!$A:$AD,summary_table_most_rec!M$1,FALSE),VLOOKUP($A48,'manual check'!$A:$AE,'manual check'!N$1,FALSE))</f>
        <v>1554.202</v>
      </c>
      <c r="K48">
        <f>IF(VLOOKUP($A48,summary_table_most_rec!$A:$AI,35,FALSE)="keep",VLOOKUP($A48,summary_table_most_rec!$A:$AD,summary_table_most_rec!N$1,FALSE),VLOOKUP($A48,'manual check'!$A:$AE,'manual check'!O$1,FALSE))</f>
        <v>3.5000000000000003E-2</v>
      </c>
      <c r="L48">
        <f>IF(VLOOKUP($A48,summary_table_most_rec!$A:$AI,35,FALSE)="keep",VLOOKUP($A48,summary_table_most_rec!$A:$AD,summary_table_most_rec!O$1,FALSE),VLOOKUP($A48,'manual check'!$A:$AE,'manual check'!P$1,FALSE))</f>
        <v>85.896199999999993</v>
      </c>
      <c r="M48">
        <f>IF(VLOOKUP($A48,summary_table_most_rec!$A:$AI,35,FALSE)="keep",VLOOKUP($A48,summary_table_most_rec!$A:$AD,summary_table_most_rec!P$1,FALSE),VLOOKUP($A48,'manual check'!$A:$AE,'manual check'!Q$1,FALSE))</f>
        <v>0</v>
      </c>
      <c r="N48">
        <f>IF(VLOOKUP($A48,summary_table_most_rec!$A:$AI,35,FALSE)="keep",VLOOKUP($A48,summary_table_most_rec!$A:$AD,summary_table_most_rec!Q$1,FALSE),VLOOKUP($A48,'manual check'!$A:$AE,'manual check'!R$1,FALSE))</f>
        <v>0</v>
      </c>
      <c r="O48">
        <f>IF(VLOOKUP($A48,summary_table_most_rec!$A:$AI,35,FALSE)="keep",VLOOKUP($A48,summary_table_most_rec!$A:$AD,summary_table_most_rec!R$1,FALSE),VLOOKUP($A48,'manual check'!$A:$AE,'manual check'!S$1,FALSE))</f>
        <v>0</v>
      </c>
      <c r="P48">
        <f>IF(VLOOKUP($A48,summary_table_most_rec!$A:$AI,35,FALSE)="keep",VLOOKUP($A48,summary_table_most_rec!$A:$AD,summary_table_most_rec!S$1,FALSE),VLOOKUP($A48,'manual check'!$A:$AE,'manual check'!T$1,FALSE))</f>
        <v>0</v>
      </c>
      <c r="Q48">
        <f>IF(VLOOKUP($A48,summary_table_most_rec!$A:$AI,35,FALSE)="keep",VLOOKUP($A48,summary_table_most_rec!$A:$AD,summary_table_most_rec!T$1,FALSE),VLOOKUP($A48,'manual check'!$A:$AE,'manual check'!U$1,FALSE))</f>
        <v>0</v>
      </c>
      <c r="R48">
        <f>IF(VLOOKUP($A48,summary_table_most_rec!$A:$AI,35,FALSE)="keep",VLOOKUP($A48,summary_table_most_rec!$A:$AD,summary_table_most_rec!U$1,FALSE),VLOOKUP($A48,'manual check'!$A:$AE,'manual check'!V$1,FALSE))</f>
        <v>0</v>
      </c>
      <c r="S48">
        <f>IF(VLOOKUP($A48,summary_table_most_rec!$A:$AI,35,FALSE)="keep",VLOOKUP($A48,summary_table_most_rec!$A:$AD,summary_table_most_rec!V$1,FALSE),VLOOKUP($A48,'manual check'!$A:$AE,'manual check'!W$1,FALSE))</f>
        <v>23.091999999999999</v>
      </c>
      <c r="T48">
        <f>IF(VLOOKUP($A48,summary_table_most_rec!$A:$AI,35,FALSE)="keep",VLOOKUP($A48,summary_table_most_rec!$A:$AD,summary_table_most_rec!W$1,FALSE),VLOOKUP($A48,'manual check'!$A:$AE,'manual check'!X$1,FALSE))</f>
        <v>0</v>
      </c>
      <c r="U48">
        <f>IF(VLOOKUP($A48,summary_table_most_rec!$A:$AI,35,FALSE)="keep",VLOOKUP($A48,summary_table_most_rec!$A:$AD,summary_table_most_rec!X$1,FALSE),VLOOKUP($A48,'manual check'!$A:$AE,'manual check'!Y$1,FALSE))</f>
        <v>88.031999999999996</v>
      </c>
      <c r="V48">
        <f>IF(VLOOKUP($A48,summary_table_most_rec!$A:$AI,35,FALSE)="keep",VLOOKUP($A48,summary_table_most_rec!$A:$AD,summary_table_most_rec!Y$1,FALSE),VLOOKUP($A48,'manual check'!$A:$AE,'manual check'!Z$1,FALSE))</f>
        <v>63760.94</v>
      </c>
      <c r="W48">
        <f>IF(VLOOKUP($A48,summary_table_most_rec!$A:$AI,35,FALSE)="keep",VLOOKUP($A48,summary_table_most_rec!$A:$AD,summary_table_most_rec!Z$1,FALSE),VLOOKUP($A48,'manual check'!$A:$AE,'manual check'!AA$1,FALSE))</f>
        <v>0</v>
      </c>
      <c r="X48">
        <f>IF(VLOOKUP($A48,summary_table_most_rec!$A:$AI,35,FALSE)="keep",VLOOKUP($A48,summary_table_most_rec!$A:$AD,summary_table_most_rec!AA$1,FALSE),VLOOKUP($A48,'manual check'!$A:$AE,'manual check'!AB$1,FALSE))</f>
        <v>0</v>
      </c>
      <c r="Y48">
        <f>IF(VLOOKUP($A48,summary_table_most_rec!$A:$AI,35,FALSE)="keep",VLOOKUP($A48,summary_table_most_rec!$A:$AD,summary_table_most_rec!AB$1,FALSE),VLOOKUP($A48,'manual check'!$A:$AE,'manual check'!AC$1,FALSE))</f>
        <v>0</v>
      </c>
      <c r="Z48">
        <f>IF(VLOOKUP($A48,summary_table_most_rec!$A:$AI,35,FALSE)="keep",VLOOKUP($A48,summary_table_most_rec!$A:$AD,summary_table_most_rec!AC$1,FALSE),VLOOKUP($A48,'manual check'!$A:$AE,'manual check'!AD$1,FALSE))</f>
        <v>35.426299999999998</v>
      </c>
      <c r="AA48">
        <f>IF(VLOOKUP($A48,summary_table_most_rec!$A:$AI,35,FALSE)="keep",VLOOKUP($A48,summary_table_most_rec!$A:$AD,summary_table_most_rec!AD$1,FALSE),VLOOKUP($A48,'manual check'!$A:$AE,'manual check'!AE$1,FALSE))</f>
        <v>0</v>
      </c>
    </row>
    <row r="49" spans="1:27" x14ac:dyDescent="0.3">
      <c r="A49" t="s">
        <v>89</v>
      </c>
      <c r="B49" s="9">
        <f>IF(VLOOKUP($A49,summary_table_most_rec!$A:$AI,35,FALSE)="keep","2020",VLOOKUP(Tabelle4[[#This Row],[Fish Stock]],'manual check'!$A:$AI,35,FALSE))</f>
        <v>2020</v>
      </c>
      <c r="C49" s="9">
        <f t="shared" si="0"/>
        <v>333</v>
      </c>
      <c r="D49">
        <f>IF(VLOOKUP($A49,summary_table_most_rec!$A:$AI,35,FALSE)="keep",VLOOKUP($A49,summary_table_most_rec!$A:$AD,summary_table_most_rec!G$1,FALSE),VLOOKUP($A49,'manual check'!$A:$AE,'manual check'!H$1,FALSE))</f>
        <v>84</v>
      </c>
      <c r="E49">
        <f>IF(VLOOKUP($A49,summary_table_most_rec!$A:$AI,35,FALSE)="keep",VLOOKUP($A49,summary_table_most_rec!$A:$AD,summary_table_most_rec!H$1,FALSE),VLOOKUP($A49,'manual check'!$A:$AE,'manual check'!I$1,FALSE))</f>
        <v>0</v>
      </c>
      <c r="F49">
        <f>IF(VLOOKUP($A49,summary_table_most_rec!$A:$AI,35,FALSE)="keep",VLOOKUP($A49,summary_table_most_rec!$A:$AD,summary_table_most_rec!I$1,FALSE),VLOOKUP($A49,'manual check'!$A:$AE,'manual check'!J$1,FALSE))</f>
        <v>0</v>
      </c>
      <c r="G49">
        <f>IF(VLOOKUP($A49,summary_table_most_rec!$A:$AI,35,FALSE)="keep",VLOOKUP($A49,summary_table_most_rec!$A:$AD,summary_table_most_rec!J$1,FALSE),VLOOKUP($A49,'manual check'!$A:$AE,'manual check'!K$1,FALSE))</f>
        <v>0</v>
      </c>
      <c r="H49">
        <f>IF(VLOOKUP($A49,summary_table_most_rec!$A:$AI,35,FALSE)="keep",VLOOKUP($A49,summary_table_most_rec!$A:$AD,summary_table_most_rec!K$1,FALSE),VLOOKUP($A49,'manual check'!$A:$AE,'manual check'!L$1,FALSE))</f>
        <v>0</v>
      </c>
      <c r="I49">
        <f>IF(VLOOKUP($A49,summary_table_most_rec!$A:$AI,35,FALSE)="keep",VLOOKUP($A49,summary_table_most_rec!$A:$AD,summary_table_most_rec!L$1,FALSE),VLOOKUP($A49,'manual check'!$A:$AE,'manual check'!M$1,FALSE))</f>
        <v>0</v>
      </c>
      <c r="J49">
        <f>IF(VLOOKUP($A49,summary_table_most_rec!$A:$AI,35,FALSE)="keep",VLOOKUP($A49,summary_table_most_rec!$A:$AD,summary_table_most_rec!M$1,FALSE),VLOOKUP($A49,'manual check'!$A:$AE,'manual check'!N$1,FALSE))</f>
        <v>0</v>
      </c>
      <c r="K49">
        <f>IF(VLOOKUP($A49,summary_table_most_rec!$A:$AI,35,FALSE)="keep",VLOOKUP($A49,summary_table_most_rec!$A:$AD,summary_table_most_rec!N$1,FALSE),VLOOKUP($A49,'manual check'!$A:$AE,'manual check'!O$1,FALSE))</f>
        <v>0</v>
      </c>
      <c r="L49">
        <f>IF(VLOOKUP($A49,summary_table_most_rec!$A:$AI,35,FALSE)="keep",VLOOKUP($A49,summary_table_most_rec!$A:$AD,summary_table_most_rec!O$1,FALSE),VLOOKUP($A49,'manual check'!$A:$AE,'manual check'!P$1,FALSE))</f>
        <v>72</v>
      </c>
      <c r="M49">
        <f>IF(VLOOKUP($A49,summary_table_most_rec!$A:$AI,35,FALSE)="keep",VLOOKUP($A49,summary_table_most_rec!$A:$AD,summary_table_most_rec!P$1,FALSE),VLOOKUP($A49,'manual check'!$A:$AE,'manual check'!Q$1,FALSE))</f>
        <v>0</v>
      </c>
      <c r="N49">
        <f>IF(VLOOKUP($A49,summary_table_most_rec!$A:$AI,35,FALSE)="keep",VLOOKUP($A49,summary_table_most_rec!$A:$AD,summary_table_most_rec!Q$1,FALSE),VLOOKUP($A49,'manual check'!$A:$AE,'manual check'!R$1,FALSE))</f>
        <v>0</v>
      </c>
      <c r="O49">
        <f>IF(VLOOKUP($A49,summary_table_most_rec!$A:$AI,35,FALSE)="keep",VLOOKUP($A49,summary_table_most_rec!$A:$AD,summary_table_most_rec!R$1,FALSE),VLOOKUP($A49,'manual check'!$A:$AE,'manual check'!S$1,FALSE))</f>
        <v>177</v>
      </c>
      <c r="P49">
        <f>IF(VLOOKUP($A49,summary_table_most_rec!$A:$AI,35,FALSE)="keep",VLOOKUP($A49,summary_table_most_rec!$A:$AD,summary_table_most_rec!S$1,FALSE),VLOOKUP($A49,'manual check'!$A:$AE,'manual check'!T$1,FALSE))</f>
        <v>0</v>
      </c>
      <c r="Q49">
        <f>IF(VLOOKUP($A49,summary_table_most_rec!$A:$AI,35,FALSE)="keep",VLOOKUP($A49,summary_table_most_rec!$A:$AD,summary_table_most_rec!T$1,FALSE),VLOOKUP($A49,'manual check'!$A:$AE,'manual check'!U$1,FALSE))</f>
        <v>0</v>
      </c>
      <c r="R49">
        <f>IF(VLOOKUP($A49,summary_table_most_rec!$A:$AI,35,FALSE)="keep",VLOOKUP($A49,summary_table_most_rec!$A:$AD,summary_table_most_rec!U$1,FALSE),VLOOKUP($A49,'manual check'!$A:$AE,'manual check'!V$1,FALSE))</f>
        <v>0</v>
      </c>
      <c r="S49">
        <f>IF(VLOOKUP($A49,summary_table_most_rec!$A:$AI,35,FALSE)="keep",VLOOKUP($A49,summary_table_most_rec!$A:$AD,summary_table_most_rec!V$1,FALSE),VLOOKUP($A49,'manual check'!$A:$AE,'manual check'!W$1,FALSE))</f>
        <v>0</v>
      </c>
      <c r="T49">
        <f>IF(VLOOKUP($A49,summary_table_most_rec!$A:$AI,35,FALSE)="keep",VLOOKUP($A49,summary_table_most_rec!$A:$AD,summary_table_most_rec!W$1,FALSE),VLOOKUP($A49,'manual check'!$A:$AE,'manual check'!X$1,FALSE))</f>
        <v>0</v>
      </c>
      <c r="U49">
        <f>IF(VLOOKUP($A49,summary_table_most_rec!$A:$AI,35,FALSE)="keep",VLOOKUP($A49,summary_table_most_rec!$A:$AD,summary_table_most_rec!X$1,FALSE),VLOOKUP($A49,'manual check'!$A:$AE,'manual check'!Y$1,FALSE))</f>
        <v>0</v>
      </c>
      <c r="V49">
        <f>IF(VLOOKUP($A49,summary_table_most_rec!$A:$AI,35,FALSE)="keep",VLOOKUP($A49,summary_table_most_rec!$A:$AD,summary_table_most_rec!Y$1,FALSE),VLOOKUP($A49,'manual check'!$A:$AE,'manual check'!Z$1,FALSE))</f>
        <v>0</v>
      </c>
      <c r="W49">
        <f>IF(VLOOKUP($A49,summary_table_most_rec!$A:$AI,35,FALSE)="keep",VLOOKUP($A49,summary_table_most_rec!$A:$AD,summary_table_most_rec!Z$1,FALSE),VLOOKUP($A49,'manual check'!$A:$AE,'manual check'!AA$1,FALSE))</f>
        <v>0</v>
      </c>
      <c r="X49">
        <f>IF(VLOOKUP($A49,summary_table_most_rec!$A:$AI,35,FALSE)="keep",VLOOKUP($A49,summary_table_most_rec!$A:$AD,summary_table_most_rec!AA$1,FALSE),VLOOKUP($A49,'manual check'!$A:$AE,'manual check'!AB$1,FALSE))</f>
        <v>0</v>
      </c>
      <c r="Y49">
        <f>IF(VLOOKUP($A49,summary_table_most_rec!$A:$AI,35,FALSE)="keep",VLOOKUP($A49,summary_table_most_rec!$A:$AD,summary_table_most_rec!AB$1,FALSE),VLOOKUP($A49,'manual check'!$A:$AE,'manual check'!AC$1,FALSE))</f>
        <v>0</v>
      </c>
      <c r="Z49">
        <f>IF(VLOOKUP($A49,summary_table_most_rec!$A:$AI,35,FALSE)="keep",VLOOKUP($A49,summary_table_most_rec!$A:$AD,summary_table_most_rec!AC$1,FALSE),VLOOKUP($A49,'manual check'!$A:$AE,'manual check'!AD$1,FALSE))</f>
        <v>0</v>
      </c>
      <c r="AA49">
        <f>IF(VLOOKUP($A49,summary_table_most_rec!$A:$AI,35,FALSE)="keep",VLOOKUP($A49,summary_table_most_rec!$A:$AD,summary_table_most_rec!AD$1,FALSE),VLOOKUP($A49,'manual check'!$A:$AE,'manual check'!AE$1,FALSE))</f>
        <v>0</v>
      </c>
    </row>
    <row r="50" spans="1:27" x14ac:dyDescent="0.3">
      <c r="A50" t="s">
        <v>90</v>
      </c>
      <c r="B50" s="9">
        <f>IF(VLOOKUP($A50,summary_table_most_rec!$A:$AI,35,FALSE)="keep","2020",VLOOKUP(Tabelle4[[#This Row],[Fish Stock]],'manual check'!$A:$AI,35,FALSE))</f>
        <v>2021</v>
      </c>
      <c r="C50" s="9">
        <f t="shared" si="0"/>
        <v>1769</v>
      </c>
      <c r="D50">
        <f>IF(VLOOKUP($A50,summary_table_most_rec!$A:$AI,35,FALSE)="keep",VLOOKUP($A50,summary_table_most_rec!$A:$AD,summary_table_most_rec!G$1,FALSE),VLOOKUP($A50,'manual check'!$A:$AE,'manual check'!H$1,FALSE))</f>
        <v>663</v>
      </c>
      <c r="E50">
        <f>IF(VLOOKUP($A50,summary_table_most_rec!$A:$AI,35,FALSE)="keep",VLOOKUP($A50,summary_table_most_rec!$A:$AD,summary_table_most_rec!H$1,FALSE),VLOOKUP($A50,'manual check'!$A:$AE,'manual check'!I$1,FALSE))</f>
        <v>0</v>
      </c>
      <c r="F50">
        <f>IF(VLOOKUP($A50,summary_table_most_rec!$A:$AI,35,FALSE)="keep",VLOOKUP($A50,summary_table_most_rec!$A:$AD,summary_table_most_rec!I$1,FALSE),VLOOKUP($A50,'manual check'!$A:$AE,'manual check'!J$1,FALSE))</f>
        <v>0</v>
      </c>
      <c r="G50">
        <f>IF(VLOOKUP($A50,summary_table_most_rec!$A:$AI,35,FALSE)="keep",VLOOKUP($A50,summary_table_most_rec!$A:$AD,summary_table_most_rec!J$1,FALSE),VLOOKUP($A50,'manual check'!$A:$AE,'manual check'!K$1,FALSE))</f>
        <v>0</v>
      </c>
      <c r="H50">
        <f>IF(VLOOKUP($A50,summary_table_most_rec!$A:$AI,35,FALSE)="keep",VLOOKUP($A50,summary_table_most_rec!$A:$AD,summary_table_most_rec!K$1,FALSE),VLOOKUP($A50,'manual check'!$A:$AE,'manual check'!L$1,FALSE))</f>
        <v>0</v>
      </c>
      <c r="I50">
        <f>IF(VLOOKUP($A50,summary_table_most_rec!$A:$AI,35,FALSE)="keep",VLOOKUP($A50,summary_table_most_rec!$A:$AD,summary_table_most_rec!L$1,FALSE),VLOOKUP($A50,'manual check'!$A:$AE,'manual check'!M$1,FALSE))</f>
        <v>0</v>
      </c>
      <c r="J50">
        <f>IF(VLOOKUP($A50,summary_table_most_rec!$A:$AI,35,FALSE)="keep",VLOOKUP($A50,summary_table_most_rec!$A:$AD,summary_table_most_rec!M$1,FALSE),VLOOKUP($A50,'manual check'!$A:$AE,'manual check'!N$1,FALSE))</f>
        <v>0</v>
      </c>
      <c r="K50">
        <f>IF(VLOOKUP($A50,summary_table_most_rec!$A:$AI,35,FALSE)="keep",VLOOKUP($A50,summary_table_most_rec!$A:$AD,summary_table_most_rec!N$1,FALSE),VLOOKUP($A50,'manual check'!$A:$AE,'manual check'!O$1,FALSE))</f>
        <v>769</v>
      </c>
      <c r="L50">
        <f>IF(VLOOKUP($A50,summary_table_most_rec!$A:$AI,35,FALSE)="keep",VLOOKUP($A50,summary_table_most_rec!$A:$AD,summary_table_most_rec!O$1,FALSE),VLOOKUP($A50,'manual check'!$A:$AE,'manual check'!P$1,FALSE))</f>
        <v>284</v>
      </c>
      <c r="M50">
        <f>IF(VLOOKUP($A50,summary_table_most_rec!$A:$AI,35,FALSE)="keep",VLOOKUP($A50,summary_table_most_rec!$A:$AD,summary_table_most_rec!P$1,FALSE),VLOOKUP($A50,'manual check'!$A:$AE,'manual check'!Q$1,FALSE))</f>
        <v>0</v>
      </c>
      <c r="N50">
        <f>IF(VLOOKUP($A50,summary_table_most_rec!$A:$AI,35,FALSE)="keep",VLOOKUP($A50,summary_table_most_rec!$A:$AD,summary_table_most_rec!Q$1,FALSE),VLOOKUP($A50,'manual check'!$A:$AE,'manual check'!R$1,FALSE))</f>
        <v>0</v>
      </c>
      <c r="O50">
        <f>IF(VLOOKUP($A50,summary_table_most_rec!$A:$AI,35,FALSE)="keep",VLOOKUP($A50,summary_table_most_rec!$A:$AD,summary_table_most_rec!R$1,FALSE),VLOOKUP($A50,'manual check'!$A:$AE,'manual check'!S$1,FALSE))</f>
        <v>0</v>
      </c>
      <c r="P50">
        <f>IF(VLOOKUP($A50,summary_table_most_rec!$A:$AI,35,FALSE)="keep",VLOOKUP($A50,summary_table_most_rec!$A:$AD,summary_table_most_rec!S$1,FALSE),VLOOKUP($A50,'manual check'!$A:$AE,'manual check'!T$1,FALSE))</f>
        <v>0</v>
      </c>
      <c r="Q50">
        <f>IF(VLOOKUP($A50,summary_table_most_rec!$A:$AI,35,FALSE)="keep",VLOOKUP($A50,summary_table_most_rec!$A:$AD,summary_table_most_rec!T$1,FALSE),VLOOKUP($A50,'manual check'!$A:$AE,'manual check'!U$1,FALSE))</f>
        <v>0</v>
      </c>
      <c r="R50">
        <f>IF(VLOOKUP($A50,summary_table_most_rec!$A:$AI,35,FALSE)="keep",VLOOKUP($A50,summary_table_most_rec!$A:$AD,summary_table_most_rec!U$1,FALSE),VLOOKUP($A50,'manual check'!$A:$AE,'manual check'!V$1,FALSE))</f>
        <v>0</v>
      </c>
      <c r="S50">
        <f>IF(VLOOKUP($A50,summary_table_most_rec!$A:$AI,35,FALSE)="keep",VLOOKUP($A50,summary_table_most_rec!$A:$AD,summary_table_most_rec!V$1,FALSE),VLOOKUP($A50,'manual check'!$A:$AE,'manual check'!W$1,FALSE))</f>
        <v>0</v>
      </c>
      <c r="T50">
        <f>IF(VLOOKUP($A50,summary_table_most_rec!$A:$AI,35,FALSE)="keep",VLOOKUP($A50,summary_table_most_rec!$A:$AD,summary_table_most_rec!W$1,FALSE),VLOOKUP($A50,'manual check'!$A:$AE,'manual check'!X$1,FALSE))</f>
        <v>0</v>
      </c>
      <c r="U50">
        <f>IF(VLOOKUP($A50,summary_table_most_rec!$A:$AI,35,FALSE)="keep",VLOOKUP($A50,summary_table_most_rec!$A:$AD,summary_table_most_rec!X$1,FALSE),VLOOKUP($A50,'manual check'!$A:$AE,'manual check'!Y$1,FALSE))</f>
        <v>0</v>
      </c>
      <c r="V50">
        <f>IF(VLOOKUP($A50,summary_table_most_rec!$A:$AI,35,FALSE)="keep",VLOOKUP($A50,summary_table_most_rec!$A:$AD,summary_table_most_rec!Y$1,FALSE),VLOOKUP($A50,'manual check'!$A:$AE,'manual check'!Z$1,FALSE))</f>
        <v>0</v>
      </c>
      <c r="W50">
        <f>IF(VLOOKUP($A50,summary_table_most_rec!$A:$AI,35,FALSE)="keep",VLOOKUP($A50,summary_table_most_rec!$A:$AD,summary_table_most_rec!Z$1,FALSE),VLOOKUP($A50,'manual check'!$A:$AE,'manual check'!AA$1,FALSE))</f>
        <v>0</v>
      </c>
      <c r="X50">
        <f>IF(VLOOKUP($A50,summary_table_most_rec!$A:$AI,35,FALSE)="keep",VLOOKUP($A50,summary_table_most_rec!$A:$AD,summary_table_most_rec!AA$1,FALSE),VLOOKUP($A50,'manual check'!$A:$AE,'manual check'!AB$1,FALSE))</f>
        <v>0</v>
      </c>
      <c r="Y50">
        <f>IF(VLOOKUP($A50,summary_table_most_rec!$A:$AI,35,FALSE)="keep",VLOOKUP($A50,summary_table_most_rec!$A:$AD,summary_table_most_rec!AB$1,FALSE),VLOOKUP($A50,'manual check'!$A:$AE,'manual check'!AC$1,FALSE))</f>
        <v>0</v>
      </c>
      <c r="Z50">
        <f>IF(VLOOKUP($A50,summary_table_most_rec!$A:$AI,35,FALSE)="keep",VLOOKUP($A50,summary_table_most_rec!$A:$AD,summary_table_most_rec!AC$1,FALSE),VLOOKUP($A50,'manual check'!$A:$AE,'manual check'!AD$1,FALSE))</f>
        <v>0</v>
      </c>
      <c r="AA50">
        <f>IF(VLOOKUP($A50,summary_table_most_rec!$A:$AI,35,FALSE)="keep",VLOOKUP($A50,summary_table_most_rec!$A:$AD,summary_table_most_rec!AD$1,FALSE),VLOOKUP($A50,'manual check'!$A:$AE,'manual check'!AE$1,FALSE))</f>
        <v>53</v>
      </c>
    </row>
    <row r="51" spans="1:27" x14ac:dyDescent="0.3">
      <c r="A51" t="s">
        <v>91</v>
      </c>
      <c r="B51" s="9" t="str">
        <f>IF(VLOOKUP($A51,summary_table_most_rec!$A:$AI,35,FALSE)="keep","2020",VLOOKUP(Tabelle4[[#This Row],[Fish Stock]],'manual check'!$A:$AI,35,FALSE))</f>
        <v>2020</v>
      </c>
      <c r="C51" s="9">
        <f t="shared" si="0"/>
        <v>536.64160000000004</v>
      </c>
      <c r="D51">
        <f>IF(VLOOKUP($A51,summary_table_most_rec!$A:$AI,35,FALSE)="keep",VLOOKUP($A51,summary_table_most_rec!$A:$AD,summary_table_most_rec!G$1,FALSE),VLOOKUP($A51,'manual check'!$A:$AE,'manual check'!H$1,FALSE))</f>
        <v>331.6</v>
      </c>
      <c r="E51">
        <f>IF(VLOOKUP($A51,summary_table_most_rec!$A:$AI,35,FALSE)="keep",VLOOKUP($A51,summary_table_most_rec!$A:$AD,summary_table_most_rec!H$1,FALSE),VLOOKUP($A51,'manual check'!$A:$AE,'manual check'!I$1,FALSE))</f>
        <v>0</v>
      </c>
      <c r="F51">
        <f>IF(VLOOKUP($A51,summary_table_most_rec!$A:$AI,35,FALSE)="keep",VLOOKUP($A51,summary_table_most_rec!$A:$AD,summary_table_most_rec!I$1,FALSE),VLOOKUP($A51,'manual check'!$A:$AE,'manual check'!J$1,FALSE))</f>
        <v>0</v>
      </c>
      <c r="G51">
        <f>IF(VLOOKUP($A51,summary_table_most_rec!$A:$AI,35,FALSE)="keep",VLOOKUP($A51,summary_table_most_rec!$A:$AD,summary_table_most_rec!J$1,FALSE),VLOOKUP($A51,'manual check'!$A:$AE,'manual check'!K$1,FALSE))</f>
        <v>0</v>
      </c>
      <c r="H51">
        <f>IF(VLOOKUP($A51,summary_table_most_rec!$A:$AI,35,FALSE)="keep",VLOOKUP($A51,summary_table_most_rec!$A:$AD,summary_table_most_rec!K$1,FALSE),VLOOKUP($A51,'manual check'!$A:$AE,'manual check'!L$1,FALSE))</f>
        <v>0.21</v>
      </c>
      <c r="I51">
        <f>IF(VLOOKUP($A51,summary_table_most_rec!$A:$AI,35,FALSE)="keep",VLOOKUP($A51,summary_table_most_rec!$A:$AD,summary_table_most_rec!L$1,FALSE),VLOOKUP($A51,'manual check'!$A:$AE,'manual check'!M$1,FALSE))</f>
        <v>0</v>
      </c>
      <c r="J51">
        <f>IF(VLOOKUP($A51,summary_table_most_rec!$A:$AI,35,FALSE)="keep",VLOOKUP($A51,summary_table_most_rec!$A:$AD,summary_table_most_rec!M$1,FALSE),VLOOKUP($A51,'manual check'!$A:$AE,'manual check'!N$1,FALSE))</f>
        <v>0</v>
      </c>
      <c r="K51">
        <f>IF(VLOOKUP($A51,summary_table_most_rec!$A:$AI,35,FALSE)="keep",VLOOKUP($A51,summary_table_most_rec!$A:$AD,summary_table_most_rec!N$1,FALSE),VLOOKUP($A51,'manual check'!$A:$AE,'manual check'!O$1,FALSE))</f>
        <v>45.923999999999999</v>
      </c>
      <c r="L51">
        <f>IF(VLOOKUP($A51,summary_table_most_rec!$A:$AI,35,FALSE)="keep",VLOOKUP($A51,summary_table_most_rec!$A:$AD,summary_table_most_rec!O$1,FALSE),VLOOKUP($A51,'manual check'!$A:$AE,'manual check'!P$1,FALSE))</f>
        <v>47.011600000000001</v>
      </c>
      <c r="M51">
        <f>IF(VLOOKUP($A51,summary_table_most_rec!$A:$AI,35,FALSE)="keep",VLOOKUP($A51,summary_table_most_rec!$A:$AD,summary_table_most_rec!P$1,FALSE),VLOOKUP($A51,'manual check'!$A:$AE,'manual check'!Q$1,FALSE))</f>
        <v>0</v>
      </c>
      <c r="N51">
        <f>IF(VLOOKUP($A51,summary_table_most_rec!$A:$AI,35,FALSE)="keep",VLOOKUP($A51,summary_table_most_rec!$A:$AD,summary_table_most_rec!Q$1,FALSE),VLOOKUP($A51,'manual check'!$A:$AE,'manual check'!R$1,FALSE))</f>
        <v>0</v>
      </c>
      <c r="O51">
        <f>IF(VLOOKUP($A51,summary_table_most_rec!$A:$AI,35,FALSE)="keep",VLOOKUP($A51,summary_table_most_rec!$A:$AD,summary_table_most_rec!R$1,FALSE),VLOOKUP($A51,'manual check'!$A:$AE,'manual check'!S$1,FALSE))</f>
        <v>111.855</v>
      </c>
      <c r="P51">
        <f>IF(VLOOKUP($A51,summary_table_most_rec!$A:$AI,35,FALSE)="keep",VLOOKUP($A51,summary_table_most_rec!$A:$AD,summary_table_most_rec!S$1,FALSE),VLOOKUP($A51,'manual check'!$A:$AE,'manual check'!T$1,FALSE))</f>
        <v>0</v>
      </c>
      <c r="Q51">
        <f>IF(VLOOKUP($A51,summary_table_most_rec!$A:$AI,35,FALSE)="keep",VLOOKUP($A51,summary_table_most_rec!$A:$AD,summary_table_most_rec!T$1,FALSE),VLOOKUP($A51,'manual check'!$A:$AE,'manual check'!U$1,FALSE))</f>
        <v>0</v>
      </c>
      <c r="R51">
        <f>IF(VLOOKUP($A51,summary_table_most_rec!$A:$AI,35,FALSE)="keep",VLOOKUP($A51,summary_table_most_rec!$A:$AD,summary_table_most_rec!U$1,FALSE),VLOOKUP($A51,'manual check'!$A:$AE,'manual check'!V$1,FALSE))</f>
        <v>0</v>
      </c>
      <c r="S51">
        <f>IF(VLOOKUP($A51,summary_table_most_rec!$A:$AI,35,FALSE)="keep",VLOOKUP($A51,summary_table_most_rec!$A:$AD,summary_table_most_rec!V$1,FALSE),VLOOKUP($A51,'manual check'!$A:$AE,'manual check'!W$1,FALSE))</f>
        <v>0</v>
      </c>
      <c r="T51">
        <f>IF(VLOOKUP($A51,summary_table_most_rec!$A:$AI,35,FALSE)="keep",VLOOKUP($A51,summary_table_most_rec!$A:$AD,summary_table_most_rec!W$1,FALSE),VLOOKUP($A51,'manual check'!$A:$AE,'manual check'!X$1,FALSE))</f>
        <v>0</v>
      </c>
      <c r="U51">
        <f>IF(VLOOKUP($A51,summary_table_most_rec!$A:$AI,35,FALSE)="keep",VLOOKUP($A51,summary_table_most_rec!$A:$AD,summary_table_most_rec!X$1,FALSE),VLOOKUP($A51,'manual check'!$A:$AE,'manual check'!Y$1,FALSE))</f>
        <v>4.1000000000000002E-2</v>
      </c>
      <c r="V51">
        <f>IF(VLOOKUP($A51,summary_table_most_rec!$A:$AI,35,FALSE)="keep",VLOOKUP($A51,summary_table_most_rec!$A:$AD,summary_table_most_rec!Y$1,FALSE),VLOOKUP($A51,'manual check'!$A:$AE,'manual check'!Z$1,FALSE))</f>
        <v>0</v>
      </c>
      <c r="W51">
        <f>IF(VLOOKUP($A51,summary_table_most_rec!$A:$AI,35,FALSE)="keep",VLOOKUP($A51,summary_table_most_rec!$A:$AD,summary_table_most_rec!Z$1,FALSE),VLOOKUP($A51,'manual check'!$A:$AE,'manual check'!AA$1,FALSE))</f>
        <v>0</v>
      </c>
      <c r="X51">
        <f>IF(VLOOKUP($A51,summary_table_most_rec!$A:$AI,35,FALSE)="keep",VLOOKUP($A51,summary_table_most_rec!$A:$AD,summary_table_most_rec!AA$1,FALSE),VLOOKUP($A51,'manual check'!$A:$AE,'manual check'!AB$1,FALSE))</f>
        <v>0</v>
      </c>
      <c r="Y51">
        <f>IF(VLOOKUP($A51,summary_table_most_rec!$A:$AI,35,FALSE)="keep",VLOOKUP($A51,summary_table_most_rec!$A:$AD,summary_table_most_rec!AB$1,FALSE),VLOOKUP($A51,'manual check'!$A:$AE,'manual check'!AC$1,FALSE))</f>
        <v>0</v>
      </c>
      <c r="Z51">
        <f>IF(VLOOKUP($A51,summary_table_most_rec!$A:$AI,35,FALSE)="keep",VLOOKUP($A51,summary_table_most_rec!$A:$AD,summary_table_most_rec!AC$1,FALSE),VLOOKUP($A51,'manual check'!$A:$AE,'manual check'!AD$1,FALSE))</f>
        <v>0</v>
      </c>
      <c r="AA51">
        <f>IF(VLOOKUP($A51,summary_table_most_rec!$A:$AI,35,FALSE)="keep",VLOOKUP($A51,summary_table_most_rec!$A:$AD,summary_table_most_rec!AD$1,FALSE),VLOOKUP($A51,'manual check'!$A:$AE,'manual check'!AE$1,FALSE))</f>
        <v>0</v>
      </c>
    </row>
    <row r="52" spans="1:27" x14ac:dyDescent="0.3">
      <c r="A52" t="s">
        <v>92</v>
      </c>
      <c r="B52" s="9">
        <f>IF(VLOOKUP($A52,summary_table_most_rec!$A:$AI,35,FALSE)="keep","2020",VLOOKUP(Tabelle4[[#This Row],[Fish Stock]],'manual check'!$A:$AI,35,FALSE))</f>
        <v>2020</v>
      </c>
      <c r="C52" s="9">
        <f t="shared" si="0"/>
        <v>39937</v>
      </c>
      <c r="D52">
        <f>IF(VLOOKUP($A52,summary_table_most_rec!$A:$AI,35,FALSE)="keep",VLOOKUP($A52,summary_table_most_rec!$A:$AD,summary_table_most_rec!G$1,FALSE),VLOOKUP($A52,'manual check'!$A:$AE,'manual check'!H$1,FALSE))</f>
        <v>2560</v>
      </c>
      <c r="E52">
        <f>IF(VLOOKUP($A52,summary_table_most_rec!$A:$AI,35,FALSE)="keep",VLOOKUP($A52,summary_table_most_rec!$A:$AD,summary_table_most_rec!H$1,FALSE),VLOOKUP($A52,'manual check'!$A:$AE,'manual check'!I$1,FALSE))</f>
        <v>1446</v>
      </c>
      <c r="F52">
        <f>IF(VLOOKUP($A52,summary_table_most_rec!$A:$AI,35,FALSE)="keep",VLOOKUP($A52,summary_table_most_rec!$A:$AD,summary_table_most_rec!I$1,FALSE),VLOOKUP($A52,'manual check'!$A:$AE,'manual check'!J$1,FALSE))</f>
        <v>10735</v>
      </c>
      <c r="G52">
        <f>IF(VLOOKUP($A52,summary_table_most_rec!$A:$AI,35,FALSE)="keep",VLOOKUP($A52,summary_table_most_rec!$A:$AD,summary_table_most_rec!J$1,FALSE),VLOOKUP($A52,'manual check'!$A:$AE,'manual check'!K$1,FALSE))</f>
        <v>0</v>
      </c>
      <c r="H52">
        <f>IF(VLOOKUP($A52,summary_table_most_rec!$A:$AI,35,FALSE)="keep",VLOOKUP($A52,summary_table_most_rec!$A:$AD,summary_table_most_rec!K$1,FALSE),VLOOKUP($A52,'manual check'!$A:$AE,'manual check'!L$1,FALSE))</f>
        <v>0</v>
      </c>
      <c r="I52">
        <f>IF(VLOOKUP($A52,summary_table_most_rec!$A:$AI,35,FALSE)="keep",VLOOKUP($A52,summary_table_most_rec!$A:$AD,summary_table_most_rec!L$1,FALSE),VLOOKUP($A52,'manual check'!$A:$AE,'manual check'!M$1,FALSE))</f>
        <v>0</v>
      </c>
      <c r="J52">
        <f>IF(VLOOKUP($A52,summary_table_most_rec!$A:$AI,35,FALSE)="keep",VLOOKUP($A52,summary_table_most_rec!$A:$AD,summary_table_most_rec!M$1,FALSE),VLOOKUP($A52,'manual check'!$A:$AE,'manual check'!N$1,FALSE))</f>
        <v>0</v>
      </c>
      <c r="K52">
        <f>IF(VLOOKUP($A52,summary_table_most_rec!$A:$AI,35,FALSE)="keep",VLOOKUP($A52,summary_table_most_rec!$A:$AD,summary_table_most_rec!N$1,FALSE),VLOOKUP($A52,'manual check'!$A:$AE,'manual check'!O$1,FALSE))</f>
        <v>25</v>
      </c>
      <c r="L52">
        <f>IF(VLOOKUP($A52,summary_table_most_rec!$A:$AI,35,FALSE)="keep",VLOOKUP($A52,summary_table_most_rec!$A:$AD,summary_table_most_rec!O$1,FALSE),VLOOKUP($A52,'manual check'!$A:$AE,'manual check'!P$1,FALSE))</f>
        <v>5582</v>
      </c>
      <c r="M52">
        <f>IF(VLOOKUP($A52,summary_table_most_rec!$A:$AI,35,FALSE)="keep",VLOOKUP($A52,summary_table_most_rec!$A:$AD,summary_table_most_rec!P$1,FALSE),VLOOKUP($A52,'manual check'!$A:$AE,'manual check'!Q$1,FALSE))</f>
        <v>0</v>
      </c>
      <c r="N52">
        <f>IF(VLOOKUP($A52,summary_table_most_rec!$A:$AI,35,FALSE)="keep",VLOOKUP($A52,summary_table_most_rec!$A:$AD,summary_table_most_rec!Q$1,FALSE),VLOOKUP($A52,'manual check'!$A:$AE,'manual check'!R$1,FALSE))</f>
        <v>0</v>
      </c>
      <c r="O52">
        <f>IF(VLOOKUP($A52,summary_table_most_rec!$A:$AI,35,FALSE)="keep",VLOOKUP($A52,summary_table_most_rec!$A:$AD,summary_table_most_rec!R$1,FALSE),VLOOKUP($A52,'manual check'!$A:$AE,'manual check'!S$1,FALSE))</f>
        <v>0</v>
      </c>
      <c r="P52">
        <f>IF(VLOOKUP($A52,summary_table_most_rec!$A:$AI,35,FALSE)="keep",VLOOKUP($A52,summary_table_most_rec!$A:$AD,summary_table_most_rec!S$1,FALSE),VLOOKUP($A52,'manual check'!$A:$AE,'manual check'!T$1,FALSE))</f>
        <v>0</v>
      </c>
      <c r="Q52">
        <f>IF(VLOOKUP($A52,summary_table_most_rec!$A:$AI,35,FALSE)="keep",VLOOKUP($A52,summary_table_most_rec!$A:$AD,summary_table_most_rec!T$1,FALSE),VLOOKUP($A52,'manual check'!$A:$AE,'manual check'!U$1,FALSE))</f>
        <v>0</v>
      </c>
      <c r="R52">
        <f>IF(VLOOKUP($A52,summary_table_most_rec!$A:$AI,35,FALSE)="keep",VLOOKUP($A52,summary_table_most_rec!$A:$AD,summary_table_most_rec!U$1,FALSE),VLOOKUP($A52,'manual check'!$A:$AE,'manual check'!V$1,FALSE))</f>
        <v>0</v>
      </c>
      <c r="S52">
        <f>IF(VLOOKUP($A52,summary_table_most_rec!$A:$AI,35,FALSE)="keep",VLOOKUP($A52,summary_table_most_rec!$A:$AD,summary_table_most_rec!V$1,FALSE),VLOOKUP($A52,'manual check'!$A:$AE,'manual check'!W$1,FALSE))</f>
        <v>0</v>
      </c>
      <c r="T52">
        <f>IF(VLOOKUP($A52,summary_table_most_rec!$A:$AI,35,FALSE)="keep",VLOOKUP($A52,summary_table_most_rec!$A:$AD,summary_table_most_rec!W$1,FALSE),VLOOKUP($A52,'manual check'!$A:$AE,'manual check'!X$1,FALSE))</f>
        <v>0</v>
      </c>
      <c r="U52">
        <f>IF(VLOOKUP($A52,summary_table_most_rec!$A:$AI,35,FALSE)="keep",VLOOKUP($A52,summary_table_most_rec!$A:$AD,summary_table_most_rec!X$1,FALSE),VLOOKUP($A52,'manual check'!$A:$AE,'manual check'!Y$1,FALSE))</f>
        <v>19475</v>
      </c>
      <c r="V52">
        <f>IF(VLOOKUP($A52,summary_table_most_rec!$A:$AI,35,FALSE)="keep",VLOOKUP($A52,summary_table_most_rec!$A:$AD,summary_table_most_rec!Y$1,FALSE),VLOOKUP($A52,'manual check'!$A:$AE,'manual check'!Z$1,FALSE))</f>
        <v>44</v>
      </c>
      <c r="W52">
        <f>IF(VLOOKUP($A52,summary_table_most_rec!$A:$AI,35,FALSE)="keep",VLOOKUP($A52,summary_table_most_rec!$A:$AD,summary_table_most_rec!Z$1,FALSE),VLOOKUP($A52,'manual check'!$A:$AE,'manual check'!AA$1,FALSE))</f>
        <v>0</v>
      </c>
      <c r="X52">
        <f>IF(VLOOKUP($A52,summary_table_most_rec!$A:$AI,35,FALSE)="keep",VLOOKUP($A52,summary_table_most_rec!$A:$AD,summary_table_most_rec!AA$1,FALSE),VLOOKUP($A52,'manual check'!$A:$AE,'manual check'!AB$1,FALSE))</f>
        <v>0</v>
      </c>
      <c r="Y52">
        <f>IF(VLOOKUP($A52,summary_table_most_rec!$A:$AI,35,FALSE)="keep",VLOOKUP($A52,summary_table_most_rec!$A:$AD,summary_table_most_rec!AB$1,FALSE),VLOOKUP($A52,'manual check'!$A:$AE,'manual check'!AC$1,FALSE))</f>
        <v>0</v>
      </c>
      <c r="Z52">
        <f>IF(VLOOKUP($A52,summary_table_most_rec!$A:$AI,35,FALSE)="keep",VLOOKUP($A52,summary_table_most_rec!$A:$AD,summary_table_most_rec!AC$1,FALSE),VLOOKUP($A52,'manual check'!$A:$AE,'manual check'!AD$1,FALSE))</f>
        <v>70</v>
      </c>
      <c r="AA52">
        <f>IF(VLOOKUP($A52,summary_table_most_rec!$A:$AI,35,FALSE)="keep",VLOOKUP($A52,summary_table_most_rec!$A:$AD,summary_table_most_rec!AD$1,FALSE),VLOOKUP($A52,'manual check'!$A:$AE,'manual check'!AE$1,FALSE))</f>
        <v>0</v>
      </c>
    </row>
    <row r="53" spans="1:27" x14ac:dyDescent="0.3">
      <c r="A53" t="s">
        <v>93</v>
      </c>
      <c r="B53" s="9" t="str">
        <f>IF(VLOOKUP($A53,summary_table_most_rec!$A:$AI,35,FALSE)="keep","2020",VLOOKUP(Tabelle4[[#This Row],[Fish Stock]],'manual check'!$A:$AI,35,FALSE))</f>
        <v>2020</v>
      </c>
      <c r="C53" s="9">
        <f t="shared" si="0"/>
        <v>3456.6577000000002</v>
      </c>
      <c r="D53">
        <f>IF(VLOOKUP($A53,summary_table_most_rec!$A:$AI,35,FALSE)="keep",VLOOKUP($A53,summary_table_most_rec!$A:$AD,summary_table_most_rec!G$1,FALSE),VLOOKUP($A53,'manual check'!$A:$AE,'manual check'!H$1,FALSE))</f>
        <v>0</v>
      </c>
      <c r="E53">
        <f>IF(VLOOKUP($A53,summary_table_most_rec!$A:$AI,35,FALSE)="keep",VLOOKUP($A53,summary_table_most_rec!$A:$AD,summary_table_most_rec!H$1,FALSE),VLOOKUP($A53,'manual check'!$A:$AE,'manual check'!I$1,FALSE))</f>
        <v>879.03250000000003</v>
      </c>
      <c r="F53">
        <f>IF(VLOOKUP($A53,summary_table_most_rec!$A:$AI,35,FALSE)="keep",VLOOKUP($A53,summary_table_most_rec!$A:$AD,summary_table_most_rec!I$1,FALSE),VLOOKUP($A53,'manual check'!$A:$AE,'manual check'!J$1,FALSE))</f>
        <v>2546</v>
      </c>
      <c r="G53">
        <f>IF(VLOOKUP($A53,summary_table_most_rec!$A:$AI,35,FALSE)="keep",VLOOKUP($A53,summary_table_most_rec!$A:$AD,summary_table_most_rec!J$1,FALSE),VLOOKUP($A53,'manual check'!$A:$AE,'manual check'!K$1,FALSE))</f>
        <v>0</v>
      </c>
      <c r="H53">
        <f>IF(VLOOKUP($A53,summary_table_most_rec!$A:$AI,35,FALSE)="keep",VLOOKUP($A53,summary_table_most_rec!$A:$AD,summary_table_most_rec!K$1,FALSE),VLOOKUP($A53,'manual check'!$A:$AE,'manual check'!L$1,FALSE))</f>
        <v>0</v>
      </c>
      <c r="I53">
        <f>IF(VLOOKUP($A53,summary_table_most_rec!$A:$AI,35,FALSE)="keep",VLOOKUP($A53,summary_table_most_rec!$A:$AD,summary_table_most_rec!L$1,FALSE),VLOOKUP($A53,'manual check'!$A:$AE,'manual check'!M$1,FALSE))</f>
        <v>0</v>
      </c>
      <c r="J53">
        <f>IF(VLOOKUP($A53,summary_table_most_rec!$A:$AI,35,FALSE)="keep",VLOOKUP($A53,summary_table_most_rec!$A:$AD,summary_table_most_rec!M$1,FALSE),VLOOKUP($A53,'manual check'!$A:$AE,'manual check'!N$1,FALSE))</f>
        <v>0</v>
      </c>
      <c r="K53">
        <f>IF(VLOOKUP($A53,summary_table_most_rec!$A:$AI,35,FALSE)="keep",VLOOKUP($A53,summary_table_most_rec!$A:$AD,summary_table_most_rec!N$1,FALSE),VLOOKUP($A53,'manual check'!$A:$AE,'manual check'!O$1,FALSE))</f>
        <v>0</v>
      </c>
      <c r="L53">
        <f>IF(VLOOKUP($A53,summary_table_most_rec!$A:$AI,35,FALSE)="keep",VLOOKUP($A53,summary_table_most_rec!$A:$AD,summary_table_most_rec!O$1,FALSE),VLOOKUP($A53,'manual check'!$A:$AE,'manual check'!P$1,FALSE))</f>
        <v>0</v>
      </c>
      <c r="M53">
        <f>IF(VLOOKUP($A53,summary_table_most_rec!$A:$AI,35,FALSE)="keep",VLOOKUP($A53,summary_table_most_rec!$A:$AD,summary_table_most_rec!P$1,FALSE),VLOOKUP($A53,'manual check'!$A:$AE,'manual check'!Q$1,FALSE))</f>
        <v>0</v>
      </c>
      <c r="N53">
        <f>IF(VLOOKUP($A53,summary_table_most_rec!$A:$AI,35,FALSE)="keep",VLOOKUP($A53,summary_table_most_rec!$A:$AD,summary_table_most_rec!Q$1,FALSE),VLOOKUP($A53,'manual check'!$A:$AE,'manual check'!R$1,FALSE))</f>
        <v>0</v>
      </c>
      <c r="O53">
        <f>IF(VLOOKUP($A53,summary_table_most_rec!$A:$AI,35,FALSE)="keep",VLOOKUP($A53,summary_table_most_rec!$A:$AD,summary_table_most_rec!R$1,FALSE),VLOOKUP($A53,'manual check'!$A:$AE,'manual check'!S$1,FALSE))</f>
        <v>0</v>
      </c>
      <c r="P53">
        <f>IF(VLOOKUP($A53,summary_table_most_rec!$A:$AI,35,FALSE)="keep",VLOOKUP($A53,summary_table_most_rec!$A:$AD,summary_table_most_rec!S$1,FALSE),VLOOKUP($A53,'manual check'!$A:$AE,'manual check'!T$1,FALSE))</f>
        <v>0</v>
      </c>
      <c r="Q53">
        <f>IF(VLOOKUP($A53,summary_table_most_rec!$A:$AI,35,FALSE)="keep",VLOOKUP($A53,summary_table_most_rec!$A:$AD,summary_table_most_rec!T$1,FALSE),VLOOKUP($A53,'manual check'!$A:$AE,'manual check'!U$1,FALSE))</f>
        <v>0</v>
      </c>
      <c r="R53">
        <f>IF(VLOOKUP($A53,summary_table_most_rec!$A:$AI,35,FALSE)="keep",VLOOKUP($A53,summary_table_most_rec!$A:$AD,summary_table_most_rec!U$1,FALSE),VLOOKUP($A53,'manual check'!$A:$AE,'manual check'!V$1,FALSE))</f>
        <v>0</v>
      </c>
      <c r="S53">
        <f>IF(VLOOKUP($A53,summary_table_most_rec!$A:$AI,35,FALSE)="keep",VLOOKUP($A53,summary_table_most_rec!$A:$AD,summary_table_most_rec!V$1,FALSE),VLOOKUP($A53,'manual check'!$A:$AE,'manual check'!W$1,FALSE))</f>
        <v>0</v>
      </c>
      <c r="T53">
        <f>IF(VLOOKUP($A53,summary_table_most_rec!$A:$AI,35,FALSE)="keep",VLOOKUP($A53,summary_table_most_rec!$A:$AD,summary_table_most_rec!W$1,FALSE),VLOOKUP($A53,'manual check'!$A:$AE,'manual check'!X$1,FALSE))</f>
        <v>0</v>
      </c>
      <c r="U53">
        <f>IF(VLOOKUP($A53,summary_table_most_rec!$A:$AI,35,FALSE)="keep",VLOOKUP($A53,summary_table_most_rec!$A:$AD,summary_table_most_rec!X$1,FALSE),VLOOKUP($A53,'manual check'!$A:$AE,'manual check'!Y$1,FALSE))</f>
        <v>0</v>
      </c>
      <c r="V53">
        <f>IF(VLOOKUP($A53,summary_table_most_rec!$A:$AI,35,FALSE)="keep",VLOOKUP($A53,summary_table_most_rec!$A:$AD,summary_table_most_rec!Y$1,FALSE),VLOOKUP($A53,'manual check'!$A:$AE,'manual check'!Z$1,FALSE))</f>
        <v>0</v>
      </c>
      <c r="W53">
        <f>IF(VLOOKUP($A53,summary_table_most_rec!$A:$AI,35,FALSE)="keep",VLOOKUP($A53,summary_table_most_rec!$A:$AD,summary_table_most_rec!Z$1,FALSE),VLOOKUP($A53,'manual check'!$A:$AE,'manual check'!AA$1,FALSE))</f>
        <v>0</v>
      </c>
      <c r="X53">
        <f>IF(VLOOKUP($A53,summary_table_most_rec!$A:$AI,35,FALSE)="keep",VLOOKUP($A53,summary_table_most_rec!$A:$AD,summary_table_most_rec!AA$1,FALSE),VLOOKUP($A53,'manual check'!$A:$AE,'manual check'!AB$1,FALSE))</f>
        <v>0</v>
      </c>
      <c r="Y53">
        <f>IF(VLOOKUP($A53,summary_table_most_rec!$A:$AI,35,FALSE)="keep",VLOOKUP($A53,summary_table_most_rec!$A:$AD,summary_table_most_rec!AB$1,FALSE),VLOOKUP($A53,'manual check'!$A:$AE,'manual check'!AC$1,FALSE))</f>
        <v>0</v>
      </c>
      <c r="Z53">
        <f>IF(VLOOKUP($A53,summary_table_most_rec!$A:$AI,35,FALSE)="keep",VLOOKUP($A53,summary_table_most_rec!$A:$AD,summary_table_most_rec!AC$1,FALSE),VLOOKUP($A53,'manual check'!$A:$AE,'manual check'!AD$1,FALSE))</f>
        <v>31.6252</v>
      </c>
      <c r="AA53">
        <f>IF(VLOOKUP($A53,summary_table_most_rec!$A:$AI,35,FALSE)="keep",VLOOKUP($A53,summary_table_most_rec!$A:$AD,summary_table_most_rec!AD$1,FALSE),VLOOKUP($A53,'manual check'!$A:$AE,'manual check'!AE$1,FALSE))</f>
        <v>0</v>
      </c>
    </row>
    <row r="54" spans="1:27" x14ac:dyDescent="0.3">
      <c r="A54" t="s">
        <v>94</v>
      </c>
      <c r="B54" s="9" t="str">
        <f>IF(VLOOKUP($A54,summary_table_most_rec!$A:$AI,35,FALSE)="keep","2020",VLOOKUP(Tabelle4[[#This Row],[Fish Stock]],'manual check'!$A:$AI,35,FALSE))</f>
        <v>2020</v>
      </c>
      <c r="C54" s="9">
        <f t="shared" si="0"/>
        <v>50244.353640000001</v>
      </c>
      <c r="D54">
        <f>IF(VLOOKUP($A54,summary_table_most_rec!$A:$AI,35,FALSE)="keep",VLOOKUP($A54,summary_table_most_rec!$A:$AD,summary_table_most_rec!G$1,FALSE),VLOOKUP($A54,'manual check'!$A:$AE,'manual check'!H$1,FALSE))</f>
        <v>0</v>
      </c>
      <c r="E54">
        <f>IF(VLOOKUP($A54,summary_table_most_rec!$A:$AI,35,FALSE)="keep",VLOOKUP($A54,summary_table_most_rec!$A:$AD,summary_table_most_rec!H$1,FALSE),VLOOKUP($A54,'manual check'!$A:$AE,'manual check'!I$1,FALSE))</f>
        <v>0</v>
      </c>
      <c r="F54">
        <f>IF(VLOOKUP($A54,summary_table_most_rec!$A:$AI,35,FALSE)="keep",VLOOKUP($A54,summary_table_most_rec!$A:$AD,summary_table_most_rec!I$1,FALSE),VLOOKUP($A54,'manual check'!$A:$AE,'manual check'!J$1,FALSE))</f>
        <v>0</v>
      </c>
      <c r="G54">
        <f>IF(VLOOKUP($A54,summary_table_most_rec!$A:$AI,35,FALSE)="keep",VLOOKUP($A54,summary_table_most_rec!$A:$AD,summary_table_most_rec!J$1,FALSE),VLOOKUP($A54,'manual check'!$A:$AE,'manual check'!K$1,FALSE))</f>
        <v>0</v>
      </c>
      <c r="H54">
        <f>IF(VLOOKUP($A54,summary_table_most_rec!$A:$AI,35,FALSE)="keep",VLOOKUP($A54,summary_table_most_rec!$A:$AD,summary_table_most_rec!K$1,FALSE),VLOOKUP($A54,'manual check'!$A:$AE,'manual check'!L$1,FALSE))</f>
        <v>0</v>
      </c>
      <c r="I54">
        <f>IF(VLOOKUP($A54,summary_table_most_rec!$A:$AI,35,FALSE)="keep",VLOOKUP($A54,summary_table_most_rec!$A:$AD,summary_table_most_rec!L$1,FALSE),VLOOKUP($A54,'manual check'!$A:$AE,'manual check'!M$1,FALSE))</f>
        <v>0</v>
      </c>
      <c r="J54">
        <f>IF(VLOOKUP($A54,summary_table_most_rec!$A:$AI,35,FALSE)="keep",VLOOKUP($A54,summary_table_most_rec!$A:$AD,summary_table_most_rec!M$1,FALSE),VLOOKUP($A54,'manual check'!$A:$AE,'manual check'!N$1,FALSE))</f>
        <v>177.71364</v>
      </c>
      <c r="K54">
        <f>IF(VLOOKUP($A54,summary_table_most_rec!$A:$AI,35,FALSE)="keep",VLOOKUP($A54,summary_table_most_rec!$A:$AD,summary_table_most_rec!N$1,FALSE),VLOOKUP($A54,'manual check'!$A:$AE,'manual check'!O$1,FALSE))</f>
        <v>0</v>
      </c>
      <c r="L54">
        <f>IF(VLOOKUP($A54,summary_table_most_rec!$A:$AI,35,FALSE)="keep",VLOOKUP($A54,summary_table_most_rec!$A:$AD,summary_table_most_rec!O$1,FALSE),VLOOKUP($A54,'manual check'!$A:$AE,'manual check'!P$1,FALSE))</f>
        <v>0</v>
      </c>
      <c r="M54">
        <f>IF(VLOOKUP($A54,summary_table_most_rec!$A:$AI,35,FALSE)="keep",VLOOKUP($A54,summary_table_most_rec!$A:$AD,summary_table_most_rec!P$1,FALSE),VLOOKUP($A54,'manual check'!$A:$AE,'manual check'!Q$1,FALSE))</f>
        <v>0</v>
      </c>
      <c r="N54">
        <f>IF(VLOOKUP($A54,summary_table_most_rec!$A:$AI,35,FALSE)="keep",VLOOKUP($A54,summary_table_most_rec!$A:$AD,summary_table_most_rec!Q$1,FALSE),VLOOKUP($A54,'manual check'!$A:$AE,'manual check'!R$1,FALSE))</f>
        <v>0</v>
      </c>
      <c r="O54">
        <f>IF(VLOOKUP($A54,summary_table_most_rec!$A:$AI,35,FALSE)="keep",VLOOKUP($A54,summary_table_most_rec!$A:$AD,summary_table_most_rec!R$1,FALSE),VLOOKUP($A54,'manual check'!$A:$AE,'manual check'!S$1,FALSE))</f>
        <v>0</v>
      </c>
      <c r="P54">
        <f>IF(VLOOKUP($A54,summary_table_most_rec!$A:$AI,35,FALSE)="keep",VLOOKUP($A54,summary_table_most_rec!$A:$AD,summary_table_most_rec!S$1,FALSE),VLOOKUP($A54,'manual check'!$A:$AE,'manual check'!T$1,FALSE))</f>
        <v>0</v>
      </c>
      <c r="Q54">
        <f>IF(VLOOKUP($A54,summary_table_most_rec!$A:$AI,35,FALSE)="keep",VLOOKUP($A54,summary_table_most_rec!$A:$AD,summary_table_most_rec!T$1,FALSE),VLOOKUP($A54,'manual check'!$A:$AE,'manual check'!U$1,FALSE))</f>
        <v>50061</v>
      </c>
      <c r="R54">
        <f>IF(VLOOKUP($A54,summary_table_most_rec!$A:$AI,35,FALSE)="keep",VLOOKUP($A54,summary_table_most_rec!$A:$AD,summary_table_most_rec!U$1,FALSE),VLOOKUP($A54,'manual check'!$A:$AE,'manual check'!V$1,FALSE))</f>
        <v>0</v>
      </c>
      <c r="S54">
        <f>IF(VLOOKUP($A54,summary_table_most_rec!$A:$AI,35,FALSE)="keep",VLOOKUP($A54,summary_table_most_rec!$A:$AD,summary_table_most_rec!V$1,FALSE),VLOOKUP($A54,'manual check'!$A:$AE,'manual check'!W$1,FALSE))</f>
        <v>0</v>
      </c>
      <c r="T54">
        <f>IF(VLOOKUP($A54,summary_table_most_rec!$A:$AI,35,FALSE)="keep",VLOOKUP($A54,summary_table_most_rec!$A:$AD,summary_table_most_rec!W$1,FALSE),VLOOKUP($A54,'manual check'!$A:$AE,'manual check'!X$1,FALSE))</f>
        <v>0</v>
      </c>
      <c r="U54">
        <f>IF(VLOOKUP($A54,summary_table_most_rec!$A:$AI,35,FALSE)="keep",VLOOKUP($A54,summary_table_most_rec!$A:$AD,summary_table_most_rec!X$1,FALSE),VLOOKUP($A54,'manual check'!$A:$AE,'manual check'!Y$1,FALSE))</f>
        <v>0</v>
      </c>
      <c r="V54">
        <f>IF(VLOOKUP($A54,summary_table_most_rec!$A:$AI,35,FALSE)="keep",VLOOKUP($A54,summary_table_most_rec!$A:$AD,summary_table_most_rec!Y$1,FALSE),VLOOKUP($A54,'manual check'!$A:$AE,'manual check'!Z$1,FALSE))</f>
        <v>5.64</v>
      </c>
      <c r="W54">
        <f>IF(VLOOKUP($A54,summary_table_most_rec!$A:$AI,35,FALSE)="keep",VLOOKUP($A54,summary_table_most_rec!$A:$AD,summary_table_most_rec!Z$1,FALSE),VLOOKUP($A54,'manual check'!$A:$AE,'manual check'!AA$1,FALSE))</f>
        <v>0</v>
      </c>
      <c r="X54">
        <f>IF(VLOOKUP($A54,summary_table_most_rec!$A:$AI,35,FALSE)="keep",VLOOKUP($A54,summary_table_most_rec!$A:$AD,summary_table_most_rec!AA$1,FALSE),VLOOKUP($A54,'manual check'!$A:$AE,'manual check'!AB$1,FALSE))</f>
        <v>0</v>
      </c>
      <c r="Y54">
        <f>IF(VLOOKUP($A54,summary_table_most_rec!$A:$AI,35,FALSE)="keep",VLOOKUP($A54,summary_table_most_rec!$A:$AD,summary_table_most_rec!AB$1,FALSE),VLOOKUP($A54,'manual check'!$A:$AE,'manual check'!AC$1,FALSE))</f>
        <v>0</v>
      </c>
      <c r="Z54">
        <f>IF(VLOOKUP($A54,summary_table_most_rec!$A:$AI,35,FALSE)="keep",VLOOKUP($A54,summary_table_most_rec!$A:$AD,summary_table_most_rec!AC$1,FALSE),VLOOKUP($A54,'manual check'!$A:$AE,'manual check'!AD$1,FALSE))</f>
        <v>0</v>
      </c>
      <c r="AA54">
        <f>IF(VLOOKUP($A54,summary_table_most_rec!$A:$AI,35,FALSE)="keep",VLOOKUP($A54,summary_table_most_rec!$A:$AD,summary_table_most_rec!AD$1,FALSE),VLOOKUP($A54,'manual check'!$A:$AE,'manual check'!AE$1,FALSE))</f>
        <v>0</v>
      </c>
    </row>
    <row r="55" spans="1:27" x14ac:dyDescent="0.3">
      <c r="A55" t="s">
        <v>95</v>
      </c>
      <c r="B55" s="9" t="str">
        <f>IF(VLOOKUP($A55,summary_table_most_rec!$A:$AI,35,FALSE)="keep","2020",VLOOKUP(Tabelle4[[#This Row],[Fish Stock]],'manual check'!$A:$AI,35,FALSE))</f>
        <v>2020</v>
      </c>
      <c r="C55" s="9">
        <f t="shared" si="0"/>
        <v>168414.18669999999</v>
      </c>
      <c r="D55">
        <f>IF(VLOOKUP($A55,summary_table_most_rec!$A:$AI,35,FALSE)="keep",VLOOKUP($A55,summary_table_most_rec!$A:$AD,summary_table_most_rec!G$1,FALSE),VLOOKUP($A55,'manual check'!$A:$AE,'manual check'!H$1,FALSE))</f>
        <v>0</v>
      </c>
      <c r="E55">
        <f>IF(VLOOKUP($A55,summary_table_most_rec!$A:$AI,35,FALSE)="keep",VLOOKUP($A55,summary_table_most_rec!$A:$AD,summary_table_most_rec!H$1,FALSE),VLOOKUP($A55,'manual check'!$A:$AE,'manual check'!I$1,FALSE))</f>
        <v>1544.3326999999999</v>
      </c>
      <c r="F55">
        <f>IF(VLOOKUP($A55,summary_table_most_rec!$A:$AI,35,FALSE)="keep",VLOOKUP($A55,summary_table_most_rec!$A:$AD,summary_table_most_rec!I$1,FALSE),VLOOKUP($A55,'manual check'!$A:$AE,'manual check'!J$1,FALSE))</f>
        <v>89</v>
      </c>
      <c r="G55">
        <f>IF(VLOOKUP($A55,summary_table_most_rec!$A:$AI,35,FALSE)="keep",VLOOKUP($A55,summary_table_most_rec!$A:$AD,summary_table_most_rec!J$1,FALSE),VLOOKUP($A55,'manual check'!$A:$AE,'manual check'!K$1,FALSE))</f>
        <v>0</v>
      </c>
      <c r="H55">
        <f>IF(VLOOKUP($A55,summary_table_most_rec!$A:$AI,35,FALSE)="keep",VLOOKUP($A55,summary_table_most_rec!$A:$AD,summary_table_most_rec!K$1,FALSE),VLOOKUP($A55,'manual check'!$A:$AE,'manual check'!L$1,FALSE))</f>
        <v>0</v>
      </c>
      <c r="I55">
        <f>IF(VLOOKUP($A55,summary_table_most_rec!$A:$AI,35,FALSE)="keep",VLOOKUP($A55,summary_table_most_rec!$A:$AD,summary_table_most_rec!L$1,FALSE),VLOOKUP($A55,'manual check'!$A:$AE,'manual check'!M$1,FALSE))</f>
        <v>0</v>
      </c>
      <c r="J55">
        <f>IF(VLOOKUP($A55,summary_table_most_rec!$A:$AI,35,FALSE)="keep",VLOOKUP($A55,summary_table_most_rec!$A:$AD,summary_table_most_rec!M$1,FALSE),VLOOKUP($A55,'manual check'!$A:$AE,'manual check'!N$1,FALSE))</f>
        <v>486.84879999999998</v>
      </c>
      <c r="K55">
        <f>IF(VLOOKUP($A55,summary_table_most_rec!$A:$AI,35,FALSE)="keep",VLOOKUP($A55,summary_table_most_rec!$A:$AD,summary_table_most_rec!N$1,FALSE),VLOOKUP($A55,'manual check'!$A:$AE,'manual check'!O$1,FALSE))</f>
        <v>529.44200000000001</v>
      </c>
      <c r="L55">
        <f>IF(VLOOKUP($A55,summary_table_most_rec!$A:$AI,35,FALSE)="keep",VLOOKUP($A55,summary_table_most_rec!$A:$AD,summary_table_most_rec!O$1,FALSE),VLOOKUP($A55,'manual check'!$A:$AE,'manual check'!P$1,FALSE))</f>
        <v>0</v>
      </c>
      <c r="M55">
        <f>IF(VLOOKUP($A55,summary_table_most_rec!$A:$AI,35,FALSE)="keep",VLOOKUP($A55,summary_table_most_rec!$A:$AD,summary_table_most_rec!P$1,FALSE),VLOOKUP($A55,'manual check'!$A:$AE,'manual check'!Q$1,FALSE))</f>
        <v>0</v>
      </c>
      <c r="N55">
        <f>IF(VLOOKUP($A55,summary_table_most_rec!$A:$AI,35,FALSE)="keep",VLOOKUP($A55,summary_table_most_rec!$A:$AD,summary_table_most_rec!Q$1,FALSE),VLOOKUP($A55,'manual check'!$A:$AE,'manual check'!R$1,FALSE))</f>
        <v>447.9</v>
      </c>
      <c r="O55">
        <f>IF(VLOOKUP($A55,summary_table_most_rec!$A:$AI,35,FALSE)="keep",VLOOKUP($A55,summary_table_most_rec!$A:$AD,summary_table_most_rec!R$1,FALSE),VLOOKUP($A55,'manual check'!$A:$AE,'manual check'!S$1,FALSE))</f>
        <v>8.3849999999999998</v>
      </c>
      <c r="P55">
        <f>IF(VLOOKUP($A55,summary_table_most_rec!$A:$AI,35,FALSE)="keep",VLOOKUP($A55,summary_table_most_rec!$A:$AD,summary_table_most_rec!S$1,FALSE),VLOOKUP($A55,'manual check'!$A:$AE,'manual check'!T$1,FALSE))</f>
        <v>0</v>
      </c>
      <c r="Q55">
        <f>IF(VLOOKUP($A55,summary_table_most_rec!$A:$AI,35,FALSE)="keep",VLOOKUP($A55,summary_table_most_rec!$A:$AD,summary_table_most_rec!T$1,FALSE),VLOOKUP($A55,'manual check'!$A:$AE,'manual check'!U$1,FALSE))</f>
        <v>373</v>
      </c>
      <c r="R55">
        <f>IF(VLOOKUP($A55,summary_table_most_rec!$A:$AI,35,FALSE)="keep",VLOOKUP($A55,summary_table_most_rec!$A:$AD,summary_table_most_rec!U$1,FALSE),VLOOKUP($A55,'manual check'!$A:$AE,'manual check'!V$1,FALSE))</f>
        <v>0</v>
      </c>
      <c r="S55">
        <f>IF(VLOOKUP($A55,summary_table_most_rec!$A:$AI,35,FALSE)="keep",VLOOKUP($A55,summary_table_most_rec!$A:$AD,summary_table_most_rec!V$1,FALSE),VLOOKUP($A55,'manual check'!$A:$AE,'manual check'!W$1,FALSE))</f>
        <v>0</v>
      </c>
      <c r="T55">
        <f>IF(VLOOKUP($A55,summary_table_most_rec!$A:$AI,35,FALSE)="keep",VLOOKUP($A55,summary_table_most_rec!$A:$AD,summary_table_most_rec!W$1,FALSE),VLOOKUP($A55,'manual check'!$A:$AE,'manual check'!X$1,FALSE))</f>
        <v>0</v>
      </c>
      <c r="U55">
        <f>IF(VLOOKUP($A55,summary_table_most_rec!$A:$AI,35,FALSE)="keep",VLOOKUP($A55,summary_table_most_rec!$A:$AD,summary_table_most_rec!X$1,FALSE),VLOOKUP($A55,'manual check'!$A:$AE,'manual check'!Y$1,FALSE))</f>
        <v>9.0589999999999993</v>
      </c>
      <c r="V55">
        <f>IF(VLOOKUP($A55,summary_table_most_rec!$A:$AI,35,FALSE)="keep",VLOOKUP($A55,summary_table_most_rec!$A:$AD,summary_table_most_rec!Y$1,FALSE),VLOOKUP($A55,'manual check'!$A:$AE,'manual check'!Z$1,FALSE))</f>
        <v>150699.32999999999</v>
      </c>
      <c r="W55">
        <f>IF(VLOOKUP($A55,summary_table_most_rec!$A:$AI,35,FALSE)="keep",VLOOKUP($A55,summary_table_most_rec!$A:$AD,summary_table_most_rec!Z$1,FALSE),VLOOKUP($A55,'manual check'!$A:$AE,'manual check'!AA$1,FALSE))</f>
        <v>1.1901999999999999</v>
      </c>
      <c r="X55">
        <f>IF(VLOOKUP($A55,summary_table_most_rec!$A:$AI,35,FALSE)="keep",VLOOKUP($A55,summary_table_most_rec!$A:$AD,summary_table_most_rec!AA$1,FALSE),VLOOKUP($A55,'manual check'!$A:$AE,'manual check'!AB$1,FALSE))</f>
        <v>131.55000000000001</v>
      </c>
      <c r="Y55">
        <f>IF(VLOOKUP($A55,summary_table_most_rec!$A:$AI,35,FALSE)="keep",VLOOKUP($A55,summary_table_most_rec!$A:$AD,summary_table_most_rec!AB$1,FALSE),VLOOKUP($A55,'manual check'!$A:$AE,'manual check'!AC$1,FALSE))</f>
        <v>14082</v>
      </c>
      <c r="Z55">
        <f>IF(VLOOKUP($A55,summary_table_most_rec!$A:$AI,35,FALSE)="keep",VLOOKUP($A55,summary_table_most_rec!$A:$AD,summary_table_most_rec!AC$1,FALSE),VLOOKUP($A55,'manual check'!$A:$AE,'manual check'!AD$1,FALSE))</f>
        <v>12.148999999999999</v>
      </c>
      <c r="AA55">
        <f>IF(VLOOKUP($A55,summary_table_most_rec!$A:$AI,35,FALSE)="keep",VLOOKUP($A55,summary_table_most_rec!$A:$AD,summary_table_most_rec!AD$1,FALSE),VLOOKUP($A55,'manual check'!$A:$AE,'manual check'!AE$1,FALSE))</f>
        <v>0</v>
      </c>
    </row>
    <row r="56" spans="1:27" x14ac:dyDescent="0.3">
      <c r="A56" s="19" t="s">
        <v>119</v>
      </c>
      <c r="B56" s="9" t="str">
        <f>IF(VLOOKUP($A56,summary_table_most_rec!$A:$AI,35,FALSE)="keep","2020",VLOOKUP(Tabelle4[[#This Row],[Fish Stock]],'manual check'!$A:$AI,35,FALSE))</f>
        <v>2020</v>
      </c>
      <c r="C56" s="9">
        <f t="shared" si="0"/>
        <v>72266.971739999994</v>
      </c>
      <c r="D56">
        <f>IF(VLOOKUP($A56,summary_table_most_rec!$A:$AI,35,FALSE)="keep",VLOOKUP($A56,summary_table_most_rec!$A:$AD,summary_table_most_rec!G$1,FALSE),VLOOKUP($A56,'manual check'!$A:$AE,'manual check'!H$1,FALSE))</f>
        <v>4.5999999999999996</v>
      </c>
      <c r="E56">
        <f>IF(VLOOKUP($A56,summary_table_most_rec!$A:$AI,35,FALSE)="keep",VLOOKUP($A56,summary_table_most_rec!$A:$AD,summary_table_most_rec!H$1,FALSE),VLOOKUP($A56,'manual check'!$A:$AE,'manual check'!I$1,FALSE))</f>
        <v>6853.9754999999996</v>
      </c>
      <c r="F56">
        <f>IF(VLOOKUP($A56,summary_table_most_rec!$A:$AI,35,FALSE)="keep",VLOOKUP($A56,summary_table_most_rec!$A:$AD,summary_table_most_rec!I$1,FALSE),VLOOKUP($A56,'manual check'!$A:$AE,'manual check'!J$1,FALSE))</f>
        <v>2963</v>
      </c>
      <c r="G56">
        <f>IF(VLOOKUP($A56,summary_table_most_rec!$A:$AI,35,FALSE)="keep",VLOOKUP($A56,summary_table_most_rec!$A:$AD,summary_table_most_rec!J$1,FALSE),VLOOKUP($A56,'manual check'!$A:$AE,'manual check'!K$1,FALSE))</f>
        <v>0</v>
      </c>
      <c r="H56">
        <f>IF(VLOOKUP($A56,summary_table_most_rec!$A:$AI,35,FALSE)="keep",VLOOKUP($A56,summary_table_most_rec!$A:$AD,summary_table_most_rec!K$1,FALSE),VLOOKUP($A56,'manual check'!$A:$AE,'manual check'!L$1,FALSE))</f>
        <v>15.24</v>
      </c>
      <c r="I56">
        <f>IF(VLOOKUP($A56,summary_table_most_rec!$A:$AI,35,FALSE)="keep",VLOOKUP($A56,summary_table_most_rec!$A:$AD,summary_table_most_rec!L$1,FALSE),VLOOKUP($A56,'manual check'!$A:$AE,'manual check'!M$1,FALSE))</f>
        <v>0</v>
      </c>
      <c r="J56">
        <f>IF(VLOOKUP($A56,summary_table_most_rec!$A:$AI,35,FALSE)="keep",VLOOKUP($A56,summary_table_most_rec!$A:$AD,summary_table_most_rec!M$1,FALSE),VLOOKUP($A56,'manual check'!$A:$AE,'manual check'!N$1,FALSE))</f>
        <v>30.500640000000001</v>
      </c>
      <c r="K56">
        <f>IF(VLOOKUP($A56,summary_table_most_rec!$A:$AI,35,FALSE)="keep",VLOOKUP($A56,summary_table_most_rec!$A:$AD,summary_table_most_rec!N$1,FALSE),VLOOKUP($A56,'manual check'!$A:$AE,'manual check'!O$1,FALSE))</f>
        <v>10746.849</v>
      </c>
      <c r="L56">
        <f>IF(VLOOKUP($A56,summary_table_most_rec!$A:$AI,35,FALSE)="keep",VLOOKUP($A56,summary_table_most_rec!$A:$AD,summary_table_most_rec!O$1,FALSE),VLOOKUP($A56,'manual check'!$A:$AE,'manual check'!P$1,FALSE))</f>
        <v>11134.594999999999</v>
      </c>
      <c r="M56">
        <f>IF(VLOOKUP($A56,summary_table_most_rec!$A:$AI,35,FALSE)="keep",VLOOKUP($A56,summary_table_most_rec!$A:$AD,summary_table_most_rec!P$1,FALSE),VLOOKUP($A56,'manual check'!$A:$AE,'manual check'!Q$1,FALSE))</f>
        <v>0</v>
      </c>
      <c r="N56">
        <f>IF(VLOOKUP($A56,summary_table_most_rec!$A:$AI,35,FALSE)="keep",VLOOKUP($A56,summary_table_most_rec!$A:$AD,summary_table_most_rec!Q$1,FALSE),VLOOKUP($A56,'manual check'!$A:$AE,'manual check'!R$1,FALSE))</f>
        <v>0</v>
      </c>
      <c r="O56">
        <f>IF(VLOOKUP($A56,summary_table_most_rec!$A:$AI,35,FALSE)="keep",VLOOKUP($A56,summary_table_most_rec!$A:$AD,summary_table_most_rec!R$1,FALSE),VLOOKUP($A56,'manual check'!$A:$AE,'manual check'!S$1,FALSE))</f>
        <v>123.5938</v>
      </c>
      <c r="P56">
        <f>IF(VLOOKUP($A56,summary_table_most_rec!$A:$AI,35,FALSE)="keep",VLOOKUP($A56,summary_table_most_rec!$A:$AD,summary_table_most_rec!S$1,FALSE),VLOOKUP($A56,'manual check'!$A:$AE,'manual check'!T$1,FALSE))</f>
        <v>0</v>
      </c>
      <c r="Q56">
        <f>IF(VLOOKUP($A56,summary_table_most_rec!$A:$AI,35,FALSE)="keep",VLOOKUP($A56,summary_table_most_rec!$A:$AD,summary_table_most_rec!T$1,FALSE),VLOOKUP($A56,'manual check'!$A:$AE,'manual check'!U$1,FALSE))</f>
        <v>0</v>
      </c>
      <c r="R56">
        <f>IF(VLOOKUP($A56,summary_table_most_rec!$A:$AI,35,FALSE)="keep",VLOOKUP($A56,summary_table_most_rec!$A:$AD,summary_table_most_rec!U$1,FALSE),VLOOKUP($A56,'manual check'!$A:$AE,'manual check'!V$1,FALSE))</f>
        <v>0</v>
      </c>
      <c r="S56">
        <f>IF(VLOOKUP($A56,summary_table_most_rec!$A:$AI,35,FALSE)="keep",VLOOKUP($A56,summary_table_most_rec!$A:$AD,summary_table_most_rec!V$1,FALSE),VLOOKUP($A56,'manual check'!$A:$AE,'manual check'!W$1,FALSE))</f>
        <v>3.4609999999999999</v>
      </c>
      <c r="T56">
        <f>IF(VLOOKUP($A56,summary_table_most_rec!$A:$AI,35,FALSE)="keep",VLOOKUP($A56,summary_table_most_rec!$A:$AD,summary_table_most_rec!W$1,FALSE),VLOOKUP($A56,'manual check'!$A:$AE,'manual check'!X$1,FALSE))</f>
        <v>0</v>
      </c>
      <c r="U56">
        <f>IF(VLOOKUP($A56,summary_table_most_rec!$A:$AI,35,FALSE)="keep",VLOOKUP($A56,summary_table_most_rec!$A:$AD,summary_table_most_rec!X$1,FALSE),VLOOKUP($A56,'manual check'!$A:$AE,'manual check'!Y$1,FALSE))</f>
        <v>179.756</v>
      </c>
      <c r="V56">
        <f>IF(VLOOKUP($A56,summary_table_most_rec!$A:$AI,35,FALSE)="keep",VLOOKUP($A56,summary_table_most_rec!$A:$AD,summary_table_most_rec!Y$1,FALSE),VLOOKUP($A56,'manual check'!$A:$AE,'manual check'!Z$1,FALSE))</f>
        <v>39324.769999999997</v>
      </c>
      <c r="W56">
        <f>IF(VLOOKUP($A56,summary_table_most_rec!$A:$AI,35,FALSE)="keep",VLOOKUP($A56,summary_table_most_rec!$A:$AD,summary_table_most_rec!Z$1,FALSE),VLOOKUP($A56,'manual check'!$A:$AE,'manual check'!AA$1,FALSE))</f>
        <v>0</v>
      </c>
      <c r="X56">
        <f>IF(VLOOKUP($A56,summary_table_most_rec!$A:$AI,35,FALSE)="keep",VLOOKUP($A56,summary_table_most_rec!$A:$AD,summary_table_most_rec!AA$1,FALSE),VLOOKUP($A56,'manual check'!$A:$AE,'manual check'!AB$1,FALSE))</f>
        <v>0</v>
      </c>
      <c r="Y56">
        <f>IF(VLOOKUP($A56,summary_table_most_rec!$A:$AI,35,FALSE)="keep",VLOOKUP($A56,summary_table_most_rec!$A:$AD,summary_table_most_rec!AB$1,FALSE),VLOOKUP($A56,'manual check'!$A:$AE,'manual check'!AC$1,FALSE))</f>
        <v>0</v>
      </c>
      <c r="Z56">
        <f>IF(VLOOKUP($A56,summary_table_most_rec!$A:$AI,35,FALSE)="keep",VLOOKUP($A56,summary_table_most_rec!$A:$AD,summary_table_most_rec!AC$1,FALSE),VLOOKUP($A56,'manual check'!$A:$AE,'manual check'!AD$1,FALSE))</f>
        <v>886.63079999999991</v>
      </c>
      <c r="AA56">
        <f>IF(VLOOKUP($A56,summary_table_most_rec!$A:$AI,35,FALSE)="keep",VLOOKUP($A56,summary_table_most_rec!$A:$AD,summary_table_most_rec!AD$1,FALSE),VLOOKUP($A56,'manual check'!$A:$AE,'manual check'!AE$1,FALSE))</f>
        <v>0</v>
      </c>
    </row>
    <row r="57" spans="1:27" x14ac:dyDescent="0.3">
      <c r="A57" t="s">
        <v>98</v>
      </c>
      <c r="B57" s="9">
        <f>IF(VLOOKUP($A57,summary_table_most_rec!$A:$AI,35,FALSE)="keep","2020",VLOOKUP(Tabelle4[[#This Row],[Fish Stock]],'manual check'!$A:$AI,35,FALSE))</f>
        <v>2021</v>
      </c>
      <c r="C57" s="9">
        <f t="shared" si="0"/>
        <v>157579.79397009252</v>
      </c>
      <c r="D57">
        <f>IF(VLOOKUP($A57,summary_table_most_rec!$A:$AI,35,FALSE)="keep",VLOOKUP($A57,summary_table_most_rec!$A:$AD,summary_table_most_rec!G$1,FALSE),VLOOKUP($A57,'manual check'!$A:$AE,'manual check'!H$1,FALSE))</f>
        <v>0</v>
      </c>
      <c r="E57">
        <f>IF(VLOOKUP($A57,summary_table_most_rec!$A:$AI,35,FALSE)="keep",VLOOKUP($A57,summary_table_most_rec!$A:$AD,summary_table_most_rec!H$1,FALSE),VLOOKUP($A57,'manual check'!$A:$AE,'manual check'!I$1,FALSE))</f>
        <v>1232.8383483358207</v>
      </c>
      <c r="F57">
        <f>IF(VLOOKUP($A57,summary_table_most_rec!$A:$AI,35,FALSE)="keep",VLOOKUP($A57,summary_table_most_rec!$A:$AD,summary_table_most_rec!I$1,FALSE),VLOOKUP($A57,'manual check'!$A:$AE,'manual check'!J$1,FALSE))</f>
        <v>47084.376626225181</v>
      </c>
      <c r="G57">
        <f>IF(VLOOKUP($A57,summary_table_most_rec!$A:$AI,35,FALSE)="keep",VLOOKUP($A57,summary_table_most_rec!$A:$AD,summary_table_most_rec!J$1,FALSE),VLOOKUP($A57,'manual check'!$A:$AE,'manual check'!K$1,FALSE))</f>
        <v>0</v>
      </c>
      <c r="H57">
        <f>IF(VLOOKUP($A57,summary_table_most_rec!$A:$AI,35,FALSE)="keep",VLOOKUP($A57,summary_table_most_rec!$A:$AD,summary_table_most_rec!K$1,FALSE),VLOOKUP($A57,'manual check'!$A:$AE,'manual check'!L$1,FALSE))</f>
        <v>0</v>
      </c>
      <c r="I57">
        <f>IF(VLOOKUP($A57,summary_table_most_rec!$A:$AI,35,FALSE)="keep",VLOOKUP($A57,summary_table_most_rec!$A:$AD,summary_table_most_rec!L$1,FALSE),VLOOKUP($A57,'manual check'!$A:$AE,'manual check'!M$1,FALSE))</f>
        <v>0</v>
      </c>
      <c r="J57">
        <f>IF(VLOOKUP($A57,summary_table_most_rec!$A:$AI,35,FALSE)="keep",VLOOKUP($A57,summary_table_most_rec!$A:$AD,summary_table_most_rec!M$1,FALSE),VLOOKUP($A57,'manual check'!$A:$AE,'manual check'!N$1,FALSE))</f>
        <v>0</v>
      </c>
      <c r="K57">
        <f>IF(VLOOKUP($A57,summary_table_most_rec!$A:$AI,35,FALSE)="keep",VLOOKUP($A57,summary_table_most_rec!$A:$AD,summary_table_most_rec!N$1,FALSE),VLOOKUP($A57,'manual check'!$A:$AE,'manual check'!O$1,FALSE))</f>
        <v>3.184123311413789E-2</v>
      </c>
      <c r="L57">
        <f>IF(VLOOKUP($A57,summary_table_most_rec!$A:$AI,35,FALSE)="keep",VLOOKUP($A57,summary_table_most_rec!$A:$AD,summary_table_most_rec!O$1,FALSE),VLOOKUP($A57,'manual check'!$A:$AE,'manual check'!P$1,FALSE))</f>
        <v>0</v>
      </c>
      <c r="M57">
        <f>IF(VLOOKUP($A57,summary_table_most_rec!$A:$AI,35,FALSE)="keep",VLOOKUP($A57,summary_table_most_rec!$A:$AD,summary_table_most_rec!P$1,FALSE),VLOOKUP($A57,'manual check'!$A:$AE,'manual check'!Q$1,FALSE))</f>
        <v>0</v>
      </c>
      <c r="N57">
        <f>IF(VLOOKUP($A57,summary_table_most_rec!$A:$AI,35,FALSE)="keep",VLOOKUP($A57,summary_table_most_rec!$A:$AD,summary_table_most_rec!Q$1,FALSE),VLOOKUP($A57,'manual check'!$A:$AE,'manual check'!R$1,FALSE))</f>
        <v>0</v>
      </c>
      <c r="O57">
        <f>IF(VLOOKUP($A57,summary_table_most_rec!$A:$AI,35,FALSE)="keep",VLOOKUP($A57,summary_table_most_rec!$A:$AD,summary_table_most_rec!R$1,FALSE),VLOOKUP($A57,'manual check'!$A:$AE,'manual check'!S$1,FALSE))</f>
        <v>0</v>
      </c>
      <c r="P57">
        <f>IF(VLOOKUP($A57,summary_table_most_rec!$A:$AI,35,FALSE)="keep",VLOOKUP($A57,summary_table_most_rec!$A:$AD,summary_table_most_rec!S$1,FALSE),VLOOKUP($A57,'manual check'!$A:$AE,'manual check'!T$1,FALSE))</f>
        <v>0</v>
      </c>
      <c r="Q57">
        <f>IF(VLOOKUP($A57,summary_table_most_rec!$A:$AI,35,FALSE)="keep",VLOOKUP($A57,summary_table_most_rec!$A:$AD,summary_table_most_rec!T$1,FALSE),VLOOKUP($A57,'manual check'!$A:$AE,'manual check'!U$1,FALSE))</f>
        <v>0</v>
      </c>
      <c r="R57">
        <f>IF(VLOOKUP($A57,summary_table_most_rec!$A:$AI,35,FALSE)="keep",VLOOKUP($A57,summary_table_most_rec!$A:$AD,summary_table_most_rec!U$1,FALSE),VLOOKUP($A57,'manual check'!$A:$AE,'manual check'!V$1,FALSE))</f>
        <v>0</v>
      </c>
      <c r="S57">
        <f>IF(VLOOKUP($A57,summary_table_most_rec!$A:$AI,35,FALSE)="keep",VLOOKUP($A57,summary_table_most_rec!$A:$AD,summary_table_most_rec!V$1,FALSE),VLOOKUP($A57,'manual check'!$A:$AE,'manual check'!W$1,FALSE))</f>
        <v>0</v>
      </c>
      <c r="T57">
        <f>IF(VLOOKUP($A57,summary_table_most_rec!$A:$AI,35,FALSE)="keep",VLOOKUP($A57,summary_table_most_rec!$A:$AD,summary_table_most_rec!W$1,FALSE),VLOOKUP($A57,'manual check'!$A:$AE,'manual check'!X$1,FALSE))</f>
        <v>0</v>
      </c>
      <c r="U57">
        <f>IF(VLOOKUP($A57,summary_table_most_rec!$A:$AI,35,FALSE)="keep",VLOOKUP($A57,summary_table_most_rec!$A:$AD,summary_table_most_rec!X$1,FALSE),VLOOKUP($A57,'manual check'!$A:$AE,'manual check'!Y$1,FALSE))</f>
        <v>0</v>
      </c>
      <c r="V57">
        <f>IF(VLOOKUP($A57,summary_table_most_rec!$A:$AI,35,FALSE)="keep",VLOOKUP($A57,summary_table_most_rec!$A:$AD,summary_table_most_rec!Y$1,FALSE),VLOOKUP($A57,'manual check'!$A:$AE,'manual check'!Z$1,FALSE))</f>
        <v>99210.575400508358</v>
      </c>
      <c r="W57">
        <f>IF(VLOOKUP($A57,summary_table_most_rec!$A:$AI,35,FALSE)="keep",VLOOKUP($A57,summary_table_most_rec!$A:$AD,summary_table_most_rec!Z$1,FALSE),VLOOKUP($A57,'manual check'!$A:$AE,'manual check'!AA$1,FALSE))</f>
        <v>0</v>
      </c>
      <c r="X57">
        <f>IF(VLOOKUP($A57,summary_table_most_rec!$A:$AI,35,FALSE)="keep",VLOOKUP($A57,summary_table_most_rec!$A:$AD,summary_table_most_rec!AA$1,FALSE),VLOOKUP($A57,'manual check'!$A:$AE,'manual check'!AB$1,FALSE))</f>
        <v>0</v>
      </c>
      <c r="Y57">
        <f>IF(VLOOKUP($A57,summary_table_most_rec!$A:$AI,35,FALSE)="keep",VLOOKUP($A57,summary_table_most_rec!$A:$AD,summary_table_most_rec!AB$1,FALSE),VLOOKUP($A57,'manual check'!$A:$AE,'manual check'!AC$1,FALSE))</f>
        <v>0</v>
      </c>
      <c r="Z57">
        <f>IF(VLOOKUP($A57,summary_table_most_rec!$A:$AI,35,FALSE)="keep",VLOOKUP($A57,summary_table_most_rec!$A:$AD,summary_table_most_rec!AC$1,FALSE),VLOOKUP($A57,'manual check'!$A:$AE,'manual check'!AD$1,FALSE))</f>
        <v>10051.971753790045</v>
      </c>
      <c r="AA57">
        <f>IF(VLOOKUP($A57,summary_table_most_rec!$A:$AI,35,FALSE)="keep",VLOOKUP($A57,summary_table_most_rec!$A:$AD,summary_table_most_rec!AD$1,FALSE),VLOOKUP($A57,'manual check'!$A:$AE,'manual check'!AE$1,FALSE))</f>
        <v>0</v>
      </c>
    </row>
    <row r="58" spans="1:27" x14ac:dyDescent="0.3">
      <c r="A58" t="s">
        <v>99</v>
      </c>
      <c r="B58" s="9">
        <f>IF(VLOOKUP($A58,summary_table_most_rec!$A:$AI,35,FALSE)="keep","2020",VLOOKUP(Tabelle4[[#This Row],[Fish Stock]],'manual check'!$A:$AI,35,FALSE))</f>
        <v>2021</v>
      </c>
      <c r="C58" s="9">
        <f t="shared" si="0"/>
        <v>53784.043211206066</v>
      </c>
      <c r="D58">
        <f>IF(VLOOKUP($A58,summary_table_most_rec!$A:$AI,35,FALSE)="keep",VLOOKUP($A58,summary_table_most_rec!$A:$AD,summary_table_most_rec!G$1,FALSE),VLOOKUP($A58,'manual check'!$A:$AE,'manual check'!H$1,FALSE))</f>
        <v>0</v>
      </c>
      <c r="E58">
        <f>IF(VLOOKUP($A58,summary_table_most_rec!$A:$AI,35,FALSE)="keep",VLOOKUP($A58,summary_table_most_rec!$A:$AD,summary_table_most_rec!H$1,FALSE),VLOOKUP($A58,'manual check'!$A:$AE,'manual check'!I$1,FALSE))</f>
        <v>420.78384118150501</v>
      </c>
      <c r="F58">
        <f>IF(VLOOKUP($A58,summary_table_most_rec!$A:$AI,35,FALSE)="keep",VLOOKUP($A58,summary_table_most_rec!$A:$AD,summary_table_most_rec!I$1,FALSE),VLOOKUP($A58,'manual check'!$A:$AE,'manual check'!J$1,FALSE))</f>
        <v>16070.513123771594</v>
      </c>
      <c r="G58">
        <f>IF(VLOOKUP($A58,summary_table_most_rec!$A:$AI,35,FALSE)="keep",VLOOKUP($A58,summary_table_most_rec!$A:$AD,summary_table_most_rec!J$1,FALSE),VLOOKUP($A58,'manual check'!$A:$AE,'manual check'!K$1,FALSE))</f>
        <v>0</v>
      </c>
      <c r="H58">
        <f>IF(VLOOKUP($A58,summary_table_most_rec!$A:$AI,35,FALSE)="keep",VLOOKUP($A58,summary_table_most_rec!$A:$AD,summary_table_most_rec!K$1,FALSE),VLOOKUP($A58,'manual check'!$A:$AE,'manual check'!L$1,FALSE))</f>
        <v>0</v>
      </c>
      <c r="I58">
        <f>IF(VLOOKUP($A58,summary_table_most_rec!$A:$AI,35,FALSE)="keep",VLOOKUP($A58,summary_table_most_rec!$A:$AD,summary_table_most_rec!L$1,FALSE),VLOOKUP($A58,'manual check'!$A:$AE,'manual check'!M$1,FALSE))</f>
        <v>0</v>
      </c>
      <c r="J58">
        <f>IF(VLOOKUP($A58,summary_table_most_rec!$A:$AI,35,FALSE)="keep",VLOOKUP($A58,summary_table_most_rec!$A:$AD,summary_table_most_rec!M$1,FALSE),VLOOKUP($A58,'manual check'!$A:$AE,'manual check'!N$1,FALSE))</f>
        <v>0</v>
      </c>
      <c r="K58">
        <f>IF(VLOOKUP($A58,summary_table_most_rec!$A:$AI,35,FALSE)="keep",VLOOKUP($A58,summary_table_most_rec!$A:$AD,summary_table_most_rec!N$1,FALSE),VLOOKUP($A58,'manual check'!$A:$AE,'manual check'!O$1,FALSE))</f>
        <v>1.0867829018953452E-2</v>
      </c>
      <c r="L58">
        <f>IF(VLOOKUP($A58,summary_table_most_rec!$A:$AI,35,FALSE)="keep",VLOOKUP($A58,summary_table_most_rec!$A:$AD,summary_table_most_rec!O$1,FALSE),VLOOKUP($A58,'manual check'!$A:$AE,'manual check'!P$1,FALSE))</f>
        <v>0</v>
      </c>
      <c r="M58">
        <f>IF(VLOOKUP($A58,summary_table_most_rec!$A:$AI,35,FALSE)="keep",VLOOKUP($A58,summary_table_most_rec!$A:$AD,summary_table_most_rec!P$1,FALSE),VLOOKUP($A58,'manual check'!$A:$AE,'manual check'!Q$1,FALSE))</f>
        <v>0</v>
      </c>
      <c r="N58">
        <f>IF(VLOOKUP($A58,summary_table_most_rec!$A:$AI,35,FALSE)="keep",VLOOKUP($A58,summary_table_most_rec!$A:$AD,summary_table_most_rec!Q$1,FALSE),VLOOKUP($A58,'manual check'!$A:$AE,'manual check'!R$1,FALSE))</f>
        <v>0</v>
      </c>
      <c r="O58">
        <f>IF(VLOOKUP($A58,summary_table_most_rec!$A:$AI,35,FALSE)="keep",VLOOKUP($A58,summary_table_most_rec!$A:$AD,summary_table_most_rec!R$1,FALSE),VLOOKUP($A58,'manual check'!$A:$AE,'manual check'!S$1,FALSE))</f>
        <v>0</v>
      </c>
      <c r="P58">
        <f>IF(VLOOKUP($A58,summary_table_most_rec!$A:$AI,35,FALSE)="keep",VLOOKUP($A58,summary_table_most_rec!$A:$AD,summary_table_most_rec!S$1,FALSE),VLOOKUP($A58,'manual check'!$A:$AE,'manual check'!T$1,FALSE))</f>
        <v>0</v>
      </c>
      <c r="Q58">
        <f>IF(VLOOKUP($A58,summary_table_most_rec!$A:$AI,35,FALSE)="keep",VLOOKUP($A58,summary_table_most_rec!$A:$AD,summary_table_most_rec!T$1,FALSE),VLOOKUP($A58,'manual check'!$A:$AE,'manual check'!U$1,FALSE))</f>
        <v>0</v>
      </c>
      <c r="R58">
        <f>IF(VLOOKUP($A58,summary_table_most_rec!$A:$AI,35,FALSE)="keep",VLOOKUP($A58,summary_table_most_rec!$A:$AD,summary_table_most_rec!U$1,FALSE),VLOOKUP($A58,'manual check'!$A:$AE,'manual check'!V$1,FALSE))</f>
        <v>0</v>
      </c>
      <c r="S58">
        <f>IF(VLOOKUP($A58,summary_table_most_rec!$A:$AI,35,FALSE)="keep",VLOOKUP($A58,summary_table_most_rec!$A:$AD,summary_table_most_rec!V$1,FALSE),VLOOKUP($A58,'manual check'!$A:$AE,'manual check'!W$1,FALSE))</f>
        <v>0</v>
      </c>
      <c r="T58">
        <f>IF(VLOOKUP($A58,summary_table_most_rec!$A:$AI,35,FALSE)="keep",VLOOKUP($A58,summary_table_most_rec!$A:$AD,summary_table_most_rec!W$1,FALSE),VLOOKUP($A58,'manual check'!$A:$AE,'manual check'!X$1,FALSE))</f>
        <v>0</v>
      </c>
      <c r="U58">
        <f>IF(VLOOKUP($A58,summary_table_most_rec!$A:$AI,35,FALSE)="keep",VLOOKUP($A58,summary_table_most_rec!$A:$AD,summary_table_most_rec!X$1,FALSE),VLOOKUP($A58,'manual check'!$A:$AE,'manual check'!Y$1,FALSE))</f>
        <v>0</v>
      </c>
      <c r="V58">
        <f>IF(VLOOKUP($A58,summary_table_most_rec!$A:$AI,35,FALSE)="keep",VLOOKUP($A58,summary_table_most_rec!$A:$AD,summary_table_most_rec!Y$1,FALSE),VLOOKUP($A58,'manual check'!$A:$AE,'manual check'!Z$1,FALSE))</f>
        <v>33861.866042052839</v>
      </c>
      <c r="W58">
        <f>IF(VLOOKUP($A58,summary_table_most_rec!$A:$AI,35,FALSE)="keep",VLOOKUP($A58,summary_table_most_rec!$A:$AD,summary_table_most_rec!Z$1,FALSE),VLOOKUP($A58,'manual check'!$A:$AE,'manual check'!AA$1,FALSE))</f>
        <v>0</v>
      </c>
      <c r="X58">
        <f>IF(VLOOKUP($A58,summary_table_most_rec!$A:$AI,35,FALSE)="keep",VLOOKUP($A58,summary_table_most_rec!$A:$AD,summary_table_most_rec!AA$1,FALSE),VLOOKUP($A58,'manual check'!$A:$AE,'manual check'!AB$1,FALSE))</f>
        <v>0</v>
      </c>
      <c r="Y58">
        <f>IF(VLOOKUP($A58,summary_table_most_rec!$A:$AI,35,FALSE)="keep",VLOOKUP($A58,summary_table_most_rec!$A:$AD,summary_table_most_rec!AB$1,FALSE),VLOOKUP($A58,'manual check'!$A:$AE,'manual check'!AC$1,FALSE))</f>
        <v>0</v>
      </c>
      <c r="Z58">
        <f>IF(VLOOKUP($A58,summary_table_most_rec!$A:$AI,35,FALSE)="keep",VLOOKUP($A58,summary_table_most_rec!$A:$AD,summary_table_most_rec!AC$1,FALSE),VLOOKUP($A58,'manual check'!$A:$AE,'manual check'!AD$1,FALSE))</f>
        <v>3430.8693363711036</v>
      </c>
      <c r="AA58">
        <f>IF(VLOOKUP($A58,summary_table_most_rec!$A:$AI,35,FALSE)="keep",VLOOKUP($A58,summary_table_most_rec!$A:$AD,summary_table_most_rec!AD$1,FALSE),VLOOKUP($A58,'manual check'!$A:$AE,'manual check'!AE$1,FALSE))</f>
        <v>0</v>
      </c>
    </row>
    <row r="59" spans="1:27" x14ac:dyDescent="0.3">
      <c r="A59" t="s">
        <v>100</v>
      </c>
      <c r="B59" s="9">
        <f>IF(VLOOKUP($A59,summary_table_most_rec!$A:$AI,35,FALSE)="keep","2020",VLOOKUP(Tabelle4[[#This Row],[Fish Stock]],'manual check'!$A:$AI,35,FALSE))</f>
        <v>2021</v>
      </c>
      <c r="C59" s="9">
        <f t="shared" si="0"/>
        <v>4147.4684860719863</v>
      </c>
      <c r="D59">
        <f>IF(VLOOKUP($A59,summary_table_most_rec!$A:$AI,35,FALSE)="keep",VLOOKUP($A59,summary_table_most_rec!$A:$AD,summary_table_most_rec!G$1,FALSE),VLOOKUP($A59,'manual check'!$A:$AE,'manual check'!H$1,FALSE))</f>
        <v>0</v>
      </c>
      <c r="E59">
        <f>IF(VLOOKUP($A59,summary_table_most_rec!$A:$AI,35,FALSE)="keep",VLOOKUP($A59,summary_table_most_rec!$A:$AD,summary_table_most_rec!H$1,FALSE),VLOOKUP($A59,'manual check'!$A:$AE,'manual check'!I$1,FALSE))</f>
        <v>32.448057389352179</v>
      </c>
      <c r="F59">
        <f>IF(VLOOKUP($A59,summary_table_most_rec!$A:$AI,35,FALSE)="keep",VLOOKUP($A59,summary_table_most_rec!$A:$AD,summary_table_most_rec!I$1,FALSE),VLOOKUP($A59,'manual check'!$A:$AE,'manual check'!J$1,FALSE))</f>
        <v>1239.2513235591377</v>
      </c>
      <c r="G59">
        <f>IF(VLOOKUP($A59,summary_table_most_rec!$A:$AI,35,FALSE)="keep",VLOOKUP($A59,summary_table_most_rec!$A:$AD,summary_table_most_rec!J$1,FALSE),VLOOKUP($A59,'manual check'!$A:$AE,'manual check'!K$1,FALSE))</f>
        <v>0</v>
      </c>
      <c r="H59">
        <f>IF(VLOOKUP($A59,summary_table_most_rec!$A:$AI,35,FALSE)="keep",VLOOKUP($A59,summary_table_most_rec!$A:$AD,summary_table_most_rec!K$1,FALSE),VLOOKUP($A59,'manual check'!$A:$AE,'manual check'!L$1,FALSE))</f>
        <v>0</v>
      </c>
      <c r="I59">
        <f>IF(VLOOKUP($A59,summary_table_most_rec!$A:$AI,35,FALSE)="keep",VLOOKUP($A59,summary_table_most_rec!$A:$AD,summary_table_most_rec!L$1,FALSE),VLOOKUP($A59,'manual check'!$A:$AE,'manual check'!M$1,FALSE))</f>
        <v>0</v>
      </c>
      <c r="J59">
        <f>IF(VLOOKUP($A59,summary_table_most_rec!$A:$AI,35,FALSE)="keep",VLOOKUP($A59,summary_table_most_rec!$A:$AD,summary_table_most_rec!M$1,FALSE),VLOOKUP($A59,'manual check'!$A:$AE,'manual check'!N$1,FALSE))</f>
        <v>0</v>
      </c>
      <c r="K59">
        <f>IF(VLOOKUP($A59,summary_table_most_rec!$A:$AI,35,FALSE)="keep",VLOOKUP($A59,summary_table_most_rec!$A:$AD,summary_table_most_rec!N$1,FALSE),VLOOKUP($A59,'manual check'!$A:$AE,'manual check'!O$1,FALSE))</f>
        <v>8.3805485190330178E-4</v>
      </c>
      <c r="L59">
        <f>IF(VLOOKUP($A59,summary_table_most_rec!$A:$AI,35,FALSE)="keep",VLOOKUP($A59,summary_table_most_rec!$A:$AD,summary_table_most_rec!O$1,FALSE),VLOOKUP($A59,'manual check'!$A:$AE,'manual check'!P$1,FALSE))</f>
        <v>0</v>
      </c>
      <c r="M59">
        <f>IF(VLOOKUP($A59,summary_table_most_rec!$A:$AI,35,FALSE)="keep",VLOOKUP($A59,summary_table_most_rec!$A:$AD,summary_table_most_rec!P$1,FALSE),VLOOKUP($A59,'manual check'!$A:$AE,'manual check'!Q$1,FALSE))</f>
        <v>0</v>
      </c>
      <c r="N59">
        <f>IF(VLOOKUP($A59,summary_table_most_rec!$A:$AI,35,FALSE)="keep",VLOOKUP($A59,summary_table_most_rec!$A:$AD,summary_table_most_rec!Q$1,FALSE),VLOOKUP($A59,'manual check'!$A:$AE,'manual check'!R$1,FALSE))</f>
        <v>0</v>
      </c>
      <c r="O59">
        <f>IF(VLOOKUP($A59,summary_table_most_rec!$A:$AI,35,FALSE)="keep",VLOOKUP($A59,summary_table_most_rec!$A:$AD,summary_table_most_rec!R$1,FALSE),VLOOKUP($A59,'manual check'!$A:$AE,'manual check'!S$1,FALSE))</f>
        <v>0</v>
      </c>
      <c r="P59">
        <f>IF(VLOOKUP($A59,summary_table_most_rec!$A:$AI,35,FALSE)="keep",VLOOKUP($A59,summary_table_most_rec!$A:$AD,summary_table_most_rec!S$1,FALSE),VLOOKUP($A59,'manual check'!$A:$AE,'manual check'!T$1,FALSE))</f>
        <v>0</v>
      </c>
      <c r="Q59">
        <f>IF(VLOOKUP($A59,summary_table_most_rec!$A:$AI,35,FALSE)="keep",VLOOKUP($A59,summary_table_most_rec!$A:$AD,summary_table_most_rec!T$1,FALSE),VLOOKUP($A59,'manual check'!$A:$AE,'manual check'!U$1,FALSE))</f>
        <v>0</v>
      </c>
      <c r="R59">
        <f>IF(VLOOKUP($A59,summary_table_most_rec!$A:$AI,35,FALSE)="keep",VLOOKUP($A59,summary_table_most_rec!$A:$AD,summary_table_most_rec!U$1,FALSE),VLOOKUP($A59,'manual check'!$A:$AE,'manual check'!V$1,FALSE))</f>
        <v>0</v>
      </c>
      <c r="S59">
        <f>IF(VLOOKUP($A59,summary_table_most_rec!$A:$AI,35,FALSE)="keep",VLOOKUP($A59,summary_table_most_rec!$A:$AD,summary_table_most_rec!V$1,FALSE),VLOOKUP($A59,'manual check'!$A:$AE,'manual check'!W$1,FALSE))</f>
        <v>0</v>
      </c>
      <c r="T59">
        <f>IF(VLOOKUP($A59,summary_table_most_rec!$A:$AI,35,FALSE)="keep",VLOOKUP($A59,summary_table_most_rec!$A:$AD,summary_table_most_rec!W$1,FALSE),VLOOKUP($A59,'manual check'!$A:$AE,'manual check'!X$1,FALSE))</f>
        <v>0</v>
      </c>
      <c r="U59">
        <f>IF(VLOOKUP($A59,summary_table_most_rec!$A:$AI,35,FALSE)="keep",VLOOKUP($A59,summary_table_most_rec!$A:$AD,summary_table_most_rec!X$1,FALSE),VLOOKUP($A59,'manual check'!$A:$AE,'manual check'!Y$1,FALSE))</f>
        <v>0</v>
      </c>
      <c r="V59">
        <f>IF(VLOOKUP($A59,summary_table_most_rec!$A:$AI,35,FALSE)="keep",VLOOKUP($A59,summary_table_most_rec!$A:$AD,summary_table_most_rec!Y$1,FALSE),VLOOKUP($A59,'manual check'!$A:$AE,'manual check'!Z$1,FALSE))</f>
        <v>2611.2023920831598</v>
      </c>
      <c r="W59">
        <f>IF(VLOOKUP($A59,summary_table_most_rec!$A:$AI,35,FALSE)="keep",VLOOKUP($A59,summary_table_most_rec!$A:$AD,summary_table_most_rec!Z$1,FALSE),VLOOKUP($A59,'manual check'!$A:$AE,'manual check'!AA$1,FALSE))</f>
        <v>0</v>
      </c>
      <c r="X59">
        <f>IF(VLOOKUP($A59,summary_table_most_rec!$A:$AI,35,FALSE)="keep",VLOOKUP($A59,summary_table_most_rec!$A:$AD,summary_table_most_rec!AA$1,FALSE),VLOOKUP($A59,'manual check'!$A:$AE,'manual check'!AB$1,FALSE))</f>
        <v>0</v>
      </c>
      <c r="Y59">
        <f>IF(VLOOKUP($A59,summary_table_most_rec!$A:$AI,35,FALSE)="keep",VLOOKUP($A59,summary_table_most_rec!$A:$AD,summary_table_most_rec!AB$1,FALSE),VLOOKUP($A59,'manual check'!$A:$AE,'manual check'!AC$1,FALSE))</f>
        <v>0</v>
      </c>
      <c r="Z59">
        <f>IF(VLOOKUP($A59,summary_table_most_rec!$A:$AI,35,FALSE)="keep",VLOOKUP($A59,summary_table_most_rec!$A:$AD,summary_table_most_rec!AC$1,FALSE),VLOOKUP($A59,'manual check'!$A:$AE,'manual check'!AD$1,FALSE))</f>
        <v>264.56587498548492</v>
      </c>
      <c r="AA59">
        <f>IF(VLOOKUP($A59,summary_table_most_rec!$A:$AI,35,FALSE)="keep",VLOOKUP($A59,summary_table_most_rec!$A:$AD,summary_table_most_rec!AD$1,FALSE),VLOOKUP($A59,'manual check'!$A:$AE,'manual check'!AE$1,FALSE))</f>
        <v>0</v>
      </c>
    </row>
    <row r="60" spans="1:27" x14ac:dyDescent="0.3">
      <c r="A60" t="s">
        <v>101</v>
      </c>
      <c r="B60" s="9">
        <f>IF(VLOOKUP($A60,summary_table_most_rec!$A:$AI,35,FALSE)="keep","2020",VLOOKUP(Tabelle4[[#This Row],[Fish Stock]],'manual check'!$A:$AI,35,FALSE))</f>
        <v>2021</v>
      </c>
      <c r="C60" s="9">
        <f t="shared" si="0"/>
        <v>17088.046883199309</v>
      </c>
      <c r="D60">
        <f>IF(VLOOKUP($A60,summary_table_most_rec!$A:$AI,35,FALSE)="keep",VLOOKUP($A60,summary_table_most_rec!$A:$AD,summary_table_most_rec!G$1,FALSE),VLOOKUP($A60,'manual check'!$A:$AE,'manual check'!H$1,FALSE))</f>
        <v>0</v>
      </c>
      <c r="E60">
        <f>IF(VLOOKUP($A60,summary_table_most_rec!$A:$AI,35,FALSE)="keep",VLOOKUP($A60,summary_table_most_rec!$A:$AD,summary_table_most_rec!H$1,FALSE),VLOOKUP($A60,'manual check'!$A:$AE,'manual check'!I$1,FALSE))</f>
        <v>133.6897530933222</v>
      </c>
      <c r="F60">
        <f>IF(VLOOKUP($A60,summary_table_most_rec!$A:$AI,35,FALSE)="keep",VLOOKUP($A60,summary_table_most_rec!$A:$AD,summary_table_most_rec!I$1,FALSE),VLOOKUP($A60,'manual check'!$A:$AE,'manual check'!J$1,FALSE))</f>
        <v>5105.858926444087</v>
      </c>
      <c r="G60">
        <f>IF(VLOOKUP($A60,summary_table_most_rec!$A:$AI,35,FALSE)="keep",VLOOKUP($A60,summary_table_most_rec!$A:$AD,summary_table_most_rec!J$1,FALSE),VLOOKUP($A60,'manual check'!$A:$AE,'manual check'!K$1,FALSE))</f>
        <v>0</v>
      </c>
      <c r="H60">
        <f>IF(VLOOKUP($A60,summary_table_most_rec!$A:$AI,35,FALSE)="keep",VLOOKUP($A60,summary_table_most_rec!$A:$AD,summary_table_most_rec!K$1,FALSE),VLOOKUP($A60,'manual check'!$A:$AE,'manual check'!L$1,FALSE))</f>
        <v>0</v>
      </c>
      <c r="I60">
        <f>IF(VLOOKUP($A60,summary_table_most_rec!$A:$AI,35,FALSE)="keep",VLOOKUP($A60,summary_table_most_rec!$A:$AD,summary_table_most_rec!L$1,FALSE),VLOOKUP($A60,'manual check'!$A:$AE,'manual check'!M$1,FALSE))</f>
        <v>0</v>
      </c>
      <c r="J60">
        <f>IF(VLOOKUP($A60,summary_table_most_rec!$A:$AI,35,FALSE)="keep",VLOOKUP($A60,summary_table_most_rec!$A:$AD,summary_table_most_rec!M$1,FALSE),VLOOKUP($A60,'manual check'!$A:$AE,'manual check'!N$1,FALSE))</f>
        <v>0</v>
      </c>
      <c r="K60">
        <f>IF(VLOOKUP($A60,summary_table_most_rec!$A:$AI,35,FALSE)="keep",VLOOKUP($A60,summary_table_most_rec!$A:$AD,summary_table_most_rec!N$1,FALSE),VLOOKUP($A60,'manual check'!$A:$AE,'manual check'!O$1,FALSE))</f>
        <v>3.452883015005354E-6</v>
      </c>
      <c r="L60">
        <f>IF(VLOOKUP($A60,summary_table_most_rec!$A:$AI,35,FALSE)="keep",VLOOKUP($A60,summary_table_most_rec!$A:$AD,summary_table_most_rec!O$1,FALSE),VLOOKUP($A60,'manual check'!$A:$AE,'manual check'!P$1,FALSE))</f>
        <v>0</v>
      </c>
      <c r="M60">
        <f>IF(VLOOKUP($A60,summary_table_most_rec!$A:$AI,35,FALSE)="keep",VLOOKUP($A60,summary_table_most_rec!$A:$AD,summary_table_most_rec!P$1,FALSE),VLOOKUP($A60,'manual check'!$A:$AE,'manual check'!Q$1,FALSE))</f>
        <v>0</v>
      </c>
      <c r="N60">
        <f>IF(VLOOKUP($A60,summary_table_most_rec!$A:$AI,35,FALSE)="keep",VLOOKUP($A60,summary_table_most_rec!$A:$AD,summary_table_most_rec!Q$1,FALSE),VLOOKUP($A60,'manual check'!$A:$AE,'manual check'!R$1,FALSE))</f>
        <v>0</v>
      </c>
      <c r="O60">
        <f>IF(VLOOKUP($A60,summary_table_most_rec!$A:$AI,35,FALSE)="keep",VLOOKUP($A60,summary_table_most_rec!$A:$AD,summary_table_most_rec!R$1,FALSE),VLOOKUP($A60,'manual check'!$A:$AE,'manual check'!S$1,FALSE))</f>
        <v>0</v>
      </c>
      <c r="P60">
        <f>IF(VLOOKUP($A60,summary_table_most_rec!$A:$AI,35,FALSE)="keep",VLOOKUP($A60,summary_table_most_rec!$A:$AD,summary_table_most_rec!S$1,FALSE),VLOOKUP($A60,'manual check'!$A:$AE,'manual check'!T$1,FALSE))</f>
        <v>0</v>
      </c>
      <c r="Q60">
        <f>IF(VLOOKUP($A60,summary_table_most_rec!$A:$AI,35,FALSE)="keep",VLOOKUP($A60,summary_table_most_rec!$A:$AD,summary_table_most_rec!T$1,FALSE),VLOOKUP($A60,'manual check'!$A:$AE,'manual check'!U$1,FALSE))</f>
        <v>0</v>
      </c>
      <c r="R60">
        <f>IF(VLOOKUP($A60,summary_table_most_rec!$A:$AI,35,FALSE)="keep",VLOOKUP($A60,summary_table_most_rec!$A:$AD,summary_table_most_rec!U$1,FALSE),VLOOKUP($A60,'manual check'!$A:$AE,'manual check'!V$1,FALSE))</f>
        <v>0</v>
      </c>
      <c r="S60">
        <f>IF(VLOOKUP($A60,summary_table_most_rec!$A:$AI,35,FALSE)="keep",VLOOKUP($A60,summary_table_most_rec!$A:$AD,summary_table_most_rec!V$1,FALSE),VLOOKUP($A60,'manual check'!$A:$AE,'manual check'!W$1,FALSE))</f>
        <v>0</v>
      </c>
      <c r="T60">
        <f>IF(VLOOKUP($A60,summary_table_most_rec!$A:$AI,35,FALSE)="keep",VLOOKUP($A60,summary_table_most_rec!$A:$AD,summary_table_most_rec!W$1,FALSE),VLOOKUP($A60,'manual check'!$A:$AE,'manual check'!X$1,FALSE))</f>
        <v>0</v>
      </c>
      <c r="U60">
        <f>IF(VLOOKUP($A60,summary_table_most_rec!$A:$AI,35,FALSE)="keep",VLOOKUP($A60,summary_table_most_rec!$A:$AD,summary_table_most_rec!X$1,FALSE),VLOOKUP($A60,'manual check'!$A:$AE,'manual check'!Y$1,FALSE))</f>
        <v>0</v>
      </c>
      <c r="V60">
        <f>IF(VLOOKUP($A60,summary_table_most_rec!$A:$AI,35,FALSE)="keep",VLOOKUP($A60,summary_table_most_rec!$A:$AD,summary_table_most_rec!Y$1,FALSE),VLOOKUP($A60,'manual check'!$A:$AE,'manual check'!Z$1,FALSE))</f>
        <v>10758.456165355652</v>
      </c>
      <c r="W60">
        <f>IF(VLOOKUP($A60,summary_table_most_rec!$A:$AI,35,FALSE)="keep",VLOOKUP($A60,summary_table_most_rec!$A:$AD,summary_table_most_rec!Z$1,FALSE),VLOOKUP($A60,'manual check'!$A:$AE,'manual check'!AA$1,FALSE))</f>
        <v>0</v>
      </c>
      <c r="X60">
        <f>IF(VLOOKUP($A60,summary_table_most_rec!$A:$AI,35,FALSE)="keep",VLOOKUP($A60,summary_table_most_rec!$A:$AD,summary_table_most_rec!AA$1,FALSE),VLOOKUP($A60,'manual check'!$A:$AE,'manual check'!AB$1,FALSE))</f>
        <v>0</v>
      </c>
      <c r="Y60">
        <f>IF(VLOOKUP($A60,summary_table_most_rec!$A:$AI,35,FALSE)="keep",VLOOKUP($A60,summary_table_most_rec!$A:$AD,summary_table_most_rec!AB$1,FALSE),VLOOKUP($A60,'manual check'!$A:$AE,'manual check'!AC$1,FALSE))</f>
        <v>0</v>
      </c>
      <c r="Z60">
        <f>IF(VLOOKUP($A60,summary_table_most_rec!$A:$AI,35,FALSE)="keep",VLOOKUP($A60,summary_table_most_rec!$A:$AD,summary_table_most_rec!AC$1,FALSE),VLOOKUP($A60,'manual check'!$A:$AE,'manual check'!AD$1,FALSE))</f>
        <v>1090.0420348533655</v>
      </c>
      <c r="AA60">
        <f>IF(VLOOKUP($A60,summary_table_most_rec!$A:$AI,35,FALSE)="keep",VLOOKUP($A60,summary_table_most_rec!$A:$AD,summary_table_most_rec!AD$1,FALSE),VLOOKUP($A60,'manual check'!$A:$AE,'manual check'!AE$1,FALSE))</f>
        <v>0</v>
      </c>
    </row>
    <row r="61" spans="1:27" x14ac:dyDescent="0.3">
      <c r="A61" t="s">
        <v>102</v>
      </c>
      <c r="B61" s="9">
        <f>IF(VLOOKUP($A61,summary_table_most_rec!$A:$AI,35,FALSE)="keep","2020",VLOOKUP(Tabelle4[[#This Row],[Fish Stock]],'manual check'!$A:$AI,35,FALSE))</f>
        <v>2021</v>
      </c>
      <c r="C61" s="9">
        <f t="shared" si="0"/>
        <v>1290.54</v>
      </c>
      <c r="D61">
        <f>IF(VLOOKUP($A61,summary_table_most_rec!$A:$AI,35,FALSE)="keep",VLOOKUP($A61,summary_table_most_rec!$A:$AD,summary_table_most_rec!G$1,FALSE),VLOOKUP($A61,'manual check'!$A:$AE,'manual check'!H$1,FALSE))</f>
        <v>45</v>
      </c>
      <c r="E61">
        <f>IF(VLOOKUP($A61,summary_table_most_rec!$A:$AI,35,FALSE)="keep",VLOOKUP($A61,summary_table_most_rec!$A:$AD,summary_table_most_rec!H$1,FALSE),VLOOKUP($A61,'manual check'!$A:$AE,'manual check'!I$1,FALSE))</f>
        <v>0</v>
      </c>
      <c r="F61">
        <f>IF(VLOOKUP($A61,summary_table_most_rec!$A:$AI,35,FALSE)="keep",VLOOKUP($A61,summary_table_most_rec!$A:$AD,summary_table_most_rec!I$1,FALSE),VLOOKUP($A61,'manual check'!$A:$AE,'manual check'!J$1,FALSE))</f>
        <v>0</v>
      </c>
      <c r="G61">
        <f>IF(VLOOKUP($A61,summary_table_most_rec!$A:$AI,35,FALSE)="keep",VLOOKUP($A61,summary_table_most_rec!$A:$AD,summary_table_most_rec!J$1,FALSE),VLOOKUP($A61,'manual check'!$A:$AE,'manual check'!K$1,FALSE))</f>
        <v>0</v>
      </c>
      <c r="H61">
        <f>IF(VLOOKUP($A61,summary_table_most_rec!$A:$AI,35,FALSE)="keep",VLOOKUP($A61,summary_table_most_rec!$A:$AD,summary_table_most_rec!K$1,FALSE),VLOOKUP($A61,'manual check'!$A:$AE,'manual check'!L$1,FALSE))</f>
        <v>0</v>
      </c>
      <c r="I61">
        <f>IF(VLOOKUP($A61,summary_table_most_rec!$A:$AI,35,FALSE)="keep",VLOOKUP($A61,summary_table_most_rec!$A:$AD,summary_table_most_rec!L$1,FALSE),VLOOKUP($A61,'manual check'!$A:$AE,'manual check'!M$1,FALSE))</f>
        <v>0</v>
      </c>
      <c r="J61">
        <f>IF(VLOOKUP($A61,summary_table_most_rec!$A:$AI,35,FALSE)="keep",VLOOKUP($A61,summary_table_most_rec!$A:$AD,summary_table_most_rec!M$1,FALSE),VLOOKUP($A61,'manual check'!$A:$AE,'manual check'!N$1,FALSE))</f>
        <v>0</v>
      </c>
      <c r="K61">
        <f>IF(VLOOKUP($A61,summary_table_most_rec!$A:$AI,35,FALSE)="keep",VLOOKUP($A61,summary_table_most_rec!$A:$AD,summary_table_most_rec!N$1,FALSE),VLOOKUP($A61,'manual check'!$A:$AE,'manual check'!O$1,FALSE))</f>
        <v>385</v>
      </c>
      <c r="L61">
        <f>IF(VLOOKUP($A61,summary_table_most_rec!$A:$AI,35,FALSE)="keep",VLOOKUP($A61,summary_table_most_rec!$A:$AD,summary_table_most_rec!O$1,FALSE),VLOOKUP($A61,'manual check'!$A:$AE,'manual check'!P$1,FALSE))</f>
        <v>613</v>
      </c>
      <c r="M61">
        <f>IF(VLOOKUP($A61,summary_table_most_rec!$A:$AI,35,FALSE)="keep",VLOOKUP($A61,summary_table_most_rec!$A:$AD,summary_table_most_rec!P$1,FALSE),VLOOKUP($A61,'manual check'!$A:$AE,'manual check'!Q$1,FALSE))</f>
        <v>7.9980000000000002</v>
      </c>
      <c r="N61">
        <f>IF(VLOOKUP($A61,summary_table_most_rec!$A:$AI,35,FALSE)="keep",VLOOKUP($A61,summary_table_most_rec!$A:$AD,summary_table_most_rec!Q$1,FALSE),VLOOKUP($A61,'manual check'!$A:$AE,'manual check'!R$1,FALSE))</f>
        <v>0</v>
      </c>
      <c r="O61">
        <f>IF(VLOOKUP($A61,summary_table_most_rec!$A:$AI,35,FALSE)="keep",VLOOKUP($A61,summary_table_most_rec!$A:$AD,summary_table_most_rec!R$1,FALSE),VLOOKUP($A61,'manual check'!$A:$AE,'manual check'!S$1,FALSE))</f>
        <v>0</v>
      </c>
      <c r="P61">
        <f>IF(VLOOKUP($A61,summary_table_most_rec!$A:$AI,35,FALSE)="keep",VLOOKUP($A61,summary_table_most_rec!$A:$AD,summary_table_most_rec!S$1,FALSE),VLOOKUP($A61,'manual check'!$A:$AE,'manual check'!T$1,FALSE))</f>
        <v>0</v>
      </c>
      <c r="Q61">
        <f>IF(VLOOKUP($A61,summary_table_most_rec!$A:$AI,35,FALSE)="keep",VLOOKUP($A61,summary_table_most_rec!$A:$AD,summary_table_most_rec!T$1,FALSE),VLOOKUP($A61,'manual check'!$A:$AE,'manual check'!U$1,FALSE))</f>
        <v>0</v>
      </c>
      <c r="R61">
        <f>IF(VLOOKUP($A61,summary_table_most_rec!$A:$AI,35,FALSE)="keep",VLOOKUP($A61,summary_table_most_rec!$A:$AD,summary_table_most_rec!U$1,FALSE),VLOOKUP($A61,'manual check'!$A:$AE,'manual check'!V$1,FALSE))</f>
        <v>7.5419999999999998</v>
      </c>
      <c r="S61">
        <f>IF(VLOOKUP($A61,summary_table_most_rec!$A:$AI,35,FALSE)="keep",VLOOKUP($A61,summary_table_most_rec!$A:$AD,summary_table_most_rec!V$1,FALSE),VLOOKUP($A61,'manual check'!$A:$AE,'manual check'!W$1,FALSE))</f>
        <v>0</v>
      </c>
      <c r="T61">
        <f>IF(VLOOKUP($A61,summary_table_most_rec!$A:$AI,35,FALSE)="keep",VLOOKUP($A61,summary_table_most_rec!$A:$AD,summary_table_most_rec!W$1,FALSE),VLOOKUP($A61,'manual check'!$A:$AE,'manual check'!X$1,FALSE))</f>
        <v>0</v>
      </c>
      <c r="U61">
        <f>IF(VLOOKUP($A61,summary_table_most_rec!$A:$AI,35,FALSE)="keep",VLOOKUP($A61,summary_table_most_rec!$A:$AD,summary_table_most_rec!X$1,FALSE),VLOOKUP($A61,'manual check'!$A:$AE,'manual check'!Y$1,FALSE))</f>
        <v>231</v>
      </c>
      <c r="V61">
        <f>IF(VLOOKUP($A61,summary_table_most_rec!$A:$AI,35,FALSE)="keep",VLOOKUP($A61,summary_table_most_rec!$A:$AD,summary_table_most_rec!Y$1,FALSE),VLOOKUP($A61,'manual check'!$A:$AE,'manual check'!Z$1,FALSE))</f>
        <v>0</v>
      </c>
      <c r="W61">
        <f>IF(VLOOKUP($A61,summary_table_most_rec!$A:$AI,35,FALSE)="keep",VLOOKUP($A61,summary_table_most_rec!$A:$AD,summary_table_most_rec!Z$1,FALSE),VLOOKUP($A61,'manual check'!$A:$AE,'manual check'!AA$1,FALSE))</f>
        <v>0</v>
      </c>
      <c r="X61">
        <f>IF(VLOOKUP($A61,summary_table_most_rec!$A:$AI,35,FALSE)="keep",VLOOKUP($A61,summary_table_most_rec!$A:$AD,summary_table_most_rec!AA$1,FALSE),VLOOKUP($A61,'manual check'!$A:$AE,'manual check'!AB$1,FALSE))</f>
        <v>0</v>
      </c>
      <c r="Y61">
        <f>IF(VLOOKUP($A61,summary_table_most_rec!$A:$AI,35,FALSE)="keep",VLOOKUP($A61,summary_table_most_rec!$A:$AD,summary_table_most_rec!AB$1,FALSE),VLOOKUP($A61,'manual check'!$A:$AE,'manual check'!AC$1,FALSE))</f>
        <v>0</v>
      </c>
      <c r="Z61">
        <f>IF(VLOOKUP($A61,summary_table_most_rec!$A:$AI,35,FALSE)="keep",VLOOKUP($A61,summary_table_most_rec!$A:$AD,summary_table_most_rec!AC$1,FALSE),VLOOKUP($A61,'manual check'!$A:$AE,'manual check'!AD$1,FALSE))</f>
        <v>0</v>
      </c>
      <c r="AA61">
        <f>IF(VLOOKUP($A61,summary_table_most_rec!$A:$AI,35,FALSE)="keep",VLOOKUP($A61,summary_table_most_rec!$A:$AD,summary_table_most_rec!AD$1,FALSE),VLOOKUP($A61,'manual check'!$A:$AE,'manual check'!AE$1,FALSE))</f>
        <v>1</v>
      </c>
    </row>
    <row r="62" spans="1:27" x14ac:dyDescent="0.3">
      <c r="A62" t="s">
        <v>103</v>
      </c>
      <c r="B62" s="9" t="str">
        <f>IF(VLOOKUP($A62,summary_table_most_rec!$A:$AI,35,FALSE)="keep","2020",VLOOKUP(Tabelle4[[#This Row],[Fish Stock]],'manual check'!$A:$AI,35,FALSE))</f>
        <v>2020</v>
      </c>
      <c r="C62" s="9">
        <f t="shared" si="0"/>
        <v>2055.4549999999999</v>
      </c>
      <c r="D62">
        <f>IF(VLOOKUP($A62,summary_table_most_rec!$A:$AI,35,FALSE)="keep",VLOOKUP($A62,summary_table_most_rec!$A:$AD,summary_table_most_rec!G$1,FALSE),VLOOKUP($A62,'manual check'!$A:$AE,'manual check'!H$1,FALSE))</f>
        <v>0.1</v>
      </c>
      <c r="E62">
        <f>IF(VLOOKUP($A62,summary_table_most_rec!$A:$AI,35,FALSE)="keep",VLOOKUP($A62,summary_table_most_rec!$A:$AD,summary_table_most_rec!H$1,FALSE),VLOOKUP($A62,'manual check'!$A:$AE,'manual check'!I$1,FALSE))</f>
        <v>0</v>
      </c>
      <c r="F62">
        <f>IF(VLOOKUP($A62,summary_table_most_rec!$A:$AI,35,FALSE)="keep",VLOOKUP($A62,summary_table_most_rec!$A:$AD,summary_table_most_rec!I$1,FALSE),VLOOKUP($A62,'manual check'!$A:$AE,'manual check'!J$1,FALSE))</f>
        <v>0</v>
      </c>
      <c r="G62">
        <f>IF(VLOOKUP($A62,summary_table_most_rec!$A:$AI,35,FALSE)="keep",VLOOKUP($A62,summary_table_most_rec!$A:$AD,summary_table_most_rec!J$1,FALSE),VLOOKUP($A62,'manual check'!$A:$AE,'manual check'!K$1,FALSE))</f>
        <v>0</v>
      </c>
      <c r="H62">
        <f>IF(VLOOKUP($A62,summary_table_most_rec!$A:$AI,35,FALSE)="keep",VLOOKUP($A62,summary_table_most_rec!$A:$AD,summary_table_most_rec!K$1,FALSE),VLOOKUP($A62,'manual check'!$A:$AE,'manual check'!L$1,FALSE))</f>
        <v>24.4</v>
      </c>
      <c r="I62">
        <f>IF(VLOOKUP($A62,summary_table_most_rec!$A:$AI,35,FALSE)="keep",VLOOKUP($A62,summary_table_most_rec!$A:$AD,summary_table_most_rec!L$1,FALSE),VLOOKUP($A62,'manual check'!$A:$AE,'manual check'!M$1,FALSE))</f>
        <v>0</v>
      </c>
      <c r="J62">
        <f>IF(VLOOKUP($A62,summary_table_most_rec!$A:$AI,35,FALSE)="keep",VLOOKUP($A62,summary_table_most_rec!$A:$AD,summary_table_most_rec!M$1,FALSE),VLOOKUP($A62,'manual check'!$A:$AE,'manual check'!N$1,FALSE))</f>
        <v>0</v>
      </c>
      <c r="K62">
        <f>IF(VLOOKUP($A62,summary_table_most_rec!$A:$AI,35,FALSE)="keep",VLOOKUP($A62,summary_table_most_rec!$A:$AD,summary_table_most_rec!N$1,FALSE),VLOOKUP($A62,'manual check'!$A:$AE,'manual check'!O$1,FALSE))</f>
        <v>2030.9549999999999</v>
      </c>
      <c r="L62">
        <f>IF(VLOOKUP($A62,summary_table_most_rec!$A:$AI,35,FALSE)="keep",VLOOKUP($A62,summary_table_most_rec!$A:$AD,summary_table_most_rec!O$1,FALSE),VLOOKUP($A62,'manual check'!$A:$AE,'manual check'!P$1,FALSE))</f>
        <v>0</v>
      </c>
      <c r="M62">
        <f>IF(VLOOKUP($A62,summary_table_most_rec!$A:$AI,35,FALSE)="keep",VLOOKUP($A62,summary_table_most_rec!$A:$AD,summary_table_most_rec!P$1,FALSE),VLOOKUP($A62,'manual check'!$A:$AE,'manual check'!Q$1,FALSE))</f>
        <v>0</v>
      </c>
      <c r="N62">
        <f>IF(VLOOKUP($A62,summary_table_most_rec!$A:$AI,35,FALSE)="keep",VLOOKUP($A62,summary_table_most_rec!$A:$AD,summary_table_most_rec!Q$1,FALSE),VLOOKUP($A62,'manual check'!$A:$AE,'manual check'!R$1,FALSE))</f>
        <v>0</v>
      </c>
      <c r="O62">
        <f>IF(VLOOKUP($A62,summary_table_most_rec!$A:$AI,35,FALSE)="keep",VLOOKUP($A62,summary_table_most_rec!$A:$AD,summary_table_most_rec!R$1,FALSE),VLOOKUP($A62,'manual check'!$A:$AE,'manual check'!S$1,FALSE))</f>
        <v>0</v>
      </c>
      <c r="P62">
        <f>IF(VLOOKUP($A62,summary_table_most_rec!$A:$AI,35,FALSE)="keep",VLOOKUP($A62,summary_table_most_rec!$A:$AD,summary_table_most_rec!S$1,FALSE),VLOOKUP($A62,'manual check'!$A:$AE,'manual check'!T$1,FALSE))</f>
        <v>0</v>
      </c>
      <c r="Q62">
        <f>IF(VLOOKUP($A62,summary_table_most_rec!$A:$AI,35,FALSE)="keep",VLOOKUP($A62,summary_table_most_rec!$A:$AD,summary_table_most_rec!T$1,FALSE),VLOOKUP($A62,'manual check'!$A:$AE,'manual check'!U$1,FALSE))</f>
        <v>0</v>
      </c>
      <c r="R62">
        <f>IF(VLOOKUP($A62,summary_table_most_rec!$A:$AI,35,FALSE)="keep",VLOOKUP($A62,summary_table_most_rec!$A:$AD,summary_table_most_rec!U$1,FALSE),VLOOKUP($A62,'manual check'!$A:$AE,'manual check'!V$1,FALSE))</f>
        <v>0</v>
      </c>
      <c r="S62">
        <f>IF(VLOOKUP($A62,summary_table_most_rec!$A:$AI,35,FALSE)="keep",VLOOKUP($A62,summary_table_most_rec!$A:$AD,summary_table_most_rec!V$1,FALSE),VLOOKUP($A62,'manual check'!$A:$AE,'manual check'!W$1,FALSE))</f>
        <v>0</v>
      </c>
      <c r="T62">
        <f>IF(VLOOKUP($A62,summary_table_most_rec!$A:$AI,35,FALSE)="keep",VLOOKUP($A62,summary_table_most_rec!$A:$AD,summary_table_most_rec!W$1,FALSE),VLOOKUP($A62,'manual check'!$A:$AE,'manual check'!X$1,FALSE))</f>
        <v>0</v>
      </c>
      <c r="U62">
        <f>IF(VLOOKUP($A62,summary_table_most_rec!$A:$AI,35,FALSE)="keep",VLOOKUP($A62,summary_table_most_rec!$A:$AD,summary_table_most_rec!X$1,FALSE),VLOOKUP($A62,'manual check'!$A:$AE,'manual check'!Y$1,FALSE))</f>
        <v>0</v>
      </c>
      <c r="V62">
        <f>IF(VLOOKUP($A62,summary_table_most_rec!$A:$AI,35,FALSE)="keep",VLOOKUP($A62,summary_table_most_rec!$A:$AD,summary_table_most_rec!Y$1,FALSE),VLOOKUP($A62,'manual check'!$A:$AE,'manual check'!Z$1,FALSE))</f>
        <v>0</v>
      </c>
      <c r="W62">
        <f>IF(VLOOKUP($A62,summary_table_most_rec!$A:$AI,35,FALSE)="keep",VLOOKUP($A62,summary_table_most_rec!$A:$AD,summary_table_most_rec!Z$1,FALSE),VLOOKUP($A62,'manual check'!$A:$AE,'manual check'!AA$1,FALSE))</f>
        <v>0</v>
      </c>
      <c r="X62">
        <f>IF(VLOOKUP($A62,summary_table_most_rec!$A:$AI,35,FALSE)="keep",VLOOKUP($A62,summary_table_most_rec!$A:$AD,summary_table_most_rec!AA$1,FALSE),VLOOKUP($A62,'manual check'!$A:$AE,'manual check'!AB$1,FALSE))</f>
        <v>0</v>
      </c>
      <c r="Y62">
        <f>IF(VLOOKUP($A62,summary_table_most_rec!$A:$AI,35,FALSE)="keep",VLOOKUP($A62,summary_table_most_rec!$A:$AD,summary_table_most_rec!AB$1,FALSE),VLOOKUP($A62,'manual check'!$A:$AE,'manual check'!AC$1,FALSE))</f>
        <v>0</v>
      </c>
      <c r="Z62">
        <f>IF(VLOOKUP($A62,summary_table_most_rec!$A:$AI,35,FALSE)="keep",VLOOKUP($A62,summary_table_most_rec!$A:$AD,summary_table_most_rec!AC$1,FALSE),VLOOKUP($A62,'manual check'!$A:$AE,'manual check'!AD$1,FALSE))</f>
        <v>0</v>
      </c>
      <c r="AA62">
        <f>IF(VLOOKUP($A62,summary_table_most_rec!$A:$AI,35,FALSE)="keep",VLOOKUP($A62,summary_table_most_rec!$A:$AD,summary_table_most_rec!AD$1,FALSE),VLOOKUP($A62,'manual check'!$A:$AE,'manual check'!AE$1,FALSE))</f>
        <v>0</v>
      </c>
    </row>
    <row r="63" spans="1:27" x14ac:dyDescent="0.3">
      <c r="A63" t="s">
        <v>104</v>
      </c>
      <c r="B63" s="9" t="str">
        <f>IF(VLOOKUP($A63,summary_table_most_rec!$A:$AI,35,FALSE)="keep","2020",VLOOKUP(Tabelle4[[#This Row],[Fish Stock]],'manual check'!$A:$AI,35,FALSE))</f>
        <v>2020</v>
      </c>
      <c r="C63" s="9">
        <f t="shared" si="0"/>
        <v>399.63249999999999</v>
      </c>
      <c r="D63">
        <f>IF(VLOOKUP($A63,summary_table_most_rec!$A:$AI,35,FALSE)="keep",VLOOKUP($A63,summary_table_most_rec!$A:$AD,summary_table_most_rec!G$1,FALSE),VLOOKUP($A63,'manual check'!$A:$AE,'manual check'!H$1,FALSE))</f>
        <v>284</v>
      </c>
      <c r="E63">
        <f>IF(VLOOKUP($A63,summary_table_most_rec!$A:$AI,35,FALSE)="keep",VLOOKUP($A63,summary_table_most_rec!$A:$AD,summary_table_most_rec!H$1,FALSE),VLOOKUP($A63,'manual check'!$A:$AE,'manual check'!I$1,FALSE))</f>
        <v>0</v>
      </c>
      <c r="F63">
        <f>IF(VLOOKUP($A63,summary_table_most_rec!$A:$AI,35,FALSE)="keep",VLOOKUP($A63,summary_table_most_rec!$A:$AD,summary_table_most_rec!I$1,FALSE),VLOOKUP($A63,'manual check'!$A:$AE,'manual check'!J$1,FALSE))</f>
        <v>0</v>
      </c>
      <c r="G63">
        <f>IF(VLOOKUP($A63,summary_table_most_rec!$A:$AI,35,FALSE)="keep",VLOOKUP($A63,summary_table_most_rec!$A:$AD,summary_table_most_rec!J$1,FALSE),VLOOKUP($A63,'manual check'!$A:$AE,'manual check'!K$1,FALSE))</f>
        <v>0</v>
      </c>
      <c r="H63">
        <f>IF(VLOOKUP($A63,summary_table_most_rec!$A:$AI,35,FALSE)="keep",VLOOKUP($A63,summary_table_most_rec!$A:$AD,summary_table_most_rec!K$1,FALSE),VLOOKUP($A63,'manual check'!$A:$AE,'manual check'!L$1,FALSE))</f>
        <v>0</v>
      </c>
      <c r="I63">
        <f>IF(VLOOKUP($A63,summary_table_most_rec!$A:$AI,35,FALSE)="keep",VLOOKUP($A63,summary_table_most_rec!$A:$AD,summary_table_most_rec!L$1,FALSE),VLOOKUP($A63,'manual check'!$A:$AE,'manual check'!M$1,FALSE))</f>
        <v>0</v>
      </c>
      <c r="J63">
        <f>IF(VLOOKUP($A63,summary_table_most_rec!$A:$AI,35,FALSE)="keep",VLOOKUP($A63,summary_table_most_rec!$A:$AD,summary_table_most_rec!M$1,FALSE),VLOOKUP($A63,'manual check'!$A:$AE,'manual check'!N$1,FALSE))</f>
        <v>0</v>
      </c>
      <c r="K63">
        <f>IF(VLOOKUP($A63,summary_table_most_rec!$A:$AI,35,FALSE)="keep",VLOOKUP($A63,summary_table_most_rec!$A:$AD,summary_table_most_rec!N$1,FALSE),VLOOKUP($A63,'manual check'!$A:$AE,'manual check'!O$1,FALSE))</f>
        <v>0</v>
      </c>
      <c r="L63">
        <f>IF(VLOOKUP($A63,summary_table_most_rec!$A:$AI,35,FALSE)="keep",VLOOKUP($A63,summary_table_most_rec!$A:$AD,summary_table_most_rec!O$1,FALSE),VLOOKUP($A63,'manual check'!$A:$AE,'manual check'!P$1,FALSE))</f>
        <v>65.145600000000002</v>
      </c>
      <c r="M63">
        <f>IF(VLOOKUP($A63,summary_table_most_rec!$A:$AI,35,FALSE)="keep",VLOOKUP($A63,summary_table_most_rec!$A:$AD,summary_table_most_rec!P$1,FALSE),VLOOKUP($A63,'manual check'!$A:$AE,'manual check'!Q$1,FALSE))</f>
        <v>1.998</v>
      </c>
      <c r="N63">
        <f>IF(VLOOKUP($A63,summary_table_most_rec!$A:$AI,35,FALSE)="keep",VLOOKUP($A63,summary_table_most_rec!$A:$AD,summary_table_most_rec!Q$1,FALSE),VLOOKUP($A63,'manual check'!$A:$AE,'manual check'!R$1,FALSE))</f>
        <v>0</v>
      </c>
      <c r="O63">
        <f>IF(VLOOKUP($A63,summary_table_most_rec!$A:$AI,35,FALSE)="keep",VLOOKUP($A63,summary_table_most_rec!$A:$AD,summary_table_most_rec!R$1,FALSE),VLOOKUP($A63,'manual check'!$A:$AE,'manual check'!S$1,FALSE))</f>
        <v>47.8889</v>
      </c>
      <c r="P63">
        <f>IF(VLOOKUP($A63,summary_table_most_rec!$A:$AI,35,FALSE)="keep",VLOOKUP($A63,summary_table_most_rec!$A:$AD,summary_table_most_rec!S$1,FALSE),VLOOKUP($A63,'manual check'!$A:$AE,'manual check'!T$1,FALSE))</f>
        <v>0.6</v>
      </c>
      <c r="Q63">
        <f>IF(VLOOKUP($A63,summary_table_most_rec!$A:$AI,35,FALSE)="keep",VLOOKUP($A63,summary_table_most_rec!$A:$AD,summary_table_most_rec!T$1,FALSE),VLOOKUP($A63,'manual check'!$A:$AE,'manual check'!U$1,FALSE))</f>
        <v>0</v>
      </c>
      <c r="R63">
        <f>IF(VLOOKUP($A63,summary_table_most_rec!$A:$AI,35,FALSE)="keep",VLOOKUP($A63,summary_table_most_rec!$A:$AD,summary_table_most_rec!U$1,FALSE),VLOOKUP($A63,'manual check'!$A:$AE,'manual check'!V$1,FALSE))</f>
        <v>0</v>
      </c>
      <c r="S63">
        <f>IF(VLOOKUP($A63,summary_table_most_rec!$A:$AI,35,FALSE)="keep",VLOOKUP($A63,summary_table_most_rec!$A:$AD,summary_table_most_rec!V$1,FALSE),VLOOKUP($A63,'manual check'!$A:$AE,'manual check'!W$1,FALSE))</f>
        <v>0</v>
      </c>
      <c r="T63">
        <f>IF(VLOOKUP($A63,summary_table_most_rec!$A:$AI,35,FALSE)="keep",VLOOKUP($A63,summary_table_most_rec!$A:$AD,summary_table_most_rec!W$1,FALSE),VLOOKUP($A63,'manual check'!$A:$AE,'manual check'!X$1,FALSE))</f>
        <v>0</v>
      </c>
      <c r="U63">
        <f>IF(VLOOKUP($A63,summary_table_most_rec!$A:$AI,35,FALSE)="keep",VLOOKUP($A63,summary_table_most_rec!$A:$AD,summary_table_most_rec!X$1,FALSE),VLOOKUP($A63,'manual check'!$A:$AE,'manual check'!Y$1,FALSE))</f>
        <v>0</v>
      </c>
      <c r="V63">
        <f>IF(VLOOKUP($A63,summary_table_most_rec!$A:$AI,35,FALSE)="keep",VLOOKUP($A63,summary_table_most_rec!$A:$AD,summary_table_most_rec!Y$1,FALSE),VLOOKUP($A63,'manual check'!$A:$AE,'manual check'!Z$1,FALSE))</f>
        <v>0</v>
      </c>
      <c r="W63">
        <f>IF(VLOOKUP($A63,summary_table_most_rec!$A:$AI,35,FALSE)="keep",VLOOKUP($A63,summary_table_most_rec!$A:$AD,summary_table_most_rec!Z$1,FALSE),VLOOKUP($A63,'manual check'!$A:$AE,'manual check'!AA$1,FALSE))</f>
        <v>0</v>
      </c>
      <c r="X63">
        <f>IF(VLOOKUP($A63,summary_table_most_rec!$A:$AI,35,FALSE)="keep",VLOOKUP($A63,summary_table_most_rec!$A:$AD,summary_table_most_rec!AA$1,FALSE),VLOOKUP($A63,'manual check'!$A:$AE,'manual check'!AB$1,FALSE))</f>
        <v>0</v>
      </c>
      <c r="Y63">
        <f>IF(VLOOKUP($A63,summary_table_most_rec!$A:$AI,35,FALSE)="keep",VLOOKUP($A63,summary_table_most_rec!$A:$AD,summary_table_most_rec!AB$1,FALSE),VLOOKUP($A63,'manual check'!$A:$AE,'manual check'!AC$1,FALSE))</f>
        <v>0</v>
      </c>
      <c r="Z63">
        <f>IF(VLOOKUP($A63,summary_table_most_rec!$A:$AI,35,FALSE)="keep",VLOOKUP($A63,summary_table_most_rec!$A:$AD,summary_table_most_rec!AC$1,FALSE),VLOOKUP($A63,'manual check'!$A:$AE,'manual check'!AD$1,FALSE))</f>
        <v>0</v>
      </c>
      <c r="AA63">
        <f>IF(VLOOKUP($A63,summary_table_most_rec!$A:$AI,35,FALSE)="keep",VLOOKUP($A63,summary_table_most_rec!$A:$AD,summary_table_most_rec!AD$1,FALSE),VLOOKUP($A63,'manual check'!$A:$AE,'manual check'!AE$1,FALSE))</f>
        <v>0</v>
      </c>
    </row>
    <row r="64" spans="1:27" x14ac:dyDescent="0.3">
      <c r="A64" t="s">
        <v>105</v>
      </c>
      <c r="B64" s="9" t="str">
        <f>IF(VLOOKUP($A64,summary_table_most_rec!$A:$AI,35,FALSE)="keep","2020",VLOOKUP(Tabelle4[[#This Row],[Fish Stock]],'manual check'!$A:$AI,35,FALSE))</f>
        <v>2020</v>
      </c>
      <c r="C64" s="9">
        <f t="shared" si="0"/>
        <v>1711.8987</v>
      </c>
      <c r="D64">
        <f>IF(VLOOKUP($A64,summary_table_most_rec!$A:$AI,35,FALSE)="keep",VLOOKUP($A64,summary_table_most_rec!$A:$AD,summary_table_most_rec!G$1,FALSE),VLOOKUP($A64,'manual check'!$A:$AE,'manual check'!H$1,FALSE))</f>
        <v>685.5</v>
      </c>
      <c r="E64">
        <f>IF(VLOOKUP($A64,summary_table_most_rec!$A:$AI,35,FALSE)="keep",VLOOKUP($A64,summary_table_most_rec!$A:$AD,summary_table_most_rec!H$1,FALSE),VLOOKUP($A64,'manual check'!$A:$AE,'manual check'!I$1,FALSE))</f>
        <v>0</v>
      </c>
      <c r="F64">
        <f>IF(VLOOKUP($A64,summary_table_most_rec!$A:$AI,35,FALSE)="keep",VLOOKUP($A64,summary_table_most_rec!$A:$AD,summary_table_most_rec!I$1,FALSE),VLOOKUP($A64,'manual check'!$A:$AE,'manual check'!J$1,FALSE))</f>
        <v>0</v>
      </c>
      <c r="G64">
        <f>IF(VLOOKUP($A64,summary_table_most_rec!$A:$AI,35,FALSE)="keep",VLOOKUP($A64,summary_table_most_rec!$A:$AD,summary_table_most_rec!J$1,FALSE),VLOOKUP($A64,'manual check'!$A:$AE,'manual check'!K$1,FALSE))</f>
        <v>0</v>
      </c>
      <c r="H64">
        <f>IF(VLOOKUP($A64,summary_table_most_rec!$A:$AI,35,FALSE)="keep",VLOOKUP($A64,summary_table_most_rec!$A:$AD,summary_table_most_rec!K$1,FALSE),VLOOKUP($A64,'manual check'!$A:$AE,'manual check'!L$1,FALSE))</f>
        <v>0</v>
      </c>
      <c r="I64">
        <f>IF(VLOOKUP($A64,summary_table_most_rec!$A:$AI,35,FALSE)="keep",VLOOKUP($A64,summary_table_most_rec!$A:$AD,summary_table_most_rec!L$1,FALSE),VLOOKUP($A64,'manual check'!$A:$AE,'manual check'!M$1,FALSE))</f>
        <v>0</v>
      </c>
      <c r="J64">
        <f>IF(VLOOKUP($A64,summary_table_most_rec!$A:$AI,35,FALSE)="keep",VLOOKUP($A64,summary_table_most_rec!$A:$AD,summary_table_most_rec!M$1,FALSE),VLOOKUP($A64,'manual check'!$A:$AE,'manual check'!N$1,FALSE))</f>
        <v>0</v>
      </c>
      <c r="K64">
        <f>IF(VLOOKUP($A64,summary_table_most_rec!$A:$AI,35,FALSE)="keep",VLOOKUP($A64,summary_table_most_rec!$A:$AD,summary_table_most_rec!N$1,FALSE),VLOOKUP($A64,'manual check'!$A:$AE,'manual check'!O$1,FALSE))</f>
        <v>827.15300000000002</v>
      </c>
      <c r="L64">
        <f>IF(VLOOKUP($A64,summary_table_most_rec!$A:$AI,35,FALSE)="keep",VLOOKUP($A64,summary_table_most_rec!$A:$AD,summary_table_most_rec!O$1,FALSE),VLOOKUP($A64,'manual check'!$A:$AE,'manual check'!P$1,FALSE))</f>
        <v>199.18870000000001</v>
      </c>
      <c r="M64">
        <f>IF(VLOOKUP($A64,summary_table_most_rec!$A:$AI,35,FALSE)="keep",VLOOKUP($A64,summary_table_most_rec!$A:$AD,summary_table_most_rec!P$1,FALSE),VLOOKUP($A64,'manual check'!$A:$AE,'manual check'!Q$1,FALSE))</f>
        <v>0</v>
      </c>
      <c r="N64">
        <f>IF(VLOOKUP($A64,summary_table_most_rec!$A:$AI,35,FALSE)="keep",VLOOKUP($A64,summary_table_most_rec!$A:$AD,summary_table_most_rec!Q$1,FALSE),VLOOKUP($A64,'manual check'!$A:$AE,'manual check'!R$1,FALSE))</f>
        <v>0</v>
      </c>
      <c r="O64">
        <f>IF(VLOOKUP($A64,summary_table_most_rec!$A:$AI,35,FALSE)="keep",VLOOKUP($A64,summary_table_most_rec!$A:$AD,summary_table_most_rec!R$1,FALSE),VLOOKUP($A64,'manual check'!$A:$AE,'manual check'!S$1,FALSE))</f>
        <v>0</v>
      </c>
      <c r="P64">
        <f>IF(VLOOKUP($A64,summary_table_most_rec!$A:$AI,35,FALSE)="keep",VLOOKUP($A64,summary_table_most_rec!$A:$AD,summary_table_most_rec!S$1,FALSE),VLOOKUP($A64,'manual check'!$A:$AE,'manual check'!T$1,FALSE))</f>
        <v>0</v>
      </c>
      <c r="Q64">
        <f>IF(VLOOKUP($A64,summary_table_most_rec!$A:$AI,35,FALSE)="keep",VLOOKUP($A64,summary_table_most_rec!$A:$AD,summary_table_most_rec!T$1,FALSE),VLOOKUP($A64,'manual check'!$A:$AE,'manual check'!U$1,FALSE))</f>
        <v>0</v>
      </c>
      <c r="R64">
        <f>IF(VLOOKUP($A64,summary_table_most_rec!$A:$AI,35,FALSE)="keep",VLOOKUP($A64,summary_table_most_rec!$A:$AD,summary_table_most_rec!U$1,FALSE),VLOOKUP($A64,'manual check'!$A:$AE,'manual check'!V$1,FALSE))</f>
        <v>0</v>
      </c>
      <c r="S64">
        <f>IF(VLOOKUP($A64,summary_table_most_rec!$A:$AI,35,FALSE)="keep",VLOOKUP($A64,summary_table_most_rec!$A:$AD,summary_table_most_rec!V$1,FALSE),VLOOKUP($A64,'manual check'!$A:$AE,'manual check'!W$1,FALSE))</f>
        <v>0</v>
      </c>
      <c r="T64">
        <f>IF(VLOOKUP($A64,summary_table_most_rec!$A:$AI,35,FALSE)="keep",VLOOKUP($A64,summary_table_most_rec!$A:$AD,summary_table_most_rec!W$1,FALSE),VLOOKUP($A64,'manual check'!$A:$AE,'manual check'!X$1,FALSE))</f>
        <v>0</v>
      </c>
      <c r="U64">
        <f>IF(VLOOKUP($A64,summary_table_most_rec!$A:$AI,35,FALSE)="keep",VLOOKUP($A64,summary_table_most_rec!$A:$AD,summary_table_most_rec!X$1,FALSE),VLOOKUP($A64,'manual check'!$A:$AE,'manual check'!Y$1,FALSE))</f>
        <v>5.7000000000000002E-2</v>
      </c>
      <c r="V64">
        <f>IF(VLOOKUP($A64,summary_table_most_rec!$A:$AI,35,FALSE)="keep",VLOOKUP($A64,summary_table_most_rec!$A:$AD,summary_table_most_rec!Y$1,FALSE),VLOOKUP($A64,'manual check'!$A:$AE,'manual check'!Z$1,FALSE))</f>
        <v>0</v>
      </c>
      <c r="W64">
        <f>IF(VLOOKUP($A64,summary_table_most_rec!$A:$AI,35,FALSE)="keep",VLOOKUP($A64,summary_table_most_rec!$A:$AD,summary_table_most_rec!Z$1,FALSE),VLOOKUP($A64,'manual check'!$A:$AE,'manual check'!AA$1,FALSE))</f>
        <v>0</v>
      </c>
      <c r="X64">
        <f>IF(VLOOKUP($A64,summary_table_most_rec!$A:$AI,35,FALSE)="keep",VLOOKUP($A64,summary_table_most_rec!$A:$AD,summary_table_most_rec!AA$1,FALSE),VLOOKUP($A64,'manual check'!$A:$AE,'manual check'!AB$1,FALSE))</f>
        <v>0</v>
      </c>
      <c r="Y64">
        <f>IF(VLOOKUP($A64,summary_table_most_rec!$A:$AI,35,FALSE)="keep",VLOOKUP($A64,summary_table_most_rec!$A:$AD,summary_table_most_rec!AB$1,FALSE),VLOOKUP($A64,'manual check'!$A:$AE,'manual check'!AC$1,FALSE))</f>
        <v>0</v>
      </c>
      <c r="Z64">
        <f>IF(VLOOKUP($A64,summary_table_most_rec!$A:$AI,35,FALSE)="keep",VLOOKUP($A64,summary_table_most_rec!$A:$AD,summary_table_most_rec!AC$1,FALSE),VLOOKUP($A64,'manual check'!$A:$AE,'manual check'!AD$1,FALSE))</f>
        <v>0</v>
      </c>
      <c r="AA64">
        <f>IF(VLOOKUP($A64,summary_table_most_rec!$A:$AI,35,FALSE)="keep",VLOOKUP($A64,summary_table_most_rec!$A:$AD,summary_table_most_rec!AD$1,FALSE),VLOOKUP($A64,'manual check'!$A:$AE,'manual check'!AE$1,FALSE))</f>
        <v>0</v>
      </c>
    </row>
    <row r="65" spans="1:27" x14ac:dyDescent="0.3">
      <c r="A65" t="s">
        <v>106</v>
      </c>
      <c r="B65" s="9" t="str">
        <f>IF(VLOOKUP($A65,summary_table_most_rec!$A:$AI,35,FALSE)="keep","2020",VLOOKUP(Tabelle4[[#This Row],[Fish Stock]],'manual check'!$A:$AI,35,FALSE))</f>
        <v>2020</v>
      </c>
      <c r="C65" s="9">
        <f t="shared" si="0"/>
        <v>1221.6072000000001</v>
      </c>
      <c r="D65">
        <f>IF(VLOOKUP($A65,summary_table_most_rec!$A:$AI,35,FALSE)="keep",VLOOKUP($A65,summary_table_most_rec!$A:$AD,summary_table_most_rec!G$1,FALSE),VLOOKUP($A65,'manual check'!$A:$AE,'manual check'!H$1,FALSE))</f>
        <v>58</v>
      </c>
      <c r="E65">
        <f>IF(VLOOKUP($A65,summary_table_most_rec!$A:$AI,35,FALSE)="keep",VLOOKUP($A65,summary_table_most_rec!$A:$AD,summary_table_most_rec!H$1,FALSE),VLOOKUP($A65,'manual check'!$A:$AE,'manual check'!I$1,FALSE))</f>
        <v>0</v>
      </c>
      <c r="F65">
        <f>IF(VLOOKUP($A65,summary_table_most_rec!$A:$AI,35,FALSE)="keep",VLOOKUP($A65,summary_table_most_rec!$A:$AD,summary_table_most_rec!I$1,FALSE),VLOOKUP($A65,'manual check'!$A:$AE,'manual check'!J$1,FALSE))</f>
        <v>0</v>
      </c>
      <c r="G65">
        <f>IF(VLOOKUP($A65,summary_table_most_rec!$A:$AI,35,FALSE)="keep",VLOOKUP($A65,summary_table_most_rec!$A:$AD,summary_table_most_rec!J$1,FALSE),VLOOKUP($A65,'manual check'!$A:$AE,'manual check'!K$1,FALSE))</f>
        <v>0</v>
      </c>
      <c r="H65">
        <f>IF(VLOOKUP($A65,summary_table_most_rec!$A:$AI,35,FALSE)="keep",VLOOKUP($A65,summary_table_most_rec!$A:$AD,summary_table_most_rec!K$1,FALSE),VLOOKUP($A65,'manual check'!$A:$AE,'manual check'!L$1,FALSE))</f>
        <v>0</v>
      </c>
      <c r="I65">
        <f>IF(VLOOKUP($A65,summary_table_most_rec!$A:$AI,35,FALSE)="keep",VLOOKUP($A65,summary_table_most_rec!$A:$AD,summary_table_most_rec!L$1,FALSE),VLOOKUP($A65,'manual check'!$A:$AE,'manual check'!M$1,FALSE))</f>
        <v>0</v>
      </c>
      <c r="J65">
        <f>IF(VLOOKUP($A65,summary_table_most_rec!$A:$AI,35,FALSE)="keep",VLOOKUP($A65,summary_table_most_rec!$A:$AD,summary_table_most_rec!M$1,FALSE),VLOOKUP($A65,'manual check'!$A:$AE,'manual check'!N$1,FALSE))</f>
        <v>0</v>
      </c>
      <c r="K65">
        <f>IF(VLOOKUP($A65,summary_table_most_rec!$A:$AI,35,FALSE)="keep",VLOOKUP($A65,summary_table_most_rec!$A:$AD,summary_table_most_rec!N$1,FALSE),VLOOKUP($A65,'manual check'!$A:$AE,'manual check'!O$1,FALSE))</f>
        <v>194.39400000000001</v>
      </c>
      <c r="L65">
        <f>IF(VLOOKUP($A65,summary_table_most_rec!$A:$AI,35,FALSE)="keep",VLOOKUP($A65,summary_table_most_rec!$A:$AD,summary_table_most_rec!O$1,FALSE),VLOOKUP($A65,'manual check'!$A:$AE,'manual check'!P$1,FALSE))</f>
        <v>968.49120000000005</v>
      </c>
      <c r="M65">
        <f>IF(VLOOKUP($A65,summary_table_most_rec!$A:$AI,35,FALSE)="keep",VLOOKUP($A65,summary_table_most_rec!$A:$AD,summary_table_most_rec!P$1,FALSE),VLOOKUP($A65,'manual check'!$A:$AE,'manual check'!Q$1,FALSE))</f>
        <v>0</v>
      </c>
      <c r="N65">
        <f>IF(VLOOKUP($A65,summary_table_most_rec!$A:$AI,35,FALSE)="keep",VLOOKUP($A65,summary_table_most_rec!$A:$AD,summary_table_most_rec!Q$1,FALSE),VLOOKUP($A65,'manual check'!$A:$AE,'manual check'!R$1,FALSE))</f>
        <v>0</v>
      </c>
      <c r="O65">
        <f>IF(VLOOKUP($A65,summary_table_most_rec!$A:$AI,35,FALSE)="keep",VLOOKUP($A65,summary_table_most_rec!$A:$AD,summary_table_most_rec!R$1,FALSE),VLOOKUP($A65,'manual check'!$A:$AE,'manual check'!S$1,FALSE))</f>
        <v>0</v>
      </c>
      <c r="P65">
        <f>IF(VLOOKUP($A65,summary_table_most_rec!$A:$AI,35,FALSE)="keep",VLOOKUP($A65,summary_table_most_rec!$A:$AD,summary_table_most_rec!S$1,FALSE),VLOOKUP($A65,'manual check'!$A:$AE,'manual check'!T$1,FALSE))</f>
        <v>0</v>
      </c>
      <c r="Q65">
        <f>IF(VLOOKUP($A65,summary_table_most_rec!$A:$AI,35,FALSE)="keep",VLOOKUP($A65,summary_table_most_rec!$A:$AD,summary_table_most_rec!T$1,FALSE),VLOOKUP($A65,'manual check'!$A:$AE,'manual check'!U$1,FALSE))</f>
        <v>0</v>
      </c>
      <c r="R65">
        <f>IF(VLOOKUP($A65,summary_table_most_rec!$A:$AI,35,FALSE)="keep",VLOOKUP($A65,summary_table_most_rec!$A:$AD,summary_table_most_rec!U$1,FALSE),VLOOKUP($A65,'manual check'!$A:$AE,'manual check'!V$1,FALSE))</f>
        <v>0.67200000000000004</v>
      </c>
      <c r="S65">
        <f>IF(VLOOKUP($A65,summary_table_most_rec!$A:$AI,35,FALSE)="keep",VLOOKUP($A65,summary_table_most_rec!$A:$AD,summary_table_most_rec!V$1,FALSE),VLOOKUP($A65,'manual check'!$A:$AE,'manual check'!W$1,FALSE))</f>
        <v>0</v>
      </c>
      <c r="T65">
        <f>IF(VLOOKUP($A65,summary_table_most_rec!$A:$AI,35,FALSE)="keep",VLOOKUP($A65,summary_table_most_rec!$A:$AD,summary_table_most_rec!W$1,FALSE),VLOOKUP($A65,'manual check'!$A:$AE,'manual check'!X$1,FALSE))</f>
        <v>0</v>
      </c>
      <c r="U65">
        <f>IF(VLOOKUP($A65,summary_table_most_rec!$A:$AI,35,FALSE)="keep",VLOOKUP($A65,summary_table_most_rec!$A:$AD,summary_table_most_rec!X$1,FALSE),VLOOKUP($A65,'manual check'!$A:$AE,'manual check'!Y$1,FALSE))</f>
        <v>0.05</v>
      </c>
      <c r="V65">
        <f>IF(VLOOKUP($A65,summary_table_most_rec!$A:$AI,35,FALSE)="keep",VLOOKUP($A65,summary_table_most_rec!$A:$AD,summary_table_most_rec!Y$1,FALSE),VLOOKUP($A65,'manual check'!$A:$AE,'manual check'!Z$1,FALSE))</f>
        <v>0</v>
      </c>
      <c r="W65">
        <f>IF(VLOOKUP($A65,summary_table_most_rec!$A:$AI,35,FALSE)="keep",VLOOKUP($A65,summary_table_most_rec!$A:$AD,summary_table_most_rec!Z$1,FALSE),VLOOKUP($A65,'manual check'!$A:$AE,'manual check'!AA$1,FALSE))</f>
        <v>0</v>
      </c>
      <c r="X65">
        <f>IF(VLOOKUP($A65,summary_table_most_rec!$A:$AI,35,FALSE)="keep",VLOOKUP($A65,summary_table_most_rec!$A:$AD,summary_table_most_rec!AA$1,FALSE),VLOOKUP($A65,'manual check'!$A:$AE,'manual check'!AB$1,FALSE))</f>
        <v>0</v>
      </c>
      <c r="Y65">
        <f>IF(VLOOKUP($A65,summary_table_most_rec!$A:$AI,35,FALSE)="keep",VLOOKUP($A65,summary_table_most_rec!$A:$AD,summary_table_most_rec!AB$1,FALSE),VLOOKUP($A65,'manual check'!$A:$AE,'manual check'!AC$1,FALSE))</f>
        <v>0</v>
      </c>
      <c r="Z65">
        <f>IF(VLOOKUP($A65,summary_table_most_rec!$A:$AI,35,FALSE)="keep",VLOOKUP($A65,summary_table_most_rec!$A:$AD,summary_table_most_rec!AC$1,FALSE),VLOOKUP($A65,'manual check'!$A:$AE,'manual check'!AD$1,FALSE))</f>
        <v>0</v>
      </c>
      <c r="AA65">
        <f>IF(VLOOKUP($A65,summary_table_most_rec!$A:$AI,35,FALSE)="keep",VLOOKUP($A65,summary_table_most_rec!$A:$AD,summary_table_most_rec!AD$1,FALSE),VLOOKUP($A65,'manual check'!$A:$AE,'manual check'!AE$1,FALSE))</f>
        <v>0</v>
      </c>
    </row>
    <row r="66" spans="1:27" x14ac:dyDescent="0.3">
      <c r="A66" t="s">
        <v>107</v>
      </c>
      <c r="B66" s="9" t="str">
        <f>IF(VLOOKUP($A66,summary_table_most_rec!$A:$AI,35,FALSE)="keep","2020",VLOOKUP(Tabelle4[[#This Row],[Fish Stock]],'manual check'!$A:$AI,35,FALSE))</f>
        <v>2020</v>
      </c>
      <c r="C66" s="9">
        <f t="shared" si="0"/>
        <v>1505.2974000000002</v>
      </c>
      <c r="D66">
        <f>IF(VLOOKUP($A66,summary_table_most_rec!$A:$AI,35,FALSE)="keep",VLOOKUP($A66,summary_table_most_rec!$A:$AD,summary_table_most_rec!G$1,FALSE),VLOOKUP($A66,'manual check'!$A:$AE,'manual check'!H$1,FALSE))</f>
        <v>1120.9000000000001</v>
      </c>
      <c r="E66">
        <f>IF(VLOOKUP($A66,summary_table_most_rec!$A:$AI,35,FALSE)="keep",VLOOKUP($A66,summary_table_most_rec!$A:$AD,summary_table_most_rec!H$1,FALSE),VLOOKUP($A66,'manual check'!$A:$AE,'manual check'!I$1,FALSE))</f>
        <v>0</v>
      </c>
      <c r="F66">
        <f>IF(VLOOKUP($A66,summary_table_most_rec!$A:$AI,35,FALSE)="keep",VLOOKUP($A66,summary_table_most_rec!$A:$AD,summary_table_most_rec!I$1,FALSE),VLOOKUP($A66,'manual check'!$A:$AE,'manual check'!J$1,FALSE))</f>
        <v>0</v>
      </c>
      <c r="G66">
        <f>IF(VLOOKUP($A66,summary_table_most_rec!$A:$AI,35,FALSE)="keep",VLOOKUP($A66,summary_table_most_rec!$A:$AD,summary_table_most_rec!J$1,FALSE),VLOOKUP($A66,'manual check'!$A:$AE,'manual check'!K$1,FALSE))</f>
        <v>0</v>
      </c>
      <c r="H66">
        <f>IF(VLOOKUP($A66,summary_table_most_rec!$A:$AI,35,FALSE)="keep",VLOOKUP($A66,summary_table_most_rec!$A:$AD,summary_table_most_rec!K$1,FALSE),VLOOKUP($A66,'manual check'!$A:$AE,'manual check'!L$1,FALSE))</f>
        <v>0.45</v>
      </c>
      <c r="I66">
        <f>IF(VLOOKUP($A66,summary_table_most_rec!$A:$AI,35,FALSE)="keep",VLOOKUP($A66,summary_table_most_rec!$A:$AD,summary_table_most_rec!L$1,FALSE),VLOOKUP($A66,'manual check'!$A:$AE,'manual check'!M$1,FALSE))</f>
        <v>0</v>
      </c>
      <c r="J66">
        <f>IF(VLOOKUP($A66,summary_table_most_rec!$A:$AI,35,FALSE)="keep",VLOOKUP($A66,summary_table_most_rec!$A:$AD,summary_table_most_rec!M$1,FALSE),VLOOKUP($A66,'manual check'!$A:$AE,'manual check'!N$1,FALSE))</f>
        <v>0</v>
      </c>
      <c r="K66">
        <f>IF(VLOOKUP($A66,summary_table_most_rec!$A:$AI,35,FALSE)="keep",VLOOKUP($A66,summary_table_most_rec!$A:$AD,summary_table_most_rec!N$1,FALSE),VLOOKUP($A66,'manual check'!$A:$AE,'manual check'!O$1,FALSE))</f>
        <v>43.564999999999998</v>
      </c>
      <c r="L66">
        <f>IF(VLOOKUP($A66,summary_table_most_rec!$A:$AI,35,FALSE)="keep",VLOOKUP($A66,summary_table_most_rec!$A:$AD,summary_table_most_rec!O$1,FALSE),VLOOKUP($A66,'manual check'!$A:$AE,'manual check'!P$1,FALSE))</f>
        <v>289.53739999999999</v>
      </c>
      <c r="M66">
        <f>IF(VLOOKUP($A66,summary_table_most_rec!$A:$AI,35,FALSE)="keep",VLOOKUP($A66,summary_table_most_rec!$A:$AD,summary_table_most_rec!P$1,FALSE),VLOOKUP($A66,'manual check'!$A:$AE,'manual check'!Q$1,FALSE))</f>
        <v>0</v>
      </c>
      <c r="N66">
        <f>IF(VLOOKUP($A66,summary_table_most_rec!$A:$AI,35,FALSE)="keep",VLOOKUP($A66,summary_table_most_rec!$A:$AD,summary_table_most_rec!Q$1,FALSE),VLOOKUP($A66,'manual check'!$A:$AE,'manual check'!R$1,FALSE))</f>
        <v>0</v>
      </c>
      <c r="O66">
        <f>IF(VLOOKUP($A66,summary_table_most_rec!$A:$AI,35,FALSE)="keep",VLOOKUP($A66,summary_table_most_rec!$A:$AD,summary_table_most_rec!R$1,FALSE),VLOOKUP($A66,'manual check'!$A:$AE,'manual check'!S$1,FALSE))</f>
        <v>50.844999999999999</v>
      </c>
      <c r="P66">
        <f>IF(VLOOKUP($A66,summary_table_most_rec!$A:$AI,35,FALSE)="keep",VLOOKUP($A66,summary_table_most_rec!$A:$AD,summary_table_most_rec!S$1,FALSE),VLOOKUP($A66,'manual check'!$A:$AE,'manual check'!T$1,FALSE))</f>
        <v>0</v>
      </c>
      <c r="Q66">
        <f>IF(VLOOKUP($A66,summary_table_most_rec!$A:$AI,35,FALSE)="keep",VLOOKUP($A66,summary_table_most_rec!$A:$AD,summary_table_most_rec!T$1,FALSE),VLOOKUP($A66,'manual check'!$A:$AE,'manual check'!U$1,FALSE))</f>
        <v>0</v>
      </c>
      <c r="R66">
        <f>IF(VLOOKUP($A66,summary_table_most_rec!$A:$AI,35,FALSE)="keep",VLOOKUP($A66,summary_table_most_rec!$A:$AD,summary_table_most_rec!U$1,FALSE),VLOOKUP($A66,'manual check'!$A:$AE,'manual check'!V$1,FALSE))</f>
        <v>0</v>
      </c>
      <c r="S66">
        <f>IF(VLOOKUP($A66,summary_table_most_rec!$A:$AI,35,FALSE)="keep",VLOOKUP($A66,summary_table_most_rec!$A:$AD,summary_table_most_rec!V$1,FALSE),VLOOKUP($A66,'manual check'!$A:$AE,'manual check'!W$1,FALSE))</f>
        <v>0</v>
      </c>
      <c r="T66">
        <f>IF(VLOOKUP($A66,summary_table_most_rec!$A:$AI,35,FALSE)="keep",VLOOKUP($A66,summary_table_most_rec!$A:$AD,summary_table_most_rec!W$1,FALSE),VLOOKUP($A66,'manual check'!$A:$AE,'manual check'!X$1,FALSE))</f>
        <v>0</v>
      </c>
      <c r="U66">
        <f>IF(VLOOKUP($A66,summary_table_most_rec!$A:$AI,35,FALSE)="keep",VLOOKUP($A66,summary_table_most_rec!$A:$AD,summary_table_most_rec!X$1,FALSE),VLOOKUP($A66,'manual check'!$A:$AE,'manual check'!Y$1,FALSE))</f>
        <v>0</v>
      </c>
      <c r="V66">
        <f>IF(VLOOKUP($A66,summary_table_most_rec!$A:$AI,35,FALSE)="keep",VLOOKUP($A66,summary_table_most_rec!$A:$AD,summary_table_most_rec!Y$1,FALSE),VLOOKUP($A66,'manual check'!$A:$AE,'manual check'!Z$1,FALSE))</f>
        <v>0</v>
      </c>
      <c r="W66">
        <f>IF(VLOOKUP($A66,summary_table_most_rec!$A:$AI,35,FALSE)="keep",VLOOKUP($A66,summary_table_most_rec!$A:$AD,summary_table_most_rec!Z$1,FALSE),VLOOKUP($A66,'manual check'!$A:$AE,'manual check'!AA$1,FALSE))</f>
        <v>0</v>
      </c>
      <c r="X66">
        <f>IF(VLOOKUP($A66,summary_table_most_rec!$A:$AI,35,FALSE)="keep",VLOOKUP($A66,summary_table_most_rec!$A:$AD,summary_table_most_rec!AA$1,FALSE),VLOOKUP($A66,'manual check'!$A:$AE,'manual check'!AB$1,FALSE))</f>
        <v>0</v>
      </c>
      <c r="Y66">
        <f>IF(VLOOKUP($A66,summary_table_most_rec!$A:$AI,35,FALSE)="keep",VLOOKUP($A66,summary_table_most_rec!$A:$AD,summary_table_most_rec!AB$1,FALSE),VLOOKUP($A66,'manual check'!$A:$AE,'manual check'!AC$1,FALSE))</f>
        <v>0</v>
      </c>
      <c r="Z66">
        <f>IF(VLOOKUP($A66,summary_table_most_rec!$A:$AI,35,FALSE)="keep",VLOOKUP($A66,summary_table_most_rec!$A:$AD,summary_table_most_rec!AC$1,FALSE),VLOOKUP($A66,'manual check'!$A:$AE,'manual check'!AD$1,FALSE))</f>
        <v>0</v>
      </c>
      <c r="AA66">
        <f>IF(VLOOKUP($A66,summary_table_most_rec!$A:$AI,35,FALSE)="keep",VLOOKUP($A66,summary_table_most_rec!$A:$AD,summary_table_most_rec!AD$1,FALSE),VLOOKUP($A66,'manual check'!$A:$AE,'manual check'!AE$1,FALSE))</f>
        <v>0</v>
      </c>
    </row>
    <row r="67" spans="1:27" x14ac:dyDescent="0.3">
      <c r="A67" t="s">
        <v>108</v>
      </c>
      <c r="B67" s="9" t="str">
        <f>IF(VLOOKUP($A67,summary_table_most_rec!$A:$AI,35,FALSE)="keep","2020",VLOOKUP(Tabelle4[[#This Row],[Fish Stock]],'manual check'!$A:$AI,35,FALSE))</f>
        <v>2020</v>
      </c>
      <c r="C67" s="9">
        <f t="shared" ref="C67:C77" si="1">SUM(D67:AA67)</f>
        <v>3221.1220000000003</v>
      </c>
      <c r="D67">
        <f>IF(VLOOKUP($A67,summary_table_most_rec!$A:$AI,35,FALSE)="keep",VLOOKUP($A67,summary_table_most_rec!$A:$AD,summary_table_most_rec!G$1,FALSE),VLOOKUP($A67,'manual check'!$A:$AE,'manual check'!H$1,FALSE))</f>
        <v>299.2</v>
      </c>
      <c r="E67">
        <f>IF(VLOOKUP($A67,summary_table_most_rec!$A:$AI,35,FALSE)="keep",VLOOKUP($A67,summary_table_most_rec!$A:$AD,summary_table_most_rec!H$1,FALSE),VLOOKUP($A67,'manual check'!$A:$AE,'manual check'!I$1,FALSE))</f>
        <v>0</v>
      </c>
      <c r="F67">
        <f>IF(VLOOKUP($A67,summary_table_most_rec!$A:$AI,35,FALSE)="keep",VLOOKUP($A67,summary_table_most_rec!$A:$AD,summary_table_most_rec!I$1,FALSE),VLOOKUP($A67,'manual check'!$A:$AE,'manual check'!J$1,FALSE))</f>
        <v>0</v>
      </c>
      <c r="G67">
        <f>IF(VLOOKUP($A67,summary_table_most_rec!$A:$AI,35,FALSE)="keep",VLOOKUP($A67,summary_table_most_rec!$A:$AD,summary_table_most_rec!J$1,FALSE),VLOOKUP($A67,'manual check'!$A:$AE,'manual check'!K$1,FALSE))</f>
        <v>0</v>
      </c>
      <c r="H67">
        <f>IF(VLOOKUP($A67,summary_table_most_rec!$A:$AI,35,FALSE)="keep",VLOOKUP($A67,summary_table_most_rec!$A:$AD,summary_table_most_rec!K$1,FALSE),VLOOKUP($A67,'manual check'!$A:$AE,'manual check'!L$1,FALSE))</f>
        <v>20.83</v>
      </c>
      <c r="I67">
        <f>IF(VLOOKUP($A67,summary_table_most_rec!$A:$AI,35,FALSE)="keep",VLOOKUP($A67,summary_table_most_rec!$A:$AD,summary_table_most_rec!L$1,FALSE),VLOOKUP($A67,'manual check'!$A:$AE,'manual check'!M$1,FALSE))</f>
        <v>0</v>
      </c>
      <c r="J67">
        <f>IF(VLOOKUP($A67,summary_table_most_rec!$A:$AI,35,FALSE)="keep",VLOOKUP($A67,summary_table_most_rec!$A:$AD,summary_table_most_rec!M$1,FALSE),VLOOKUP($A67,'manual check'!$A:$AE,'manual check'!N$1,FALSE))</f>
        <v>0</v>
      </c>
      <c r="K67">
        <f>IF(VLOOKUP($A67,summary_table_most_rec!$A:$AI,35,FALSE)="keep",VLOOKUP($A67,summary_table_most_rec!$A:$AD,summary_table_most_rec!N$1,FALSE),VLOOKUP($A67,'manual check'!$A:$AE,'manual check'!O$1,FALSE))</f>
        <v>2901.0920000000001</v>
      </c>
      <c r="L67">
        <f>IF(VLOOKUP($A67,summary_table_most_rec!$A:$AI,35,FALSE)="keep",VLOOKUP($A67,summary_table_most_rec!$A:$AD,summary_table_most_rec!O$1,FALSE),VLOOKUP($A67,'manual check'!$A:$AE,'manual check'!P$1,FALSE))</f>
        <v>0</v>
      </c>
      <c r="M67">
        <f>IF(VLOOKUP($A67,summary_table_most_rec!$A:$AI,35,FALSE)="keep",VLOOKUP($A67,summary_table_most_rec!$A:$AD,summary_table_most_rec!P$1,FALSE),VLOOKUP($A67,'manual check'!$A:$AE,'manual check'!Q$1,FALSE))</f>
        <v>0</v>
      </c>
      <c r="N67">
        <f>IF(VLOOKUP($A67,summary_table_most_rec!$A:$AI,35,FALSE)="keep",VLOOKUP($A67,summary_table_most_rec!$A:$AD,summary_table_most_rec!Q$1,FALSE),VLOOKUP($A67,'manual check'!$A:$AE,'manual check'!R$1,FALSE))</f>
        <v>0</v>
      </c>
      <c r="O67">
        <f>IF(VLOOKUP($A67,summary_table_most_rec!$A:$AI,35,FALSE)="keep",VLOOKUP($A67,summary_table_most_rec!$A:$AD,summary_table_most_rec!R$1,FALSE),VLOOKUP($A67,'manual check'!$A:$AE,'manual check'!S$1,FALSE))</f>
        <v>0</v>
      </c>
      <c r="P67">
        <f>IF(VLOOKUP($A67,summary_table_most_rec!$A:$AI,35,FALSE)="keep",VLOOKUP($A67,summary_table_most_rec!$A:$AD,summary_table_most_rec!S$1,FALSE),VLOOKUP($A67,'manual check'!$A:$AE,'manual check'!T$1,FALSE))</f>
        <v>0</v>
      </c>
      <c r="Q67">
        <f>IF(VLOOKUP($A67,summary_table_most_rec!$A:$AI,35,FALSE)="keep",VLOOKUP($A67,summary_table_most_rec!$A:$AD,summary_table_most_rec!T$1,FALSE),VLOOKUP($A67,'manual check'!$A:$AE,'manual check'!U$1,FALSE))</f>
        <v>0</v>
      </c>
      <c r="R67">
        <f>IF(VLOOKUP($A67,summary_table_most_rec!$A:$AI,35,FALSE)="keep",VLOOKUP($A67,summary_table_most_rec!$A:$AD,summary_table_most_rec!U$1,FALSE),VLOOKUP($A67,'manual check'!$A:$AE,'manual check'!V$1,FALSE))</f>
        <v>0</v>
      </c>
      <c r="S67">
        <f>IF(VLOOKUP($A67,summary_table_most_rec!$A:$AI,35,FALSE)="keep",VLOOKUP($A67,summary_table_most_rec!$A:$AD,summary_table_most_rec!V$1,FALSE),VLOOKUP($A67,'manual check'!$A:$AE,'manual check'!W$1,FALSE))</f>
        <v>0</v>
      </c>
      <c r="T67">
        <f>IF(VLOOKUP($A67,summary_table_most_rec!$A:$AI,35,FALSE)="keep",VLOOKUP($A67,summary_table_most_rec!$A:$AD,summary_table_most_rec!W$1,FALSE),VLOOKUP($A67,'manual check'!$A:$AE,'manual check'!X$1,FALSE))</f>
        <v>0</v>
      </c>
      <c r="U67">
        <f>IF(VLOOKUP($A67,summary_table_most_rec!$A:$AI,35,FALSE)="keep",VLOOKUP($A67,summary_table_most_rec!$A:$AD,summary_table_most_rec!X$1,FALSE),VLOOKUP($A67,'manual check'!$A:$AE,'manual check'!Y$1,FALSE))</f>
        <v>0</v>
      </c>
      <c r="V67">
        <f>IF(VLOOKUP($A67,summary_table_most_rec!$A:$AI,35,FALSE)="keep",VLOOKUP($A67,summary_table_most_rec!$A:$AD,summary_table_most_rec!Y$1,FALSE),VLOOKUP($A67,'manual check'!$A:$AE,'manual check'!Z$1,FALSE))</f>
        <v>0</v>
      </c>
      <c r="W67">
        <f>IF(VLOOKUP($A67,summary_table_most_rec!$A:$AI,35,FALSE)="keep",VLOOKUP($A67,summary_table_most_rec!$A:$AD,summary_table_most_rec!Z$1,FALSE),VLOOKUP($A67,'manual check'!$A:$AE,'manual check'!AA$1,FALSE))</f>
        <v>0</v>
      </c>
      <c r="X67">
        <f>IF(VLOOKUP($A67,summary_table_most_rec!$A:$AI,35,FALSE)="keep",VLOOKUP($A67,summary_table_most_rec!$A:$AD,summary_table_most_rec!AA$1,FALSE),VLOOKUP($A67,'manual check'!$A:$AE,'manual check'!AB$1,FALSE))</f>
        <v>0</v>
      </c>
      <c r="Y67">
        <f>IF(VLOOKUP($A67,summary_table_most_rec!$A:$AI,35,FALSE)="keep",VLOOKUP($A67,summary_table_most_rec!$A:$AD,summary_table_most_rec!AB$1,FALSE),VLOOKUP($A67,'manual check'!$A:$AE,'manual check'!AC$1,FALSE))</f>
        <v>0</v>
      </c>
      <c r="Z67">
        <f>IF(VLOOKUP($A67,summary_table_most_rec!$A:$AI,35,FALSE)="keep",VLOOKUP($A67,summary_table_most_rec!$A:$AD,summary_table_most_rec!AC$1,FALSE),VLOOKUP($A67,'manual check'!$A:$AE,'manual check'!AD$1,FALSE))</f>
        <v>0</v>
      </c>
      <c r="AA67">
        <f>IF(VLOOKUP($A67,summary_table_most_rec!$A:$AI,35,FALSE)="keep",VLOOKUP($A67,summary_table_most_rec!$A:$AD,summary_table_most_rec!AD$1,FALSE),VLOOKUP($A67,'manual check'!$A:$AE,'manual check'!AE$1,FALSE))</f>
        <v>0</v>
      </c>
    </row>
    <row r="68" spans="1:27" x14ac:dyDescent="0.3">
      <c r="A68" t="s">
        <v>109</v>
      </c>
      <c r="B68" s="9" t="str">
        <f>IF(VLOOKUP($A68,summary_table_most_rec!$A:$AI,35,FALSE)="keep","2020",VLOOKUP(Tabelle4[[#This Row],[Fish Stock]],'manual check'!$A:$AI,35,FALSE))</f>
        <v>2020</v>
      </c>
      <c r="C68" s="9">
        <f t="shared" si="1"/>
        <v>8626.5027000000009</v>
      </c>
      <c r="D68">
        <f>IF(VLOOKUP($A68,summary_table_most_rec!$A:$AI,35,FALSE)="keep",VLOOKUP($A68,summary_table_most_rec!$A:$AD,summary_table_most_rec!G$1,FALSE),VLOOKUP($A68,'manual check'!$A:$AE,'manual check'!H$1,FALSE))</f>
        <v>240.1</v>
      </c>
      <c r="E68">
        <f>IF(VLOOKUP($A68,summary_table_most_rec!$A:$AI,35,FALSE)="keep",VLOOKUP($A68,summary_table_most_rec!$A:$AD,summary_table_most_rec!H$1,FALSE),VLOOKUP($A68,'manual check'!$A:$AE,'manual check'!I$1,FALSE))</f>
        <v>919.48149999999998</v>
      </c>
      <c r="F68">
        <f>IF(VLOOKUP($A68,summary_table_most_rec!$A:$AI,35,FALSE)="keep",VLOOKUP($A68,summary_table_most_rec!$A:$AD,summary_table_most_rec!I$1,FALSE),VLOOKUP($A68,'manual check'!$A:$AE,'manual check'!J$1,FALSE))</f>
        <v>123</v>
      </c>
      <c r="G68">
        <f>IF(VLOOKUP($A68,summary_table_most_rec!$A:$AI,35,FALSE)="keep",VLOOKUP($A68,summary_table_most_rec!$A:$AD,summary_table_most_rec!J$1,FALSE),VLOOKUP($A68,'manual check'!$A:$AE,'manual check'!K$1,FALSE))</f>
        <v>0</v>
      </c>
      <c r="H68">
        <f>IF(VLOOKUP($A68,summary_table_most_rec!$A:$AI,35,FALSE)="keep",VLOOKUP($A68,summary_table_most_rec!$A:$AD,summary_table_most_rec!K$1,FALSE),VLOOKUP($A68,'manual check'!$A:$AE,'manual check'!L$1,FALSE))</f>
        <v>0</v>
      </c>
      <c r="I68">
        <f>IF(VLOOKUP($A68,summary_table_most_rec!$A:$AI,35,FALSE)="keep",VLOOKUP($A68,summary_table_most_rec!$A:$AD,summary_table_most_rec!L$1,FALSE),VLOOKUP($A68,'manual check'!$A:$AE,'manual check'!M$1,FALSE))</f>
        <v>0</v>
      </c>
      <c r="J68">
        <f>IF(VLOOKUP($A68,summary_table_most_rec!$A:$AI,35,FALSE)="keep",VLOOKUP($A68,summary_table_most_rec!$A:$AD,summary_table_most_rec!M$1,FALSE),VLOOKUP($A68,'manual check'!$A:$AE,'manual check'!N$1,FALSE))</f>
        <v>0</v>
      </c>
      <c r="K68">
        <f>IF(VLOOKUP($A68,summary_table_most_rec!$A:$AI,35,FALSE)="keep",VLOOKUP($A68,summary_table_most_rec!$A:$AD,summary_table_most_rec!N$1,FALSE),VLOOKUP($A68,'manual check'!$A:$AE,'manual check'!O$1,FALSE))</f>
        <v>36.835999999999999</v>
      </c>
      <c r="L68">
        <f>IF(VLOOKUP($A68,summary_table_most_rec!$A:$AI,35,FALSE)="keep",VLOOKUP($A68,summary_table_most_rec!$A:$AD,summary_table_most_rec!O$1,FALSE),VLOOKUP($A68,'manual check'!$A:$AE,'manual check'!P$1,FALSE))</f>
        <v>547.46019999999999</v>
      </c>
      <c r="M68">
        <f>IF(VLOOKUP($A68,summary_table_most_rec!$A:$AI,35,FALSE)="keep",VLOOKUP($A68,summary_table_most_rec!$A:$AD,summary_table_most_rec!P$1,FALSE),VLOOKUP($A68,'manual check'!$A:$AE,'manual check'!Q$1,FALSE))</f>
        <v>0</v>
      </c>
      <c r="N68">
        <f>IF(VLOOKUP($A68,summary_table_most_rec!$A:$AI,35,FALSE)="keep",VLOOKUP($A68,summary_table_most_rec!$A:$AD,summary_table_most_rec!Q$1,FALSE),VLOOKUP($A68,'manual check'!$A:$AE,'manual check'!R$1,FALSE))</f>
        <v>0</v>
      </c>
      <c r="O68">
        <f>IF(VLOOKUP($A68,summary_table_most_rec!$A:$AI,35,FALSE)="keep",VLOOKUP($A68,summary_table_most_rec!$A:$AD,summary_table_most_rec!R$1,FALSE),VLOOKUP($A68,'manual check'!$A:$AE,'manual check'!S$1,FALSE))</f>
        <v>0</v>
      </c>
      <c r="P68">
        <f>IF(VLOOKUP($A68,summary_table_most_rec!$A:$AI,35,FALSE)="keep",VLOOKUP($A68,summary_table_most_rec!$A:$AD,summary_table_most_rec!S$1,FALSE),VLOOKUP($A68,'manual check'!$A:$AE,'manual check'!T$1,FALSE))</f>
        <v>0</v>
      </c>
      <c r="Q68">
        <f>IF(VLOOKUP($A68,summary_table_most_rec!$A:$AI,35,FALSE)="keep",VLOOKUP($A68,summary_table_most_rec!$A:$AD,summary_table_most_rec!T$1,FALSE),VLOOKUP($A68,'manual check'!$A:$AE,'manual check'!U$1,FALSE))</f>
        <v>0</v>
      </c>
      <c r="R68">
        <f>IF(VLOOKUP($A68,summary_table_most_rec!$A:$AI,35,FALSE)="keep",VLOOKUP($A68,summary_table_most_rec!$A:$AD,summary_table_most_rec!U$1,FALSE),VLOOKUP($A68,'manual check'!$A:$AE,'manual check'!V$1,FALSE))</f>
        <v>0</v>
      </c>
      <c r="S68">
        <f>IF(VLOOKUP($A68,summary_table_most_rec!$A:$AI,35,FALSE)="keep",VLOOKUP($A68,summary_table_most_rec!$A:$AD,summary_table_most_rec!V$1,FALSE),VLOOKUP($A68,'manual check'!$A:$AE,'manual check'!W$1,FALSE))</f>
        <v>0</v>
      </c>
      <c r="T68">
        <f>IF(VLOOKUP($A68,summary_table_most_rec!$A:$AI,35,FALSE)="keep",VLOOKUP($A68,summary_table_most_rec!$A:$AD,summary_table_most_rec!W$1,FALSE),VLOOKUP($A68,'manual check'!$A:$AE,'manual check'!X$1,FALSE))</f>
        <v>0</v>
      </c>
      <c r="U68">
        <f>IF(VLOOKUP($A68,summary_table_most_rec!$A:$AI,35,FALSE)="keep",VLOOKUP($A68,summary_table_most_rec!$A:$AD,summary_table_most_rec!X$1,FALSE),VLOOKUP($A68,'manual check'!$A:$AE,'manual check'!Y$1,FALSE))</f>
        <v>6759.5950000000003</v>
      </c>
      <c r="V68">
        <f>IF(VLOOKUP($A68,summary_table_most_rec!$A:$AI,35,FALSE)="keep",VLOOKUP($A68,summary_table_most_rec!$A:$AD,summary_table_most_rec!Y$1,FALSE),VLOOKUP($A68,'manual check'!$A:$AE,'manual check'!Z$1,FALSE))</f>
        <v>0.03</v>
      </c>
      <c r="W68">
        <f>IF(VLOOKUP($A68,summary_table_most_rec!$A:$AI,35,FALSE)="keep",VLOOKUP($A68,summary_table_most_rec!$A:$AD,summary_table_most_rec!Z$1,FALSE),VLOOKUP($A68,'manual check'!$A:$AE,'manual check'!AA$1,FALSE))</f>
        <v>0</v>
      </c>
      <c r="X68">
        <f>IF(VLOOKUP($A68,summary_table_most_rec!$A:$AI,35,FALSE)="keep",VLOOKUP($A68,summary_table_most_rec!$A:$AD,summary_table_most_rec!AA$1,FALSE),VLOOKUP($A68,'manual check'!$A:$AE,'manual check'!AB$1,FALSE))</f>
        <v>0</v>
      </c>
      <c r="Y68">
        <f>IF(VLOOKUP($A68,summary_table_most_rec!$A:$AI,35,FALSE)="keep",VLOOKUP($A68,summary_table_most_rec!$A:$AD,summary_table_most_rec!AB$1,FALSE),VLOOKUP($A68,'manual check'!$A:$AE,'manual check'!AC$1,FALSE))</f>
        <v>0</v>
      </c>
      <c r="Z68">
        <f>IF(VLOOKUP($A68,summary_table_most_rec!$A:$AI,35,FALSE)="keep",VLOOKUP($A68,summary_table_most_rec!$A:$AD,summary_table_most_rec!AC$1,FALSE),VLOOKUP($A68,'manual check'!$A:$AE,'manual check'!AD$1,FALSE))</f>
        <v>0</v>
      </c>
      <c r="AA68">
        <f>IF(VLOOKUP($A68,summary_table_most_rec!$A:$AI,35,FALSE)="keep",VLOOKUP($A68,summary_table_most_rec!$A:$AD,summary_table_most_rec!AD$1,FALSE),VLOOKUP($A68,'manual check'!$A:$AE,'manual check'!AE$1,FALSE))</f>
        <v>0</v>
      </c>
    </row>
    <row r="69" spans="1:27" x14ac:dyDescent="0.3">
      <c r="A69" t="s">
        <v>110</v>
      </c>
      <c r="B69" s="9">
        <f>IF(VLOOKUP($A69,summary_table_most_rec!$A:$AI,35,FALSE)="keep","2020",VLOOKUP(Tabelle4[[#This Row],[Fish Stock]],'manual check'!$A:$AI,35,FALSE))</f>
        <v>2021</v>
      </c>
      <c r="C69" s="9">
        <f t="shared" si="1"/>
        <v>387</v>
      </c>
      <c r="D69">
        <f>IF(VLOOKUP($A69,summary_table_most_rec!$A:$AI,35,FALSE)="keep",VLOOKUP($A69,summary_table_most_rec!$A:$AD,summary_table_most_rec!G$1,FALSE),VLOOKUP($A69,'manual check'!$A:$AE,'manual check'!H$1,FALSE))</f>
        <v>0</v>
      </c>
      <c r="E69">
        <f>IF(VLOOKUP($A69,summary_table_most_rec!$A:$AI,35,FALSE)="keep",VLOOKUP($A69,summary_table_most_rec!$A:$AD,summary_table_most_rec!H$1,FALSE),VLOOKUP($A69,'manual check'!$A:$AE,'manual check'!I$1,FALSE))</f>
        <v>23</v>
      </c>
      <c r="F69">
        <f>IF(VLOOKUP($A69,summary_table_most_rec!$A:$AI,35,FALSE)="keep",VLOOKUP($A69,summary_table_most_rec!$A:$AD,summary_table_most_rec!I$1,FALSE),VLOOKUP($A69,'manual check'!$A:$AE,'manual check'!J$1,FALSE))</f>
        <v>307</v>
      </c>
      <c r="G69">
        <f>IF(VLOOKUP($A69,summary_table_most_rec!$A:$AI,35,FALSE)="keep",VLOOKUP($A69,summary_table_most_rec!$A:$AD,summary_table_most_rec!J$1,FALSE),VLOOKUP($A69,'manual check'!$A:$AE,'manual check'!K$1,FALSE))</f>
        <v>0</v>
      </c>
      <c r="H69">
        <f>IF(VLOOKUP($A69,summary_table_most_rec!$A:$AI,35,FALSE)="keep",VLOOKUP($A69,summary_table_most_rec!$A:$AD,summary_table_most_rec!K$1,FALSE),VLOOKUP($A69,'manual check'!$A:$AE,'manual check'!L$1,FALSE))</f>
        <v>0</v>
      </c>
      <c r="I69">
        <f>IF(VLOOKUP($A69,summary_table_most_rec!$A:$AI,35,FALSE)="keep",VLOOKUP($A69,summary_table_most_rec!$A:$AD,summary_table_most_rec!L$1,FALSE),VLOOKUP($A69,'manual check'!$A:$AE,'manual check'!M$1,FALSE))</f>
        <v>0</v>
      </c>
      <c r="J69">
        <f>IF(VLOOKUP($A69,summary_table_most_rec!$A:$AI,35,FALSE)="keep",VLOOKUP($A69,summary_table_most_rec!$A:$AD,summary_table_most_rec!M$1,FALSE),VLOOKUP($A69,'manual check'!$A:$AE,'manual check'!N$1,FALSE))</f>
        <v>0</v>
      </c>
      <c r="K69">
        <f>IF(VLOOKUP($A69,summary_table_most_rec!$A:$AI,35,FALSE)="keep",VLOOKUP($A69,summary_table_most_rec!$A:$AD,summary_table_most_rec!N$1,FALSE),VLOOKUP($A69,'manual check'!$A:$AE,'manual check'!O$1,FALSE))</f>
        <v>0</v>
      </c>
      <c r="L69">
        <f>IF(VLOOKUP($A69,summary_table_most_rec!$A:$AI,35,FALSE)="keep",VLOOKUP($A69,summary_table_most_rec!$A:$AD,summary_table_most_rec!O$1,FALSE),VLOOKUP($A69,'manual check'!$A:$AE,'manual check'!P$1,FALSE))</f>
        <v>0</v>
      </c>
      <c r="M69">
        <f>IF(VLOOKUP($A69,summary_table_most_rec!$A:$AI,35,FALSE)="keep",VLOOKUP($A69,summary_table_most_rec!$A:$AD,summary_table_most_rec!P$1,FALSE),VLOOKUP($A69,'manual check'!$A:$AE,'manual check'!Q$1,FALSE))</f>
        <v>0</v>
      </c>
      <c r="N69">
        <f>IF(VLOOKUP($A69,summary_table_most_rec!$A:$AI,35,FALSE)="keep",VLOOKUP($A69,summary_table_most_rec!$A:$AD,summary_table_most_rec!Q$1,FALSE),VLOOKUP($A69,'manual check'!$A:$AE,'manual check'!R$1,FALSE))</f>
        <v>0</v>
      </c>
      <c r="O69">
        <f>IF(VLOOKUP($A69,summary_table_most_rec!$A:$AI,35,FALSE)="keep",VLOOKUP($A69,summary_table_most_rec!$A:$AD,summary_table_most_rec!R$1,FALSE),VLOOKUP($A69,'manual check'!$A:$AE,'manual check'!S$1,FALSE))</f>
        <v>0</v>
      </c>
      <c r="P69">
        <f>IF(VLOOKUP($A69,summary_table_most_rec!$A:$AI,35,FALSE)="keep",VLOOKUP($A69,summary_table_most_rec!$A:$AD,summary_table_most_rec!S$1,FALSE),VLOOKUP($A69,'manual check'!$A:$AE,'manual check'!T$1,FALSE))</f>
        <v>0</v>
      </c>
      <c r="Q69">
        <f>IF(VLOOKUP($A69,summary_table_most_rec!$A:$AI,35,FALSE)="keep",VLOOKUP($A69,summary_table_most_rec!$A:$AD,summary_table_most_rec!T$1,FALSE),VLOOKUP($A69,'manual check'!$A:$AE,'manual check'!U$1,FALSE))</f>
        <v>0</v>
      </c>
      <c r="R69">
        <f>IF(VLOOKUP($A69,summary_table_most_rec!$A:$AI,35,FALSE)="keep",VLOOKUP($A69,summary_table_most_rec!$A:$AD,summary_table_most_rec!U$1,FALSE),VLOOKUP($A69,'manual check'!$A:$AE,'manual check'!V$1,FALSE))</f>
        <v>0</v>
      </c>
      <c r="S69">
        <f>IF(VLOOKUP($A69,summary_table_most_rec!$A:$AI,35,FALSE)="keep",VLOOKUP($A69,summary_table_most_rec!$A:$AD,summary_table_most_rec!V$1,FALSE),VLOOKUP($A69,'manual check'!$A:$AE,'manual check'!W$1,FALSE))</f>
        <v>0</v>
      </c>
      <c r="T69">
        <f>IF(VLOOKUP($A69,summary_table_most_rec!$A:$AI,35,FALSE)="keep",VLOOKUP($A69,summary_table_most_rec!$A:$AD,summary_table_most_rec!W$1,FALSE),VLOOKUP($A69,'manual check'!$A:$AE,'manual check'!X$1,FALSE))</f>
        <v>0</v>
      </c>
      <c r="U69">
        <f>IF(VLOOKUP($A69,summary_table_most_rec!$A:$AI,35,FALSE)="keep",VLOOKUP($A69,summary_table_most_rec!$A:$AD,summary_table_most_rec!X$1,FALSE),VLOOKUP($A69,'manual check'!$A:$AE,'manual check'!Y$1,FALSE))</f>
        <v>47</v>
      </c>
      <c r="V69">
        <f>IF(VLOOKUP($A69,summary_table_most_rec!$A:$AI,35,FALSE)="keep",VLOOKUP($A69,summary_table_most_rec!$A:$AD,summary_table_most_rec!Y$1,FALSE),VLOOKUP($A69,'manual check'!$A:$AE,'manual check'!Z$1,FALSE))</f>
        <v>0</v>
      </c>
      <c r="W69">
        <f>IF(VLOOKUP($A69,summary_table_most_rec!$A:$AI,35,FALSE)="keep",VLOOKUP($A69,summary_table_most_rec!$A:$AD,summary_table_most_rec!Z$1,FALSE),VLOOKUP($A69,'manual check'!$A:$AE,'manual check'!AA$1,FALSE))</f>
        <v>0</v>
      </c>
      <c r="X69">
        <f>IF(VLOOKUP($A69,summary_table_most_rec!$A:$AI,35,FALSE)="keep",VLOOKUP($A69,summary_table_most_rec!$A:$AD,summary_table_most_rec!AA$1,FALSE),VLOOKUP($A69,'manual check'!$A:$AE,'manual check'!AB$1,FALSE))</f>
        <v>0</v>
      </c>
      <c r="Y69">
        <f>IF(VLOOKUP($A69,summary_table_most_rec!$A:$AI,35,FALSE)="keep",VLOOKUP($A69,summary_table_most_rec!$A:$AD,summary_table_most_rec!AB$1,FALSE),VLOOKUP($A69,'manual check'!$A:$AE,'manual check'!AC$1,FALSE))</f>
        <v>0</v>
      </c>
      <c r="Z69">
        <f>IF(VLOOKUP($A69,summary_table_most_rec!$A:$AI,35,FALSE)="keep",VLOOKUP($A69,summary_table_most_rec!$A:$AD,summary_table_most_rec!AC$1,FALSE),VLOOKUP($A69,'manual check'!$A:$AE,'manual check'!AD$1,FALSE))</f>
        <v>10</v>
      </c>
      <c r="AA69">
        <f>IF(VLOOKUP($A69,summary_table_most_rec!$A:$AI,35,FALSE)="keep",VLOOKUP($A69,summary_table_most_rec!$A:$AD,summary_table_most_rec!AD$1,FALSE),VLOOKUP($A69,'manual check'!$A:$AE,'manual check'!AE$1,FALSE))</f>
        <v>0</v>
      </c>
    </row>
    <row r="70" spans="1:27" x14ac:dyDescent="0.3">
      <c r="A70" s="19" t="s">
        <v>348</v>
      </c>
      <c r="B70" s="9">
        <f>IF(VLOOKUP($A70,summary_table_most_rec!$A:$AI,35,FALSE)="keep","2020",VLOOKUP(Tabelle4[[#This Row],[Fish Stock]],'manual check'!$A:$AI,35,FALSE))</f>
        <v>2020</v>
      </c>
      <c r="C70" s="9">
        <f t="shared" si="1"/>
        <v>182957.03040000002</v>
      </c>
      <c r="D70">
        <f>IF(VLOOKUP($A70,summary_table_most_rec!$A:$AI,35,FALSE)="keep",VLOOKUP($A70,summary_table_most_rec!$A:$AD,summary_table_most_rec!G$1,FALSE),VLOOKUP($A70,'manual check'!$A:$AE,'manual check'!H$1,FALSE))</f>
        <v>0.4</v>
      </c>
      <c r="E70">
        <f>IF(VLOOKUP($A70,summary_table_most_rec!$A:$AI,35,FALSE)="keep",VLOOKUP($A70,summary_table_most_rec!$A:$AD,summary_table_most_rec!H$1,FALSE),VLOOKUP($A70,'manual check'!$A:$AE,'manual check'!I$1,FALSE))</f>
        <v>9858.8621000000003</v>
      </c>
      <c r="F70">
        <f>IF(VLOOKUP($A70,summary_table_most_rec!$A:$AI,35,FALSE)="keep",VLOOKUP($A70,summary_table_most_rec!$A:$AD,summary_table_most_rec!I$1,FALSE),VLOOKUP($A70,'manual check'!$A:$AE,'manual check'!J$1,FALSE))</f>
        <v>150863</v>
      </c>
      <c r="G70">
        <f>IF(VLOOKUP($A70,summary_table_most_rec!$A:$AI,35,FALSE)="keep",VLOOKUP($A70,summary_table_most_rec!$A:$AD,summary_table_most_rec!J$1,FALSE),VLOOKUP($A70,'manual check'!$A:$AE,'manual check'!K$1,FALSE))</f>
        <v>0</v>
      </c>
      <c r="H70">
        <f>IF(VLOOKUP($A70,summary_table_most_rec!$A:$AI,35,FALSE)="keep",VLOOKUP($A70,summary_table_most_rec!$A:$AD,summary_table_most_rec!K$1,FALSE),VLOOKUP($A70,'manual check'!$A:$AE,'manual check'!L$1,FALSE))</f>
        <v>0</v>
      </c>
      <c r="I70">
        <f>IF(VLOOKUP($A70,summary_table_most_rec!$A:$AI,35,FALSE)="keep",VLOOKUP($A70,summary_table_most_rec!$A:$AD,summary_table_most_rec!L$1,FALSE),VLOOKUP($A70,'manual check'!$A:$AE,'manual check'!M$1,FALSE))</f>
        <v>0</v>
      </c>
      <c r="J70">
        <f>IF(VLOOKUP($A70,summary_table_most_rec!$A:$AI,35,FALSE)="keep",VLOOKUP($A70,summary_table_most_rec!$A:$AD,summary_table_most_rec!M$1,FALSE),VLOOKUP($A70,'manual check'!$A:$AE,'manual check'!N$1,FALSE))</f>
        <v>1007</v>
      </c>
      <c r="K70">
        <f>IF(VLOOKUP($A70,summary_table_most_rec!$A:$AI,35,FALSE)="keep",VLOOKUP($A70,summary_table_most_rec!$A:$AD,summary_table_most_rec!N$1,FALSE),VLOOKUP($A70,'manual check'!$A:$AE,'manual check'!O$1,FALSE))</f>
        <v>0</v>
      </c>
      <c r="L70">
        <f>IF(VLOOKUP($A70,summary_table_most_rec!$A:$AI,35,FALSE)="keep",VLOOKUP($A70,summary_table_most_rec!$A:$AD,summary_table_most_rec!O$1,FALSE),VLOOKUP($A70,'manual check'!$A:$AE,'manual check'!P$1,FALSE))</f>
        <v>2637.3620000000001</v>
      </c>
      <c r="M70">
        <f>IF(VLOOKUP($A70,summary_table_most_rec!$A:$AI,35,FALSE)="keep",VLOOKUP($A70,summary_table_most_rec!$A:$AD,summary_table_most_rec!P$1,FALSE),VLOOKUP($A70,'manual check'!$A:$AE,'manual check'!Q$1,FALSE))</f>
        <v>0</v>
      </c>
      <c r="N70">
        <f>IF(VLOOKUP($A70,summary_table_most_rec!$A:$AI,35,FALSE)="keep",VLOOKUP($A70,summary_table_most_rec!$A:$AD,summary_table_most_rec!Q$1,FALSE),VLOOKUP($A70,'manual check'!$A:$AE,'manual check'!R$1,FALSE))</f>
        <v>0</v>
      </c>
      <c r="O70">
        <f>IF(VLOOKUP($A70,summary_table_most_rec!$A:$AI,35,FALSE)="keep",VLOOKUP($A70,summary_table_most_rec!$A:$AD,summary_table_most_rec!R$1,FALSE),VLOOKUP($A70,'manual check'!$A:$AE,'manual check'!S$1,FALSE))</f>
        <v>0</v>
      </c>
      <c r="P70">
        <f>IF(VLOOKUP($A70,summary_table_most_rec!$A:$AI,35,FALSE)="keep",VLOOKUP($A70,summary_table_most_rec!$A:$AD,summary_table_most_rec!S$1,FALSE),VLOOKUP($A70,'manual check'!$A:$AE,'manual check'!T$1,FALSE))</f>
        <v>0</v>
      </c>
      <c r="Q70">
        <f>IF(VLOOKUP($A70,summary_table_most_rec!$A:$AI,35,FALSE)="keep",VLOOKUP($A70,summary_table_most_rec!$A:$AD,summary_table_most_rec!T$1,FALSE),VLOOKUP($A70,'manual check'!$A:$AE,'manual check'!U$1,FALSE))</f>
        <v>0</v>
      </c>
      <c r="R70">
        <f>IF(VLOOKUP($A70,summary_table_most_rec!$A:$AI,35,FALSE)="keep",VLOOKUP($A70,summary_table_most_rec!$A:$AD,summary_table_most_rec!U$1,FALSE),VLOOKUP($A70,'manual check'!$A:$AE,'manual check'!V$1,FALSE))</f>
        <v>0</v>
      </c>
      <c r="S70">
        <f>IF(VLOOKUP($A70,summary_table_most_rec!$A:$AI,35,FALSE)="keep",VLOOKUP($A70,summary_table_most_rec!$A:$AD,summary_table_most_rec!V$1,FALSE),VLOOKUP($A70,'manual check'!$A:$AE,'manual check'!W$1,FALSE))</f>
        <v>0</v>
      </c>
      <c r="T70">
        <f>IF(VLOOKUP($A70,summary_table_most_rec!$A:$AI,35,FALSE)="keep",VLOOKUP($A70,summary_table_most_rec!$A:$AD,summary_table_most_rec!W$1,FALSE),VLOOKUP($A70,'manual check'!$A:$AE,'manual check'!X$1,FALSE))</f>
        <v>0</v>
      </c>
      <c r="U70">
        <f>IF(VLOOKUP($A70,summary_table_most_rec!$A:$AI,35,FALSE)="keep",VLOOKUP($A70,summary_table_most_rec!$A:$AD,summary_table_most_rec!X$1,FALSE),VLOOKUP($A70,'manual check'!$A:$AE,'manual check'!Y$1,FALSE))</f>
        <v>2052.5589999999997</v>
      </c>
      <c r="V70">
        <f>IF(VLOOKUP($A70,summary_table_most_rec!$A:$AI,35,FALSE)="keep",VLOOKUP($A70,summary_table_most_rec!$A:$AD,summary_table_most_rec!Y$1,FALSE),VLOOKUP($A70,'manual check'!$A:$AE,'manual check'!Z$1,FALSE))</f>
        <v>10666.73</v>
      </c>
      <c r="W70">
        <f>IF(VLOOKUP($A70,summary_table_most_rec!$A:$AI,35,FALSE)="keep",VLOOKUP($A70,summary_table_most_rec!$A:$AD,summary_table_most_rec!Z$1,FALSE),VLOOKUP($A70,'manual check'!$A:$AE,'manual check'!AA$1,FALSE))</f>
        <v>0</v>
      </c>
      <c r="X70">
        <f>IF(VLOOKUP($A70,summary_table_most_rec!$A:$AI,35,FALSE)="keep",VLOOKUP($A70,summary_table_most_rec!$A:$AD,summary_table_most_rec!AA$1,FALSE),VLOOKUP($A70,'manual check'!$A:$AE,'manual check'!AB$1,FALSE))</f>
        <v>0</v>
      </c>
      <c r="Y70">
        <f>IF(VLOOKUP($A70,summary_table_most_rec!$A:$AI,35,FALSE)="keep",VLOOKUP($A70,summary_table_most_rec!$A:$AD,summary_table_most_rec!AB$1,FALSE),VLOOKUP($A70,'manual check'!$A:$AE,'manual check'!AC$1,FALSE))</f>
        <v>0</v>
      </c>
      <c r="Z70">
        <f>IF(VLOOKUP($A70,summary_table_most_rec!$A:$AI,35,FALSE)="keep",VLOOKUP($A70,summary_table_most_rec!$A:$AD,summary_table_most_rec!AC$1,FALSE),VLOOKUP($A70,'manual check'!$A:$AE,'manual check'!AD$1,FALSE))</f>
        <v>5871.1172999999999</v>
      </c>
      <c r="AA70">
        <f>IF(VLOOKUP($A70,summary_table_most_rec!$A:$AI,35,FALSE)="keep",VLOOKUP($A70,summary_table_most_rec!$A:$AD,summary_table_most_rec!AD$1,FALSE),VLOOKUP($A70,'manual check'!$A:$AE,'manual check'!AE$1,FALSE))</f>
        <v>0</v>
      </c>
    </row>
    <row r="71" spans="1:27" x14ac:dyDescent="0.3">
      <c r="A71" t="s">
        <v>112</v>
      </c>
      <c r="B71" s="9" t="str">
        <f>IF(VLOOKUP($A71,summary_table_most_rec!$A:$AI,35,FALSE)="keep","2020",VLOOKUP(Tabelle4[[#This Row],[Fish Stock]],'manual check'!$A:$AI,35,FALSE))</f>
        <v>2020</v>
      </c>
      <c r="C71" s="9">
        <f t="shared" si="1"/>
        <v>260409.6053</v>
      </c>
      <c r="D71">
        <f>IF(VLOOKUP($A71,summary_table_most_rec!$A:$AI,35,FALSE)="keep",VLOOKUP($A71,summary_table_most_rec!$A:$AD,summary_table_most_rec!G$1,FALSE),VLOOKUP($A71,'manual check'!$A:$AE,'manual check'!H$1,FALSE))</f>
        <v>0</v>
      </c>
      <c r="E71">
        <f>IF(VLOOKUP($A71,summary_table_most_rec!$A:$AI,35,FALSE)="keep",VLOOKUP($A71,summary_table_most_rec!$A:$AD,summary_table_most_rec!H$1,FALSE),VLOOKUP($A71,'manual check'!$A:$AE,'manual check'!I$1,FALSE))</f>
        <v>8929.6200000000008</v>
      </c>
      <c r="F71">
        <f>IF(VLOOKUP($A71,summary_table_most_rec!$A:$AI,35,FALSE)="keep",VLOOKUP($A71,summary_table_most_rec!$A:$AD,summary_table_most_rec!I$1,FALSE),VLOOKUP($A71,'manual check'!$A:$AE,'manual check'!J$1,FALSE))</f>
        <v>26508</v>
      </c>
      <c r="G71">
        <f>IF(VLOOKUP($A71,summary_table_most_rec!$A:$AI,35,FALSE)="keep",VLOOKUP($A71,summary_table_most_rec!$A:$AD,summary_table_most_rec!J$1,FALSE),VLOOKUP($A71,'manual check'!$A:$AE,'manual check'!K$1,FALSE))</f>
        <v>24309.731</v>
      </c>
      <c r="H71">
        <f>IF(VLOOKUP($A71,summary_table_most_rec!$A:$AI,35,FALSE)="keep",VLOOKUP($A71,summary_table_most_rec!$A:$AD,summary_table_most_rec!K$1,FALSE),VLOOKUP($A71,'manual check'!$A:$AE,'manual check'!L$1,FALSE))</f>
        <v>0</v>
      </c>
      <c r="I71">
        <f>IF(VLOOKUP($A71,summary_table_most_rec!$A:$AI,35,FALSE)="keep",VLOOKUP($A71,summary_table_most_rec!$A:$AD,summary_table_most_rec!L$1,FALSE),VLOOKUP($A71,'manual check'!$A:$AE,'manual check'!M$1,FALSE))</f>
        <v>12514.035</v>
      </c>
      <c r="J71">
        <f>IF(VLOOKUP($A71,summary_table_most_rec!$A:$AI,35,FALSE)="keep",VLOOKUP($A71,summary_table_most_rec!$A:$AD,summary_table_most_rec!M$1,FALSE),VLOOKUP($A71,'manual check'!$A:$AE,'manual check'!N$1,FALSE))</f>
        <v>0</v>
      </c>
      <c r="K71">
        <f>IF(VLOOKUP($A71,summary_table_most_rec!$A:$AI,35,FALSE)="keep",VLOOKUP($A71,summary_table_most_rec!$A:$AD,summary_table_most_rec!N$1,FALSE),VLOOKUP($A71,'manual check'!$A:$AE,'manual check'!O$1,FALSE))</f>
        <v>0</v>
      </c>
      <c r="L71">
        <f>IF(VLOOKUP($A71,summary_table_most_rec!$A:$AI,35,FALSE)="keep",VLOOKUP($A71,summary_table_most_rec!$A:$AD,summary_table_most_rec!O$1,FALSE),VLOOKUP($A71,'manual check'!$A:$AE,'manual check'!P$1,FALSE))</f>
        <v>0</v>
      </c>
      <c r="M71">
        <f>IF(VLOOKUP($A71,summary_table_most_rec!$A:$AI,35,FALSE)="keep",VLOOKUP($A71,summary_table_most_rec!$A:$AD,summary_table_most_rec!P$1,FALSE),VLOOKUP($A71,'manual check'!$A:$AE,'manual check'!Q$1,FALSE))</f>
        <v>0</v>
      </c>
      <c r="N71">
        <f>IF(VLOOKUP($A71,summary_table_most_rec!$A:$AI,35,FALSE)="keep",VLOOKUP($A71,summary_table_most_rec!$A:$AD,summary_table_most_rec!Q$1,FALSE),VLOOKUP($A71,'manual check'!$A:$AE,'manual check'!R$1,FALSE))</f>
        <v>0</v>
      </c>
      <c r="O71">
        <f>IF(VLOOKUP($A71,summary_table_most_rec!$A:$AI,35,FALSE)="keep",VLOOKUP($A71,summary_table_most_rec!$A:$AD,summary_table_most_rec!R$1,FALSE),VLOOKUP($A71,'manual check'!$A:$AE,'manual check'!S$1,FALSE))</f>
        <v>0</v>
      </c>
      <c r="P71">
        <f>IF(VLOOKUP($A71,summary_table_most_rec!$A:$AI,35,FALSE)="keep",VLOOKUP($A71,summary_table_most_rec!$A:$AD,summary_table_most_rec!S$1,FALSE),VLOOKUP($A71,'manual check'!$A:$AE,'manual check'!T$1,FALSE))</f>
        <v>0</v>
      </c>
      <c r="Q71">
        <f>IF(VLOOKUP($A71,summary_table_most_rec!$A:$AI,35,FALSE)="keep",VLOOKUP($A71,summary_table_most_rec!$A:$AD,summary_table_most_rec!T$1,FALSE),VLOOKUP($A71,'manual check'!$A:$AE,'manual check'!U$1,FALSE))</f>
        <v>0</v>
      </c>
      <c r="R71">
        <f>IF(VLOOKUP($A71,summary_table_most_rec!$A:$AI,35,FALSE)="keep",VLOOKUP($A71,summary_table_most_rec!$A:$AD,summary_table_most_rec!U$1,FALSE),VLOOKUP($A71,'manual check'!$A:$AE,'manual check'!V$1,FALSE))</f>
        <v>0</v>
      </c>
      <c r="S71">
        <f>IF(VLOOKUP($A71,summary_table_most_rec!$A:$AI,35,FALSE)="keep",VLOOKUP($A71,summary_table_most_rec!$A:$AD,summary_table_most_rec!V$1,FALSE),VLOOKUP($A71,'manual check'!$A:$AE,'manual check'!W$1,FALSE))</f>
        <v>11140.873</v>
      </c>
      <c r="T71">
        <f>IF(VLOOKUP($A71,summary_table_most_rec!$A:$AI,35,FALSE)="keep",VLOOKUP($A71,summary_table_most_rec!$A:$AD,summary_table_most_rec!W$1,FALSE),VLOOKUP($A71,'manual check'!$A:$AE,'manual check'!X$1,FALSE))</f>
        <v>28820.06</v>
      </c>
      <c r="U71">
        <f>IF(VLOOKUP($A71,summary_table_most_rec!$A:$AI,35,FALSE)="keep",VLOOKUP($A71,summary_table_most_rec!$A:$AD,summary_table_most_rec!X$1,FALSE),VLOOKUP($A71,'manual check'!$A:$AE,'manual check'!Y$1,FALSE))</f>
        <v>0</v>
      </c>
      <c r="V71">
        <f>IF(VLOOKUP($A71,summary_table_most_rec!$A:$AI,35,FALSE)="keep",VLOOKUP($A71,summary_table_most_rec!$A:$AD,summary_table_most_rec!Y$1,FALSE),VLOOKUP($A71,'manual check'!$A:$AE,'manual check'!Z$1,FALSE))</f>
        <v>0</v>
      </c>
      <c r="W71">
        <f>IF(VLOOKUP($A71,summary_table_most_rec!$A:$AI,35,FALSE)="keep",VLOOKUP($A71,summary_table_most_rec!$A:$AD,summary_table_most_rec!Z$1,FALSE),VLOOKUP($A71,'manual check'!$A:$AE,'manual check'!AA$1,FALSE))</f>
        <v>60607.716999999997</v>
      </c>
      <c r="X71">
        <f>IF(VLOOKUP($A71,summary_table_most_rec!$A:$AI,35,FALSE)="keep",VLOOKUP($A71,summary_table_most_rec!$A:$AD,summary_table_most_rec!AA$1,FALSE),VLOOKUP($A71,'manual check'!$A:$AE,'manual check'!AB$1,FALSE))</f>
        <v>0</v>
      </c>
      <c r="Y71">
        <f>IF(VLOOKUP($A71,summary_table_most_rec!$A:$AI,35,FALSE)="keep",VLOOKUP($A71,summary_table_most_rec!$A:$AD,summary_table_most_rec!AB$1,FALSE),VLOOKUP($A71,'manual check'!$A:$AE,'manual check'!AC$1,FALSE))</f>
        <v>45716</v>
      </c>
      <c r="Z71">
        <f>IF(VLOOKUP($A71,summary_table_most_rec!$A:$AI,35,FALSE)="keep",VLOOKUP($A71,summary_table_most_rec!$A:$AD,summary_table_most_rec!AC$1,FALSE),VLOOKUP($A71,'manual check'!$A:$AE,'manual check'!AD$1,FALSE))</f>
        <v>41863.569300000003</v>
      </c>
      <c r="AA71">
        <f>IF(VLOOKUP($A71,summary_table_most_rec!$A:$AI,35,FALSE)="keep",VLOOKUP($A71,summary_table_most_rec!$A:$AD,summary_table_most_rec!AD$1,FALSE),VLOOKUP($A71,'manual check'!$A:$AE,'manual check'!AE$1,FALSE))</f>
        <v>0</v>
      </c>
    </row>
    <row r="72" spans="1:27" x14ac:dyDescent="0.3">
      <c r="A72" t="s">
        <v>113</v>
      </c>
      <c r="B72" s="9" t="str">
        <f>IF(VLOOKUP($A72,summary_table_most_rec!$A:$AI,35,FALSE)="keep","2020",VLOOKUP(Tabelle4[[#This Row],[Fish Stock]],'manual check'!$A:$AI,35,FALSE))</f>
        <v>2020</v>
      </c>
      <c r="C72" s="9">
        <f t="shared" si="1"/>
        <v>3359.1001900000001</v>
      </c>
      <c r="D72">
        <f>IF(VLOOKUP($A72,summary_table_most_rec!$A:$AI,35,FALSE)="keep",VLOOKUP($A72,summary_table_most_rec!$A:$AD,summary_table_most_rec!G$1,FALSE),VLOOKUP($A72,'manual check'!$A:$AE,'manual check'!H$1,FALSE))</f>
        <v>0</v>
      </c>
      <c r="E72">
        <f>IF(VLOOKUP($A72,summary_table_most_rec!$A:$AI,35,FALSE)="keep",VLOOKUP($A72,summary_table_most_rec!$A:$AD,summary_table_most_rec!H$1,FALSE),VLOOKUP($A72,'manual check'!$A:$AE,'manual check'!I$1,FALSE))</f>
        <v>2.0859999999999999</v>
      </c>
      <c r="F72">
        <f>IF(VLOOKUP($A72,summary_table_most_rec!$A:$AI,35,FALSE)="keep",VLOOKUP($A72,summary_table_most_rec!$A:$AD,summary_table_most_rec!I$1,FALSE),VLOOKUP($A72,'manual check'!$A:$AE,'manual check'!J$1,FALSE))</f>
        <v>0</v>
      </c>
      <c r="G72">
        <f>IF(VLOOKUP($A72,summary_table_most_rec!$A:$AI,35,FALSE)="keep",VLOOKUP($A72,summary_table_most_rec!$A:$AD,summary_table_most_rec!J$1,FALSE),VLOOKUP($A72,'manual check'!$A:$AE,'manual check'!K$1,FALSE))</f>
        <v>0</v>
      </c>
      <c r="H72">
        <f>IF(VLOOKUP($A72,summary_table_most_rec!$A:$AI,35,FALSE)="keep",VLOOKUP($A72,summary_table_most_rec!$A:$AD,summary_table_most_rec!K$1,FALSE),VLOOKUP($A72,'manual check'!$A:$AE,'manual check'!L$1,FALSE))</f>
        <v>0</v>
      </c>
      <c r="I72">
        <f>IF(VLOOKUP($A72,summary_table_most_rec!$A:$AI,35,FALSE)="keep",VLOOKUP($A72,summary_table_most_rec!$A:$AD,summary_table_most_rec!L$1,FALSE),VLOOKUP($A72,'manual check'!$A:$AE,'manual check'!M$1,FALSE))</f>
        <v>0</v>
      </c>
      <c r="J72">
        <f>IF(VLOOKUP($A72,summary_table_most_rec!$A:$AI,35,FALSE)="keep",VLOOKUP($A72,summary_table_most_rec!$A:$AD,summary_table_most_rec!M$1,FALSE),VLOOKUP($A72,'manual check'!$A:$AE,'manual check'!N$1,FALSE))</f>
        <v>570.30418999999995</v>
      </c>
      <c r="K72">
        <f>IF(VLOOKUP($A72,summary_table_most_rec!$A:$AI,35,FALSE)="keep",VLOOKUP($A72,summary_table_most_rec!$A:$AD,summary_table_most_rec!N$1,FALSE),VLOOKUP($A72,'manual check'!$A:$AE,'manual check'!O$1,FALSE))</f>
        <v>0</v>
      </c>
      <c r="L72">
        <f>IF(VLOOKUP($A72,summary_table_most_rec!$A:$AI,35,FALSE)="keep",VLOOKUP($A72,summary_table_most_rec!$A:$AD,summary_table_most_rec!O$1,FALSE),VLOOKUP($A72,'manual check'!$A:$AE,'manual check'!P$1,FALSE))</f>
        <v>0</v>
      </c>
      <c r="M72">
        <f>IF(VLOOKUP($A72,summary_table_most_rec!$A:$AI,35,FALSE)="keep",VLOOKUP($A72,summary_table_most_rec!$A:$AD,summary_table_most_rec!P$1,FALSE),VLOOKUP($A72,'manual check'!$A:$AE,'manual check'!Q$1,FALSE))</f>
        <v>0</v>
      </c>
      <c r="N72">
        <f>IF(VLOOKUP($A72,summary_table_most_rec!$A:$AI,35,FALSE)="keep",VLOOKUP($A72,summary_table_most_rec!$A:$AD,summary_table_most_rec!Q$1,FALSE),VLOOKUP($A72,'manual check'!$A:$AE,'manual check'!R$1,FALSE))</f>
        <v>44.7</v>
      </c>
      <c r="O72">
        <f>IF(VLOOKUP($A72,summary_table_most_rec!$A:$AI,35,FALSE)="keep",VLOOKUP($A72,summary_table_most_rec!$A:$AD,summary_table_most_rec!R$1,FALSE),VLOOKUP($A72,'manual check'!$A:$AE,'manual check'!S$1,FALSE))</f>
        <v>0</v>
      </c>
      <c r="P72">
        <f>IF(VLOOKUP($A72,summary_table_most_rec!$A:$AI,35,FALSE)="keep",VLOOKUP($A72,summary_table_most_rec!$A:$AD,summary_table_most_rec!S$1,FALSE),VLOOKUP($A72,'manual check'!$A:$AE,'manual check'!T$1,FALSE))</f>
        <v>0</v>
      </c>
      <c r="Q72">
        <f>IF(VLOOKUP($A72,summary_table_most_rec!$A:$AI,35,FALSE)="keep",VLOOKUP($A72,summary_table_most_rec!$A:$AD,summary_table_most_rec!T$1,FALSE),VLOOKUP($A72,'manual check'!$A:$AE,'manual check'!U$1,FALSE))</f>
        <v>2357</v>
      </c>
      <c r="R72">
        <f>IF(VLOOKUP($A72,summary_table_most_rec!$A:$AI,35,FALSE)="keep",VLOOKUP($A72,summary_table_most_rec!$A:$AD,summary_table_most_rec!U$1,FALSE),VLOOKUP($A72,'manual check'!$A:$AE,'manual check'!V$1,FALSE))</f>
        <v>0</v>
      </c>
      <c r="S72">
        <f>IF(VLOOKUP($A72,summary_table_most_rec!$A:$AI,35,FALSE)="keep",VLOOKUP($A72,summary_table_most_rec!$A:$AD,summary_table_most_rec!V$1,FALSE),VLOOKUP($A72,'manual check'!$A:$AE,'manual check'!W$1,FALSE))</f>
        <v>0</v>
      </c>
      <c r="T72">
        <f>IF(VLOOKUP($A72,summary_table_most_rec!$A:$AI,35,FALSE)="keep",VLOOKUP($A72,summary_table_most_rec!$A:$AD,summary_table_most_rec!W$1,FALSE),VLOOKUP($A72,'manual check'!$A:$AE,'manual check'!X$1,FALSE))</f>
        <v>0</v>
      </c>
      <c r="U72">
        <f>IF(VLOOKUP($A72,summary_table_most_rec!$A:$AI,35,FALSE)="keep",VLOOKUP($A72,summary_table_most_rec!$A:$AD,summary_table_most_rec!X$1,FALSE),VLOOKUP($A72,'manual check'!$A:$AE,'manual check'!Y$1,FALSE))</f>
        <v>0</v>
      </c>
      <c r="V72">
        <f>IF(VLOOKUP($A72,summary_table_most_rec!$A:$AI,35,FALSE)="keep",VLOOKUP($A72,summary_table_most_rec!$A:$AD,summary_table_most_rec!Y$1,FALSE),VLOOKUP($A72,'manual check'!$A:$AE,'manual check'!Z$1,FALSE))</f>
        <v>385.01</v>
      </c>
      <c r="W72">
        <f>IF(VLOOKUP($A72,summary_table_most_rec!$A:$AI,35,FALSE)="keep",VLOOKUP($A72,summary_table_most_rec!$A:$AD,summary_table_most_rec!Z$1,FALSE),VLOOKUP($A72,'manual check'!$A:$AE,'manual check'!AA$1,FALSE))</f>
        <v>0</v>
      </c>
      <c r="X72">
        <f>IF(VLOOKUP($A72,summary_table_most_rec!$A:$AI,35,FALSE)="keep",VLOOKUP($A72,summary_table_most_rec!$A:$AD,summary_table_most_rec!AA$1,FALSE),VLOOKUP($A72,'manual check'!$A:$AE,'manual check'!AB$1,FALSE))</f>
        <v>0</v>
      </c>
      <c r="Y72">
        <f>IF(VLOOKUP($A72,summary_table_most_rec!$A:$AI,35,FALSE)="keep",VLOOKUP($A72,summary_table_most_rec!$A:$AD,summary_table_most_rec!AB$1,FALSE),VLOOKUP($A72,'manual check'!$A:$AE,'manual check'!AC$1,FALSE))</f>
        <v>0</v>
      </c>
      <c r="Z72">
        <f>IF(VLOOKUP($A72,summary_table_most_rec!$A:$AI,35,FALSE)="keep",VLOOKUP($A72,summary_table_most_rec!$A:$AD,summary_table_most_rec!AC$1,FALSE),VLOOKUP($A72,'manual check'!$A:$AE,'manual check'!AD$1,FALSE))</f>
        <v>0</v>
      </c>
      <c r="AA72">
        <f>IF(VLOOKUP($A72,summary_table_most_rec!$A:$AI,35,FALSE)="keep",VLOOKUP($A72,summary_table_most_rec!$A:$AD,summary_table_most_rec!AD$1,FALSE),VLOOKUP($A72,'manual check'!$A:$AE,'manual check'!AE$1,FALSE))</f>
        <v>0</v>
      </c>
    </row>
    <row r="73" spans="1:27" x14ac:dyDescent="0.3">
      <c r="A73" t="s">
        <v>114</v>
      </c>
      <c r="B73" s="9">
        <f>IF(VLOOKUP($A73,summary_table_most_rec!$A:$AI,35,FALSE)="keep","2020",VLOOKUP(Tabelle4[[#This Row],[Fish Stock]],'manual check'!$A:$AI,35,FALSE))</f>
        <v>2021</v>
      </c>
      <c r="C73" s="9">
        <f t="shared" si="1"/>
        <v>608</v>
      </c>
      <c r="D73">
        <f>IF(VLOOKUP($A73,summary_table_most_rec!$A:$AI,35,FALSE)="keep",VLOOKUP($A73,summary_table_most_rec!$A:$AD,summary_table_most_rec!G$1,FALSE),VLOOKUP($A73,'manual check'!$A:$AE,'manual check'!H$1,FALSE))</f>
        <v>0</v>
      </c>
      <c r="E73">
        <f>IF(VLOOKUP($A73,summary_table_most_rec!$A:$AI,35,FALSE)="keep",VLOOKUP($A73,summary_table_most_rec!$A:$AD,summary_table_most_rec!H$1,FALSE),VLOOKUP($A73,'manual check'!$A:$AE,'manual check'!I$1,FALSE))</f>
        <v>0</v>
      </c>
      <c r="F73">
        <f>IF(VLOOKUP($A73,summary_table_most_rec!$A:$AI,35,FALSE)="keep",VLOOKUP($A73,summary_table_most_rec!$A:$AD,summary_table_most_rec!I$1,FALSE),VLOOKUP($A73,'manual check'!$A:$AE,'manual check'!J$1,FALSE))</f>
        <v>0</v>
      </c>
      <c r="G73">
        <f>IF(VLOOKUP($A73,summary_table_most_rec!$A:$AI,35,FALSE)="keep",VLOOKUP($A73,summary_table_most_rec!$A:$AD,summary_table_most_rec!J$1,FALSE),VLOOKUP($A73,'manual check'!$A:$AE,'manual check'!K$1,FALSE))</f>
        <v>0</v>
      </c>
      <c r="H73">
        <f>IF(VLOOKUP($A73,summary_table_most_rec!$A:$AI,35,FALSE)="keep",VLOOKUP($A73,summary_table_most_rec!$A:$AD,summary_table_most_rec!K$1,FALSE),VLOOKUP($A73,'manual check'!$A:$AE,'manual check'!L$1,FALSE))</f>
        <v>509</v>
      </c>
      <c r="I73">
        <f>IF(VLOOKUP($A73,summary_table_most_rec!$A:$AI,35,FALSE)="keep",VLOOKUP($A73,summary_table_most_rec!$A:$AD,summary_table_most_rec!L$1,FALSE),VLOOKUP($A73,'manual check'!$A:$AE,'manual check'!M$1,FALSE))</f>
        <v>0</v>
      </c>
      <c r="J73">
        <f>IF(VLOOKUP($A73,summary_table_most_rec!$A:$AI,35,FALSE)="keep",VLOOKUP($A73,summary_table_most_rec!$A:$AD,summary_table_most_rec!M$1,FALSE),VLOOKUP($A73,'manual check'!$A:$AE,'manual check'!N$1,FALSE))</f>
        <v>0</v>
      </c>
      <c r="K73">
        <f>IF(VLOOKUP($A73,summary_table_most_rec!$A:$AI,35,FALSE)="keep",VLOOKUP($A73,summary_table_most_rec!$A:$AD,summary_table_most_rec!N$1,FALSE),VLOOKUP($A73,'manual check'!$A:$AE,'manual check'!O$1,FALSE))</f>
        <v>3</v>
      </c>
      <c r="L73">
        <f>IF(VLOOKUP($A73,summary_table_most_rec!$A:$AI,35,FALSE)="keep",VLOOKUP($A73,summary_table_most_rec!$A:$AD,summary_table_most_rec!O$1,FALSE),VLOOKUP($A73,'manual check'!$A:$AE,'manual check'!P$1,FALSE))</f>
        <v>0</v>
      </c>
      <c r="M73">
        <f>IF(VLOOKUP($A73,summary_table_most_rec!$A:$AI,35,FALSE)="keep",VLOOKUP($A73,summary_table_most_rec!$A:$AD,summary_table_most_rec!P$1,FALSE),VLOOKUP($A73,'manual check'!$A:$AE,'manual check'!Q$1,FALSE))</f>
        <v>0</v>
      </c>
      <c r="N73">
        <f>IF(VLOOKUP($A73,summary_table_most_rec!$A:$AI,35,FALSE)="keep",VLOOKUP($A73,summary_table_most_rec!$A:$AD,summary_table_most_rec!Q$1,FALSE),VLOOKUP($A73,'manual check'!$A:$AE,'manual check'!R$1,FALSE))</f>
        <v>0</v>
      </c>
      <c r="O73">
        <f>IF(VLOOKUP($A73,summary_table_most_rec!$A:$AI,35,FALSE)="keep",VLOOKUP($A73,summary_table_most_rec!$A:$AD,summary_table_most_rec!R$1,FALSE),VLOOKUP($A73,'manual check'!$A:$AE,'manual check'!S$1,FALSE))</f>
        <v>0</v>
      </c>
      <c r="P73">
        <f>IF(VLOOKUP($A73,summary_table_most_rec!$A:$AI,35,FALSE)="keep",VLOOKUP($A73,summary_table_most_rec!$A:$AD,summary_table_most_rec!S$1,FALSE),VLOOKUP($A73,'manual check'!$A:$AE,'manual check'!T$1,FALSE))</f>
        <v>0</v>
      </c>
      <c r="Q73">
        <f>IF(VLOOKUP($A73,summary_table_most_rec!$A:$AI,35,FALSE)="keep",VLOOKUP($A73,summary_table_most_rec!$A:$AD,summary_table_most_rec!T$1,FALSE),VLOOKUP($A73,'manual check'!$A:$AE,'manual check'!U$1,FALSE))</f>
        <v>0</v>
      </c>
      <c r="R73">
        <f>IF(VLOOKUP($A73,summary_table_most_rec!$A:$AI,35,FALSE)="keep",VLOOKUP($A73,summary_table_most_rec!$A:$AD,summary_table_most_rec!U$1,FALSE),VLOOKUP($A73,'manual check'!$A:$AE,'manual check'!V$1,FALSE))</f>
        <v>0</v>
      </c>
      <c r="S73">
        <f>IF(VLOOKUP($A73,summary_table_most_rec!$A:$AI,35,FALSE)="keep",VLOOKUP($A73,summary_table_most_rec!$A:$AD,summary_table_most_rec!V$1,FALSE),VLOOKUP($A73,'manual check'!$A:$AE,'manual check'!W$1,FALSE))</f>
        <v>0</v>
      </c>
      <c r="T73">
        <f>IF(VLOOKUP($A73,summary_table_most_rec!$A:$AI,35,FALSE)="keep",VLOOKUP($A73,summary_table_most_rec!$A:$AD,summary_table_most_rec!W$1,FALSE),VLOOKUP($A73,'manual check'!$A:$AE,'manual check'!X$1,FALSE))</f>
        <v>0</v>
      </c>
      <c r="U73">
        <f>IF(VLOOKUP($A73,summary_table_most_rec!$A:$AI,35,FALSE)="keep",VLOOKUP($A73,summary_table_most_rec!$A:$AD,summary_table_most_rec!X$1,FALSE),VLOOKUP($A73,'manual check'!$A:$AE,'manual check'!Y$1,FALSE))</f>
        <v>0</v>
      </c>
      <c r="V73">
        <f>IF(VLOOKUP($A73,summary_table_most_rec!$A:$AI,35,FALSE)="keep",VLOOKUP($A73,summary_table_most_rec!$A:$AD,summary_table_most_rec!Y$1,FALSE),VLOOKUP($A73,'manual check'!$A:$AE,'manual check'!Z$1,FALSE))</f>
        <v>0</v>
      </c>
      <c r="W73">
        <f>IF(VLOOKUP($A73,summary_table_most_rec!$A:$AI,35,FALSE)="keep",VLOOKUP($A73,summary_table_most_rec!$A:$AD,summary_table_most_rec!Z$1,FALSE),VLOOKUP($A73,'manual check'!$A:$AE,'manual check'!AA$1,FALSE))</f>
        <v>0</v>
      </c>
      <c r="X73">
        <f>IF(VLOOKUP($A73,summary_table_most_rec!$A:$AI,35,FALSE)="keep",VLOOKUP($A73,summary_table_most_rec!$A:$AD,summary_table_most_rec!AA$1,FALSE),VLOOKUP($A73,'manual check'!$A:$AE,'manual check'!AB$1,FALSE))</f>
        <v>96</v>
      </c>
      <c r="Y73">
        <f>IF(VLOOKUP($A73,summary_table_most_rec!$A:$AI,35,FALSE)="keep",VLOOKUP($A73,summary_table_most_rec!$A:$AD,summary_table_most_rec!AB$1,FALSE),VLOOKUP($A73,'manual check'!$A:$AE,'manual check'!AC$1,FALSE))</f>
        <v>0</v>
      </c>
      <c r="Z73">
        <f>IF(VLOOKUP($A73,summary_table_most_rec!$A:$AI,35,FALSE)="keep",VLOOKUP($A73,summary_table_most_rec!$A:$AD,summary_table_most_rec!AC$1,FALSE),VLOOKUP($A73,'manual check'!$A:$AE,'manual check'!AD$1,FALSE))</f>
        <v>0</v>
      </c>
      <c r="AA73">
        <f>IF(VLOOKUP($A73,summary_table_most_rec!$A:$AI,35,FALSE)="keep",VLOOKUP($A73,summary_table_most_rec!$A:$AD,summary_table_most_rec!AD$1,FALSE),VLOOKUP($A73,'manual check'!$A:$AE,'manual check'!AE$1,FALSE))</f>
        <v>0</v>
      </c>
    </row>
    <row r="74" spans="1:27" x14ac:dyDescent="0.3">
      <c r="A74" t="s">
        <v>115</v>
      </c>
      <c r="B74" s="9">
        <f>IF(VLOOKUP($A74,summary_table_most_rec!$A:$AI,35,FALSE)="keep","2020",VLOOKUP(Tabelle4[[#This Row],[Fish Stock]],'manual check'!$A:$AI,35,FALSE))</f>
        <v>2020</v>
      </c>
      <c r="C74" s="9">
        <f t="shared" si="1"/>
        <v>20156</v>
      </c>
      <c r="D74">
        <f>IF(VLOOKUP($A74,summary_table_most_rec!$A:$AI,35,FALSE)="keep",VLOOKUP($A74,summary_table_most_rec!$A:$AD,summary_table_most_rec!G$1,FALSE),VLOOKUP($A74,'manual check'!$A:$AE,'manual check'!H$1,FALSE))</f>
        <v>0</v>
      </c>
      <c r="E74">
        <f>IF(VLOOKUP($A74,summary_table_most_rec!$A:$AI,35,FALSE)="keep",VLOOKUP($A74,summary_table_most_rec!$A:$AD,summary_table_most_rec!H$1,FALSE),VLOOKUP($A74,'manual check'!$A:$AE,'manual check'!I$1,FALSE))</f>
        <v>0</v>
      </c>
      <c r="F74">
        <f>IF(VLOOKUP($A74,summary_table_most_rec!$A:$AI,35,FALSE)="keep",VLOOKUP($A74,summary_table_most_rec!$A:$AD,summary_table_most_rec!I$1,FALSE),VLOOKUP($A74,'manual check'!$A:$AE,'manual check'!J$1,FALSE))</f>
        <v>0</v>
      </c>
      <c r="G74">
        <f>IF(VLOOKUP($A74,summary_table_most_rec!$A:$AI,35,FALSE)="keep",VLOOKUP($A74,summary_table_most_rec!$A:$AD,summary_table_most_rec!J$1,FALSE),VLOOKUP($A74,'manual check'!$A:$AE,'manual check'!K$1,FALSE))</f>
        <v>0</v>
      </c>
      <c r="H74">
        <f>IF(VLOOKUP($A74,summary_table_most_rec!$A:$AI,35,FALSE)="keep",VLOOKUP($A74,summary_table_most_rec!$A:$AD,summary_table_most_rec!K$1,FALSE),VLOOKUP($A74,'manual check'!$A:$AE,'manual check'!L$1,FALSE))</f>
        <v>1606</v>
      </c>
      <c r="I74">
        <f>IF(VLOOKUP($A74,summary_table_most_rec!$A:$AI,35,FALSE)="keep",VLOOKUP($A74,summary_table_most_rec!$A:$AD,summary_table_most_rec!L$1,FALSE),VLOOKUP($A74,'manual check'!$A:$AE,'manual check'!M$1,FALSE))</f>
        <v>0</v>
      </c>
      <c r="J74">
        <f>IF(VLOOKUP($A74,summary_table_most_rec!$A:$AI,35,FALSE)="keep",VLOOKUP($A74,summary_table_most_rec!$A:$AD,summary_table_most_rec!M$1,FALSE),VLOOKUP($A74,'manual check'!$A:$AE,'manual check'!N$1,FALSE))</f>
        <v>0</v>
      </c>
      <c r="K74">
        <f>IF(VLOOKUP($A74,summary_table_most_rec!$A:$AI,35,FALSE)="keep",VLOOKUP($A74,summary_table_most_rec!$A:$AD,summary_table_most_rec!N$1,FALSE),VLOOKUP($A74,'manual check'!$A:$AE,'manual check'!O$1,FALSE))</f>
        <v>11038</v>
      </c>
      <c r="L74">
        <f>IF(VLOOKUP($A74,summary_table_most_rec!$A:$AI,35,FALSE)="keep",VLOOKUP($A74,summary_table_most_rec!$A:$AD,summary_table_most_rec!O$1,FALSE),VLOOKUP($A74,'manual check'!$A:$AE,'manual check'!P$1,FALSE))</f>
        <v>4171</v>
      </c>
      <c r="M74">
        <f>IF(VLOOKUP($A74,summary_table_most_rec!$A:$AI,35,FALSE)="keep",VLOOKUP($A74,summary_table_most_rec!$A:$AD,summary_table_most_rec!P$1,FALSE),VLOOKUP($A74,'manual check'!$A:$AE,'manual check'!Q$1,FALSE))</f>
        <v>0</v>
      </c>
      <c r="N74">
        <f>IF(VLOOKUP($A74,summary_table_most_rec!$A:$AI,35,FALSE)="keep",VLOOKUP($A74,summary_table_most_rec!$A:$AD,summary_table_most_rec!Q$1,FALSE),VLOOKUP($A74,'manual check'!$A:$AE,'manual check'!R$1,FALSE))</f>
        <v>0</v>
      </c>
      <c r="O74">
        <f>IF(VLOOKUP($A74,summary_table_most_rec!$A:$AI,35,FALSE)="keep",VLOOKUP($A74,summary_table_most_rec!$A:$AD,summary_table_most_rec!R$1,FALSE),VLOOKUP($A74,'manual check'!$A:$AE,'manual check'!S$1,FALSE))</f>
        <v>2290</v>
      </c>
      <c r="P74">
        <f>IF(VLOOKUP($A74,summary_table_most_rec!$A:$AI,35,FALSE)="keep",VLOOKUP($A74,summary_table_most_rec!$A:$AD,summary_table_most_rec!S$1,FALSE),VLOOKUP($A74,'manual check'!$A:$AE,'manual check'!T$1,FALSE))</f>
        <v>0</v>
      </c>
      <c r="Q74">
        <f>IF(VLOOKUP($A74,summary_table_most_rec!$A:$AI,35,FALSE)="keep",VLOOKUP($A74,summary_table_most_rec!$A:$AD,summary_table_most_rec!T$1,FALSE),VLOOKUP($A74,'manual check'!$A:$AE,'manual check'!U$1,FALSE))</f>
        <v>0</v>
      </c>
      <c r="R74">
        <f>IF(VLOOKUP($A74,summary_table_most_rec!$A:$AI,35,FALSE)="keep",VLOOKUP($A74,summary_table_most_rec!$A:$AD,summary_table_most_rec!U$1,FALSE),VLOOKUP($A74,'manual check'!$A:$AE,'manual check'!V$1,FALSE))</f>
        <v>0</v>
      </c>
      <c r="S74">
        <f>IF(VLOOKUP($A74,summary_table_most_rec!$A:$AI,35,FALSE)="keep",VLOOKUP($A74,summary_table_most_rec!$A:$AD,summary_table_most_rec!V$1,FALSE),VLOOKUP($A74,'manual check'!$A:$AE,'manual check'!W$1,FALSE))</f>
        <v>0</v>
      </c>
      <c r="T74">
        <f>IF(VLOOKUP($A74,summary_table_most_rec!$A:$AI,35,FALSE)="keep",VLOOKUP($A74,summary_table_most_rec!$A:$AD,summary_table_most_rec!W$1,FALSE),VLOOKUP($A74,'manual check'!$A:$AE,'manual check'!X$1,FALSE))</f>
        <v>0</v>
      </c>
      <c r="U74">
        <f>IF(VLOOKUP($A74,summary_table_most_rec!$A:$AI,35,FALSE)="keep",VLOOKUP($A74,summary_table_most_rec!$A:$AD,summary_table_most_rec!X$1,FALSE),VLOOKUP($A74,'manual check'!$A:$AE,'manual check'!Y$1,FALSE))</f>
        <v>0</v>
      </c>
      <c r="V74">
        <f>IF(VLOOKUP($A74,summary_table_most_rec!$A:$AI,35,FALSE)="keep",VLOOKUP($A74,summary_table_most_rec!$A:$AD,summary_table_most_rec!Y$1,FALSE),VLOOKUP($A74,'manual check'!$A:$AE,'manual check'!Z$1,FALSE))</f>
        <v>0</v>
      </c>
      <c r="W74">
        <f>IF(VLOOKUP($A74,summary_table_most_rec!$A:$AI,35,FALSE)="keep",VLOOKUP($A74,summary_table_most_rec!$A:$AD,summary_table_most_rec!Z$1,FALSE),VLOOKUP($A74,'manual check'!$A:$AE,'manual check'!AA$1,FALSE))</f>
        <v>0</v>
      </c>
      <c r="X74">
        <f>IF(VLOOKUP($A74,summary_table_most_rec!$A:$AI,35,FALSE)="keep",VLOOKUP($A74,summary_table_most_rec!$A:$AD,summary_table_most_rec!AA$1,FALSE),VLOOKUP($A74,'manual check'!$A:$AE,'manual check'!AB$1,FALSE))</f>
        <v>0</v>
      </c>
      <c r="Y74">
        <f>IF(VLOOKUP($A74,summary_table_most_rec!$A:$AI,35,FALSE)="keep",VLOOKUP($A74,summary_table_most_rec!$A:$AD,summary_table_most_rec!AB$1,FALSE),VLOOKUP($A74,'manual check'!$A:$AE,'manual check'!AC$1,FALSE))</f>
        <v>0</v>
      </c>
      <c r="Z74">
        <f>IF(VLOOKUP($A74,summary_table_most_rec!$A:$AI,35,FALSE)="keep",VLOOKUP($A74,summary_table_most_rec!$A:$AD,summary_table_most_rec!AC$1,FALSE),VLOOKUP($A74,'manual check'!$A:$AE,'manual check'!AD$1,FALSE))</f>
        <v>0</v>
      </c>
      <c r="AA74">
        <f>IF(VLOOKUP($A74,summary_table_most_rec!$A:$AI,35,FALSE)="keep",VLOOKUP($A74,summary_table_most_rec!$A:$AD,summary_table_most_rec!AD$1,FALSE),VLOOKUP($A74,'manual check'!$A:$AE,'manual check'!AE$1,FALSE))</f>
        <v>1051</v>
      </c>
    </row>
    <row r="75" spans="1:27" x14ac:dyDescent="0.3">
      <c r="A75" t="s">
        <v>116</v>
      </c>
      <c r="B75" s="9" t="str">
        <f>IF(VLOOKUP($A75,summary_table_most_rec!$A:$AI,35,FALSE)="keep","2020",VLOOKUP(Tabelle4[[#This Row],[Fish Stock]],'manual check'!$A:$AI,35,FALSE))</f>
        <v>2020</v>
      </c>
      <c r="C75" s="9">
        <f t="shared" si="1"/>
        <v>548.58960000000002</v>
      </c>
      <c r="D75">
        <f>IF(VLOOKUP($A75,summary_table_most_rec!$A:$AI,35,FALSE)="keep",VLOOKUP($A75,summary_table_most_rec!$A:$AD,summary_table_most_rec!G$1,FALSE),VLOOKUP($A75,'manual check'!$A:$AE,'manual check'!H$1,FALSE))</f>
        <v>0</v>
      </c>
      <c r="E75">
        <f>IF(VLOOKUP($A75,summary_table_most_rec!$A:$AI,35,FALSE)="keep",VLOOKUP($A75,summary_table_most_rec!$A:$AD,summary_table_most_rec!H$1,FALSE),VLOOKUP($A75,'manual check'!$A:$AE,'manual check'!I$1,FALSE))</f>
        <v>0</v>
      </c>
      <c r="F75">
        <f>IF(VLOOKUP($A75,summary_table_most_rec!$A:$AI,35,FALSE)="keep",VLOOKUP($A75,summary_table_most_rec!$A:$AD,summary_table_most_rec!I$1,FALSE),VLOOKUP($A75,'manual check'!$A:$AE,'manual check'!J$1,FALSE))</f>
        <v>10</v>
      </c>
      <c r="G75">
        <f>IF(VLOOKUP($A75,summary_table_most_rec!$A:$AI,35,FALSE)="keep",VLOOKUP($A75,summary_table_most_rec!$A:$AD,summary_table_most_rec!J$1,FALSE),VLOOKUP($A75,'manual check'!$A:$AE,'manual check'!K$1,FALSE))</f>
        <v>0</v>
      </c>
      <c r="H75">
        <f>IF(VLOOKUP($A75,summary_table_most_rec!$A:$AI,35,FALSE)="keep",VLOOKUP($A75,summary_table_most_rec!$A:$AD,summary_table_most_rec!K$1,FALSE),VLOOKUP($A75,'manual check'!$A:$AE,'manual check'!L$1,FALSE))</f>
        <v>0</v>
      </c>
      <c r="I75">
        <f>IF(VLOOKUP($A75,summary_table_most_rec!$A:$AI,35,FALSE)="keep",VLOOKUP($A75,summary_table_most_rec!$A:$AD,summary_table_most_rec!L$1,FALSE),VLOOKUP($A75,'manual check'!$A:$AE,'manual check'!M$1,FALSE))</f>
        <v>0</v>
      </c>
      <c r="J75">
        <f>IF(VLOOKUP($A75,summary_table_most_rec!$A:$AI,35,FALSE)="keep",VLOOKUP($A75,summary_table_most_rec!$A:$AD,summary_table_most_rec!M$1,FALSE),VLOOKUP($A75,'manual check'!$A:$AE,'manual check'!N$1,FALSE))</f>
        <v>0</v>
      </c>
      <c r="K75">
        <f>IF(VLOOKUP($A75,summary_table_most_rec!$A:$AI,35,FALSE)="keep",VLOOKUP($A75,summary_table_most_rec!$A:$AD,summary_table_most_rec!N$1,FALSE),VLOOKUP($A75,'manual check'!$A:$AE,'manual check'!O$1,FALSE))</f>
        <v>9.8119999999999994</v>
      </c>
      <c r="L75">
        <f>IF(VLOOKUP($A75,summary_table_most_rec!$A:$AI,35,FALSE)="keep",VLOOKUP($A75,summary_table_most_rec!$A:$AD,summary_table_most_rec!O$1,FALSE),VLOOKUP($A75,'manual check'!$A:$AE,'manual check'!P$1,FALSE))</f>
        <v>387.35449999999997</v>
      </c>
      <c r="M75">
        <f>IF(VLOOKUP($A75,summary_table_most_rec!$A:$AI,35,FALSE)="keep",VLOOKUP($A75,summary_table_most_rec!$A:$AD,summary_table_most_rec!P$1,FALSE),VLOOKUP($A75,'manual check'!$A:$AE,'manual check'!Q$1,FALSE))</f>
        <v>0</v>
      </c>
      <c r="N75">
        <f>IF(VLOOKUP($A75,summary_table_most_rec!$A:$AI,35,FALSE)="keep",VLOOKUP($A75,summary_table_most_rec!$A:$AD,summary_table_most_rec!Q$1,FALSE),VLOOKUP($A75,'manual check'!$A:$AE,'manual check'!R$1,FALSE))</f>
        <v>0</v>
      </c>
      <c r="O75">
        <f>IF(VLOOKUP($A75,summary_table_most_rec!$A:$AI,35,FALSE)="keep",VLOOKUP($A75,summary_table_most_rec!$A:$AD,summary_table_most_rec!R$1,FALSE),VLOOKUP($A75,'manual check'!$A:$AE,'manual check'!S$1,FALSE))</f>
        <v>127.67910000000001</v>
      </c>
      <c r="P75">
        <f>IF(VLOOKUP($A75,summary_table_most_rec!$A:$AI,35,FALSE)="keep",VLOOKUP($A75,summary_table_most_rec!$A:$AD,summary_table_most_rec!S$1,FALSE),VLOOKUP($A75,'manual check'!$A:$AE,'manual check'!T$1,FALSE))</f>
        <v>0</v>
      </c>
      <c r="Q75">
        <f>IF(VLOOKUP($A75,summary_table_most_rec!$A:$AI,35,FALSE)="keep",VLOOKUP($A75,summary_table_most_rec!$A:$AD,summary_table_most_rec!T$1,FALSE),VLOOKUP($A75,'manual check'!$A:$AE,'manual check'!U$1,FALSE))</f>
        <v>0</v>
      </c>
      <c r="R75">
        <f>IF(VLOOKUP($A75,summary_table_most_rec!$A:$AI,35,FALSE)="keep",VLOOKUP($A75,summary_table_most_rec!$A:$AD,summary_table_most_rec!U$1,FALSE),VLOOKUP($A75,'manual check'!$A:$AE,'manual check'!V$1,FALSE))</f>
        <v>0</v>
      </c>
      <c r="S75">
        <f>IF(VLOOKUP($A75,summary_table_most_rec!$A:$AI,35,FALSE)="keep",VLOOKUP($A75,summary_table_most_rec!$A:$AD,summary_table_most_rec!V$1,FALSE),VLOOKUP($A75,'manual check'!$A:$AE,'manual check'!W$1,FALSE))</f>
        <v>0</v>
      </c>
      <c r="T75">
        <f>IF(VLOOKUP($A75,summary_table_most_rec!$A:$AI,35,FALSE)="keep",VLOOKUP($A75,summary_table_most_rec!$A:$AD,summary_table_most_rec!W$1,FALSE),VLOOKUP($A75,'manual check'!$A:$AE,'manual check'!X$1,FALSE))</f>
        <v>0</v>
      </c>
      <c r="U75">
        <f>IF(VLOOKUP($A75,summary_table_most_rec!$A:$AI,35,FALSE)="keep",VLOOKUP($A75,summary_table_most_rec!$A:$AD,summary_table_most_rec!X$1,FALSE),VLOOKUP($A75,'manual check'!$A:$AE,'manual check'!Y$1,FALSE))</f>
        <v>13.744</v>
      </c>
      <c r="V75">
        <f>IF(VLOOKUP($A75,summary_table_most_rec!$A:$AI,35,FALSE)="keep",VLOOKUP($A75,summary_table_most_rec!$A:$AD,summary_table_most_rec!Y$1,FALSE),VLOOKUP($A75,'manual check'!$A:$AE,'manual check'!Z$1,FALSE))</f>
        <v>0</v>
      </c>
      <c r="W75">
        <f>IF(VLOOKUP($A75,summary_table_most_rec!$A:$AI,35,FALSE)="keep",VLOOKUP($A75,summary_table_most_rec!$A:$AD,summary_table_most_rec!Z$1,FALSE),VLOOKUP($A75,'manual check'!$A:$AE,'manual check'!AA$1,FALSE))</f>
        <v>0</v>
      </c>
      <c r="X75">
        <f>IF(VLOOKUP($A75,summary_table_most_rec!$A:$AI,35,FALSE)="keep",VLOOKUP($A75,summary_table_most_rec!$A:$AD,summary_table_most_rec!AA$1,FALSE),VLOOKUP($A75,'manual check'!$A:$AE,'manual check'!AB$1,FALSE))</f>
        <v>0</v>
      </c>
      <c r="Y75">
        <f>IF(VLOOKUP($A75,summary_table_most_rec!$A:$AI,35,FALSE)="keep",VLOOKUP($A75,summary_table_most_rec!$A:$AD,summary_table_most_rec!AB$1,FALSE),VLOOKUP($A75,'manual check'!$A:$AE,'manual check'!AC$1,FALSE))</f>
        <v>0</v>
      </c>
      <c r="Z75">
        <f>IF(VLOOKUP($A75,summary_table_most_rec!$A:$AI,35,FALSE)="keep",VLOOKUP($A75,summary_table_most_rec!$A:$AD,summary_table_most_rec!AC$1,FALSE),VLOOKUP($A75,'manual check'!$A:$AE,'manual check'!AD$1,FALSE))</f>
        <v>0</v>
      </c>
      <c r="AA75">
        <f>IF(VLOOKUP($A75,summary_table_most_rec!$A:$AI,35,FALSE)="keep",VLOOKUP($A75,summary_table_most_rec!$A:$AD,summary_table_most_rec!AD$1,FALSE),VLOOKUP($A75,'manual check'!$A:$AE,'manual check'!AE$1,FALSE))</f>
        <v>0</v>
      </c>
    </row>
    <row r="76" spans="1:27" x14ac:dyDescent="0.3">
      <c r="A76" t="s">
        <v>117</v>
      </c>
      <c r="B76" s="9" t="str">
        <f>IF(VLOOKUP($A76,summary_table_most_rec!$A:$AI,35,FALSE)="keep","2020",VLOOKUP(Tabelle4[[#This Row],[Fish Stock]],'manual check'!$A:$AI,35,FALSE))</f>
        <v>2020</v>
      </c>
      <c r="C76" s="9">
        <f t="shared" si="1"/>
        <v>5700.9862000000012</v>
      </c>
      <c r="D76">
        <f>IF(VLOOKUP($A76,summary_table_most_rec!$A:$AI,35,FALSE)="keep",VLOOKUP($A76,summary_table_most_rec!$A:$AD,summary_table_most_rec!G$1,FALSE),VLOOKUP($A76,'manual check'!$A:$AE,'manual check'!H$1,FALSE))</f>
        <v>81.7</v>
      </c>
      <c r="E76">
        <f>IF(VLOOKUP($A76,summary_table_most_rec!$A:$AI,35,FALSE)="keep",VLOOKUP($A76,summary_table_most_rec!$A:$AD,summary_table_most_rec!H$1,FALSE),VLOOKUP($A76,'manual check'!$A:$AE,'manual check'!I$1,FALSE))</f>
        <v>0</v>
      </c>
      <c r="F76">
        <f>IF(VLOOKUP($A76,summary_table_most_rec!$A:$AI,35,FALSE)="keep",VLOOKUP($A76,summary_table_most_rec!$A:$AD,summary_table_most_rec!I$1,FALSE),VLOOKUP($A76,'manual check'!$A:$AE,'manual check'!J$1,FALSE))</f>
        <v>3</v>
      </c>
      <c r="G76">
        <f>IF(VLOOKUP($A76,summary_table_most_rec!$A:$AI,35,FALSE)="keep",VLOOKUP($A76,summary_table_most_rec!$A:$AD,summary_table_most_rec!J$1,FALSE),VLOOKUP($A76,'manual check'!$A:$AE,'manual check'!K$1,FALSE))</f>
        <v>0</v>
      </c>
      <c r="H76">
        <f>IF(VLOOKUP($A76,summary_table_most_rec!$A:$AI,35,FALSE)="keep",VLOOKUP($A76,summary_table_most_rec!$A:$AD,summary_table_most_rec!K$1,FALSE),VLOOKUP($A76,'manual check'!$A:$AE,'manual check'!L$1,FALSE))</f>
        <v>4.29</v>
      </c>
      <c r="I76">
        <f>IF(VLOOKUP($A76,summary_table_most_rec!$A:$AI,35,FALSE)="keep",VLOOKUP($A76,summary_table_most_rec!$A:$AD,summary_table_most_rec!L$1,FALSE),VLOOKUP($A76,'manual check'!$A:$AE,'manual check'!M$1,FALSE))</f>
        <v>0</v>
      </c>
      <c r="J76">
        <f>IF(VLOOKUP($A76,summary_table_most_rec!$A:$AI,35,FALSE)="keep",VLOOKUP($A76,summary_table_most_rec!$A:$AD,summary_table_most_rec!M$1,FALSE),VLOOKUP($A76,'manual check'!$A:$AE,'manual check'!N$1,FALSE))</f>
        <v>0</v>
      </c>
      <c r="K76">
        <f>IF(VLOOKUP($A76,summary_table_most_rec!$A:$AI,35,FALSE)="keep",VLOOKUP($A76,summary_table_most_rec!$A:$AD,summary_table_most_rec!N$1,FALSE),VLOOKUP($A76,'manual check'!$A:$AE,'manual check'!O$1,FALSE))</f>
        <v>2668.962</v>
      </c>
      <c r="L76">
        <f>IF(VLOOKUP($A76,summary_table_most_rec!$A:$AI,35,FALSE)="keep",VLOOKUP($A76,summary_table_most_rec!$A:$AD,summary_table_most_rec!O$1,FALSE),VLOOKUP($A76,'manual check'!$A:$AE,'manual check'!P$1,FALSE))</f>
        <v>335.14460000000003</v>
      </c>
      <c r="M76">
        <f>IF(VLOOKUP($A76,summary_table_most_rec!$A:$AI,35,FALSE)="keep",VLOOKUP($A76,summary_table_most_rec!$A:$AD,summary_table_most_rec!P$1,FALSE),VLOOKUP($A76,'manual check'!$A:$AE,'manual check'!Q$1,FALSE))</f>
        <v>0</v>
      </c>
      <c r="N76">
        <f>IF(VLOOKUP($A76,summary_table_most_rec!$A:$AI,35,FALSE)="keep",VLOOKUP($A76,summary_table_most_rec!$A:$AD,summary_table_most_rec!Q$1,FALSE),VLOOKUP($A76,'manual check'!$A:$AE,'manual check'!R$1,FALSE))</f>
        <v>0</v>
      </c>
      <c r="O76">
        <f>IF(VLOOKUP($A76,summary_table_most_rec!$A:$AI,35,FALSE)="keep",VLOOKUP($A76,summary_table_most_rec!$A:$AD,summary_table_most_rec!R$1,FALSE),VLOOKUP($A76,'manual check'!$A:$AE,'manual check'!S$1,FALSE))</f>
        <v>2474.6986000000002</v>
      </c>
      <c r="P76">
        <f>IF(VLOOKUP($A76,summary_table_most_rec!$A:$AI,35,FALSE)="keep",VLOOKUP($A76,summary_table_most_rec!$A:$AD,summary_table_most_rec!S$1,FALSE),VLOOKUP($A76,'manual check'!$A:$AE,'manual check'!T$1,FALSE))</f>
        <v>0</v>
      </c>
      <c r="Q76">
        <f>IF(VLOOKUP($A76,summary_table_most_rec!$A:$AI,35,FALSE)="keep",VLOOKUP($A76,summary_table_most_rec!$A:$AD,summary_table_most_rec!T$1,FALSE),VLOOKUP($A76,'manual check'!$A:$AE,'manual check'!U$1,FALSE))</f>
        <v>0</v>
      </c>
      <c r="R76">
        <f>IF(VLOOKUP($A76,summary_table_most_rec!$A:$AI,35,FALSE)="keep",VLOOKUP($A76,summary_table_most_rec!$A:$AD,summary_table_most_rec!U$1,FALSE),VLOOKUP($A76,'manual check'!$A:$AE,'manual check'!V$1,FALSE))</f>
        <v>0.746</v>
      </c>
      <c r="S76">
        <f>IF(VLOOKUP($A76,summary_table_most_rec!$A:$AI,35,FALSE)="keep",VLOOKUP($A76,summary_table_most_rec!$A:$AD,summary_table_most_rec!V$1,FALSE),VLOOKUP($A76,'manual check'!$A:$AE,'manual check'!W$1,FALSE))</f>
        <v>0</v>
      </c>
      <c r="T76">
        <f>IF(VLOOKUP($A76,summary_table_most_rec!$A:$AI,35,FALSE)="keep",VLOOKUP($A76,summary_table_most_rec!$A:$AD,summary_table_most_rec!W$1,FALSE),VLOOKUP($A76,'manual check'!$A:$AE,'manual check'!X$1,FALSE))</f>
        <v>0</v>
      </c>
      <c r="U76">
        <f>IF(VLOOKUP($A76,summary_table_most_rec!$A:$AI,35,FALSE)="keep",VLOOKUP($A76,summary_table_most_rec!$A:$AD,summary_table_most_rec!X$1,FALSE),VLOOKUP($A76,'manual check'!$A:$AE,'manual check'!Y$1,FALSE))</f>
        <v>130.97</v>
      </c>
      <c r="V76">
        <f>IF(VLOOKUP($A76,summary_table_most_rec!$A:$AI,35,FALSE)="keep",VLOOKUP($A76,summary_table_most_rec!$A:$AD,summary_table_most_rec!Y$1,FALSE),VLOOKUP($A76,'manual check'!$A:$AE,'manual check'!Z$1,FALSE))</f>
        <v>0</v>
      </c>
      <c r="W76">
        <f>IF(VLOOKUP($A76,summary_table_most_rec!$A:$AI,35,FALSE)="keep",VLOOKUP($A76,summary_table_most_rec!$A:$AD,summary_table_most_rec!Z$1,FALSE),VLOOKUP($A76,'manual check'!$A:$AE,'manual check'!AA$1,FALSE))</f>
        <v>1.4750000000000001</v>
      </c>
      <c r="X76">
        <f>IF(VLOOKUP($A76,summary_table_most_rec!$A:$AI,35,FALSE)="keep",VLOOKUP($A76,summary_table_most_rec!$A:$AD,summary_table_most_rec!AA$1,FALSE),VLOOKUP($A76,'manual check'!$A:$AE,'manual check'!AB$1,FALSE))</f>
        <v>0</v>
      </c>
      <c r="Y76">
        <f>IF(VLOOKUP($A76,summary_table_most_rec!$A:$AI,35,FALSE)="keep",VLOOKUP($A76,summary_table_most_rec!$A:$AD,summary_table_most_rec!AB$1,FALSE),VLOOKUP($A76,'manual check'!$A:$AE,'manual check'!AC$1,FALSE))</f>
        <v>0</v>
      </c>
      <c r="Z76">
        <f>IF(VLOOKUP($A76,summary_table_most_rec!$A:$AI,35,FALSE)="keep",VLOOKUP($A76,summary_table_most_rec!$A:$AD,summary_table_most_rec!AC$1,FALSE),VLOOKUP($A76,'manual check'!$A:$AE,'manual check'!AD$1,FALSE))</f>
        <v>0</v>
      </c>
      <c r="AA76">
        <f>IF(VLOOKUP($A76,summary_table_most_rec!$A:$AI,35,FALSE)="keep",VLOOKUP($A76,summary_table_most_rec!$A:$AD,summary_table_most_rec!AD$1,FALSE),VLOOKUP($A76,'manual check'!$A:$AE,'manual check'!AE$1,FALSE))</f>
        <v>0</v>
      </c>
    </row>
    <row r="77" spans="1:27" x14ac:dyDescent="0.3">
      <c r="A77" t="s">
        <v>118</v>
      </c>
      <c r="B77" s="9">
        <f>IF(VLOOKUP($A77,summary_table_most_rec!$A:$AI,35,FALSE)="keep","2020",VLOOKUP(Tabelle4[[#This Row],[Fish Stock]],'manual check'!$A:$AI,35,FALSE))</f>
        <v>2021</v>
      </c>
      <c r="C77" s="9">
        <f t="shared" si="1"/>
        <v>22660</v>
      </c>
      <c r="D77">
        <f>IF(VLOOKUP($A77,summary_table_most_rec!$A:$AI,35,FALSE)="keep",VLOOKUP($A77,summary_table_most_rec!$A:$AD,summary_table_most_rec!G$1,FALSE),VLOOKUP($A77,'manual check'!$A:$AE,'manual check'!H$1,FALSE))</f>
        <v>561</v>
      </c>
      <c r="E77">
        <f>IF(VLOOKUP($A77,summary_table_most_rec!$A:$AI,35,FALSE)="keep",VLOOKUP($A77,summary_table_most_rec!$A:$AD,summary_table_most_rec!H$1,FALSE),VLOOKUP($A77,'manual check'!$A:$AE,'manual check'!I$1,FALSE))</f>
        <v>195</v>
      </c>
      <c r="F77">
        <f>IF(VLOOKUP($A77,summary_table_most_rec!$A:$AI,35,FALSE)="keep",VLOOKUP($A77,summary_table_most_rec!$A:$AD,summary_table_most_rec!I$1,FALSE),VLOOKUP($A77,'manual check'!$A:$AE,'manual check'!J$1,FALSE))</f>
        <v>2493</v>
      </c>
      <c r="G77">
        <f>IF(VLOOKUP($A77,summary_table_most_rec!$A:$AI,35,FALSE)="keep",VLOOKUP($A77,summary_table_most_rec!$A:$AD,summary_table_most_rec!J$1,FALSE),VLOOKUP($A77,'manual check'!$A:$AE,'manual check'!K$1,FALSE))</f>
        <v>0</v>
      </c>
      <c r="H77">
        <f>IF(VLOOKUP($A77,summary_table_most_rec!$A:$AI,35,FALSE)="keep",VLOOKUP($A77,summary_table_most_rec!$A:$AD,summary_table_most_rec!K$1,FALSE),VLOOKUP($A77,'manual check'!$A:$AE,'manual check'!L$1,FALSE))</f>
        <v>0</v>
      </c>
      <c r="I77">
        <f>IF(VLOOKUP($A77,summary_table_most_rec!$A:$AI,35,FALSE)="keep",VLOOKUP($A77,summary_table_most_rec!$A:$AD,summary_table_most_rec!L$1,FALSE),VLOOKUP($A77,'manual check'!$A:$AE,'manual check'!M$1,FALSE))</f>
        <v>0</v>
      </c>
      <c r="J77">
        <f>IF(VLOOKUP($A77,summary_table_most_rec!$A:$AI,35,FALSE)="keep",VLOOKUP($A77,summary_table_most_rec!$A:$AD,summary_table_most_rec!M$1,FALSE),VLOOKUP($A77,'manual check'!$A:$AE,'manual check'!N$1,FALSE))</f>
        <v>0</v>
      </c>
      <c r="K77">
        <f>IF(VLOOKUP($A77,summary_table_most_rec!$A:$AI,35,FALSE)="keep",VLOOKUP($A77,summary_table_most_rec!$A:$AD,summary_table_most_rec!N$1,FALSE),VLOOKUP($A77,'manual check'!$A:$AE,'manual check'!O$1,FALSE))</f>
        <v>2196</v>
      </c>
      <c r="L77">
        <f>IF(VLOOKUP($A77,summary_table_most_rec!$A:$AI,35,FALSE)="keep",VLOOKUP($A77,summary_table_most_rec!$A:$AD,summary_table_most_rec!O$1,FALSE),VLOOKUP($A77,'manual check'!$A:$AE,'manual check'!P$1,FALSE))</f>
        <v>12001</v>
      </c>
      <c r="M77">
        <f>IF(VLOOKUP($A77,summary_table_most_rec!$A:$AI,35,FALSE)="keep",VLOOKUP($A77,summary_table_most_rec!$A:$AD,summary_table_most_rec!P$1,FALSE),VLOOKUP($A77,'manual check'!$A:$AE,'manual check'!Q$1,FALSE))</f>
        <v>0</v>
      </c>
      <c r="N77">
        <f>IF(VLOOKUP($A77,summary_table_most_rec!$A:$AI,35,FALSE)="keep",VLOOKUP($A77,summary_table_most_rec!$A:$AD,summary_table_most_rec!Q$1,FALSE),VLOOKUP($A77,'manual check'!$A:$AE,'manual check'!R$1,FALSE))</f>
        <v>0</v>
      </c>
      <c r="O77">
        <f>IF(VLOOKUP($A77,summary_table_most_rec!$A:$AI,35,FALSE)="keep",VLOOKUP($A77,summary_table_most_rec!$A:$AD,summary_table_most_rec!R$1,FALSE),VLOOKUP($A77,'manual check'!$A:$AE,'manual check'!S$1,FALSE))</f>
        <v>0</v>
      </c>
      <c r="P77">
        <f>IF(VLOOKUP($A77,summary_table_most_rec!$A:$AI,35,FALSE)="keep",VLOOKUP($A77,summary_table_most_rec!$A:$AD,summary_table_most_rec!S$1,FALSE),VLOOKUP($A77,'manual check'!$A:$AE,'manual check'!T$1,FALSE))</f>
        <v>0</v>
      </c>
      <c r="Q77">
        <f>IF(VLOOKUP($A77,summary_table_most_rec!$A:$AI,35,FALSE)="keep",VLOOKUP($A77,summary_table_most_rec!$A:$AD,summary_table_most_rec!T$1,FALSE),VLOOKUP($A77,'manual check'!$A:$AE,'manual check'!U$1,FALSE))</f>
        <v>0</v>
      </c>
      <c r="R77">
        <f>IF(VLOOKUP($A77,summary_table_most_rec!$A:$AI,35,FALSE)="keep",VLOOKUP($A77,summary_table_most_rec!$A:$AD,summary_table_most_rec!U$1,FALSE),VLOOKUP($A77,'manual check'!$A:$AE,'manual check'!V$1,FALSE))</f>
        <v>0</v>
      </c>
      <c r="S77">
        <f>IF(VLOOKUP($A77,summary_table_most_rec!$A:$AI,35,FALSE)="keep",VLOOKUP($A77,summary_table_most_rec!$A:$AD,summary_table_most_rec!V$1,FALSE),VLOOKUP($A77,'manual check'!$A:$AE,'manual check'!W$1,FALSE))</f>
        <v>0</v>
      </c>
      <c r="T77">
        <f>IF(VLOOKUP($A77,summary_table_most_rec!$A:$AI,35,FALSE)="keep",VLOOKUP($A77,summary_table_most_rec!$A:$AD,summary_table_most_rec!W$1,FALSE),VLOOKUP($A77,'manual check'!$A:$AE,'manual check'!X$1,FALSE))</f>
        <v>0</v>
      </c>
      <c r="U77">
        <f>IF(VLOOKUP($A77,summary_table_most_rec!$A:$AI,35,FALSE)="keep",VLOOKUP($A77,summary_table_most_rec!$A:$AD,summary_table_most_rec!X$1,FALSE),VLOOKUP($A77,'manual check'!$A:$AE,'manual check'!Y$1,FALSE))</f>
        <v>940</v>
      </c>
      <c r="V77">
        <f>IF(VLOOKUP($A77,summary_table_most_rec!$A:$AI,35,FALSE)="keep",VLOOKUP($A77,summary_table_most_rec!$A:$AD,summary_table_most_rec!Y$1,FALSE),VLOOKUP($A77,'manual check'!$A:$AE,'manual check'!Z$1,FALSE))</f>
        <v>1099</v>
      </c>
      <c r="W77">
        <f>IF(VLOOKUP($A77,summary_table_most_rec!$A:$AI,35,FALSE)="keep",VLOOKUP($A77,summary_table_most_rec!$A:$AD,summary_table_most_rec!Z$1,FALSE),VLOOKUP($A77,'manual check'!$A:$AE,'manual check'!AA$1,FALSE))</f>
        <v>0</v>
      </c>
      <c r="X77">
        <f>IF(VLOOKUP($A77,summary_table_most_rec!$A:$AI,35,FALSE)="keep",VLOOKUP($A77,summary_table_most_rec!$A:$AD,summary_table_most_rec!AA$1,FALSE),VLOOKUP($A77,'manual check'!$A:$AE,'manual check'!AB$1,FALSE))</f>
        <v>0</v>
      </c>
      <c r="Y77">
        <f>IF(VLOOKUP($A77,summary_table_most_rec!$A:$AI,35,FALSE)="keep",VLOOKUP($A77,summary_table_most_rec!$A:$AD,summary_table_most_rec!AB$1,FALSE),VLOOKUP($A77,'manual check'!$A:$AE,'manual check'!AC$1,FALSE))</f>
        <v>0</v>
      </c>
      <c r="Z77">
        <f>IF(VLOOKUP($A77,summary_table_most_rec!$A:$AI,35,FALSE)="keep",VLOOKUP($A77,summary_table_most_rec!$A:$AD,summary_table_most_rec!AC$1,FALSE),VLOOKUP($A77,'manual check'!$A:$AE,'manual check'!AD$1,FALSE))</f>
        <v>50</v>
      </c>
      <c r="AA77">
        <f>IF(VLOOKUP($A77,summary_table_most_rec!$A:$AI,35,FALSE)="keep",VLOOKUP($A77,summary_table_most_rec!$A:$AD,summary_table_most_rec!AD$1,FALSE),VLOOKUP($A77,'manual check'!$A:$AE,'manual check'!AE$1,FALSE))</f>
        <v>3125</v>
      </c>
    </row>
    <row r="81" spans="1:27" x14ac:dyDescent="0.3">
      <c r="A81">
        <v>1</v>
      </c>
      <c r="B81">
        <v>2</v>
      </c>
      <c r="C81">
        <v>3</v>
      </c>
      <c r="D81">
        <v>4</v>
      </c>
      <c r="E81">
        <v>5</v>
      </c>
      <c r="F81">
        <v>6</v>
      </c>
      <c r="G81">
        <v>7</v>
      </c>
      <c r="H81">
        <v>8</v>
      </c>
      <c r="I81">
        <v>9</v>
      </c>
      <c r="J81">
        <v>10</v>
      </c>
      <c r="K81">
        <v>11</v>
      </c>
      <c r="L81">
        <v>12</v>
      </c>
      <c r="M81">
        <v>13</v>
      </c>
      <c r="N81">
        <v>14</v>
      </c>
      <c r="O81">
        <v>15</v>
      </c>
      <c r="P81">
        <v>16</v>
      </c>
      <c r="Q81">
        <v>17</v>
      </c>
      <c r="R81">
        <v>18</v>
      </c>
      <c r="S81">
        <v>19</v>
      </c>
      <c r="T81">
        <v>20</v>
      </c>
      <c r="U81">
        <v>21</v>
      </c>
      <c r="V81">
        <v>22</v>
      </c>
      <c r="W81">
        <v>23</v>
      </c>
      <c r="X81">
        <v>24</v>
      </c>
      <c r="Y81">
        <v>25</v>
      </c>
      <c r="Z81">
        <v>26</v>
      </c>
      <c r="AA81">
        <v>27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9F08-3E8D-4E30-9FC0-357805BAD039}">
  <dimension ref="A1:AC129"/>
  <sheetViews>
    <sheetView zoomScale="55" zoomScaleNormal="55" workbookViewId="0">
      <selection activeCell="J23" sqref="J23"/>
    </sheetView>
  </sheetViews>
  <sheetFormatPr baseColWidth="10" defaultRowHeight="14.4" x14ac:dyDescent="0.3"/>
  <sheetData>
    <row r="1" spans="1:29" x14ac:dyDescent="0.3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G1" t="s">
        <v>7</v>
      </c>
      <c r="H1" t="s">
        <v>8</v>
      </c>
      <c r="I1" t="s">
        <v>9</v>
      </c>
      <c r="J1" t="s">
        <v>11</v>
      </c>
      <c r="K1" t="s">
        <v>13</v>
      </c>
      <c r="L1" t="s">
        <v>14</v>
      </c>
      <c r="M1" t="s">
        <v>15</v>
      </c>
      <c r="N1" t="s">
        <v>16</v>
      </c>
      <c r="O1" t="s">
        <v>18</v>
      </c>
      <c r="P1" t="s">
        <v>21</v>
      </c>
      <c r="Q1" t="s">
        <v>22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</row>
    <row r="2" spans="1:29" x14ac:dyDescent="0.3">
      <c r="A2" t="s">
        <v>273</v>
      </c>
      <c r="B2" t="s">
        <v>274</v>
      </c>
      <c r="C2" t="s">
        <v>275</v>
      </c>
      <c r="D2" t="s">
        <v>7</v>
      </c>
      <c r="E2">
        <v>0</v>
      </c>
      <c r="G2" s="41">
        <f>SUMIF($D:$D,G$1,$E:$E)</f>
        <v>0</v>
      </c>
      <c r="H2" s="41">
        <f t="shared" ref="H2:W2" si="0">SUMIF($D:$D,H$1,$E:$E)</f>
        <v>945.29649999999992</v>
      </c>
      <c r="I2" s="41">
        <f t="shared" si="0"/>
        <v>5545</v>
      </c>
      <c r="J2" s="41">
        <f t="shared" si="0"/>
        <v>16235.019999999999</v>
      </c>
      <c r="K2" s="41">
        <f t="shared" si="0"/>
        <v>125.73735000000001</v>
      </c>
      <c r="L2" s="41">
        <f t="shared" si="0"/>
        <v>0</v>
      </c>
      <c r="M2" s="41">
        <f t="shared" si="0"/>
        <v>0</v>
      </c>
      <c r="N2" s="41">
        <f t="shared" si="0"/>
        <v>0.28000000000000003</v>
      </c>
      <c r="O2" s="41">
        <f t="shared" si="0"/>
        <v>0</v>
      </c>
      <c r="P2" s="41">
        <f t="shared" si="0"/>
        <v>0</v>
      </c>
      <c r="Q2" s="41">
        <f t="shared" si="0"/>
        <v>0.192</v>
      </c>
      <c r="R2" s="41">
        <f t="shared" si="0"/>
        <v>14065.817999999999</v>
      </c>
      <c r="S2" s="41">
        <f t="shared" si="0"/>
        <v>12815.11</v>
      </c>
      <c r="T2" s="41">
        <f t="shared" si="0"/>
        <v>989.35</v>
      </c>
      <c r="U2" s="41">
        <f t="shared" si="0"/>
        <v>35.32</v>
      </c>
      <c r="V2" s="41">
        <f t="shared" si="0"/>
        <v>0</v>
      </c>
      <c r="W2" s="41">
        <f t="shared" si="0"/>
        <v>1.7352000000000001</v>
      </c>
    </row>
    <row r="3" spans="1:29" x14ac:dyDescent="0.3">
      <c r="A3" t="s">
        <v>273</v>
      </c>
      <c r="B3" t="s">
        <v>276</v>
      </c>
      <c r="C3" t="s">
        <v>275</v>
      </c>
      <c r="D3" t="s">
        <v>7</v>
      </c>
      <c r="E3">
        <v>0</v>
      </c>
    </row>
    <row r="4" spans="1:29" x14ac:dyDescent="0.3">
      <c r="A4" t="s">
        <v>273</v>
      </c>
      <c r="B4" t="s">
        <v>277</v>
      </c>
      <c r="C4" t="s">
        <v>275</v>
      </c>
      <c r="D4" t="s">
        <v>7</v>
      </c>
      <c r="E4">
        <v>0</v>
      </c>
    </row>
    <row r="5" spans="1:29" x14ac:dyDescent="0.3">
      <c r="A5" t="s">
        <v>273</v>
      </c>
      <c r="B5" t="s">
        <v>278</v>
      </c>
      <c r="C5" t="s">
        <v>275</v>
      </c>
      <c r="D5" t="s">
        <v>7</v>
      </c>
      <c r="E5">
        <v>0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27</v>
      </c>
      <c r="AB5" t="s">
        <v>28</v>
      </c>
      <c r="AC5" t="s">
        <v>29</v>
      </c>
    </row>
    <row r="6" spans="1:29" x14ac:dyDescent="0.3">
      <c r="A6" t="s">
        <v>273</v>
      </c>
      <c r="B6" t="s">
        <v>279</v>
      </c>
      <c r="C6" t="s">
        <v>275</v>
      </c>
      <c r="D6" t="s">
        <v>7</v>
      </c>
      <c r="E6">
        <v>0</v>
      </c>
      <c r="H6">
        <v>945.29649999999992</v>
      </c>
      <c r="I6">
        <v>5545</v>
      </c>
      <c r="K6">
        <v>16235.019999999999</v>
      </c>
      <c r="M6">
        <v>125.73735000000001</v>
      </c>
      <c r="P6">
        <v>0.28000000000000003</v>
      </c>
      <c r="V6">
        <v>0.192</v>
      </c>
      <c r="X6">
        <v>14065.817999999999</v>
      </c>
      <c r="Y6">
        <v>12815.11</v>
      </c>
      <c r="Z6">
        <v>989.35</v>
      </c>
      <c r="AA6">
        <v>35.32</v>
      </c>
      <c r="AB6">
        <v>0</v>
      </c>
      <c r="AC6">
        <v>1.7352000000000001</v>
      </c>
    </row>
    <row r="7" spans="1:29" x14ac:dyDescent="0.3">
      <c r="A7" t="s">
        <v>273</v>
      </c>
      <c r="B7" t="s">
        <v>280</v>
      </c>
      <c r="C7" t="s">
        <v>275</v>
      </c>
      <c r="D7" t="s">
        <v>7</v>
      </c>
      <c r="E7">
        <v>0</v>
      </c>
    </row>
    <row r="8" spans="1:29" x14ac:dyDescent="0.3">
      <c r="A8" t="s">
        <v>273</v>
      </c>
      <c r="B8" t="s">
        <v>274</v>
      </c>
      <c r="C8" t="s">
        <v>275</v>
      </c>
      <c r="D8" t="s">
        <v>8</v>
      </c>
      <c r="E8">
        <v>2.016</v>
      </c>
    </row>
    <row r="9" spans="1:29" x14ac:dyDescent="0.3">
      <c r="A9" t="s">
        <v>273</v>
      </c>
      <c r="B9" t="s">
        <v>281</v>
      </c>
      <c r="C9" t="s">
        <v>275</v>
      </c>
      <c r="D9" t="s">
        <v>8</v>
      </c>
      <c r="E9">
        <v>0</v>
      </c>
    </row>
    <row r="10" spans="1:29" x14ac:dyDescent="0.3">
      <c r="A10" t="s">
        <v>273</v>
      </c>
      <c r="B10" t="s">
        <v>276</v>
      </c>
      <c r="C10" t="s">
        <v>275</v>
      </c>
      <c r="D10" t="s">
        <v>8</v>
      </c>
      <c r="E10">
        <v>1.5176000000000001</v>
      </c>
    </row>
    <row r="11" spans="1:29" x14ac:dyDescent="0.3">
      <c r="A11" t="s">
        <v>273</v>
      </c>
      <c r="B11" t="s">
        <v>277</v>
      </c>
      <c r="C11" t="s">
        <v>275</v>
      </c>
      <c r="D11" t="s">
        <v>8</v>
      </c>
      <c r="E11">
        <v>0</v>
      </c>
    </row>
    <row r="12" spans="1:29" x14ac:dyDescent="0.3">
      <c r="A12" t="s">
        <v>273</v>
      </c>
      <c r="B12" t="s">
        <v>282</v>
      </c>
      <c r="C12" t="s">
        <v>275</v>
      </c>
      <c r="D12" t="s">
        <v>8</v>
      </c>
      <c r="E12">
        <v>751.80160000000001</v>
      </c>
    </row>
    <row r="13" spans="1:29" x14ac:dyDescent="0.3">
      <c r="A13" t="s">
        <v>273</v>
      </c>
      <c r="B13" t="s">
        <v>283</v>
      </c>
      <c r="C13" t="s">
        <v>275</v>
      </c>
      <c r="D13" t="s">
        <v>8</v>
      </c>
      <c r="E13">
        <v>0</v>
      </c>
    </row>
    <row r="14" spans="1:29" x14ac:dyDescent="0.3">
      <c r="A14" t="s">
        <v>273</v>
      </c>
      <c r="B14" t="s">
        <v>279</v>
      </c>
      <c r="C14" t="s">
        <v>275</v>
      </c>
      <c r="D14" t="s">
        <v>8</v>
      </c>
      <c r="E14">
        <v>0</v>
      </c>
    </row>
    <row r="15" spans="1:29" x14ac:dyDescent="0.3">
      <c r="A15" t="s">
        <v>273</v>
      </c>
      <c r="B15" t="s">
        <v>280</v>
      </c>
      <c r="C15" t="s">
        <v>275</v>
      </c>
      <c r="D15" t="s">
        <v>8</v>
      </c>
      <c r="E15">
        <v>0</v>
      </c>
    </row>
    <row r="16" spans="1:29" x14ac:dyDescent="0.3">
      <c r="A16" t="s">
        <v>273</v>
      </c>
      <c r="B16" t="s">
        <v>284</v>
      </c>
      <c r="C16" t="s">
        <v>275</v>
      </c>
      <c r="D16" t="s">
        <v>8</v>
      </c>
      <c r="E16">
        <v>0</v>
      </c>
    </row>
    <row r="17" spans="1:5" x14ac:dyDescent="0.3">
      <c r="A17" t="s">
        <v>273</v>
      </c>
      <c r="B17" t="s">
        <v>285</v>
      </c>
      <c r="C17" t="s">
        <v>275</v>
      </c>
      <c r="D17" t="s">
        <v>8</v>
      </c>
      <c r="E17">
        <v>0</v>
      </c>
    </row>
    <row r="18" spans="1:5" x14ac:dyDescent="0.3">
      <c r="A18" t="s">
        <v>273</v>
      </c>
      <c r="B18" t="s">
        <v>286</v>
      </c>
      <c r="C18" t="s">
        <v>275</v>
      </c>
      <c r="D18" t="s">
        <v>8</v>
      </c>
      <c r="E18">
        <v>189.96129999999999</v>
      </c>
    </row>
    <row r="19" spans="1:5" x14ac:dyDescent="0.3">
      <c r="A19" t="s">
        <v>273</v>
      </c>
      <c r="B19" t="s">
        <v>287</v>
      </c>
      <c r="C19" t="s">
        <v>275</v>
      </c>
      <c r="D19" t="s">
        <v>8</v>
      </c>
      <c r="E19">
        <v>0</v>
      </c>
    </row>
    <row r="20" spans="1:5" x14ac:dyDescent="0.3">
      <c r="A20" t="s">
        <v>273</v>
      </c>
      <c r="B20" t="s">
        <v>274</v>
      </c>
      <c r="C20" t="s">
        <v>275</v>
      </c>
      <c r="D20" t="s">
        <v>9</v>
      </c>
      <c r="E20">
        <v>0</v>
      </c>
    </row>
    <row r="21" spans="1:5" x14ac:dyDescent="0.3">
      <c r="A21" t="s">
        <v>273</v>
      </c>
      <c r="B21" t="s">
        <v>281</v>
      </c>
      <c r="C21" t="s">
        <v>275</v>
      </c>
      <c r="D21" t="s">
        <v>9</v>
      </c>
      <c r="E21">
        <v>0</v>
      </c>
    </row>
    <row r="22" spans="1:5" x14ac:dyDescent="0.3">
      <c r="A22" t="s">
        <v>273</v>
      </c>
      <c r="B22" t="s">
        <v>276</v>
      </c>
      <c r="C22" t="s">
        <v>275</v>
      </c>
      <c r="D22" t="s">
        <v>9</v>
      </c>
      <c r="E22">
        <v>11</v>
      </c>
    </row>
    <row r="23" spans="1:5" x14ac:dyDescent="0.3">
      <c r="A23" t="s">
        <v>273</v>
      </c>
      <c r="B23" t="s">
        <v>288</v>
      </c>
      <c r="C23" t="s">
        <v>275</v>
      </c>
      <c r="D23" t="s">
        <v>9</v>
      </c>
      <c r="E23">
        <v>0</v>
      </c>
    </row>
    <row r="24" spans="1:5" x14ac:dyDescent="0.3">
      <c r="A24" t="s">
        <v>273</v>
      </c>
      <c r="B24" t="s">
        <v>277</v>
      </c>
      <c r="C24" t="s">
        <v>275</v>
      </c>
      <c r="D24" t="s">
        <v>9</v>
      </c>
      <c r="E24">
        <v>2313</v>
      </c>
    </row>
    <row r="25" spans="1:5" x14ac:dyDescent="0.3">
      <c r="A25" t="s">
        <v>273</v>
      </c>
      <c r="B25" t="s">
        <v>278</v>
      </c>
      <c r="C25" t="s">
        <v>275</v>
      </c>
      <c r="D25" t="s">
        <v>9</v>
      </c>
      <c r="E25">
        <v>0</v>
      </c>
    </row>
    <row r="26" spans="1:5" x14ac:dyDescent="0.3">
      <c r="A26" t="s">
        <v>273</v>
      </c>
      <c r="B26" t="s">
        <v>282</v>
      </c>
      <c r="C26" t="s">
        <v>275</v>
      </c>
      <c r="D26" t="s">
        <v>9</v>
      </c>
      <c r="E26">
        <v>743</v>
      </c>
    </row>
    <row r="27" spans="1:5" x14ac:dyDescent="0.3">
      <c r="A27" t="s">
        <v>273</v>
      </c>
      <c r="B27" t="s">
        <v>283</v>
      </c>
      <c r="C27" t="s">
        <v>275</v>
      </c>
      <c r="D27" t="s">
        <v>9</v>
      </c>
      <c r="E27">
        <v>114</v>
      </c>
    </row>
    <row r="28" spans="1:5" x14ac:dyDescent="0.3">
      <c r="A28" t="s">
        <v>273</v>
      </c>
      <c r="B28" t="s">
        <v>279</v>
      </c>
      <c r="C28" t="s">
        <v>275</v>
      </c>
      <c r="D28" t="s">
        <v>9</v>
      </c>
      <c r="E28">
        <v>0</v>
      </c>
    </row>
    <row r="29" spans="1:5" x14ac:dyDescent="0.3">
      <c r="A29" t="s">
        <v>273</v>
      </c>
      <c r="B29" t="s">
        <v>280</v>
      </c>
      <c r="C29" t="s">
        <v>275</v>
      </c>
      <c r="D29" t="s">
        <v>9</v>
      </c>
      <c r="E29">
        <v>0</v>
      </c>
    </row>
    <row r="30" spans="1:5" x14ac:dyDescent="0.3">
      <c r="A30" t="s">
        <v>273</v>
      </c>
      <c r="B30" t="s">
        <v>284</v>
      </c>
      <c r="C30" t="s">
        <v>275</v>
      </c>
      <c r="D30" t="s">
        <v>9</v>
      </c>
      <c r="E30">
        <v>0</v>
      </c>
    </row>
    <row r="31" spans="1:5" x14ac:dyDescent="0.3">
      <c r="A31" t="s">
        <v>273</v>
      </c>
      <c r="B31" t="s">
        <v>285</v>
      </c>
      <c r="C31" t="s">
        <v>275</v>
      </c>
      <c r="D31" t="s">
        <v>9</v>
      </c>
      <c r="E31">
        <v>5</v>
      </c>
    </row>
    <row r="32" spans="1:5" x14ac:dyDescent="0.3">
      <c r="A32" t="s">
        <v>273</v>
      </c>
      <c r="B32" t="s">
        <v>286</v>
      </c>
      <c r="C32" t="s">
        <v>275</v>
      </c>
      <c r="D32" t="s">
        <v>9</v>
      </c>
      <c r="E32">
        <v>2359</v>
      </c>
    </row>
    <row r="33" spans="1:5" x14ac:dyDescent="0.3">
      <c r="A33" t="s">
        <v>273</v>
      </c>
      <c r="B33" t="s">
        <v>274</v>
      </c>
      <c r="C33" t="s">
        <v>275</v>
      </c>
      <c r="D33" t="s">
        <v>11</v>
      </c>
      <c r="E33">
        <v>16234.47</v>
      </c>
    </row>
    <row r="34" spans="1:5" x14ac:dyDescent="0.3">
      <c r="A34" t="s">
        <v>273</v>
      </c>
      <c r="B34" t="s">
        <v>277</v>
      </c>
      <c r="C34" t="s">
        <v>275</v>
      </c>
      <c r="D34" t="s">
        <v>11</v>
      </c>
      <c r="E34">
        <v>0</v>
      </c>
    </row>
    <row r="35" spans="1:5" x14ac:dyDescent="0.3">
      <c r="A35" t="s">
        <v>273</v>
      </c>
      <c r="B35" t="s">
        <v>283</v>
      </c>
      <c r="C35" t="s">
        <v>275</v>
      </c>
      <c r="D35" t="s">
        <v>11</v>
      </c>
      <c r="E35">
        <v>0</v>
      </c>
    </row>
    <row r="36" spans="1:5" x14ac:dyDescent="0.3">
      <c r="A36" t="s">
        <v>273</v>
      </c>
      <c r="B36" t="s">
        <v>286</v>
      </c>
      <c r="C36" t="s">
        <v>275</v>
      </c>
      <c r="D36" t="s">
        <v>11</v>
      </c>
      <c r="E36">
        <v>0.55000000000000004</v>
      </c>
    </row>
    <row r="37" spans="1:5" x14ac:dyDescent="0.3">
      <c r="A37" t="s">
        <v>273</v>
      </c>
      <c r="B37" t="s">
        <v>281</v>
      </c>
      <c r="C37" t="s">
        <v>275</v>
      </c>
      <c r="D37" t="s">
        <v>13</v>
      </c>
      <c r="E37">
        <v>0</v>
      </c>
    </row>
    <row r="38" spans="1:5" x14ac:dyDescent="0.3">
      <c r="A38" t="s">
        <v>273</v>
      </c>
      <c r="B38" t="s">
        <v>276</v>
      </c>
      <c r="C38" t="s">
        <v>275</v>
      </c>
      <c r="D38" t="s">
        <v>13</v>
      </c>
      <c r="E38">
        <v>125.73735000000001</v>
      </c>
    </row>
    <row r="39" spans="1:5" x14ac:dyDescent="0.3">
      <c r="A39" t="s">
        <v>273</v>
      </c>
      <c r="B39" t="s">
        <v>288</v>
      </c>
      <c r="C39" t="s">
        <v>275</v>
      </c>
      <c r="D39" t="s">
        <v>13</v>
      </c>
      <c r="E39">
        <v>0</v>
      </c>
    </row>
    <row r="40" spans="1:5" x14ac:dyDescent="0.3">
      <c r="A40" t="s">
        <v>273</v>
      </c>
      <c r="B40" t="s">
        <v>277</v>
      </c>
      <c r="C40" t="s">
        <v>275</v>
      </c>
      <c r="D40" t="s">
        <v>13</v>
      </c>
      <c r="E40">
        <v>0</v>
      </c>
    </row>
    <row r="41" spans="1:5" x14ac:dyDescent="0.3">
      <c r="A41" t="s">
        <v>273</v>
      </c>
      <c r="B41" t="s">
        <v>278</v>
      </c>
      <c r="C41" t="s">
        <v>275</v>
      </c>
      <c r="D41" t="s">
        <v>13</v>
      </c>
      <c r="E41">
        <v>0</v>
      </c>
    </row>
    <row r="42" spans="1:5" x14ac:dyDescent="0.3">
      <c r="A42" t="s">
        <v>273</v>
      </c>
      <c r="B42" t="s">
        <v>279</v>
      </c>
      <c r="C42" t="s">
        <v>275</v>
      </c>
      <c r="D42" t="s">
        <v>13</v>
      </c>
      <c r="E42">
        <v>0</v>
      </c>
    </row>
    <row r="43" spans="1:5" x14ac:dyDescent="0.3">
      <c r="A43" t="s">
        <v>273</v>
      </c>
      <c r="B43" t="s">
        <v>285</v>
      </c>
      <c r="C43" t="s">
        <v>275</v>
      </c>
      <c r="D43" t="s">
        <v>13</v>
      </c>
      <c r="E43">
        <v>0</v>
      </c>
    </row>
    <row r="44" spans="1:5" x14ac:dyDescent="0.3">
      <c r="A44" t="s">
        <v>273</v>
      </c>
      <c r="B44" t="s">
        <v>274</v>
      </c>
      <c r="C44" t="s">
        <v>275</v>
      </c>
      <c r="D44" t="s">
        <v>14</v>
      </c>
      <c r="E44">
        <v>0</v>
      </c>
    </row>
    <row r="45" spans="1:5" x14ac:dyDescent="0.3">
      <c r="A45" t="s">
        <v>273</v>
      </c>
      <c r="B45" t="s">
        <v>281</v>
      </c>
      <c r="C45" t="s">
        <v>275</v>
      </c>
      <c r="D45" t="s">
        <v>14</v>
      </c>
      <c r="E45">
        <v>0</v>
      </c>
    </row>
    <row r="46" spans="1:5" x14ac:dyDescent="0.3">
      <c r="A46" t="s">
        <v>273</v>
      </c>
      <c r="B46" t="s">
        <v>276</v>
      </c>
      <c r="C46" t="s">
        <v>275</v>
      </c>
      <c r="D46" t="s">
        <v>14</v>
      </c>
      <c r="E46">
        <v>0</v>
      </c>
    </row>
    <row r="47" spans="1:5" x14ac:dyDescent="0.3">
      <c r="A47" t="s">
        <v>273</v>
      </c>
      <c r="B47" t="s">
        <v>288</v>
      </c>
      <c r="C47" t="s">
        <v>275</v>
      </c>
      <c r="D47" t="s">
        <v>14</v>
      </c>
      <c r="E47">
        <v>0</v>
      </c>
    </row>
    <row r="48" spans="1:5" x14ac:dyDescent="0.3">
      <c r="A48" t="s">
        <v>273</v>
      </c>
      <c r="B48" t="s">
        <v>277</v>
      </c>
      <c r="C48" t="s">
        <v>275</v>
      </c>
      <c r="D48" t="s">
        <v>14</v>
      </c>
      <c r="E48">
        <v>0</v>
      </c>
    </row>
    <row r="49" spans="1:5" x14ac:dyDescent="0.3">
      <c r="A49" t="s">
        <v>273</v>
      </c>
      <c r="B49" t="s">
        <v>278</v>
      </c>
      <c r="C49" t="s">
        <v>275</v>
      </c>
      <c r="D49" t="s">
        <v>14</v>
      </c>
      <c r="E49">
        <v>0</v>
      </c>
    </row>
    <row r="50" spans="1:5" x14ac:dyDescent="0.3">
      <c r="A50" t="s">
        <v>273</v>
      </c>
      <c r="B50" t="s">
        <v>282</v>
      </c>
      <c r="C50" t="s">
        <v>275</v>
      </c>
      <c r="D50" t="s">
        <v>14</v>
      </c>
      <c r="E50">
        <v>0</v>
      </c>
    </row>
    <row r="51" spans="1:5" x14ac:dyDescent="0.3">
      <c r="A51" t="s">
        <v>273</v>
      </c>
      <c r="B51" t="s">
        <v>283</v>
      </c>
      <c r="C51" t="s">
        <v>275</v>
      </c>
      <c r="D51" t="s">
        <v>14</v>
      </c>
      <c r="E51">
        <v>0</v>
      </c>
    </row>
    <row r="52" spans="1:5" x14ac:dyDescent="0.3">
      <c r="A52" t="s">
        <v>273</v>
      </c>
      <c r="B52" t="s">
        <v>279</v>
      </c>
      <c r="C52" t="s">
        <v>275</v>
      </c>
      <c r="D52" t="s">
        <v>14</v>
      </c>
      <c r="E52">
        <v>0</v>
      </c>
    </row>
    <row r="53" spans="1:5" x14ac:dyDescent="0.3">
      <c r="A53" t="s">
        <v>273</v>
      </c>
      <c r="B53" t="s">
        <v>280</v>
      </c>
      <c r="C53" t="s">
        <v>275</v>
      </c>
      <c r="D53" t="s">
        <v>14</v>
      </c>
      <c r="E53">
        <v>0</v>
      </c>
    </row>
    <row r="54" spans="1:5" x14ac:dyDescent="0.3">
      <c r="A54" t="s">
        <v>273</v>
      </c>
      <c r="B54" t="s">
        <v>284</v>
      </c>
      <c r="C54" t="s">
        <v>275</v>
      </c>
      <c r="D54" t="s">
        <v>14</v>
      </c>
      <c r="E54">
        <v>0</v>
      </c>
    </row>
    <row r="55" spans="1:5" x14ac:dyDescent="0.3">
      <c r="A55" t="s">
        <v>273</v>
      </c>
      <c r="B55" t="s">
        <v>285</v>
      </c>
      <c r="C55" t="s">
        <v>275</v>
      </c>
      <c r="D55" t="s">
        <v>14</v>
      </c>
      <c r="E55">
        <v>0</v>
      </c>
    </row>
    <row r="56" spans="1:5" x14ac:dyDescent="0.3">
      <c r="A56" t="s">
        <v>273</v>
      </c>
      <c r="B56" t="s">
        <v>286</v>
      </c>
      <c r="C56" t="s">
        <v>275</v>
      </c>
      <c r="D56" t="s">
        <v>14</v>
      </c>
      <c r="E56">
        <v>0</v>
      </c>
    </row>
    <row r="57" spans="1:5" x14ac:dyDescent="0.3">
      <c r="A57" t="s">
        <v>273</v>
      </c>
      <c r="B57" t="s">
        <v>287</v>
      </c>
      <c r="C57" t="s">
        <v>275</v>
      </c>
      <c r="D57" t="s">
        <v>14</v>
      </c>
      <c r="E57">
        <v>0</v>
      </c>
    </row>
    <row r="58" spans="1:5" x14ac:dyDescent="0.3">
      <c r="A58" t="s">
        <v>273</v>
      </c>
      <c r="B58" t="s">
        <v>274</v>
      </c>
      <c r="C58" t="s">
        <v>275</v>
      </c>
      <c r="D58" t="s">
        <v>15</v>
      </c>
      <c r="E58">
        <v>0</v>
      </c>
    </row>
    <row r="59" spans="1:5" x14ac:dyDescent="0.3">
      <c r="A59" t="s">
        <v>273</v>
      </c>
      <c r="B59" t="s">
        <v>281</v>
      </c>
      <c r="C59" t="s">
        <v>275</v>
      </c>
      <c r="D59" t="s">
        <v>15</v>
      </c>
      <c r="E59">
        <v>0</v>
      </c>
    </row>
    <row r="60" spans="1:5" x14ac:dyDescent="0.3">
      <c r="A60" t="s">
        <v>273</v>
      </c>
      <c r="B60" t="s">
        <v>276</v>
      </c>
      <c r="C60" t="s">
        <v>275</v>
      </c>
      <c r="D60" t="s">
        <v>15</v>
      </c>
      <c r="E60">
        <v>0</v>
      </c>
    </row>
    <row r="61" spans="1:5" x14ac:dyDescent="0.3">
      <c r="A61" t="s">
        <v>273</v>
      </c>
      <c r="B61" t="s">
        <v>288</v>
      </c>
      <c r="C61" t="s">
        <v>275</v>
      </c>
      <c r="D61" t="s">
        <v>15</v>
      </c>
      <c r="E61">
        <v>0</v>
      </c>
    </row>
    <row r="62" spans="1:5" x14ac:dyDescent="0.3">
      <c r="A62" t="s">
        <v>273</v>
      </c>
      <c r="B62" t="s">
        <v>277</v>
      </c>
      <c r="C62" t="s">
        <v>275</v>
      </c>
      <c r="D62" t="s">
        <v>15</v>
      </c>
      <c r="E62">
        <v>0</v>
      </c>
    </row>
    <row r="63" spans="1:5" x14ac:dyDescent="0.3">
      <c r="A63" t="s">
        <v>273</v>
      </c>
      <c r="B63" t="s">
        <v>278</v>
      </c>
      <c r="C63" t="s">
        <v>275</v>
      </c>
      <c r="D63" t="s">
        <v>15</v>
      </c>
      <c r="E63">
        <v>0</v>
      </c>
    </row>
    <row r="64" spans="1:5" x14ac:dyDescent="0.3">
      <c r="A64" t="s">
        <v>273</v>
      </c>
      <c r="B64" t="s">
        <v>282</v>
      </c>
      <c r="C64" t="s">
        <v>275</v>
      </c>
      <c r="D64" t="s">
        <v>15</v>
      </c>
      <c r="E64">
        <v>0</v>
      </c>
    </row>
    <row r="65" spans="1:5" x14ac:dyDescent="0.3">
      <c r="A65" t="s">
        <v>273</v>
      </c>
      <c r="B65" t="s">
        <v>283</v>
      </c>
      <c r="C65" t="s">
        <v>275</v>
      </c>
      <c r="D65" t="s">
        <v>15</v>
      </c>
      <c r="E65">
        <v>0</v>
      </c>
    </row>
    <row r="66" spans="1:5" x14ac:dyDescent="0.3">
      <c r="A66" t="s">
        <v>273</v>
      </c>
      <c r="B66" t="s">
        <v>279</v>
      </c>
      <c r="C66" t="s">
        <v>275</v>
      </c>
      <c r="D66" t="s">
        <v>15</v>
      </c>
      <c r="E66">
        <v>0</v>
      </c>
    </row>
    <row r="67" spans="1:5" x14ac:dyDescent="0.3">
      <c r="A67" t="s">
        <v>273</v>
      </c>
      <c r="B67" t="s">
        <v>280</v>
      </c>
      <c r="C67" t="s">
        <v>275</v>
      </c>
      <c r="D67" t="s">
        <v>15</v>
      </c>
      <c r="E67">
        <v>0</v>
      </c>
    </row>
    <row r="68" spans="1:5" x14ac:dyDescent="0.3">
      <c r="A68" t="s">
        <v>273</v>
      </c>
      <c r="B68" t="s">
        <v>284</v>
      </c>
      <c r="C68" t="s">
        <v>275</v>
      </c>
      <c r="D68" t="s">
        <v>15</v>
      </c>
      <c r="E68">
        <v>0</v>
      </c>
    </row>
    <row r="69" spans="1:5" x14ac:dyDescent="0.3">
      <c r="A69" t="s">
        <v>273</v>
      </c>
      <c r="B69" t="s">
        <v>285</v>
      </c>
      <c r="C69" t="s">
        <v>275</v>
      </c>
      <c r="D69" t="s">
        <v>15</v>
      </c>
      <c r="E69">
        <v>0</v>
      </c>
    </row>
    <row r="70" spans="1:5" x14ac:dyDescent="0.3">
      <c r="A70" t="s">
        <v>273</v>
      </c>
      <c r="B70" t="s">
        <v>286</v>
      </c>
      <c r="C70" t="s">
        <v>275</v>
      </c>
      <c r="D70" t="s">
        <v>15</v>
      </c>
      <c r="E70">
        <v>0</v>
      </c>
    </row>
    <row r="71" spans="1:5" x14ac:dyDescent="0.3">
      <c r="A71" t="s">
        <v>273</v>
      </c>
      <c r="B71" t="s">
        <v>287</v>
      </c>
      <c r="C71" t="s">
        <v>275</v>
      </c>
      <c r="D71" t="s">
        <v>15</v>
      </c>
      <c r="E71">
        <v>0</v>
      </c>
    </row>
    <row r="72" spans="1:5" x14ac:dyDescent="0.3">
      <c r="A72" t="s">
        <v>273</v>
      </c>
      <c r="B72" t="s">
        <v>278</v>
      </c>
      <c r="C72" t="s">
        <v>275</v>
      </c>
      <c r="D72" t="s">
        <v>16</v>
      </c>
      <c r="E72">
        <v>0.28000000000000003</v>
      </c>
    </row>
    <row r="73" spans="1:5" x14ac:dyDescent="0.3">
      <c r="A73" t="s">
        <v>273</v>
      </c>
      <c r="B73" t="s">
        <v>279</v>
      </c>
      <c r="C73" t="s">
        <v>275</v>
      </c>
      <c r="D73" t="s">
        <v>16</v>
      </c>
      <c r="E73">
        <v>0</v>
      </c>
    </row>
    <row r="74" spans="1:5" x14ac:dyDescent="0.3">
      <c r="A74" t="s">
        <v>273</v>
      </c>
      <c r="B74" t="s">
        <v>274</v>
      </c>
      <c r="C74" t="s">
        <v>275</v>
      </c>
      <c r="D74" t="s">
        <v>18</v>
      </c>
      <c r="E74">
        <v>0</v>
      </c>
    </row>
    <row r="75" spans="1:5" x14ac:dyDescent="0.3">
      <c r="A75" t="s">
        <v>273</v>
      </c>
      <c r="B75" t="s">
        <v>276</v>
      </c>
      <c r="C75" t="s">
        <v>275</v>
      </c>
      <c r="D75" t="s">
        <v>18</v>
      </c>
      <c r="E75">
        <v>0</v>
      </c>
    </row>
    <row r="76" spans="1:5" x14ac:dyDescent="0.3">
      <c r="A76" t="s">
        <v>273</v>
      </c>
      <c r="B76" t="s">
        <v>288</v>
      </c>
      <c r="C76" t="s">
        <v>275</v>
      </c>
      <c r="D76" t="s">
        <v>18</v>
      </c>
      <c r="E76">
        <v>0</v>
      </c>
    </row>
    <row r="77" spans="1:5" x14ac:dyDescent="0.3">
      <c r="A77" t="s">
        <v>273</v>
      </c>
      <c r="B77" t="s">
        <v>277</v>
      </c>
      <c r="C77" t="s">
        <v>275</v>
      </c>
      <c r="D77" t="s">
        <v>18</v>
      </c>
    </row>
    <row r="78" spans="1:5" x14ac:dyDescent="0.3">
      <c r="A78" t="s">
        <v>273</v>
      </c>
      <c r="B78" t="s">
        <v>278</v>
      </c>
      <c r="C78" t="s">
        <v>275</v>
      </c>
      <c r="D78" t="s">
        <v>18</v>
      </c>
      <c r="E78">
        <v>0</v>
      </c>
    </row>
    <row r="79" spans="1:5" x14ac:dyDescent="0.3">
      <c r="A79" t="s">
        <v>273</v>
      </c>
      <c r="B79" t="s">
        <v>282</v>
      </c>
      <c r="C79" t="s">
        <v>275</v>
      </c>
      <c r="D79" t="s">
        <v>18</v>
      </c>
      <c r="E79">
        <v>0</v>
      </c>
    </row>
    <row r="80" spans="1:5" x14ac:dyDescent="0.3">
      <c r="A80" t="s">
        <v>273</v>
      </c>
      <c r="B80" t="s">
        <v>283</v>
      </c>
      <c r="C80" t="s">
        <v>275</v>
      </c>
      <c r="D80" t="s">
        <v>18</v>
      </c>
      <c r="E80">
        <v>0</v>
      </c>
    </row>
    <row r="81" spans="1:5" x14ac:dyDescent="0.3">
      <c r="A81" t="s">
        <v>273</v>
      </c>
      <c r="B81" t="s">
        <v>279</v>
      </c>
      <c r="C81" t="s">
        <v>275</v>
      </c>
      <c r="D81" t="s">
        <v>18</v>
      </c>
      <c r="E81">
        <v>0</v>
      </c>
    </row>
    <row r="82" spans="1:5" x14ac:dyDescent="0.3">
      <c r="A82" t="s">
        <v>273</v>
      </c>
      <c r="B82" t="s">
        <v>280</v>
      </c>
      <c r="C82" t="s">
        <v>275</v>
      </c>
      <c r="D82" t="s">
        <v>18</v>
      </c>
      <c r="E82">
        <v>0</v>
      </c>
    </row>
    <row r="83" spans="1:5" x14ac:dyDescent="0.3">
      <c r="A83" t="s">
        <v>273</v>
      </c>
      <c r="B83" t="s">
        <v>284</v>
      </c>
      <c r="C83" t="s">
        <v>275</v>
      </c>
      <c r="D83" t="s">
        <v>18</v>
      </c>
      <c r="E83">
        <v>0</v>
      </c>
    </row>
    <row r="84" spans="1:5" x14ac:dyDescent="0.3">
      <c r="A84" t="s">
        <v>273</v>
      </c>
      <c r="B84" t="s">
        <v>285</v>
      </c>
      <c r="C84" t="s">
        <v>275</v>
      </c>
      <c r="D84" t="s">
        <v>18</v>
      </c>
      <c r="E84">
        <v>0</v>
      </c>
    </row>
    <row r="85" spans="1:5" x14ac:dyDescent="0.3">
      <c r="A85" t="s">
        <v>273</v>
      </c>
      <c r="B85" t="s">
        <v>286</v>
      </c>
      <c r="C85" t="s">
        <v>275</v>
      </c>
      <c r="D85" t="s">
        <v>18</v>
      </c>
      <c r="E85">
        <v>0</v>
      </c>
    </row>
    <row r="86" spans="1:5" x14ac:dyDescent="0.3">
      <c r="A86" t="s">
        <v>273</v>
      </c>
      <c r="B86" t="s">
        <v>287</v>
      </c>
      <c r="C86" t="s">
        <v>275</v>
      </c>
      <c r="D86" t="s">
        <v>18</v>
      </c>
      <c r="E86">
        <v>0</v>
      </c>
    </row>
    <row r="87" spans="1:5" x14ac:dyDescent="0.3">
      <c r="A87" t="s">
        <v>273</v>
      </c>
      <c r="B87" t="s">
        <v>279</v>
      </c>
      <c r="C87" t="s">
        <v>275</v>
      </c>
      <c r="D87" t="s">
        <v>21</v>
      </c>
      <c r="E87">
        <v>0</v>
      </c>
    </row>
    <row r="88" spans="1:5" x14ac:dyDescent="0.3">
      <c r="A88" t="s">
        <v>273</v>
      </c>
      <c r="B88" t="s">
        <v>274</v>
      </c>
      <c r="C88" t="s">
        <v>275</v>
      </c>
      <c r="D88" t="s">
        <v>22</v>
      </c>
      <c r="E88">
        <v>0</v>
      </c>
    </row>
    <row r="89" spans="1:5" x14ac:dyDescent="0.3">
      <c r="A89" t="s">
        <v>273</v>
      </c>
      <c r="B89" t="s">
        <v>281</v>
      </c>
      <c r="C89" t="s">
        <v>275</v>
      </c>
      <c r="D89" t="s">
        <v>22</v>
      </c>
      <c r="E89">
        <v>0</v>
      </c>
    </row>
    <row r="90" spans="1:5" x14ac:dyDescent="0.3">
      <c r="A90" t="s">
        <v>273</v>
      </c>
      <c r="B90" t="s">
        <v>276</v>
      </c>
      <c r="C90" t="s">
        <v>275</v>
      </c>
      <c r="D90" t="s">
        <v>22</v>
      </c>
      <c r="E90">
        <v>0.192</v>
      </c>
    </row>
    <row r="91" spans="1:5" x14ac:dyDescent="0.3">
      <c r="A91" t="s">
        <v>273</v>
      </c>
      <c r="B91" t="s">
        <v>277</v>
      </c>
      <c r="C91" t="s">
        <v>275</v>
      </c>
      <c r="D91" t="s">
        <v>22</v>
      </c>
      <c r="E91">
        <v>0</v>
      </c>
    </row>
    <row r="92" spans="1:5" x14ac:dyDescent="0.3">
      <c r="A92" t="s">
        <v>273</v>
      </c>
      <c r="B92" t="s">
        <v>282</v>
      </c>
      <c r="C92" t="s">
        <v>275</v>
      </c>
      <c r="D92" t="s">
        <v>22</v>
      </c>
      <c r="E92">
        <v>0</v>
      </c>
    </row>
    <row r="93" spans="1:5" x14ac:dyDescent="0.3">
      <c r="A93" t="s">
        <v>273</v>
      </c>
      <c r="B93" t="s">
        <v>283</v>
      </c>
      <c r="C93" t="s">
        <v>275</v>
      </c>
      <c r="D93" t="s">
        <v>22</v>
      </c>
      <c r="E93">
        <v>0</v>
      </c>
    </row>
    <row r="94" spans="1:5" x14ac:dyDescent="0.3">
      <c r="A94" t="s">
        <v>273</v>
      </c>
      <c r="B94" t="s">
        <v>279</v>
      </c>
      <c r="C94" t="s">
        <v>275</v>
      </c>
      <c r="D94" t="s">
        <v>22</v>
      </c>
      <c r="E94">
        <v>0</v>
      </c>
    </row>
    <row r="95" spans="1:5" x14ac:dyDescent="0.3">
      <c r="A95" t="s">
        <v>273</v>
      </c>
      <c r="B95" t="s">
        <v>280</v>
      </c>
      <c r="C95" t="s">
        <v>275</v>
      </c>
      <c r="D95" t="s">
        <v>22</v>
      </c>
      <c r="E95">
        <v>0</v>
      </c>
    </row>
    <row r="96" spans="1:5" x14ac:dyDescent="0.3">
      <c r="A96" t="s">
        <v>273</v>
      </c>
      <c r="B96" t="s">
        <v>285</v>
      </c>
      <c r="C96" t="s">
        <v>275</v>
      </c>
      <c r="D96" t="s">
        <v>22</v>
      </c>
      <c r="E96">
        <v>0</v>
      </c>
    </row>
    <row r="97" spans="1:5" x14ac:dyDescent="0.3">
      <c r="A97" t="s">
        <v>273</v>
      </c>
      <c r="B97" t="s">
        <v>286</v>
      </c>
      <c r="C97" t="s">
        <v>275</v>
      </c>
      <c r="D97" t="s">
        <v>22</v>
      </c>
      <c r="E97">
        <v>0</v>
      </c>
    </row>
    <row r="98" spans="1:5" x14ac:dyDescent="0.3">
      <c r="A98" t="s">
        <v>273</v>
      </c>
      <c r="B98" t="s">
        <v>274</v>
      </c>
      <c r="C98" t="s">
        <v>275</v>
      </c>
      <c r="D98" t="s">
        <v>24</v>
      </c>
      <c r="E98">
        <v>0.35199999999999998</v>
      </c>
    </row>
    <row r="99" spans="1:5" x14ac:dyDescent="0.3">
      <c r="A99" t="s">
        <v>273</v>
      </c>
      <c r="B99" t="s">
        <v>281</v>
      </c>
      <c r="C99" t="s">
        <v>275</v>
      </c>
      <c r="D99" t="s">
        <v>24</v>
      </c>
      <c r="E99">
        <v>0</v>
      </c>
    </row>
    <row r="100" spans="1:5" x14ac:dyDescent="0.3">
      <c r="A100" t="s">
        <v>273</v>
      </c>
      <c r="B100" t="s">
        <v>276</v>
      </c>
      <c r="C100" t="s">
        <v>275</v>
      </c>
      <c r="D100" t="s">
        <v>24</v>
      </c>
      <c r="E100">
        <v>1.915</v>
      </c>
    </row>
    <row r="101" spans="1:5" x14ac:dyDescent="0.3">
      <c r="A101" t="s">
        <v>273</v>
      </c>
      <c r="B101" t="s">
        <v>288</v>
      </c>
      <c r="C101" t="s">
        <v>275</v>
      </c>
      <c r="D101" t="s">
        <v>24</v>
      </c>
      <c r="E101">
        <v>0</v>
      </c>
    </row>
    <row r="102" spans="1:5" x14ac:dyDescent="0.3">
      <c r="A102" t="s">
        <v>273</v>
      </c>
      <c r="B102" t="s">
        <v>277</v>
      </c>
      <c r="C102" t="s">
        <v>275</v>
      </c>
      <c r="D102" t="s">
        <v>24</v>
      </c>
      <c r="E102">
        <v>5156.0919999999996</v>
      </c>
    </row>
    <row r="103" spans="1:5" x14ac:dyDescent="0.3">
      <c r="A103" t="s">
        <v>273</v>
      </c>
      <c r="B103" t="s">
        <v>278</v>
      </c>
      <c r="C103" t="s">
        <v>275</v>
      </c>
      <c r="D103" t="s">
        <v>24</v>
      </c>
      <c r="E103">
        <v>0</v>
      </c>
    </row>
    <row r="104" spans="1:5" x14ac:dyDescent="0.3">
      <c r="A104" t="s">
        <v>273</v>
      </c>
      <c r="B104" t="s">
        <v>282</v>
      </c>
      <c r="C104" t="s">
        <v>275</v>
      </c>
      <c r="D104" t="s">
        <v>24</v>
      </c>
      <c r="E104">
        <v>3478.4009999999998</v>
      </c>
    </row>
    <row r="105" spans="1:5" x14ac:dyDescent="0.3">
      <c r="A105" t="s">
        <v>273</v>
      </c>
      <c r="B105" t="s">
        <v>283</v>
      </c>
      <c r="C105" t="s">
        <v>275</v>
      </c>
      <c r="D105" t="s">
        <v>24</v>
      </c>
      <c r="E105">
        <v>0</v>
      </c>
    </row>
    <row r="106" spans="1:5" x14ac:dyDescent="0.3">
      <c r="A106" t="s">
        <v>273</v>
      </c>
      <c r="B106" t="s">
        <v>279</v>
      </c>
      <c r="C106" t="s">
        <v>275</v>
      </c>
      <c r="D106" t="s">
        <v>24</v>
      </c>
      <c r="E106">
        <v>51.548000000000002</v>
      </c>
    </row>
    <row r="107" spans="1:5" x14ac:dyDescent="0.3">
      <c r="A107" t="s">
        <v>273</v>
      </c>
      <c r="B107" t="s">
        <v>280</v>
      </c>
      <c r="C107" t="s">
        <v>275</v>
      </c>
      <c r="D107" t="s">
        <v>24</v>
      </c>
      <c r="E107">
        <v>409.07499999999999</v>
      </c>
    </row>
    <row r="108" spans="1:5" x14ac:dyDescent="0.3">
      <c r="A108" t="s">
        <v>273</v>
      </c>
      <c r="B108" t="s">
        <v>284</v>
      </c>
      <c r="C108" t="s">
        <v>275</v>
      </c>
      <c r="D108" t="s">
        <v>24</v>
      </c>
      <c r="E108">
        <v>1959.864</v>
      </c>
    </row>
    <row r="109" spans="1:5" x14ac:dyDescent="0.3">
      <c r="A109" t="s">
        <v>273</v>
      </c>
      <c r="B109" t="s">
        <v>285</v>
      </c>
      <c r="C109" t="s">
        <v>275</v>
      </c>
      <c r="D109" t="s">
        <v>24</v>
      </c>
      <c r="E109">
        <v>0.46899999999999997</v>
      </c>
    </row>
    <row r="110" spans="1:5" x14ac:dyDescent="0.3">
      <c r="A110" t="s">
        <v>273</v>
      </c>
      <c r="B110" t="s">
        <v>286</v>
      </c>
      <c r="C110" t="s">
        <v>275</v>
      </c>
      <c r="D110" t="s">
        <v>24</v>
      </c>
      <c r="E110">
        <v>3008.1019999999999</v>
      </c>
    </row>
    <row r="111" spans="1:5" x14ac:dyDescent="0.3">
      <c r="A111" t="s">
        <v>273</v>
      </c>
      <c r="B111" t="s">
        <v>287</v>
      </c>
      <c r="C111" t="s">
        <v>275</v>
      </c>
      <c r="D111" t="s">
        <v>24</v>
      </c>
      <c r="E111">
        <v>0</v>
      </c>
    </row>
    <row r="112" spans="1:5" x14ac:dyDescent="0.3">
      <c r="A112" t="s">
        <v>273</v>
      </c>
      <c r="B112" t="s">
        <v>281</v>
      </c>
      <c r="C112" t="s">
        <v>275</v>
      </c>
      <c r="D112" t="s">
        <v>25</v>
      </c>
      <c r="E112">
        <v>289.51</v>
      </c>
    </row>
    <row r="113" spans="1:5" x14ac:dyDescent="0.3">
      <c r="A113" t="s">
        <v>273</v>
      </c>
      <c r="B113" t="s">
        <v>276</v>
      </c>
      <c r="C113" t="s">
        <v>275</v>
      </c>
      <c r="D113" t="s">
        <v>25</v>
      </c>
      <c r="E113">
        <v>12525.6</v>
      </c>
    </row>
    <row r="114" spans="1:5" x14ac:dyDescent="0.3">
      <c r="A114" t="s">
        <v>273</v>
      </c>
      <c r="B114" t="s">
        <v>288</v>
      </c>
      <c r="C114" t="s">
        <v>275</v>
      </c>
      <c r="D114" t="s">
        <v>25</v>
      </c>
      <c r="E114">
        <v>0</v>
      </c>
    </row>
    <row r="115" spans="1:5" x14ac:dyDescent="0.3">
      <c r="A115" t="s">
        <v>273</v>
      </c>
      <c r="B115" t="s">
        <v>277</v>
      </c>
      <c r="C115" t="s">
        <v>275</v>
      </c>
      <c r="D115" t="s">
        <v>25</v>
      </c>
      <c r="E115">
        <v>0</v>
      </c>
    </row>
    <row r="116" spans="1:5" x14ac:dyDescent="0.3">
      <c r="A116" t="s">
        <v>273</v>
      </c>
      <c r="B116" t="s">
        <v>283</v>
      </c>
      <c r="C116" t="s">
        <v>275</v>
      </c>
      <c r="D116" t="s">
        <v>25</v>
      </c>
      <c r="E116">
        <v>0</v>
      </c>
    </row>
    <row r="117" spans="1:5" x14ac:dyDescent="0.3">
      <c r="A117" t="s">
        <v>273</v>
      </c>
      <c r="B117" t="s">
        <v>279</v>
      </c>
      <c r="C117" t="s">
        <v>275</v>
      </c>
      <c r="D117" t="s">
        <v>25</v>
      </c>
      <c r="E117">
        <v>0</v>
      </c>
    </row>
    <row r="118" spans="1:5" x14ac:dyDescent="0.3">
      <c r="A118" t="s">
        <v>273</v>
      </c>
      <c r="B118" t="s">
        <v>276</v>
      </c>
      <c r="C118" t="s">
        <v>275</v>
      </c>
      <c r="D118" t="s">
        <v>26</v>
      </c>
      <c r="E118">
        <v>0</v>
      </c>
    </row>
    <row r="119" spans="1:5" x14ac:dyDescent="0.3">
      <c r="A119" t="s">
        <v>273</v>
      </c>
      <c r="B119" t="s">
        <v>277</v>
      </c>
      <c r="C119" t="s">
        <v>275</v>
      </c>
      <c r="D119" t="s">
        <v>26</v>
      </c>
      <c r="E119">
        <v>1.407</v>
      </c>
    </row>
    <row r="120" spans="1:5" x14ac:dyDescent="0.3">
      <c r="A120" t="s">
        <v>273</v>
      </c>
      <c r="B120" t="s">
        <v>282</v>
      </c>
      <c r="C120" t="s">
        <v>275</v>
      </c>
      <c r="D120" t="s">
        <v>26</v>
      </c>
      <c r="E120">
        <v>250.16499999999999</v>
      </c>
    </row>
    <row r="121" spans="1:5" x14ac:dyDescent="0.3">
      <c r="A121" t="s">
        <v>273</v>
      </c>
      <c r="B121" t="s">
        <v>279</v>
      </c>
      <c r="C121" t="s">
        <v>275</v>
      </c>
      <c r="D121" t="s">
        <v>26</v>
      </c>
      <c r="E121">
        <v>0</v>
      </c>
    </row>
    <row r="122" spans="1:5" x14ac:dyDescent="0.3">
      <c r="A122" t="s">
        <v>273</v>
      </c>
      <c r="B122" t="s">
        <v>280</v>
      </c>
      <c r="C122" t="s">
        <v>275</v>
      </c>
      <c r="D122" t="s">
        <v>26</v>
      </c>
      <c r="E122">
        <v>56.625999999999998</v>
      </c>
    </row>
    <row r="123" spans="1:5" x14ac:dyDescent="0.3">
      <c r="A123" t="s">
        <v>273</v>
      </c>
      <c r="B123" t="s">
        <v>284</v>
      </c>
      <c r="C123" t="s">
        <v>275</v>
      </c>
      <c r="D123" t="s">
        <v>26</v>
      </c>
      <c r="E123">
        <v>0</v>
      </c>
    </row>
    <row r="124" spans="1:5" x14ac:dyDescent="0.3">
      <c r="A124" t="s">
        <v>273</v>
      </c>
      <c r="B124" t="s">
        <v>286</v>
      </c>
      <c r="C124" t="s">
        <v>275</v>
      </c>
      <c r="D124" t="s">
        <v>26</v>
      </c>
      <c r="E124">
        <v>681.15200000000004</v>
      </c>
    </row>
    <row r="125" spans="1:5" x14ac:dyDescent="0.3">
      <c r="A125" t="s">
        <v>273</v>
      </c>
      <c r="B125" t="s">
        <v>274</v>
      </c>
      <c r="C125" t="s">
        <v>275</v>
      </c>
      <c r="D125" t="s">
        <v>27</v>
      </c>
      <c r="E125">
        <v>35.32</v>
      </c>
    </row>
    <row r="126" spans="1:5" x14ac:dyDescent="0.3">
      <c r="A126" t="s">
        <v>273</v>
      </c>
      <c r="B126" t="s">
        <v>286</v>
      </c>
      <c r="C126" t="s">
        <v>275</v>
      </c>
      <c r="D126" t="s">
        <v>27</v>
      </c>
      <c r="E126">
        <v>0</v>
      </c>
    </row>
    <row r="127" spans="1:5" x14ac:dyDescent="0.3">
      <c r="A127" t="s">
        <v>273</v>
      </c>
      <c r="B127" t="s">
        <v>281</v>
      </c>
      <c r="C127" t="s">
        <v>275</v>
      </c>
      <c r="D127" t="s">
        <v>28</v>
      </c>
      <c r="E127">
        <v>0</v>
      </c>
    </row>
    <row r="128" spans="1:5" x14ac:dyDescent="0.3">
      <c r="A128" t="s">
        <v>273</v>
      </c>
      <c r="B128" t="s">
        <v>281</v>
      </c>
      <c r="C128" t="s">
        <v>275</v>
      </c>
      <c r="D128" t="s">
        <v>29</v>
      </c>
      <c r="E128">
        <v>0</v>
      </c>
    </row>
    <row r="129" spans="1:5" x14ac:dyDescent="0.3">
      <c r="A129" t="s">
        <v>273</v>
      </c>
      <c r="B129" t="s">
        <v>276</v>
      </c>
      <c r="C129" t="s">
        <v>275</v>
      </c>
      <c r="D129" t="s">
        <v>29</v>
      </c>
      <c r="E129">
        <v>1.7352000000000001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1FE6-DC14-4767-8401-542544E3A73A}">
  <dimension ref="A1:N56"/>
  <sheetViews>
    <sheetView workbookViewId="0">
      <selection activeCell="H56" activeCellId="4" sqref="B52 D56 E52 G52 H56"/>
    </sheetView>
  </sheetViews>
  <sheetFormatPr baseColWidth="10" defaultRowHeight="14.4" x14ac:dyDescent="0.3"/>
  <sheetData>
    <row r="1" spans="1:14" x14ac:dyDescent="0.3">
      <c r="A1" s="202"/>
      <c r="B1" s="203"/>
      <c r="C1" s="204"/>
      <c r="D1" s="205" t="s">
        <v>331</v>
      </c>
      <c r="E1" s="206"/>
      <c r="F1" s="206"/>
      <c r="G1" s="206"/>
      <c r="H1" s="206"/>
      <c r="I1" s="207"/>
      <c r="J1" s="202"/>
      <c r="K1" s="203"/>
      <c r="L1" s="203"/>
      <c r="M1" s="204"/>
      <c r="N1" s="42"/>
    </row>
    <row r="2" spans="1:14" x14ac:dyDescent="0.3">
      <c r="A2" s="198" t="s">
        <v>332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</row>
    <row r="3" spans="1:14" ht="24" x14ac:dyDescent="0.3">
      <c r="A3" s="87" t="s">
        <v>333</v>
      </c>
      <c r="B3" s="88" t="s">
        <v>228</v>
      </c>
      <c r="C3" s="208" t="s">
        <v>217</v>
      </c>
      <c r="D3" s="209"/>
      <c r="E3" s="88" t="s">
        <v>218</v>
      </c>
      <c r="F3" s="88" t="s">
        <v>219</v>
      </c>
      <c r="G3" s="88" t="s">
        <v>334</v>
      </c>
      <c r="H3" s="88" t="s">
        <v>335</v>
      </c>
      <c r="I3" s="208" t="s">
        <v>336</v>
      </c>
      <c r="J3" s="209"/>
      <c r="K3" s="89" t="s">
        <v>337</v>
      </c>
      <c r="L3" s="88" t="s">
        <v>338</v>
      </c>
      <c r="M3" s="89" t="s">
        <v>339</v>
      </c>
      <c r="N3" s="42"/>
    </row>
    <row r="4" spans="1:14" hidden="1" x14ac:dyDescent="0.3">
      <c r="A4" s="84">
        <v>1973</v>
      </c>
      <c r="B4" s="43">
        <v>793</v>
      </c>
      <c r="C4" s="200">
        <v>12</v>
      </c>
      <c r="D4" s="201"/>
      <c r="E4" s="43">
        <v>27</v>
      </c>
      <c r="F4" s="43">
        <v>281</v>
      </c>
      <c r="G4" s="43">
        <v>258</v>
      </c>
      <c r="H4" s="86" t="s">
        <v>340</v>
      </c>
      <c r="I4" s="200">
        <v>46</v>
      </c>
      <c r="J4" s="201"/>
      <c r="K4" s="43">
        <v>11</v>
      </c>
      <c r="L4" s="43">
        <v>1428</v>
      </c>
      <c r="M4" s="43">
        <v>1428</v>
      </c>
      <c r="N4" s="42"/>
    </row>
    <row r="5" spans="1:14" hidden="1" x14ac:dyDescent="0.3">
      <c r="A5" s="84">
        <v>1974</v>
      </c>
      <c r="B5" s="43">
        <v>664</v>
      </c>
      <c r="C5" s="200">
        <v>54</v>
      </c>
      <c r="D5" s="201"/>
      <c r="E5" s="43">
        <v>28</v>
      </c>
      <c r="F5" s="43">
        <v>320</v>
      </c>
      <c r="G5" s="43">
        <v>218</v>
      </c>
      <c r="H5" s="86" t="s">
        <v>340</v>
      </c>
      <c r="I5" s="200">
        <v>23</v>
      </c>
      <c r="J5" s="201"/>
      <c r="K5" s="86" t="s">
        <v>340</v>
      </c>
      <c r="L5" s="43">
        <v>1307</v>
      </c>
      <c r="M5" s="43">
        <v>1307</v>
      </c>
      <c r="N5" s="42"/>
    </row>
    <row r="6" spans="1:14" hidden="1" x14ac:dyDescent="0.3">
      <c r="A6" s="84">
        <v>1975</v>
      </c>
      <c r="B6" s="43">
        <v>805</v>
      </c>
      <c r="C6" s="200">
        <v>59</v>
      </c>
      <c r="D6" s="201"/>
      <c r="E6" s="43">
        <v>24</v>
      </c>
      <c r="F6" s="43">
        <v>234</v>
      </c>
      <c r="G6" s="43">
        <v>281</v>
      </c>
      <c r="H6" s="86" t="s">
        <v>340</v>
      </c>
      <c r="I6" s="200">
        <v>24</v>
      </c>
      <c r="J6" s="201"/>
      <c r="K6" s="43">
        <v>15</v>
      </c>
      <c r="L6" s="43">
        <v>1442</v>
      </c>
      <c r="M6" s="43">
        <v>1441</v>
      </c>
      <c r="N6" s="42"/>
    </row>
    <row r="7" spans="1:14" hidden="1" x14ac:dyDescent="0.3">
      <c r="A7" s="84">
        <v>1976</v>
      </c>
      <c r="B7" s="43">
        <v>674</v>
      </c>
      <c r="C7" s="200">
        <v>72</v>
      </c>
      <c r="D7" s="201"/>
      <c r="E7" s="43">
        <v>74</v>
      </c>
      <c r="F7" s="43">
        <v>381</v>
      </c>
      <c r="G7" s="43">
        <v>195</v>
      </c>
      <c r="H7" s="86" t="s">
        <v>340</v>
      </c>
      <c r="I7" s="200">
        <v>49</v>
      </c>
      <c r="J7" s="201"/>
      <c r="K7" s="43">
        <v>18</v>
      </c>
      <c r="L7" s="43">
        <v>1463</v>
      </c>
      <c r="M7" s="43">
        <v>1463</v>
      </c>
      <c r="N7" s="42"/>
    </row>
    <row r="8" spans="1:14" hidden="1" x14ac:dyDescent="0.3">
      <c r="A8" s="84">
        <v>1977</v>
      </c>
      <c r="B8" s="43">
        <v>566</v>
      </c>
      <c r="C8" s="200">
        <v>39</v>
      </c>
      <c r="D8" s="201"/>
      <c r="E8" s="43">
        <v>84</v>
      </c>
      <c r="F8" s="43">
        <v>227</v>
      </c>
      <c r="G8" s="43">
        <v>160</v>
      </c>
      <c r="H8" s="86" t="s">
        <v>340</v>
      </c>
      <c r="I8" s="200">
        <v>49</v>
      </c>
      <c r="J8" s="201"/>
      <c r="K8" s="43">
        <v>21</v>
      </c>
      <c r="L8" s="43">
        <v>1146</v>
      </c>
      <c r="M8" s="43">
        <v>1147</v>
      </c>
      <c r="N8" s="42"/>
    </row>
    <row r="9" spans="1:14" hidden="1" x14ac:dyDescent="0.3">
      <c r="A9" s="84">
        <v>1978</v>
      </c>
      <c r="B9" s="43">
        <v>453</v>
      </c>
      <c r="C9" s="200">
        <v>65</v>
      </c>
      <c r="D9" s="201"/>
      <c r="E9" s="43">
        <v>127</v>
      </c>
      <c r="F9" s="43">
        <v>177</v>
      </c>
      <c r="G9" s="43">
        <v>189</v>
      </c>
      <c r="H9" s="86" t="s">
        <v>340</v>
      </c>
      <c r="I9" s="200">
        <v>57</v>
      </c>
      <c r="J9" s="201"/>
      <c r="K9" s="43">
        <v>30</v>
      </c>
      <c r="L9" s="43">
        <v>1098</v>
      </c>
      <c r="M9" s="43">
        <v>1106</v>
      </c>
      <c r="N9" s="42"/>
    </row>
    <row r="10" spans="1:14" hidden="1" x14ac:dyDescent="0.3">
      <c r="A10" s="84">
        <v>1979</v>
      </c>
      <c r="B10" s="43">
        <v>779</v>
      </c>
      <c r="C10" s="200">
        <v>48</v>
      </c>
      <c r="D10" s="201"/>
      <c r="E10" s="43">
        <v>134</v>
      </c>
      <c r="F10" s="43">
        <v>247</v>
      </c>
      <c r="G10" s="43">
        <v>290</v>
      </c>
      <c r="H10" s="86" t="s">
        <v>340</v>
      </c>
      <c r="I10" s="200">
        <v>47</v>
      </c>
      <c r="J10" s="201"/>
      <c r="K10" s="43">
        <v>42</v>
      </c>
      <c r="L10" s="43">
        <v>1587</v>
      </c>
      <c r="M10" s="43">
        <v>1614</v>
      </c>
      <c r="N10" s="42"/>
    </row>
    <row r="11" spans="1:14" hidden="1" x14ac:dyDescent="0.3">
      <c r="A11" s="84">
        <v>1980</v>
      </c>
      <c r="B11" s="43">
        <v>1002</v>
      </c>
      <c r="C11" s="200">
        <v>41</v>
      </c>
      <c r="D11" s="201"/>
      <c r="E11" s="43">
        <v>229</v>
      </c>
      <c r="F11" s="43">
        <v>169</v>
      </c>
      <c r="G11" s="43">
        <v>367</v>
      </c>
      <c r="H11" s="86" t="s">
        <v>340</v>
      </c>
      <c r="I11" s="200">
        <v>44</v>
      </c>
      <c r="J11" s="201"/>
      <c r="K11" s="43">
        <v>68</v>
      </c>
      <c r="L11" s="43">
        <v>1920</v>
      </c>
      <c r="M11" s="43">
        <v>1941</v>
      </c>
      <c r="N11" s="42"/>
    </row>
    <row r="12" spans="1:14" hidden="1" x14ac:dyDescent="0.3">
      <c r="A12" s="84">
        <v>1981</v>
      </c>
      <c r="B12" s="43">
        <v>884</v>
      </c>
      <c r="C12" s="200">
        <v>13</v>
      </c>
      <c r="D12" s="201"/>
      <c r="E12" s="43">
        <v>167</v>
      </c>
      <c r="F12" s="43">
        <v>186</v>
      </c>
      <c r="G12" s="43">
        <v>311</v>
      </c>
      <c r="H12" s="86" t="s">
        <v>340</v>
      </c>
      <c r="I12" s="200">
        <v>41</v>
      </c>
      <c r="J12" s="201"/>
      <c r="K12" s="43">
        <v>45</v>
      </c>
      <c r="L12" s="43">
        <v>1647</v>
      </c>
      <c r="M12" s="43">
        <v>1667</v>
      </c>
      <c r="N12" s="42"/>
    </row>
    <row r="13" spans="1:14" hidden="1" x14ac:dyDescent="0.3">
      <c r="A13" s="84">
        <v>1982</v>
      </c>
      <c r="B13" s="43">
        <v>669</v>
      </c>
      <c r="C13" s="200">
        <v>9</v>
      </c>
      <c r="D13" s="201"/>
      <c r="E13" s="43">
        <v>161</v>
      </c>
      <c r="F13" s="43">
        <v>138</v>
      </c>
      <c r="G13" s="43">
        <v>277</v>
      </c>
      <c r="H13" s="86" t="s">
        <v>340</v>
      </c>
      <c r="I13" s="200">
        <v>31</v>
      </c>
      <c r="J13" s="201"/>
      <c r="K13" s="43">
        <v>44</v>
      </c>
      <c r="L13" s="43">
        <v>1329</v>
      </c>
      <c r="M13" s="43">
        <v>1338</v>
      </c>
      <c r="N13" s="42"/>
    </row>
    <row r="14" spans="1:14" hidden="1" x14ac:dyDescent="0.3">
      <c r="A14" s="84">
        <v>1983</v>
      </c>
      <c r="B14" s="43">
        <v>544</v>
      </c>
      <c r="C14" s="200">
        <v>3</v>
      </c>
      <c r="D14" s="201"/>
      <c r="E14" s="43">
        <v>203</v>
      </c>
      <c r="F14" s="43">
        <v>224</v>
      </c>
      <c r="G14" s="43">
        <v>219</v>
      </c>
      <c r="H14" s="86" t="s">
        <v>340</v>
      </c>
      <c r="I14" s="200">
        <v>33</v>
      </c>
      <c r="J14" s="201"/>
      <c r="K14" s="43">
        <v>29</v>
      </c>
      <c r="L14" s="43">
        <v>1255</v>
      </c>
      <c r="M14" s="43">
        <v>1169</v>
      </c>
      <c r="N14" s="42"/>
    </row>
    <row r="15" spans="1:14" hidden="1" x14ac:dyDescent="0.3">
      <c r="A15" s="84">
        <v>1984</v>
      </c>
      <c r="B15" s="43">
        <v>425</v>
      </c>
      <c r="C15" s="200">
        <v>10</v>
      </c>
      <c r="D15" s="201"/>
      <c r="E15" s="43">
        <v>187</v>
      </c>
      <c r="F15" s="43">
        <v>113</v>
      </c>
      <c r="G15" s="43">
        <v>230</v>
      </c>
      <c r="H15" s="86" t="s">
        <v>340</v>
      </c>
      <c r="I15" s="200">
        <v>38</v>
      </c>
      <c r="J15" s="201"/>
      <c r="K15" s="43">
        <v>17</v>
      </c>
      <c r="L15" s="43">
        <v>1020</v>
      </c>
      <c r="M15" s="43">
        <v>1058</v>
      </c>
      <c r="N15" s="42"/>
    </row>
    <row r="16" spans="1:14" hidden="1" x14ac:dyDescent="0.3">
      <c r="A16" s="84">
        <v>1985</v>
      </c>
      <c r="B16" s="43">
        <v>589</v>
      </c>
      <c r="C16" s="200">
        <v>9</v>
      </c>
      <c r="D16" s="201"/>
      <c r="E16" s="43">
        <v>180</v>
      </c>
      <c r="F16" s="43">
        <v>546</v>
      </c>
      <c r="G16" s="43">
        <v>269</v>
      </c>
      <c r="H16" s="86" t="s">
        <v>340</v>
      </c>
      <c r="I16" s="200">
        <v>36</v>
      </c>
      <c r="J16" s="201"/>
      <c r="K16" s="43">
        <v>28</v>
      </c>
      <c r="L16" s="43">
        <v>1657</v>
      </c>
      <c r="M16" s="43">
        <v>1146</v>
      </c>
      <c r="N16" s="42"/>
    </row>
    <row r="17" spans="1:13" hidden="1" x14ac:dyDescent="0.3">
      <c r="A17" s="84">
        <v>1986</v>
      </c>
      <c r="B17" s="43">
        <v>930</v>
      </c>
      <c r="C17" s="200">
        <v>17</v>
      </c>
      <c r="D17" s="201"/>
      <c r="E17" s="43">
        <v>235</v>
      </c>
      <c r="F17" s="86" t="s">
        <v>340</v>
      </c>
      <c r="G17" s="43">
        <v>637</v>
      </c>
      <c r="H17" s="43">
        <v>1</v>
      </c>
      <c r="I17" s="200">
        <v>50</v>
      </c>
      <c r="J17" s="201"/>
      <c r="K17" s="43">
        <v>46</v>
      </c>
      <c r="L17" s="43">
        <v>1916</v>
      </c>
      <c r="M17" s="43">
        <v>1995</v>
      </c>
    </row>
    <row r="18" spans="1:13" hidden="1" x14ac:dyDescent="0.3">
      <c r="A18" s="84">
        <v>1987</v>
      </c>
      <c r="B18" s="43">
        <v>987</v>
      </c>
      <c r="C18" s="200">
        <v>5</v>
      </c>
      <c r="D18" s="201"/>
      <c r="E18" s="43">
        <v>312</v>
      </c>
      <c r="F18" s="86" t="s">
        <v>340</v>
      </c>
      <c r="G18" s="43">
        <v>599</v>
      </c>
      <c r="H18" s="43">
        <v>3</v>
      </c>
      <c r="I18" s="200">
        <v>72</v>
      </c>
      <c r="J18" s="201"/>
      <c r="K18" s="43">
        <v>63</v>
      </c>
      <c r="L18" s="43">
        <v>2041</v>
      </c>
      <c r="M18" s="43">
        <v>2808</v>
      </c>
    </row>
    <row r="19" spans="1:13" hidden="1" x14ac:dyDescent="0.3">
      <c r="A19" s="84">
        <v>1988</v>
      </c>
      <c r="B19" s="43">
        <v>915</v>
      </c>
      <c r="C19" s="200">
        <v>11</v>
      </c>
      <c r="D19" s="201"/>
      <c r="E19" s="43">
        <v>366</v>
      </c>
      <c r="F19" s="86" t="s">
        <v>340</v>
      </c>
      <c r="G19" s="43">
        <v>507</v>
      </c>
      <c r="H19" s="43">
        <v>1</v>
      </c>
      <c r="I19" s="200">
        <v>47</v>
      </c>
      <c r="J19" s="201"/>
      <c r="K19" s="43">
        <v>38</v>
      </c>
      <c r="L19" s="43">
        <v>1885</v>
      </c>
      <c r="M19" s="43">
        <v>1999</v>
      </c>
    </row>
    <row r="20" spans="1:13" hidden="1" x14ac:dyDescent="0.3">
      <c r="A20" s="84">
        <v>1989</v>
      </c>
      <c r="B20" s="43">
        <v>1010</v>
      </c>
      <c r="C20" s="200">
        <v>5</v>
      </c>
      <c r="D20" s="201"/>
      <c r="E20" s="43">
        <v>155</v>
      </c>
      <c r="F20" s="86" t="s">
        <v>340</v>
      </c>
      <c r="G20" s="43">
        <v>613</v>
      </c>
      <c r="H20" s="43">
        <v>2</v>
      </c>
      <c r="I20" s="196" t="s">
        <v>340</v>
      </c>
      <c r="J20" s="197"/>
      <c r="K20" s="43">
        <v>38</v>
      </c>
      <c r="L20" s="43">
        <v>1823</v>
      </c>
      <c r="M20" s="43">
        <v>1833</v>
      </c>
    </row>
    <row r="21" spans="1:13" hidden="1" x14ac:dyDescent="0.3">
      <c r="A21" s="84">
        <v>1990</v>
      </c>
      <c r="B21" s="43">
        <v>786</v>
      </c>
      <c r="C21" s="200">
        <v>2</v>
      </c>
      <c r="D21" s="201"/>
      <c r="E21" s="43">
        <v>170</v>
      </c>
      <c r="F21" s="86" t="s">
        <v>340</v>
      </c>
      <c r="G21" s="43">
        <v>569</v>
      </c>
      <c r="H21" s="43">
        <v>10</v>
      </c>
      <c r="I21" s="196" t="s">
        <v>340</v>
      </c>
      <c r="J21" s="197"/>
      <c r="K21" s="43">
        <v>39</v>
      </c>
      <c r="L21" s="43">
        <v>1576</v>
      </c>
      <c r="M21" s="43">
        <v>1583</v>
      </c>
    </row>
    <row r="22" spans="1:13" hidden="1" x14ac:dyDescent="0.3">
      <c r="A22" s="84">
        <v>1991</v>
      </c>
      <c r="B22" s="43">
        <v>371</v>
      </c>
      <c r="C22" s="200">
        <v>3</v>
      </c>
      <c r="D22" s="201"/>
      <c r="E22" s="43">
        <v>198</v>
      </c>
      <c r="F22" s="86" t="s">
        <v>340</v>
      </c>
      <c r="G22" s="43">
        <v>581</v>
      </c>
      <c r="H22" s="43">
        <v>44</v>
      </c>
      <c r="I22" s="196" t="s">
        <v>340</v>
      </c>
      <c r="J22" s="197"/>
      <c r="K22" s="43">
        <v>26</v>
      </c>
      <c r="L22" s="43">
        <v>1223</v>
      </c>
      <c r="M22" s="43">
        <v>1212</v>
      </c>
    </row>
    <row r="23" spans="1:13" hidden="1" x14ac:dyDescent="0.3">
      <c r="A23" s="84">
        <v>1992</v>
      </c>
      <c r="B23" s="43">
        <v>531</v>
      </c>
      <c r="C23" s="200">
        <v>11</v>
      </c>
      <c r="D23" s="201"/>
      <c r="E23" s="43">
        <v>164</v>
      </c>
      <c r="F23" s="86" t="s">
        <v>340</v>
      </c>
      <c r="G23" s="43">
        <v>477</v>
      </c>
      <c r="H23" s="43">
        <v>14</v>
      </c>
      <c r="I23" s="196" t="s">
        <v>340</v>
      </c>
      <c r="J23" s="197"/>
      <c r="K23" s="43">
        <v>37</v>
      </c>
      <c r="L23" s="43">
        <v>1234</v>
      </c>
      <c r="M23" s="43">
        <v>1259</v>
      </c>
    </row>
    <row r="24" spans="1:13" hidden="1" x14ac:dyDescent="0.3">
      <c r="A24" s="84">
        <v>1993</v>
      </c>
      <c r="B24" s="43">
        <v>495</v>
      </c>
      <c r="C24" s="200">
        <v>8</v>
      </c>
      <c r="D24" s="201"/>
      <c r="E24" s="43">
        <v>98</v>
      </c>
      <c r="F24" s="86" t="s">
        <v>340</v>
      </c>
      <c r="G24" s="43">
        <v>338</v>
      </c>
      <c r="H24" s="43">
        <v>4</v>
      </c>
      <c r="I24" s="196" t="s">
        <v>340</v>
      </c>
      <c r="J24" s="197"/>
      <c r="K24" s="43">
        <v>28</v>
      </c>
      <c r="L24" s="43">
        <v>971</v>
      </c>
      <c r="M24" s="43">
        <v>1023</v>
      </c>
    </row>
    <row r="25" spans="1:13" hidden="1" x14ac:dyDescent="0.3">
      <c r="A25" s="84">
        <v>1994</v>
      </c>
      <c r="B25" s="43">
        <v>706</v>
      </c>
      <c r="C25" s="200">
        <v>7</v>
      </c>
      <c r="D25" s="201"/>
      <c r="E25" s="43">
        <v>226</v>
      </c>
      <c r="F25" s="86" t="s">
        <v>340</v>
      </c>
      <c r="G25" s="43">
        <v>409</v>
      </c>
      <c r="H25" s="43">
        <v>5</v>
      </c>
      <c r="I25" s="196" t="s">
        <v>340</v>
      </c>
      <c r="J25" s="197"/>
      <c r="K25" s="43">
        <v>14</v>
      </c>
      <c r="L25" s="43">
        <v>1367</v>
      </c>
      <c r="M25" s="43">
        <v>1374</v>
      </c>
    </row>
    <row r="26" spans="1:13" hidden="1" x14ac:dyDescent="0.3">
      <c r="A26" s="84">
        <v>1995</v>
      </c>
      <c r="B26" s="43">
        <v>675</v>
      </c>
      <c r="C26" s="200">
        <v>5</v>
      </c>
      <c r="D26" s="201"/>
      <c r="E26" s="43">
        <v>176</v>
      </c>
      <c r="F26" s="86" t="s">
        <v>340</v>
      </c>
      <c r="G26" s="43">
        <v>424</v>
      </c>
      <c r="H26" s="43">
        <v>12</v>
      </c>
      <c r="I26" s="196" t="s">
        <v>340</v>
      </c>
      <c r="J26" s="197"/>
      <c r="K26" s="43">
        <v>8</v>
      </c>
      <c r="L26" s="43">
        <v>1300</v>
      </c>
      <c r="M26" s="43">
        <v>1266</v>
      </c>
    </row>
    <row r="27" spans="1:13" hidden="1" x14ac:dyDescent="0.3">
      <c r="A27" s="84">
        <v>1996</v>
      </c>
      <c r="B27" s="43">
        <v>533</v>
      </c>
      <c r="C27" s="200">
        <v>5</v>
      </c>
      <c r="D27" s="201"/>
      <c r="E27" s="43">
        <v>133</v>
      </c>
      <c r="F27" s="43">
        <v>149</v>
      </c>
      <c r="G27" s="43">
        <v>194</v>
      </c>
      <c r="H27" s="43">
        <v>4</v>
      </c>
      <c r="I27" s="196" t="s">
        <v>340</v>
      </c>
      <c r="J27" s="197"/>
      <c r="K27" s="43">
        <v>5</v>
      </c>
      <c r="L27" s="43">
        <v>1023</v>
      </c>
      <c r="M27" s="43">
        <v>1002</v>
      </c>
    </row>
    <row r="28" spans="1:13" hidden="1" x14ac:dyDescent="0.3">
      <c r="A28" s="84">
        <v>1997</v>
      </c>
      <c r="B28" s="43">
        <v>570</v>
      </c>
      <c r="C28" s="200">
        <v>3</v>
      </c>
      <c r="D28" s="201"/>
      <c r="E28" s="43">
        <v>130</v>
      </c>
      <c r="F28" s="43">
        <v>123</v>
      </c>
      <c r="G28" s="43">
        <v>189</v>
      </c>
      <c r="H28" s="43">
        <v>5</v>
      </c>
      <c r="I28" s="196" t="s">
        <v>340</v>
      </c>
      <c r="J28" s="197"/>
      <c r="K28" s="43">
        <v>7</v>
      </c>
      <c r="L28" s="43">
        <v>1027</v>
      </c>
      <c r="M28" s="43">
        <v>1003</v>
      </c>
    </row>
    <row r="29" spans="1:13" hidden="1" x14ac:dyDescent="0.3">
      <c r="A29" s="84">
        <v>1998</v>
      </c>
      <c r="B29" s="43">
        <v>525</v>
      </c>
      <c r="C29" s="200">
        <v>3</v>
      </c>
      <c r="D29" s="201"/>
      <c r="E29" s="43">
        <v>134</v>
      </c>
      <c r="F29" s="43">
        <v>60</v>
      </c>
      <c r="G29" s="43">
        <v>161</v>
      </c>
      <c r="H29" s="43">
        <v>3</v>
      </c>
      <c r="I29" s="196" t="s">
        <v>340</v>
      </c>
      <c r="J29" s="197"/>
      <c r="K29" s="43">
        <v>9</v>
      </c>
      <c r="L29" s="43">
        <v>895</v>
      </c>
      <c r="M29" s="43">
        <v>911</v>
      </c>
    </row>
    <row r="30" spans="1:13" hidden="1" x14ac:dyDescent="0.3">
      <c r="A30" s="84">
        <v>1999</v>
      </c>
      <c r="B30" s="43">
        <v>469</v>
      </c>
      <c r="C30" s="196" t="s">
        <v>226</v>
      </c>
      <c r="D30" s="197"/>
      <c r="E30" s="43">
        <v>120</v>
      </c>
      <c r="F30" s="43">
        <v>46</v>
      </c>
      <c r="G30" s="43">
        <v>165</v>
      </c>
      <c r="H30" s="43">
        <v>1</v>
      </c>
      <c r="I30" s="196" t="s">
        <v>340</v>
      </c>
      <c r="J30" s="197"/>
      <c r="K30" s="43">
        <v>8</v>
      </c>
      <c r="L30" s="43">
        <v>810</v>
      </c>
      <c r="M30" s="43">
        <v>863</v>
      </c>
    </row>
    <row r="31" spans="1:13" hidden="1" x14ac:dyDescent="0.3">
      <c r="A31" s="84">
        <v>2000</v>
      </c>
      <c r="B31" s="43">
        <v>493</v>
      </c>
      <c r="C31" s="200">
        <v>3</v>
      </c>
      <c r="D31" s="201"/>
      <c r="E31" s="43">
        <v>135</v>
      </c>
      <c r="F31" s="43">
        <v>60</v>
      </c>
      <c r="G31" s="43">
        <v>133</v>
      </c>
      <c r="H31" s="43">
        <v>1</v>
      </c>
      <c r="I31" s="196" t="s">
        <v>340</v>
      </c>
      <c r="J31" s="197"/>
      <c r="K31" s="43">
        <v>8</v>
      </c>
      <c r="L31" s="43">
        <v>833</v>
      </c>
      <c r="M31" s="43">
        <v>818</v>
      </c>
    </row>
    <row r="32" spans="1:13" hidden="1" x14ac:dyDescent="0.3">
      <c r="A32" s="84">
        <v>2001</v>
      </c>
      <c r="B32" s="43">
        <v>674</v>
      </c>
      <c r="C32" s="200">
        <v>4</v>
      </c>
      <c r="D32" s="201"/>
      <c r="E32" s="43">
        <v>135</v>
      </c>
      <c r="F32" s="86" t="s">
        <v>340</v>
      </c>
      <c r="G32" s="43">
        <v>195</v>
      </c>
      <c r="H32" s="86" t="s">
        <v>340</v>
      </c>
      <c r="I32" s="196" t="s">
        <v>340</v>
      </c>
      <c r="J32" s="197"/>
      <c r="K32" s="43">
        <v>4</v>
      </c>
      <c r="L32" s="43">
        <v>1012</v>
      </c>
      <c r="M32" s="43">
        <v>1053</v>
      </c>
    </row>
    <row r="33" spans="1:13" hidden="1" x14ac:dyDescent="0.3">
      <c r="A33" s="84">
        <v>2002</v>
      </c>
      <c r="B33" s="43">
        <v>817</v>
      </c>
      <c r="C33" s="200">
        <v>4</v>
      </c>
      <c r="D33" s="201"/>
      <c r="E33" s="43">
        <v>96</v>
      </c>
      <c r="F33" s="86" t="s">
        <v>340</v>
      </c>
      <c r="G33" s="43">
        <v>165</v>
      </c>
      <c r="H33" s="86" t="s">
        <v>340</v>
      </c>
      <c r="I33" s="196" t="s">
        <v>340</v>
      </c>
      <c r="J33" s="197"/>
      <c r="K33" s="43">
        <v>3</v>
      </c>
      <c r="L33" s="43">
        <v>1085</v>
      </c>
      <c r="M33" s="43">
        <v>1090</v>
      </c>
    </row>
    <row r="34" spans="1:13" hidden="1" x14ac:dyDescent="0.3">
      <c r="A34" s="84">
        <v>2003</v>
      </c>
      <c r="B34" s="43">
        <v>687</v>
      </c>
      <c r="C34" s="200">
        <v>4</v>
      </c>
      <c r="D34" s="201"/>
      <c r="E34" s="43">
        <v>103</v>
      </c>
      <c r="F34" s="86" t="s">
        <v>340</v>
      </c>
      <c r="G34" s="43">
        <v>217</v>
      </c>
      <c r="H34" s="86" t="s">
        <v>340</v>
      </c>
      <c r="I34" s="196" t="s">
        <v>340</v>
      </c>
      <c r="J34" s="197"/>
      <c r="K34" s="43">
        <v>3</v>
      </c>
      <c r="L34" s="43">
        <v>1014</v>
      </c>
      <c r="M34" s="43">
        <v>1014</v>
      </c>
    </row>
    <row r="35" spans="1:13" hidden="1" x14ac:dyDescent="0.3">
      <c r="A35" s="84">
        <v>2004</v>
      </c>
      <c r="B35" s="43">
        <v>527</v>
      </c>
      <c r="C35" s="200">
        <v>1</v>
      </c>
      <c r="D35" s="201"/>
      <c r="E35" s="43">
        <v>77</v>
      </c>
      <c r="F35" s="86" t="s">
        <v>340</v>
      </c>
      <c r="G35" s="43">
        <v>106</v>
      </c>
      <c r="H35" s="86" t="s">
        <v>340</v>
      </c>
      <c r="I35" s="196" t="s">
        <v>340</v>
      </c>
      <c r="J35" s="197"/>
      <c r="K35" s="43">
        <v>1</v>
      </c>
      <c r="L35" s="43">
        <v>712</v>
      </c>
      <c r="M35" s="43">
        <v>709</v>
      </c>
    </row>
    <row r="36" spans="1:13" hidden="1" x14ac:dyDescent="0.3">
      <c r="A36" s="84">
        <v>2005</v>
      </c>
      <c r="B36" s="43">
        <v>662</v>
      </c>
      <c r="C36" s="200">
        <v>3</v>
      </c>
      <c r="D36" s="201"/>
      <c r="E36" s="43">
        <v>85</v>
      </c>
      <c r="F36" s="86" t="s">
        <v>340</v>
      </c>
      <c r="G36" s="43">
        <v>103</v>
      </c>
      <c r="H36" s="86" t="s">
        <v>340</v>
      </c>
      <c r="I36" s="196" t="s">
        <v>340</v>
      </c>
      <c r="J36" s="197"/>
      <c r="K36" s="43">
        <v>1</v>
      </c>
      <c r="L36" s="43">
        <v>854</v>
      </c>
      <c r="M36" s="43">
        <v>855</v>
      </c>
    </row>
    <row r="37" spans="1:13" hidden="1" x14ac:dyDescent="0.3">
      <c r="A37" s="84">
        <v>2006</v>
      </c>
      <c r="B37" s="43">
        <v>419</v>
      </c>
      <c r="C37" s="200">
        <v>1</v>
      </c>
      <c r="D37" s="201"/>
      <c r="E37" s="43">
        <v>85</v>
      </c>
      <c r="F37" s="86" t="s">
        <v>340</v>
      </c>
      <c r="G37" s="43">
        <v>71</v>
      </c>
      <c r="H37" s="86" t="s">
        <v>340</v>
      </c>
      <c r="I37" s="196" t="s">
        <v>340</v>
      </c>
      <c r="J37" s="197"/>
      <c r="K37" s="43">
        <v>2</v>
      </c>
      <c r="L37" s="43">
        <v>576</v>
      </c>
      <c r="M37" s="43">
        <v>569</v>
      </c>
    </row>
    <row r="38" spans="1:13" hidden="1" x14ac:dyDescent="0.3">
      <c r="A38" s="84">
        <v>2007</v>
      </c>
      <c r="B38" s="43">
        <v>306</v>
      </c>
      <c r="C38" s="200">
        <v>1</v>
      </c>
      <c r="D38" s="201"/>
      <c r="E38" s="43">
        <v>115</v>
      </c>
      <c r="F38" s="86" t="s">
        <v>340</v>
      </c>
      <c r="G38" s="43">
        <v>70</v>
      </c>
      <c r="H38" s="86" t="s">
        <v>340</v>
      </c>
      <c r="I38" s="196" t="s">
        <v>340</v>
      </c>
      <c r="J38" s="197"/>
      <c r="K38" s="43">
        <v>4</v>
      </c>
      <c r="L38" s="43">
        <v>492</v>
      </c>
      <c r="M38" s="43">
        <v>492</v>
      </c>
    </row>
    <row r="39" spans="1:13" hidden="1" x14ac:dyDescent="0.3">
      <c r="A39" s="84">
        <v>2008</v>
      </c>
      <c r="B39" s="43">
        <v>216</v>
      </c>
      <c r="C39" s="200">
        <v>1</v>
      </c>
      <c r="D39" s="201"/>
      <c r="E39" s="43">
        <v>66</v>
      </c>
      <c r="F39" s="86" t="s">
        <v>340</v>
      </c>
      <c r="G39" s="43">
        <v>37</v>
      </c>
      <c r="H39" s="86" t="s">
        <v>340</v>
      </c>
      <c r="I39" s="196" t="s">
        <v>340</v>
      </c>
      <c r="J39" s="197"/>
      <c r="K39" s="86" t="s">
        <v>340</v>
      </c>
      <c r="L39" s="43">
        <v>320</v>
      </c>
      <c r="M39" s="43">
        <v>332</v>
      </c>
    </row>
    <row r="40" spans="1:13" hidden="1" x14ac:dyDescent="0.3">
      <c r="A40" s="84">
        <v>2009</v>
      </c>
      <c r="B40" s="43">
        <v>257</v>
      </c>
      <c r="C40" s="196" t="s">
        <v>340</v>
      </c>
      <c r="D40" s="197"/>
      <c r="E40" s="43">
        <v>47</v>
      </c>
      <c r="F40" s="86" t="s">
        <v>340</v>
      </c>
      <c r="G40" s="43">
        <v>20</v>
      </c>
      <c r="H40" s="43">
        <v>1</v>
      </c>
      <c r="I40" s="196" t="s">
        <v>340</v>
      </c>
      <c r="J40" s="197"/>
      <c r="K40" s="43">
        <v>1</v>
      </c>
      <c r="L40" s="43">
        <v>325</v>
      </c>
      <c r="M40" s="43">
        <v>325</v>
      </c>
    </row>
    <row r="41" spans="1:13" hidden="1" x14ac:dyDescent="0.3">
      <c r="A41" s="84">
        <v>2010</v>
      </c>
      <c r="B41" s="43">
        <v>217</v>
      </c>
      <c r="C41" s="196" t="s">
        <v>341</v>
      </c>
      <c r="D41" s="197"/>
      <c r="E41" s="43">
        <v>47</v>
      </c>
      <c r="F41" s="86" t="s">
        <v>340</v>
      </c>
      <c r="G41" s="43">
        <v>12</v>
      </c>
      <c r="H41" s="86" t="s">
        <v>340</v>
      </c>
      <c r="I41" s="196" t="s">
        <v>340</v>
      </c>
      <c r="J41" s="197"/>
      <c r="K41" s="86" t="s">
        <v>340</v>
      </c>
      <c r="L41" s="43">
        <v>277</v>
      </c>
      <c r="M41" s="43">
        <v>277</v>
      </c>
    </row>
    <row r="42" spans="1:13" hidden="1" x14ac:dyDescent="0.3">
      <c r="A42" s="84">
        <v>2011</v>
      </c>
      <c r="B42" s="43">
        <v>250</v>
      </c>
      <c r="C42" s="196" t="s">
        <v>226</v>
      </c>
      <c r="D42" s="197"/>
      <c r="E42" s="43">
        <v>49</v>
      </c>
      <c r="F42" s="86" t="s">
        <v>340</v>
      </c>
      <c r="G42" s="43">
        <v>31</v>
      </c>
      <c r="H42" s="86" t="s">
        <v>340</v>
      </c>
      <c r="I42" s="196" t="s">
        <v>340</v>
      </c>
      <c r="J42" s="197"/>
      <c r="K42" s="86" t="s">
        <v>340</v>
      </c>
      <c r="L42" s="43">
        <v>330</v>
      </c>
      <c r="M42" s="43">
        <v>330</v>
      </c>
    </row>
    <row r="43" spans="1:13" hidden="1" x14ac:dyDescent="0.3">
      <c r="A43" s="84">
        <v>2012</v>
      </c>
      <c r="B43" s="43">
        <v>222</v>
      </c>
      <c r="C43" s="196" t="s">
        <v>226</v>
      </c>
      <c r="D43" s="197"/>
      <c r="E43" s="43">
        <v>51</v>
      </c>
      <c r="F43" s="86" t="s">
        <v>340</v>
      </c>
      <c r="G43" s="43">
        <v>23</v>
      </c>
      <c r="H43" s="86" t="s">
        <v>340</v>
      </c>
      <c r="I43" s="196" t="s">
        <v>340</v>
      </c>
      <c r="J43" s="197"/>
      <c r="K43" s="86" t="s">
        <v>340</v>
      </c>
      <c r="L43" s="43">
        <v>297</v>
      </c>
      <c r="M43" s="43">
        <v>298</v>
      </c>
    </row>
    <row r="44" spans="1:13" hidden="1" x14ac:dyDescent="0.3">
      <c r="A44" s="84">
        <v>2013</v>
      </c>
      <c r="B44" s="43">
        <v>96</v>
      </c>
      <c r="C44" s="196" t="s">
        <v>226</v>
      </c>
      <c r="D44" s="197"/>
      <c r="E44" s="43">
        <v>40</v>
      </c>
      <c r="F44" s="86" t="s">
        <v>340</v>
      </c>
      <c r="G44" s="43">
        <v>12</v>
      </c>
      <c r="H44" s="86" t="s">
        <v>340</v>
      </c>
      <c r="I44" s="196" t="s">
        <v>340</v>
      </c>
      <c r="J44" s="197"/>
      <c r="K44" s="86" t="s">
        <v>340</v>
      </c>
      <c r="L44" s="43">
        <v>148</v>
      </c>
      <c r="M44" s="43">
        <v>148</v>
      </c>
    </row>
    <row r="45" spans="1:13" hidden="1" x14ac:dyDescent="0.3">
      <c r="A45" s="84">
        <v>2014</v>
      </c>
      <c r="B45" s="43">
        <v>43</v>
      </c>
      <c r="C45" s="196" t="s">
        <v>340</v>
      </c>
      <c r="D45" s="197"/>
      <c r="E45" s="43">
        <v>43</v>
      </c>
      <c r="F45" s="86" t="s">
        <v>340</v>
      </c>
      <c r="G45" s="43">
        <v>10</v>
      </c>
      <c r="H45" s="86" t="s">
        <v>340</v>
      </c>
      <c r="I45" s="196" t="s">
        <v>340</v>
      </c>
      <c r="J45" s="197"/>
      <c r="K45" s="86" t="s">
        <v>340</v>
      </c>
      <c r="L45" s="43">
        <v>96</v>
      </c>
      <c r="M45" s="43">
        <v>99</v>
      </c>
    </row>
    <row r="46" spans="1:13" hidden="1" x14ac:dyDescent="0.3">
      <c r="A46" s="84">
        <v>2015</v>
      </c>
      <c r="B46" s="43">
        <v>36</v>
      </c>
      <c r="C46" s="196" t="s">
        <v>226</v>
      </c>
      <c r="D46" s="197"/>
      <c r="E46" s="43">
        <v>32</v>
      </c>
      <c r="F46" s="86" t="s">
        <v>340</v>
      </c>
      <c r="G46" s="43">
        <v>7</v>
      </c>
      <c r="H46" s="86" t="s">
        <v>340</v>
      </c>
      <c r="I46" s="196" t="s">
        <v>340</v>
      </c>
      <c r="J46" s="197"/>
      <c r="K46" s="86" t="s">
        <v>340</v>
      </c>
      <c r="L46" s="43">
        <v>75</v>
      </c>
      <c r="M46" s="43">
        <v>76</v>
      </c>
    </row>
    <row r="47" spans="1:13" hidden="1" x14ac:dyDescent="0.3">
      <c r="A47" s="84">
        <v>2016</v>
      </c>
      <c r="B47" s="43">
        <v>14</v>
      </c>
      <c r="C47" s="196" t="s">
        <v>340</v>
      </c>
      <c r="D47" s="197"/>
      <c r="E47" s="43">
        <v>15</v>
      </c>
      <c r="F47" s="86" t="s">
        <v>340</v>
      </c>
      <c r="G47" s="43">
        <v>6</v>
      </c>
      <c r="H47" s="86" t="s">
        <v>340</v>
      </c>
      <c r="I47" s="196" t="s">
        <v>340</v>
      </c>
      <c r="J47" s="197"/>
      <c r="K47" s="86" t="s">
        <v>340</v>
      </c>
      <c r="L47" s="43">
        <v>35</v>
      </c>
      <c r="M47" s="43">
        <v>35</v>
      </c>
    </row>
    <row r="48" spans="1:13" hidden="1" x14ac:dyDescent="0.3">
      <c r="A48" s="84">
        <v>2017</v>
      </c>
      <c r="B48" s="43">
        <v>14</v>
      </c>
      <c r="C48" s="196" t="s">
        <v>226</v>
      </c>
      <c r="D48" s="197"/>
      <c r="E48" s="43">
        <v>14</v>
      </c>
      <c r="F48" s="86" t="s">
        <v>340</v>
      </c>
      <c r="G48" s="43">
        <v>4</v>
      </c>
      <c r="H48" s="43">
        <v>2</v>
      </c>
      <c r="I48" s="196" t="s">
        <v>340</v>
      </c>
      <c r="J48" s="197"/>
      <c r="K48" s="86" t="s">
        <v>340</v>
      </c>
      <c r="L48" s="43">
        <v>34</v>
      </c>
      <c r="M48" s="43">
        <v>34</v>
      </c>
    </row>
    <row r="49" spans="1:14" hidden="1" x14ac:dyDescent="0.3">
      <c r="A49" s="84">
        <v>2018</v>
      </c>
      <c r="B49" s="43">
        <v>14</v>
      </c>
      <c r="C49" s="196" t="s">
        <v>340</v>
      </c>
      <c r="D49" s="197"/>
      <c r="E49" s="43">
        <v>16</v>
      </c>
      <c r="F49" s="86" t="s">
        <v>340</v>
      </c>
      <c r="G49" s="43">
        <v>6</v>
      </c>
      <c r="H49" s="86" t="s">
        <v>226</v>
      </c>
      <c r="I49" s="196" t="s">
        <v>340</v>
      </c>
      <c r="J49" s="197"/>
      <c r="K49" s="86" t="s">
        <v>340</v>
      </c>
      <c r="L49" s="43">
        <v>36</v>
      </c>
      <c r="M49" s="43">
        <v>36</v>
      </c>
      <c r="N49" s="42"/>
    </row>
    <row r="50" spans="1:14" hidden="1" x14ac:dyDescent="0.3">
      <c r="A50" s="84">
        <v>2019</v>
      </c>
      <c r="B50" s="43">
        <v>329</v>
      </c>
      <c r="C50" s="196" t="s">
        <v>226</v>
      </c>
      <c r="D50" s="197"/>
      <c r="E50" s="86" t="s">
        <v>342</v>
      </c>
      <c r="F50" s="86" t="s">
        <v>340</v>
      </c>
      <c r="G50" s="43">
        <v>15</v>
      </c>
      <c r="H50" s="86" t="s">
        <v>226</v>
      </c>
      <c r="I50" s="196" t="s">
        <v>340</v>
      </c>
      <c r="J50" s="197"/>
      <c r="K50" s="86" t="s">
        <v>340</v>
      </c>
      <c r="L50" s="86" t="s">
        <v>343</v>
      </c>
      <c r="M50" s="43">
        <v>400</v>
      </c>
      <c r="N50" s="42"/>
    </row>
    <row r="51" spans="1:14" x14ac:dyDescent="0.3">
      <c r="A51" s="85" t="s">
        <v>344</v>
      </c>
      <c r="B51" s="43">
        <v>284</v>
      </c>
      <c r="C51" s="196" t="s">
        <v>226</v>
      </c>
      <c r="D51" s="197"/>
      <c r="E51" s="43">
        <v>48</v>
      </c>
      <c r="F51" s="86" t="s">
        <v>340</v>
      </c>
      <c r="G51" s="43">
        <v>65</v>
      </c>
      <c r="H51" s="86" t="s">
        <v>226</v>
      </c>
      <c r="I51" s="196" t="s">
        <v>340</v>
      </c>
      <c r="J51" s="197"/>
      <c r="K51" s="86" t="s">
        <v>340</v>
      </c>
      <c r="L51" s="43">
        <v>398</v>
      </c>
      <c r="M51" s="43">
        <v>404</v>
      </c>
      <c r="N51" s="42"/>
    </row>
    <row r="52" spans="1:14" x14ac:dyDescent="0.3">
      <c r="A52" s="85" t="s">
        <v>345</v>
      </c>
      <c r="B52" s="43">
        <v>477</v>
      </c>
      <c r="C52" s="196" t="s">
        <v>226</v>
      </c>
      <c r="D52" s="197"/>
      <c r="E52" s="43">
        <v>81</v>
      </c>
      <c r="F52" s="86" t="s">
        <v>340</v>
      </c>
      <c r="G52" s="43">
        <v>74</v>
      </c>
      <c r="H52" s="86" t="s">
        <v>226</v>
      </c>
      <c r="I52" s="196" t="s">
        <v>340</v>
      </c>
      <c r="J52" s="197"/>
      <c r="K52" s="86" t="s">
        <v>340</v>
      </c>
      <c r="L52" s="43">
        <v>633</v>
      </c>
      <c r="M52" s="43">
        <v>629</v>
      </c>
      <c r="N52" s="42"/>
    </row>
    <row r="53" spans="1:14" x14ac:dyDescent="0.3">
      <c r="A53" s="198" t="s">
        <v>346</v>
      </c>
      <c r="B53" s="198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</row>
    <row r="54" spans="1:14" x14ac:dyDescent="0.3">
      <c r="A54" s="199" t="s">
        <v>347</v>
      </c>
      <c r="B54" s="199"/>
      <c r="C54" s="199"/>
      <c r="D54" s="199"/>
      <c r="E54" s="199"/>
      <c r="F54" s="199"/>
      <c r="G54" s="199"/>
      <c r="H54" s="199"/>
      <c r="I54" s="199"/>
      <c r="J54" s="199"/>
      <c r="K54" s="199"/>
      <c r="L54" s="199"/>
      <c r="M54" s="199"/>
      <c r="N54" s="199"/>
    </row>
    <row r="56" spans="1:14" x14ac:dyDescent="0.3">
      <c r="D56">
        <v>1</v>
      </c>
      <c r="H56">
        <v>1</v>
      </c>
    </row>
  </sheetData>
  <mergeCells count="106">
    <mergeCell ref="A1:C1"/>
    <mergeCell ref="D1:I1"/>
    <mergeCell ref="J1:M1"/>
    <mergeCell ref="A2:N2"/>
    <mergeCell ref="C3:D3"/>
    <mergeCell ref="I3:J3"/>
    <mergeCell ref="C4:D4"/>
    <mergeCell ref="I4:J4"/>
    <mergeCell ref="C5:D5"/>
    <mergeCell ref="I5:J5"/>
    <mergeCell ref="C6:D6"/>
    <mergeCell ref="I6:J6"/>
    <mergeCell ref="C7:D7"/>
    <mergeCell ref="I7:J7"/>
    <mergeCell ref="C8:D8"/>
    <mergeCell ref="I8:J8"/>
    <mergeCell ref="C9:D9"/>
    <mergeCell ref="I9:J9"/>
    <mergeCell ref="C10:D10"/>
    <mergeCell ref="I10:J10"/>
    <mergeCell ref="C11:D11"/>
    <mergeCell ref="I11:J11"/>
    <mergeCell ref="C12:D12"/>
    <mergeCell ref="I12:J12"/>
    <mergeCell ref="C13:D13"/>
    <mergeCell ref="I13:J13"/>
    <mergeCell ref="C14:D14"/>
    <mergeCell ref="I14:J14"/>
    <mergeCell ref="C15:D15"/>
    <mergeCell ref="I15:J15"/>
    <mergeCell ref="C16:D16"/>
    <mergeCell ref="I16:J16"/>
    <mergeCell ref="C17:D17"/>
    <mergeCell ref="I17:J17"/>
    <mergeCell ref="C18:D18"/>
    <mergeCell ref="I18:J18"/>
    <mergeCell ref="C19:D19"/>
    <mergeCell ref="I19:J19"/>
    <mergeCell ref="C20:D20"/>
    <mergeCell ref="I20:J20"/>
    <mergeCell ref="C21:D21"/>
    <mergeCell ref="I21:J21"/>
    <mergeCell ref="C22:D22"/>
    <mergeCell ref="I22:J22"/>
    <mergeCell ref="C23:D23"/>
    <mergeCell ref="I23:J23"/>
    <mergeCell ref="C24:D24"/>
    <mergeCell ref="I24:J24"/>
    <mergeCell ref="C25:D25"/>
    <mergeCell ref="I25:J25"/>
    <mergeCell ref="C26:D26"/>
    <mergeCell ref="I26:J26"/>
    <mergeCell ref="C27:D27"/>
    <mergeCell ref="I27:J27"/>
    <mergeCell ref="C28:D28"/>
    <mergeCell ref="I28:J28"/>
    <mergeCell ref="C29:D29"/>
    <mergeCell ref="I29:J29"/>
    <mergeCell ref="C30:D30"/>
    <mergeCell ref="I30:J30"/>
    <mergeCell ref="C31:D31"/>
    <mergeCell ref="I31:J31"/>
    <mergeCell ref="C32:D32"/>
    <mergeCell ref="I32:J32"/>
    <mergeCell ref="C33:D33"/>
    <mergeCell ref="I33:J33"/>
    <mergeCell ref="C34:D34"/>
    <mergeCell ref="I34:J34"/>
    <mergeCell ref="C35:D35"/>
    <mergeCell ref="I35:J35"/>
    <mergeCell ref="C36:D36"/>
    <mergeCell ref="I36:J36"/>
    <mergeCell ref="C37:D37"/>
    <mergeCell ref="I37:J37"/>
    <mergeCell ref="C38:D38"/>
    <mergeCell ref="I38:J38"/>
    <mergeCell ref="C39:D39"/>
    <mergeCell ref="I39:J39"/>
    <mergeCell ref="C40:D40"/>
    <mergeCell ref="I40:J40"/>
    <mergeCell ref="C41:D41"/>
    <mergeCell ref="I41:J41"/>
    <mergeCell ref="C42:D42"/>
    <mergeCell ref="I42:J42"/>
    <mergeCell ref="C43:D43"/>
    <mergeCell ref="I43:J43"/>
    <mergeCell ref="C44:D44"/>
    <mergeCell ref="I44:J44"/>
    <mergeCell ref="C45:D45"/>
    <mergeCell ref="I45:J45"/>
    <mergeCell ref="C51:D51"/>
    <mergeCell ref="I51:J51"/>
    <mergeCell ref="C52:D52"/>
    <mergeCell ref="I52:J52"/>
    <mergeCell ref="A53:N53"/>
    <mergeCell ref="A54:N54"/>
    <mergeCell ref="C46:D46"/>
    <mergeCell ref="I46:J46"/>
    <mergeCell ref="C47:D47"/>
    <mergeCell ref="I47:J47"/>
    <mergeCell ref="C48:D48"/>
    <mergeCell ref="I48:J48"/>
    <mergeCell ref="C49:D49"/>
    <mergeCell ref="I49:J49"/>
    <mergeCell ref="C50:D50"/>
    <mergeCell ref="I50:J50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3C8C3-951D-4036-B23B-3325EDA5E640}">
  <dimension ref="A1:CA113"/>
  <sheetViews>
    <sheetView zoomScale="55" zoomScaleNormal="55" workbookViewId="0">
      <selection activeCell="R38" sqref="R38"/>
    </sheetView>
  </sheetViews>
  <sheetFormatPr baseColWidth="10" defaultRowHeight="14.4" x14ac:dyDescent="0.3"/>
  <cols>
    <col min="18" max="67" width="11.5546875" customWidth="1"/>
  </cols>
  <sheetData>
    <row r="1" spans="1:25" x14ac:dyDescent="0.3">
      <c r="A1" s="221">
        <v>2021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206</v>
      </c>
    </row>
    <row r="2" spans="1:25" x14ac:dyDescent="0.3">
      <c r="A2" t="s">
        <v>98</v>
      </c>
      <c r="C2" s="9">
        <v>1232.8383483358207</v>
      </c>
      <c r="D2" s="9">
        <v>47084.376626225181</v>
      </c>
      <c r="E2" s="9"/>
      <c r="F2" s="9"/>
      <c r="G2" s="9"/>
      <c r="H2" s="9"/>
      <c r="I2" s="9">
        <v>3.184123311413789E-2</v>
      </c>
      <c r="J2" s="9"/>
      <c r="K2" s="9"/>
      <c r="L2" s="9"/>
      <c r="M2" s="9"/>
      <c r="N2" s="9"/>
      <c r="O2" s="9"/>
      <c r="P2" s="9"/>
      <c r="Q2" s="9"/>
      <c r="R2" s="9"/>
      <c r="S2" s="9"/>
      <c r="T2" s="9">
        <v>99210.575400508358</v>
      </c>
      <c r="U2" s="9"/>
      <c r="V2" s="9"/>
      <c r="W2" s="9"/>
      <c r="X2" s="9">
        <v>10051.971753790045</v>
      </c>
    </row>
    <row r="3" spans="1:25" x14ac:dyDescent="0.3">
      <c r="A3" t="s">
        <v>99</v>
      </c>
      <c r="C3" s="9">
        <v>420.78384118150501</v>
      </c>
      <c r="D3" s="9">
        <v>16070.513123771594</v>
      </c>
      <c r="E3" s="9"/>
      <c r="F3" s="9"/>
      <c r="G3" s="9"/>
      <c r="H3" s="9"/>
      <c r="I3" s="9">
        <v>1.0867829018953452E-2</v>
      </c>
      <c r="J3" s="9"/>
      <c r="K3" s="9"/>
      <c r="L3" s="9"/>
      <c r="M3" s="9"/>
      <c r="N3" s="9"/>
      <c r="O3" s="9"/>
      <c r="P3" s="9"/>
      <c r="Q3" s="9"/>
      <c r="R3" s="9"/>
      <c r="S3" s="9"/>
      <c r="T3" s="9">
        <v>33861.866042052839</v>
      </c>
      <c r="U3" s="9"/>
      <c r="V3" s="9"/>
      <c r="W3" s="9"/>
      <c r="X3" s="9">
        <v>3430.8693363711036</v>
      </c>
    </row>
    <row r="4" spans="1:25" x14ac:dyDescent="0.3">
      <c r="A4" t="s">
        <v>100</v>
      </c>
      <c r="C4" s="9">
        <v>32.448057389352179</v>
      </c>
      <c r="D4" s="9">
        <v>1239.2513235591377</v>
      </c>
      <c r="E4" s="9"/>
      <c r="F4" s="9"/>
      <c r="G4" s="9"/>
      <c r="H4" s="9"/>
      <c r="I4" s="9">
        <v>8.3805485190330178E-4</v>
      </c>
      <c r="J4" s="9"/>
      <c r="K4" s="9"/>
      <c r="L4" s="9"/>
      <c r="M4" s="9"/>
      <c r="N4" s="9"/>
      <c r="O4" s="9"/>
      <c r="P4" s="9"/>
      <c r="Q4" s="9"/>
      <c r="R4" s="9"/>
      <c r="S4" s="9"/>
      <c r="T4" s="9">
        <v>2611.2023920831598</v>
      </c>
      <c r="U4" s="9"/>
      <c r="V4" s="9"/>
      <c r="W4" s="9"/>
      <c r="X4" s="9">
        <v>264.56587498548492</v>
      </c>
    </row>
    <row r="5" spans="1:25" x14ac:dyDescent="0.3">
      <c r="A5" t="s">
        <v>101</v>
      </c>
      <c r="C5" s="9">
        <v>133.6897530933222</v>
      </c>
      <c r="D5" s="9">
        <v>5105.858926444087</v>
      </c>
      <c r="E5" s="9"/>
      <c r="F5" s="9"/>
      <c r="G5" s="9"/>
      <c r="H5" s="9"/>
      <c r="I5" s="9">
        <v>3.452883015005354E-6</v>
      </c>
      <c r="J5" s="9"/>
      <c r="K5" s="9"/>
      <c r="L5" s="9"/>
      <c r="M5" s="9"/>
      <c r="N5" s="9"/>
      <c r="O5" s="9"/>
      <c r="P5" s="9"/>
      <c r="Q5" s="9"/>
      <c r="R5" s="9"/>
      <c r="S5" s="9"/>
      <c r="T5" s="9">
        <v>10758.456165355652</v>
      </c>
      <c r="U5" s="9"/>
      <c r="V5" s="9"/>
      <c r="W5" s="9"/>
      <c r="X5" s="9">
        <v>1090.0420348533655</v>
      </c>
    </row>
    <row r="8" spans="1:25" x14ac:dyDescent="0.3">
      <c r="A8" t="s">
        <v>101</v>
      </c>
    </row>
    <row r="9" spans="1:25" x14ac:dyDescent="0.3">
      <c r="A9" t="s">
        <v>409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">
        <v>23</v>
      </c>
      <c r="S9" t="s">
        <v>24</v>
      </c>
      <c r="T9" t="s">
        <v>25</v>
      </c>
      <c r="U9" t="s">
        <v>26</v>
      </c>
      <c r="V9" t="s">
        <v>27</v>
      </c>
      <c r="W9" t="s">
        <v>28</v>
      </c>
      <c r="X9" t="s">
        <v>29</v>
      </c>
      <c r="Y9" t="s">
        <v>206</v>
      </c>
    </row>
    <row r="10" spans="1:25" x14ac:dyDescent="0.3">
      <c r="A10">
        <v>2012</v>
      </c>
      <c r="C10" s="9">
        <f>AVERAGE(AI66:AI72)</f>
        <v>4896.4348269241464</v>
      </c>
      <c r="D10" s="9">
        <f>AVERAGE(AH66:AH72)</f>
        <v>165143.94631127277</v>
      </c>
      <c r="E10" s="9"/>
      <c r="F10" s="9"/>
      <c r="G10" s="9"/>
      <c r="H10" s="9">
        <f>AVERAGE(AJ66:AJ72)</f>
        <v>683.33224382637309</v>
      </c>
      <c r="I10" s="9">
        <f>AVERAGE(AQ66:AQ72)</f>
        <v>2.123857713524824E-4</v>
      </c>
      <c r="J10" s="9">
        <f>AVERAGE(AO66:AO72)</f>
        <v>1573.2656527993142</v>
      </c>
      <c r="K10" s="9"/>
      <c r="L10" s="9"/>
      <c r="M10" s="9">
        <f>AVERAGE(AK66:AK72)</f>
        <v>0</v>
      </c>
      <c r="N10" s="9"/>
      <c r="O10" s="9"/>
      <c r="P10" s="9"/>
      <c r="Q10" s="9">
        <f>AVERAGE(AP66:AP72)</f>
        <v>0.23489815022208976</v>
      </c>
      <c r="R10" s="9"/>
      <c r="S10" s="9">
        <f>AVERAGE(AL66:AL72)</f>
        <v>246.185882902732</v>
      </c>
      <c r="T10" s="9">
        <f>AVERAGE(AM66:AM72)</f>
        <v>37778.943011691437</v>
      </c>
      <c r="U10" s="9"/>
      <c r="V10" s="9"/>
      <c r="W10" s="9"/>
      <c r="X10" s="9">
        <f>AVERAGE(AN66:AN72)</f>
        <v>13858.436488577414</v>
      </c>
    </row>
    <row r="11" spans="1:25" x14ac:dyDescent="0.3">
      <c r="A11">
        <v>2016</v>
      </c>
      <c r="C11" s="9">
        <f>AVERAGE(AI70:AI76)</f>
        <v>4307.3136789185519</v>
      </c>
      <c r="D11" s="9">
        <f>AVERAGE(AH70:AH76)</f>
        <v>106862.1098238195</v>
      </c>
      <c r="E11" s="9"/>
      <c r="F11" s="9"/>
      <c r="G11" s="9"/>
      <c r="H11" s="9">
        <f>AVERAGE(AJ70:AJ76)</f>
        <v>0</v>
      </c>
      <c r="I11" s="9">
        <f>AVERAGE(AQ70:AQ76)</f>
        <v>7.8324853141642861E-4</v>
      </c>
      <c r="J11" s="9">
        <f>AVERAGE(AO70:AO76)</f>
        <v>1473.1828091877255</v>
      </c>
      <c r="K11" s="9"/>
      <c r="L11" s="9"/>
      <c r="M11" s="9">
        <f>AVERAGE(AK70:AK76)</f>
        <v>0</v>
      </c>
      <c r="N11" s="9"/>
      <c r="O11" s="9"/>
      <c r="P11" s="9"/>
      <c r="Q11" s="9">
        <f>AVERAGE(AP70:AP76)</f>
        <v>0.42492768880436699</v>
      </c>
      <c r="R11" s="9"/>
      <c r="S11" s="9">
        <f>AVERAGE(AL70:AL76)</f>
        <v>63.253796353217304</v>
      </c>
      <c r="T11" s="9">
        <f>AVERAGE(AM70:AM76)</f>
        <v>38761.646379041835</v>
      </c>
      <c r="U11" s="9"/>
      <c r="V11" s="9"/>
      <c r="W11" s="9"/>
      <c r="X11" s="9">
        <f>AVERAGE(AN70:AN76)</f>
        <v>13775.039662119189</v>
      </c>
    </row>
    <row r="12" spans="1:25" x14ac:dyDescent="0.3">
      <c r="A12">
        <v>2021</v>
      </c>
      <c r="C12" s="9">
        <f>AVERAGE(AI75:AI81)</f>
        <v>1841.3954980291048</v>
      </c>
      <c r="D12" s="9">
        <f>AVERAGE(AH75:AH81)</f>
        <v>60736.531384265567</v>
      </c>
      <c r="E12" s="9"/>
      <c r="F12" s="9"/>
      <c r="G12" s="9"/>
      <c r="H12" s="9">
        <f>AVERAGE(AJ75:AJ81)</f>
        <v>0</v>
      </c>
      <c r="I12" s="9">
        <f>AVERAGE(AQ75:AQ81)</f>
        <v>4.1758466502847229E-6</v>
      </c>
      <c r="J12" s="9">
        <f>AVERAGE(AO75:AO81)</f>
        <v>692.04177604840402</v>
      </c>
      <c r="K12" s="9"/>
      <c r="L12" s="9"/>
      <c r="M12" s="9">
        <f>AVERAGE(AK75:AK81)</f>
        <v>0</v>
      </c>
      <c r="N12" s="9"/>
      <c r="O12" s="9"/>
      <c r="P12" s="9"/>
      <c r="Q12" s="9">
        <f>AVERAGE(AP75:AP81)</f>
        <v>0</v>
      </c>
      <c r="R12" s="9"/>
      <c r="S12" s="9">
        <f>AVERAGE(AL75:AL81)</f>
        <v>6.314448205707588E-4</v>
      </c>
      <c r="T12" s="9">
        <f>AVERAGE(AM75:AM81)</f>
        <v>38233.887061456116</v>
      </c>
      <c r="U12" s="9"/>
      <c r="V12" s="9"/>
      <c r="W12" s="9"/>
      <c r="X12" s="9">
        <f>AVERAGE(AN75:AN81)</f>
        <v>8266.0300368328208</v>
      </c>
    </row>
    <row r="13" spans="1:25" x14ac:dyDescent="0.3">
      <c r="A13" t="s">
        <v>100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5" x14ac:dyDescent="0.3">
      <c r="A14" t="s">
        <v>409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  <c r="I14" t="s">
        <v>14</v>
      </c>
      <c r="J14" t="s">
        <v>15</v>
      </c>
      <c r="K14" t="s">
        <v>16</v>
      </c>
      <c r="L14" t="s">
        <v>17</v>
      </c>
      <c r="M14" t="s">
        <v>18</v>
      </c>
      <c r="N14" t="s">
        <v>19</v>
      </c>
      <c r="O14" t="s">
        <v>20</v>
      </c>
      <c r="P14" t="s">
        <v>21</v>
      </c>
      <c r="Q14" t="s">
        <v>22</v>
      </c>
      <c r="R14" t="s">
        <v>23</v>
      </c>
      <c r="S14" t="s">
        <v>24</v>
      </c>
      <c r="T14" t="s">
        <v>25</v>
      </c>
      <c r="U14" t="s">
        <v>26</v>
      </c>
      <c r="V14" t="s">
        <v>27</v>
      </c>
      <c r="W14" t="s">
        <v>28</v>
      </c>
      <c r="X14" t="s">
        <v>29</v>
      </c>
      <c r="Y14" t="s">
        <v>206</v>
      </c>
    </row>
    <row r="15" spans="1:25" x14ac:dyDescent="0.3">
      <c r="A15">
        <v>2012</v>
      </c>
      <c r="C15" s="9">
        <f>AVERAGE(AU66:AU72)</f>
        <v>677.67551609208533</v>
      </c>
      <c r="D15" s="9">
        <f>AVERAGE(AT66:AT72)</f>
        <v>25623.583898862398</v>
      </c>
      <c r="E15" s="9"/>
      <c r="F15" s="9"/>
      <c r="G15" s="9"/>
      <c r="H15" s="9">
        <f>AVERAGE(AV66:AV72)</f>
        <v>127.41642589190234</v>
      </c>
      <c r="I15" s="9">
        <f>AVERAGE(BC66:BC72)</f>
        <v>5.8566229154777757E-2</v>
      </c>
      <c r="J15" s="9">
        <f>AVERAGE(BA66:BA72)</f>
        <v>202.21568373550869</v>
      </c>
      <c r="K15" s="9"/>
      <c r="L15" s="9"/>
      <c r="M15" s="9">
        <f>AVERAGE(AW66:AW72)</f>
        <v>0</v>
      </c>
      <c r="N15" s="9"/>
      <c r="O15" s="9"/>
      <c r="P15" s="9"/>
      <c r="Q15" s="9">
        <f>AVERAGE(BB66:BB72)</f>
        <v>23.963046160097058</v>
      </c>
      <c r="R15" s="9"/>
      <c r="S15" s="9">
        <f>AVERAGE(AX66:AX72)</f>
        <v>32.654521329078868</v>
      </c>
      <c r="T15" s="9">
        <f>AVERAGE(AY66:AY72)</f>
        <v>6145.0170004704896</v>
      </c>
      <c r="U15" s="9"/>
      <c r="V15" s="9"/>
      <c r="W15" s="9"/>
      <c r="X15" s="9">
        <f>AVERAGE(AZ66:AZ72)</f>
        <v>2053.8814504234438</v>
      </c>
    </row>
    <row r="16" spans="1:25" x14ac:dyDescent="0.3">
      <c r="A16">
        <v>2016</v>
      </c>
      <c r="C16" s="9">
        <v>880.94382686897791</v>
      </c>
      <c r="D16" s="9">
        <v>22494.13673159387</v>
      </c>
      <c r="E16" s="9"/>
      <c r="F16" s="9"/>
      <c r="G16" s="9"/>
      <c r="H16" s="9">
        <v>0</v>
      </c>
      <c r="I16" s="9">
        <v>0.2469622812625307</v>
      </c>
      <c r="J16" s="9">
        <v>218.40943294118091</v>
      </c>
      <c r="K16" s="9"/>
      <c r="L16" s="9"/>
      <c r="M16" s="9">
        <v>0</v>
      </c>
      <c r="N16" s="9"/>
      <c r="O16" s="9"/>
      <c r="P16" s="9"/>
      <c r="Q16" s="9">
        <v>85.564630552312821</v>
      </c>
      <c r="R16" s="9"/>
      <c r="S16" s="9">
        <v>15.243047704818748</v>
      </c>
      <c r="T16" s="9">
        <v>9249.3331864938318</v>
      </c>
      <c r="U16" s="9"/>
      <c r="V16" s="9"/>
      <c r="W16" s="9"/>
      <c r="X16" s="9">
        <v>2958.9513898116538</v>
      </c>
    </row>
    <row r="17" spans="1:25" x14ac:dyDescent="0.3">
      <c r="A17">
        <v>2021</v>
      </c>
      <c r="C17" s="9">
        <v>557.18074835899063</v>
      </c>
      <c r="D17" s="9">
        <v>23487.130455576033</v>
      </c>
      <c r="E17" s="9"/>
      <c r="F17" s="9"/>
      <c r="G17" s="9"/>
      <c r="H17" s="9">
        <v>0</v>
      </c>
      <c r="I17" s="9">
        <v>1.2927496358761605E-3</v>
      </c>
      <c r="J17" s="9">
        <v>276.47107315917077</v>
      </c>
      <c r="K17" s="9"/>
      <c r="L17" s="9"/>
      <c r="M17" s="9">
        <v>0</v>
      </c>
      <c r="N17" s="9"/>
      <c r="O17" s="9"/>
      <c r="P17" s="9"/>
      <c r="Q17" s="9">
        <v>0</v>
      </c>
      <c r="R17" s="9"/>
      <c r="S17" s="9">
        <v>3.7505301601189743E-5</v>
      </c>
      <c r="T17" s="9">
        <v>14252.286920750112</v>
      </c>
      <c r="U17" s="9"/>
      <c r="V17" s="9"/>
      <c r="W17" s="9"/>
      <c r="X17" s="9">
        <v>3159.5820518482919</v>
      </c>
    </row>
    <row r="18" spans="1:25" x14ac:dyDescent="0.3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5" x14ac:dyDescent="0.3">
      <c r="A19" t="s">
        <v>98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5" x14ac:dyDescent="0.3">
      <c r="A20" t="s">
        <v>409</v>
      </c>
      <c r="B20" t="s">
        <v>7</v>
      </c>
      <c r="C20" t="s">
        <v>8</v>
      </c>
      <c r="D20" t="s">
        <v>9</v>
      </c>
      <c r="E20" t="s">
        <v>10</v>
      </c>
      <c r="F20" t="s">
        <v>11</v>
      </c>
      <c r="G20" t="s">
        <v>12</v>
      </c>
      <c r="H20" t="s">
        <v>13</v>
      </c>
      <c r="I20" t="s">
        <v>14</v>
      </c>
      <c r="J20" t="s">
        <v>15</v>
      </c>
      <c r="K20" t="s">
        <v>16</v>
      </c>
      <c r="L20" t="s">
        <v>17</v>
      </c>
      <c r="M20" t="s">
        <v>18</v>
      </c>
      <c r="N20" t="s">
        <v>19</v>
      </c>
      <c r="O20" t="s">
        <v>20</v>
      </c>
      <c r="P20" t="s">
        <v>21</v>
      </c>
      <c r="Q20" t="s">
        <v>22</v>
      </c>
      <c r="R20" t="s">
        <v>23</v>
      </c>
      <c r="S20" t="s">
        <v>24</v>
      </c>
      <c r="T20" t="s">
        <v>25</v>
      </c>
      <c r="U20" t="s">
        <v>26</v>
      </c>
      <c r="V20" t="s">
        <v>27</v>
      </c>
      <c r="W20" t="s">
        <v>28</v>
      </c>
      <c r="X20" t="s">
        <v>29</v>
      </c>
      <c r="Y20" t="s">
        <v>206</v>
      </c>
    </row>
    <row r="21" spans="1:25" x14ac:dyDescent="0.3">
      <c r="A21">
        <v>2012</v>
      </c>
      <c r="B21" s="9"/>
      <c r="C21" s="9">
        <f>AVERAGE(BG66:BG72)</f>
        <v>887.87227875497479</v>
      </c>
      <c r="D21" s="9">
        <f>AVERAGE(BF66:BF72)</f>
        <v>34345.112660618128</v>
      </c>
      <c r="E21" s="9"/>
      <c r="F21" s="9"/>
      <c r="G21" s="9"/>
      <c r="H21" s="9">
        <f>AVERAGE(BH66:BH72)</f>
        <v>173.80065775767483</v>
      </c>
      <c r="I21" s="9">
        <f>AVERAGE(BO66:BO72)</f>
        <v>0.18551980780476121</v>
      </c>
      <c r="J21" s="9">
        <f>AVERAGE(BM66:BM72)</f>
        <v>323.59434476353698</v>
      </c>
      <c r="K21" s="9"/>
      <c r="L21" s="9"/>
      <c r="M21" s="9">
        <f>AVERAGE(BI66:BI72)</f>
        <v>0</v>
      </c>
      <c r="N21" s="9"/>
      <c r="O21" s="9"/>
      <c r="P21" s="9"/>
      <c r="Q21" s="9">
        <f>AVERAGE(BN66:BN72)</f>
        <v>62.364918814276123</v>
      </c>
      <c r="R21" s="9"/>
      <c r="S21" s="9">
        <f>AVERAGE(BJ66:BJ72)</f>
        <v>22.418783165592238</v>
      </c>
      <c r="T21" s="9">
        <f>AVERAGE(BK66:BK72)</f>
        <v>12316.935177859659</v>
      </c>
      <c r="U21" s="9"/>
      <c r="V21" s="9"/>
      <c r="W21" s="9"/>
      <c r="X21" s="9">
        <f>AVERAGE(BL66:BL72)</f>
        <v>2872.4755687226143</v>
      </c>
    </row>
    <row r="22" spans="1:25" x14ac:dyDescent="0.3">
      <c r="A22">
        <v>2016</v>
      </c>
      <c r="B22" s="9"/>
      <c r="C22" s="9">
        <v>1401.3658130709293</v>
      </c>
      <c r="D22" s="9">
        <v>36815.469292800764</v>
      </c>
      <c r="E22" s="9"/>
      <c r="F22" s="9"/>
      <c r="G22" s="9"/>
      <c r="H22" s="9">
        <v>0</v>
      </c>
      <c r="I22" s="9">
        <v>0.34245381077237641</v>
      </c>
      <c r="J22" s="9">
        <v>377.52730231275274</v>
      </c>
      <c r="K22" s="9"/>
      <c r="L22" s="9"/>
      <c r="M22" s="9">
        <v>0</v>
      </c>
      <c r="N22" s="9"/>
      <c r="O22" s="9"/>
      <c r="P22" s="9"/>
      <c r="Q22" s="9">
        <v>111.67267916508288</v>
      </c>
      <c r="R22" s="9"/>
      <c r="S22" s="9">
        <v>19.88687994138246</v>
      </c>
      <c r="T22" s="9">
        <v>19996.10299879975</v>
      </c>
      <c r="U22" s="9"/>
      <c r="V22" s="9"/>
      <c r="W22" s="9"/>
      <c r="X22" s="9">
        <v>5058.7879653778955</v>
      </c>
    </row>
    <row r="23" spans="1:25" x14ac:dyDescent="0.3">
      <c r="A23">
        <v>2021</v>
      </c>
      <c r="B23" s="9"/>
      <c r="C23" s="9">
        <v>1663.8128308855696</v>
      </c>
      <c r="D23" s="9">
        <v>56546.284573370322</v>
      </c>
      <c r="E23" s="9"/>
      <c r="F23" s="9"/>
      <c r="G23" s="9"/>
      <c r="H23" s="9">
        <v>0</v>
      </c>
      <c r="I23" s="9">
        <v>8.0490733700364307E-3</v>
      </c>
      <c r="J23" s="9">
        <v>671.7774252632986</v>
      </c>
      <c r="K23" s="9"/>
      <c r="L23" s="9"/>
      <c r="M23" s="9">
        <v>0</v>
      </c>
      <c r="N23" s="9"/>
      <c r="O23" s="9"/>
      <c r="P23" s="9"/>
      <c r="Q23" s="9">
        <v>0</v>
      </c>
      <c r="R23" s="9"/>
      <c r="S23" s="9">
        <v>9.9679931945340279E-4</v>
      </c>
      <c r="T23" s="9">
        <v>58735.502551225829</v>
      </c>
      <c r="U23" s="9"/>
      <c r="V23" s="9"/>
      <c r="W23" s="9"/>
      <c r="X23" s="9">
        <v>8388.3196518227105</v>
      </c>
    </row>
    <row r="24" spans="1:25" x14ac:dyDescent="0.3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5" x14ac:dyDescent="0.3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5" x14ac:dyDescent="0.3">
      <c r="A26" t="s">
        <v>99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5" x14ac:dyDescent="0.3">
      <c r="A27" t="s">
        <v>409</v>
      </c>
      <c r="B27" t="s">
        <v>7</v>
      </c>
      <c r="C27" t="s">
        <v>8</v>
      </c>
      <c r="D27" t="s">
        <v>9</v>
      </c>
      <c r="E27" t="s">
        <v>10</v>
      </c>
      <c r="F27" t="s">
        <v>11</v>
      </c>
      <c r="G27" t="s">
        <v>12</v>
      </c>
      <c r="H27" t="s">
        <v>13</v>
      </c>
      <c r="I27" t="s">
        <v>14</v>
      </c>
      <c r="J27" t="s">
        <v>15</v>
      </c>
      <c r="K27" t="s">
        <v>16</v>
      </c>
      <c r="L27" t="s">
        <v>17</v>
      </c>
      <c r="M27" t="s">
        <v>18</v>
      </c>
      <c r="N27" t="s">
        <v>19</v>
      </c>
      <c r="O27" t="s">
        <v>20</v>
      </c>
      <c r="P27" t="s">
        <v>21</v>
      </c>
      <c r="Q27" t="s">
        <v>22</v>
      </c>
      <c r="R27" t="s">
        <v>23</v>
      </c>
      <c r="S27" t="s">
        <v>24</v>
      </c>
      <c r="T27" t="s">
        <v>25</v>
      </c>
      <c r="U27" t="s">
        <v>26</v>
      </c>
      <c r="V27" t="s">
        <v>27</v>
      </c>
      <c r="W27" t="s">
        <v>28</v>
      </c>
      <c r="X27" t="s">
        <v>29</v>
      </c>
      <c r="Y27" t="s">
        <v>206</v>
      </c>
    </row>
    <row r="28" spans="1:25" x14ac:dyDescent="0.3">
      <c r="A28">
        <v>2012</v>
      </c>
      <c r="B28" s="9"/>
      <c r="C28" s="9">
        <f>AVERAGE(BS66:BS72)</f>
        <v>10.651663943079082</v>
      </c>
      <c r="D28" s="9">
        <f>AVERAGE(BR66:BR72)</f>
        <v>373.07141496094761</v>
      </c>
      <c r="E28" s="9"/>
      <c r="F28" s="9"/>
      <c r="G28" s="9"/>
      <c r="H28" s="9">
        <f>AVERAGE(BT66:BT72)</f>
        <v>1.1649582383353769</v>
      </c>
      <c r="I28" s="9">
        <f>AVERAGE(CA66:CA72)</f>
        <v>1.2099620259407209E-2</v>
      </c>
      <c r="J28" s="9">
        <f>AVERAGE(BY66:BY72)</f>
        <v>0.92431870164026997</v>
      </c>
      <c r="K28" s="9"/>
      <c r="L28" s="9"/>
      <c r="M28" s="9">
        <f>AVERAGE(BU66:BU72)</f>
        <v>0</v>
      </c>
      <c r="N28" s="9"/>
      <c r="O28" s="9"/>
      <c r="P28" s="9"/>
      <c r="Q28" s="9">
        <f>AVERAGE(BZ66:BZ72)</f>
        <v>0.20245623210848063</v>
      </c>
      <c r="R28" s="9"/>
      <c r="S28" s="9">
        <f>AVERAGE(BV66:BV72)</f>
        <v>1.1693840311683188</v>
      </c>
      <c r="T28" s="9">
        <f>AVERAGE(BW66:BW72)</f>
        <v>213.44766712127156</v>
      </c>
      <c r="U28" s="9"/>
      <c r="V28" s="9"/>
      <c r="W28" s="9"/>
      <c r="X28" s="9">
        <f>AVERAGE(BX66:BX72)</f>
        <v>34.063635133670097</v>
      </c>
    </row>
    <row r="29" spans="1:25" x14ac:dyDescent="0.3">
      <c r="A29">
        <v>2016</v>
      </c>
      <c r="B29" s="9"/>
      <c r="C29" s="9">
        <v>61.259538284398623</v>
      </c>
      <c r="D29" s="9">
        <v>1871.1412946430123</v>
      </c>
      <c r="E29" s="9"/>
      <c r="F29" s="9"/>
      <c r="G29" s="9"/>
      <c r="H29" s="9">
        <v>0</v>
      </c>
      <c r="I29" s="9">
        <v>2.8763947977235589E-2</v>
      </c>
      <c r="J29" s="9">
        <v>11.741884129769184</v>
      </c>
      <c r="K29" s="9"/>
      <c r="L29" s="9"/>
      <c r="M29" s="9">
        <v>0</v>
      </c>
      <c r="N29" s="9"/>
      <c r="O29" s="9"/>
      <c r="P29" s="9"/>
      <c r="Q29" s="9">
        <v>5.6892871925229729</v>
      </c>
      <c r="R29" s="9"/>
      <c r="S29" s="9">
        <v>2.1877045720100532</v>
      </c>
      <c r="T29" s="9">
        <v>1157.4002928074372</v>
      </c>
      <c r="U29" s="9"/>
      <c r="V29" s="9"/>
      <c r="W29" s="9"/>
      <c r="X29" s="9">
        <v>266.26241126269122</v>
      </c>
    </row>
    <row r="30" spans="1:25" x14ac:dyDescent="0.3">
      <c r="A30">
        <v>2021</v>
      </c>
      <c r="B30" s="9"/>
      <c r="C30" s="9">
        <v>283.02949415490667</v>
      </c>
      <c r="D30" s="9">
        <v>10201.482158216633</v>
      </c>
      <c r="E30" s="9"/>
      <c r="F30" s="9"/>
      <c r="G30" s="9"/>
      <c r="H30" s="9">
        <v>0</v>
      </c>
      <c r="I30" s="9">
        <v>1.7680446295169731E-3</v>
      </c>
      <c r="J30" s="9">
        <v>92.076725529126705</v>
      </c>
      <c r="K30" s="9"/>
      <c r="L30" s="9"/>
      <c r="M30" s="9">
        <v>0</v>
      </c>
      <c r="N30" s="9"/>
      <c r="O30" s="9"/>
      <c r="P30" s="9"/>
      <c r="Q30" s="9">
        <v>0</v>
      </c>
      <c r="R30" s="9"/>
      <c r="S30" s="9">
        <v>4.8536272660363198E-5</v>
      </c>
      <c r="T30" s="9">
        <v>9788.1463237107873</v>
      </c>
      <c r="U30" s="9"/>
      <c r="V30" s="9"/>
      <c r="W30" s="9"/>
      <c r="X30" s="9">
        <v>1413.18660235332</v>
      </c>
    </row>
    <row r="31" spans="1:25" x14ac:dyDescent="0.3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5" x14ac:dyDescent="0.3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79" x14ac:dyDescent="0.3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79" x14ac:dyDescent="0.3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79" x14ac:dyDescent="0.3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79" x14ac:dyDescent="0.3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79" x14ac:dyDescent="0.3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79" x14ac:dyDescent="0.3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79" x14ac:dyDescent="0.3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1" spans="1:79" ht="46.2" customHeight="1" x14ac:dyDescent="0.3">
      <c r="A41" s="210" t="s">
        <v>298</v>
      </c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AG41" t="s">
        <v>327</v>
      </c>
      <c r="AS41" t="s">
        <v>328</v>
      </c>
      <c r="BE41" t="s">
        <v>329</v>
      </c>
      <c r="BQ41" t="s">
        <v>330</v>
      </c>
    </row>
    <row r="42" spans="1:79" x14ac:dyDescent="0.3">
      <c r="A42" s="56" t="s">
        <v>299</v>
      </c>
      <c r="B42" s="57" t="s">
        <v>300</v>
      </c>
      <c r="C42" s="56" t="s">
        <v>301</v>
      </c>
      <c r="D42" s="58" t="s">
        <v>302</v>
      </c>
      <c r="E42" s="58" t="s">
        <v>303</v>
      </c>
      <c r="F42" s="59" t="s">
        <v>304</v>
      </c>
      <c r="G42" s="211" t="s">
        <v>305</v>
      </c>
      <c r="H42" s="211"/>
      <c r="I42" s="211" t="s">
        <v>306</v>
      </c>
      <c r="J42" s="211"/>
      <c r="K42" s="211" t="s">
        <v>307</v>
      </c>
      <c r="L42" s="211"/>
      <c r="M42" s="56" t="s">
        <v>308</v>
      </c>
      <c r="N42" s="58" t="s">
        <v>309</v>
      </c>
      <c r="O42" s="58" t="s">
        <v>310</v>
      </c>
      <c r="P42" s="59" t="s">
        <v>311</v>
      </c>
      <c r="Q42" s="42"/>
      <c r="R42" s="58" t="s">
        <v>299</v>
      </c>
      <c r="S42" s="56" t="s">
        <v>314</v>
      </c>
      <c r="T42" s="57" t="s">
        <v>315</v>
      </c>
      <c r="U42" s="56" t="s">
        <v>316</v>
      </c>
      <c r="V42" s="56" t="s">
        <v>317</v>
      </c>
      <c r="W42" s="56" t="s">
        <v>322</v>
      </c>
      <c r="X42" s="56" t="s">
        <v>323</v>
      </c>
      <c r="Y42" s="56" t="s">
        <v>324</v>
      </c>
      <c r="Z42" s="56" t="s">
        <v>325</v>
      </c>
      <c r="AA42" s="56" t="s">
        <v>326</v>
      </c>
      <c r="AB42" s="56" t="s">
        <v>318</v>
      </c>
      <c r="AC42" s="56" t="s">
        <v>319</v>
      </c>
      <c r="AD42" s="56" t="s">
        <v>320</v>
      </c>
      <c r="AE42" s="59" t="s">
        <v>321</v>
      </c>
      <c r="AH42" s="56" t="s">
        <v>301</v>
      </c>
      <c r="AI42" s="58" t="s">
        <v>302</v>
      </c>
      <c r="AJ42" s="58" t="s">
        <v>303</v>
      </c>
      <c r="AK42" s="59" t="s">
        <v>304</v>
      </c>
      <c r="AL42" s="211" t="s">
        <v>305</v>
      </c>
      <c r="AM42" s="211" t="s">
        <v>306</v>
      </c>
      <c r="AN42" s="211" t="s">
        <v>307</v>
      </c>
      <c r="AO42" s="56" t="s">
        <v>308</v>
      </c>
      <c r="AP42" s="58" t="s">
        <v>309</v>
      </c>
      <c r="AQ42" s="58" t="s">
        <v>310</v>
      </c>
      <c r="AT42" s="56" t="s">
        <v>301</v>
      </c>
      <c r="AU42" s="58" t="s">
        <v>302</v>
      </c>
      <c r="AV42" s="58" t="s">
        <v>303</v>
      </c>
      <c r="AW42" s="59" t="s">
        <v>304</v>
      </c>
      <c r="AX42" s="211" t="s">
        <v>305</v>
      </c>
      <c r="AY42" s="211" t="s">
        <v>306</v>
      </c>
      <c r="AZ42" s="211" t="s">
        <v>307</v>
      </c>
      <c r="BA42" s="56" t="s">
        <v>308</v>
      </c>
      <c r="BB42" s="58" t="s">
        <v>309</v>
      </c>
      <c r="BC42" s="58" t="s">
        <v>310</v>
      </c>
      <c r="BF42" s="56" t="s">
        <v>301</v>
      </c>
      <c r="BG42" s="58" t="s">
        <v>302</v>
      </c>
      <c r="BH42" s="58" t="s">
        <v>303</v>
      </c>
      <c r="BI42" s="59" t="s">
        <v>304</v>
      </c>
      <c r="BJ42" s="211" t="s">
        <v>305</v>
      </c>
      <c r="BK42" s="211" t="s">
        <v>306</v>
      </c>
      <c r="BL42" s="211" t="s">
        <v>307</v>
      </c>
      <c r="BM42" s="56" t="s">
        <v>308</v>
      </c>
      <c r="BN42" s="58" t="s">
        <v>309</v>
      </c>
      <c r="BO42" s="58" t="s">
        <v>310</v>
      </c>
      <c r="BR42" s="56" t="s">
        <v>301</v>
      </c>
      <c r="BS42" s="58" t="s">
        <v>302</v>
      </c>
      <c r="BT42" s="58" t="s">
        <v>303</v>
      </c>
      <c r="BU42" s="59" t="s">
        <v>304</v>
      </c>
      <c r="BV42" s="211" t="s">
        <v>305</v>
      </c>
      <c r="BW42" s="211" t="s">
        <v>306</v>
      </c>
      <c r="BX42" s="211" t="s">
        <v>307</v>
      </c>
      <c r="BY42" s="56" t="s">
        <v>308</v>
      </c>
      <c r="BZ42" s="58" t="s">
        <v>309</v>
      </c>
      <c r="CA42" s="58" t="s">
        <v>310</v>
      </c>
    </row>
    <row r="43" spans="1:79" x14ac:dyDescent="0.3">
      <c r="A43" s="60">
        <v>1952</v>
      </c>
      <c r="B43" s="61">
        <v>27.4</v>
      </c>
      <c r="C43" s="62">
        <v>1.6</v>
      </c>
      <c r="D43" s="63" t="s">
        <v>312</v>
      </c>
      <c r="E43" s="63" t="s">
        <v>312</v>
      </c>
      <c r="F43" s="64" t="s">
        <v>312</v>
      </c>
      <c r="G43" s="212" t="s">
        <v>312</v>
      </c>
      <c r="H43" s="212"/>
      <c r="I43" s="212" t="s">
        <v>312</v>
      </c>
      <c r="J43" s="212"/>
      <c r="K43" s="212" t="s">
        <v>312</v>
      </c>
      <c r="L43" s="212"/>
      <c r="M43" s="65" t="s">
        <v>312</v>
      </c>
      <c r="N43" s="63" t="s">
        <v>312</v>
      </c>
      <c r="O43" s="63" t="s">
        <v>312</v>
      </c>
      <c r="P43" s="66">
        <v>1.6</v>
      </c>
      <c r="Q43" s="42"/>
      <c r="R43" s="70">
        <v>1983</v>
      </c>
      <c r="S43" s="60">
        <v>382629</v>
      </c>
      <c r="T43" s="82">
        <v>156208</v>
      </c>
      <c r="U43" s="60">
        <v>24828</v>
      </c>
      <c r="V43" s="60">
        <v>2782</v>
      </c>
      <c r="W43" s="60">
        <f>SUM(S43:V43)</f>
        <v>566447</v>
      </c>
      <c r="X43" s="81">
        <f>S43/$W43</f>
        <v>0.67548949857621277</v>
      </c>
      <c r="Y43" s="81">
        <f t="shared" ref="Y43:AA58" si="0">T43/$W43</f>
        <v>0.27576807715461465</v>
      </c>
      <c r="Z43" s="81">
        <f t="shared" si="0"/>
        <v>4.3831108647410966E-2</v>
      </c>
      <c r="AA43" s="81">
        <f t="shared" si="0"/>
        <v>4.9113156217616121E-3</v>
      </c>
      <c r="AB43" s="60">
        <v>0</v>
      </c>
      <c r="AC43" s="60">
        <v>364</v>
      </c>
      <c r="AD43" s="60">
        <v>0</v>
      </c>
      <c r="AE43" s="80">
        <v>566810</v>
      </c>
      <c r="AG43" s="60">
        <v>1983</v>
      </c>
      <c r="AH43">
        <f>IFERROR($X43*C74,0)*1000</f>
        <v>348012.18966646487</v>
      </c>
      <c r="AI43">
        <f t="shared" ref="AI43" si="1">IFERROR($X43*D74,0)</f>
        <v>0</v>
      </c>
      <c r="AJ43">
        <f>IFERROR($X43*E74,0)*1000</f>
        <v>1350.9789971524256</v>
      </c>
      <c r="AK43">
        <f>IFERROR($X43*F74,0)*1000</f>
        <v>0</v>
      </c>
      <c r="AL43">
        <f>IFERROR($X43*G74,0)*1000</f>
        <v>0</v>
      </c>
      <c r="AM43">
        <f>IFERROR($X43*I74,0)*1000</f>
        <v>8361.2090133763613</v>
      </c>
      <c r="AP43">
        <f>IFERROR($X43*N74,0)</f>
        <v>0</v>
      </c>
      <c r="AQ43">
        <f>IFERROR($X43*O74,0)</f>
        <v>0</v>
      </c>
      <c r="AS43" s="60">
        <v>1983</v>
      </c>
      <c r="AT43">
        <f>IFERROR($Y43*C74,0)*1000</f>
        <v>142075.71335005746</v>
      </c>
      <c r="AU43">
        <f>IFERROR($Y43*D74,0)*1000</f>
        <v>0</v>
      </c>
      <c r="AV43">
        <f>IFERROR($Y43*E74,0)*1000</f>
        <v>551.53615430922935</v>
      </c>
      <c r="AW43">
        <f>IFERROR($Y43*F74,0)*1000</f>
        <v>0</v>
      </c>
      <c r="AX43">
        <f>IFERROR($Y43*G74,0)*1000</f>
        <v>0</v>
      </c>
      <c r="AY43">
        <f>IFERROR($Y43*I74,0)*1000</f>
        <v>3413.4572590198204</v>
      </c>
      <c r="AZ43">
        <f>IFERROR($Y43*K74,0)*1000</f>
        <v>63.426657745561371</v>
      </c>
      <c r="BA43">
        <f>IFERROR($Y43*M74,0)*1000</f>
        <v>10203.418854720741</v>
      </c>
      <c r="BB43">
        <f>IFERROR($Y43*N74,0)*1000</f>
        <v>0</v>
      </c>
      <c r="BC43">
        <f>IFERROR($Y43*O74,0)*1000</f>
        <v>0</v>
      </c>
      <c r="BE43" s="60">
        <v>1983</v>
      </c>
      <c r="BF43">
        <f>IFERROR($Z43*C74,0)*1000</f>
        <v>22581.787175146132</v>
      </c>
      <c r="BG43">
        <f>IFERROR($Z43*D74,0)*1000</f>
        <v>0</v>
      </c>
      <c r="BH43">
        <f>IFERROR($Z43*E74,0)*1000</f>
        <v>87.662217294821929</v>
      </c>
      <c r="BI43">
        <f>IFERROR($Z43*F74,0)*1000</f>
        <v>0</v>
      </c>
      <c r="BJ43">
        <f>IFERROR($Z43*G74,0)*1000</f>
        <v>0</v>
      </c>
      <c r="BK43">
        <f>IFERROR($Z43*I74,0)*1000</f>
        <v>542.54146283765294</v>
      </c>
      <c r="BL43">
        <f>IFERROR($Z43*K74,0)*1000</f>
        <v>10.081154988904522</v>
      </c>
      <c r="BM43">
        <f>IFERROR($Z43*M74,0)*1000</f>
        <v>1621.7510199542057</v>
      </c>
      <c r="BN43">
        <f>IFERROR($Z43*N74,0)*1000</f>
        <v>0</v>
      </c>
      <c r="BO43">
        <f>IFERROR($Z43*O74,0)*1000</f>
        <v>0</v>
      </c>
      <c r="BQ43" s="60">
        <v>1983</v>
      </c>
      <c r="BR43">
        <f>IFERROR($AA43*C74,0)*1000</f>
        <v>2530.3098083315831</v>
      </c>
      <c r="BS43">
        <f>IFERROR($AA43*D74,0)*1000</f>
        <v>0</v>
      </c>
      <c r="BT43">
        <f>IFERROR($AA43*E74,0)*1000</f>
        <v>9.8226312435232241</v>
      </c>
      <c r="BU43">
        <f>IFERROR($AA43*F74,0)*1000</f>
        <v>0</v>
      </c>
      <c r="BV43">
        <f>IFERROR($AA43*G74,0)*1000</f>
        <v>0</v>
      </c>
      <c r="BW43">
        <f>IFERROR($AA43*I74,0)*1000</f>
        <v>60.792264766165232</v>
      </c>
      <c r="BX43">
        <f>IFERROR($AA43*K74,0)*1000</f>
        <v>1.1296025930051707</v>
      </c>
      <c r="BY43">
        <f>IFERROR($AA43*M74,0)*1000</f>
        <v>181.71867800517967</v>
      </c>
      <c r="BZ43">
        <f>IFERROR($AA43*N74,0)*1000</f>
        <v>0</v>
      </c>
      <c r="CA43">
        <f>IFERROR($AA43*O74,0)*1000</f>
        <v>0</v>
      </c>
    </row>
    <row r="44" spans="1:79" x14ac:dyDescent="0.3">
      <c r="A44" s="60">
        <v>1953</v>
      </c>
      <c r="B44" s="61">
        <v>27.4</v>
      </c>
      <c r="C44" s="62">
        <v>4.5</v>
      </c>
      <c r="D44" s="63" t="s">
        <v>312</v>
      </c>
      <c r="E44" s="63" t="s">
        <v>312</v>
      </c>
      <c r="F44" s="64" t="s">
        <v>312</v>
      </c>
      <c r="G44" s="212" t="s">
        <v>312</v>
      </c>
      <c r="H44" s="212"/>
      <c r="I44" s="212" t="s">
        <v>312</v>
      </c>
      <c r="J44" s="212"/>
      <c r="K44" s="212" t="s">
        <v>312</v>
      </c>
      <c r="L44" s="212"/>
      <c r="M44" s="65" t="s">
        <v>312</v>
      </c>
      <c r="N44" s="63" t="s">
        <v>312</v>
      </c>
      <c r="O44" s="63" t="s">
        <v>312</v>
      </c>
      <c r="P44" s="66">
        <v>4.5</v>
      </c>
      <c r="Q44" s="42"/>
      <c r="R44" s="70">
        <v>1984</v>
      </c>
      <c r="S44" s="60">
        <v>498671</v>
      </c>
      <c r="T44" s="82">
        <v>133398</v>
      </c>
      <c r="U44" s="60">
        <v>49111</v>
      </c>
      <c r="V44" s="60">
        <v>2563</v>
      </c>
      <c r="W44" s="60">
        <f t="shared" ref="W44:W82" si="2">SUM(S44:V44)</f>
        <v>683743</v>
      </c>
      <c r="X44" s="81">
        <f t="shared" ref="X44:X82" si="3">S44/$W44</f>
        <v>0.72932519967297649</v>
      </c>
      <c r="Y44" s="81">
        <f t="shared" si="0"/>
        <v>0.19509962076394199</v>
      </c>
      <c r="Z44" s="81">
        <f t="shared" si="0"/>
        <v>7.1826695117902489E-2</v>
      </c>
      <c r="AA44" s="81">
        <f t="shared" si="0"/>
        <v>3.7484844451789634E-3</v>
      </c>
      <c r="AB44" s="60">
        <v>5821</v>
      </c>
      <c r="AC44" s="60">
        <v>791</v>
      </c>
      <c r="AD44" s="60">
        <v>744</v>
      </c>
      <c r="AE44" s="80">
        <v>691098</v>
      </c>
      <c r="AG44" s="60">
        <v>1984</v>
      </c>
      <c r="AH44">
        <f t="shared" ref="AH44:AH82" si="4">IFERROR($X44*C75,0)*1000</f>
        <v>451379.36607760517</v>
      </c>
      <c r="AI44">
        <f t="shared" ref="AI44:AI63" si="5">IFERROR($X44*D75,0)</f>
        <v>0</v>
      </c>
      <c r="AJ44">
        <f t="shared" ref="AJ44:AJ82" si="6">IFERROR($X44*E75,0)*1000</f>
        <v>8241.3747563046345</v>
      </c>
      <c r="AK44">
        <f t="shared" ref="AK44:AK82" si="7">IFERROR($X44*F75,0)*1000</f>
        <v>0</v>
      </c>
      <c r="AL44">
        <f t="shared" ref="AL44:AL82" si="8">IFERROR($X44*G75,0)*1000</f>
        <v>0</v>
      </c>
      <c r="AM44">
        <f>IFERROR($X44*I75,0)*1000</f>
        <v>20639.903150745235</v>
      </c>
      <c r="AP44">
        <f>IFERROR($X44*N75,0)</f>
        <v>0</v>
      </c>
      <c r="AQ44">
        <f>IFERROR($X44*O75,0)</f>
        <v>0</v>
      </c>
      <c r="AS44" s="60">
        <v>1984</v>
      </c>
      <c r="AT44">
        <f t="shared" ref="AT44:AT82" si="9">IFERROR($Y44*C75,0)*1000</f>
        <v>120747.15529080368</v>
      </c>
      <c r="AU44">
        <f t="shared" ref="AU44:AU82" si="10">IFERROR($Y44*D75,0)*1000</f>
        <v>0</v>
      </c>
      <c r="AV44">
        <f t="shared" ref="AV44:AV82" si="11">IFERROR($Y44*E75,0)*1000</f>
        <v>2204.6257146325447</v>
      </c>
      <c r="AW44">
        <f t="shared" ref="AW44:AW82" si="12">IFERROR($Y44*F75,0)*1000</f>
        <v>0</v>
      </c>
      <c r="AX44">
        <f t="shared" ref="AX44:AX82" si="13">IFERROR($Y44*G75,0)*1000</f>
        <v>0</v>
      </c>
      <c r="AY44">
        <f t="shared" ref="AY44:AY60" si="14">IFERROR($Y44*I75,0)*1000</f>
        <v>5521.3192676195586</v>
      </c>
      <c r="AZ44">
        <f t="shared" ref="AZ44:AZ60" si="15">IFERROR($Y44*K75,0)*1000</f>
        <v>0</v>
      </c>
      <c r="BA44">
        <f t="shared" ref="BA44:BA60" si="16">IFERROR($Y44*M75,0)*1000</f>
        <v>6360.2476369045089</v>
      </c>
      <c r="BB44">
        <f t="shared" ref="BB44:BB82" si="17">IFERROR($Y44*N75,0)*1000</f>
        <v>0</v>
      </c>
      <c r="BC44">
        <f t="shared" ref="BC44:BC82" si="18">IFERROR($Y44*O75,0)*1000</f>
        <v>0</v>
      </c>
      <c r="BE44" s="60">
        <v>1984</v>
      </c>
      <c r="BF44">
        <f t="shared" ref="BF44:BF82" si="19">IFERROR($Z44*C75,0)*1000</f>
        <v>44453.541608469852</v>
      </c>
      <c r="BG44">
        <f t="shared" ref="BG44:BG82" si="20">IFERROR($Z44*D75,0)*1000</f>
        <v>0</v>
      </c>
      <c r="BH44">
        <f t="shared" ref="BH44:BH82" si="21">IFERROR($Z44*E75,0)*1000</f>
        <v>811.64165483229817</v>
      </c>
      <c r="BI44">
        <f t="shared" ref="BI44:BI82" si="22">IFERROR($Z44*F75,0)*1000</f>
        <v>0</v>
      </c>
      <c r="BJ44">
        <f t="shared" ref="BJ44:BJ82" si="23">IFERROR($Z44*G75,0)*1000</f>
        <v>0</v>
      </c>
      <c r="BK44">
        <f t="shared" ref="BK44:BK60" si="24">IFERROR($Z44*I75,0)*1000</f>
        <v>2032.6954718366403</v>
      </c>
      <c r="BL44">
        <f t="shared" ref="BL44:BL60" si="25">IFERROR($Z44*K75,0)*1000</f>
        <v>0</v>
      </c>
      <c r="BM44">
        <f t="shared" ref="BM44:BM60" si="26">IFERROR($Z44*M75,0)*1000</f>
        <v>2341.5502608436213</v>
      </c>
      <c r="BN44">
        <f t="shared" ref="BN44:BN82" si="27">IFERROR($Z44*N75,0)*1000</f>
        <v>0</v>
      </c>
      <c r="BO44">
        <f t="shared" ref="BO44:BO82" si="28">IFERROR($Z44*O75,0)*1000</f>
        <v>0</v>
      </c>
      <c r="BQ44" s="60">
        <v>1984</v>
      </c>
      <c r="BR44">
        <f t="shared" ref="BR44:BR82" si="29">IFERROR($AA44*C75,0)*1000</f>
        <v>2319.9370231212602</v>
      </c>
      <c r="BS44">
        <f t="shared" ref="BS44:BS82" si="30">IFERROR($AA44*D75,0)*1000</f>
        <v>0</v>
      </c>
      <c r="BT44">
        <f t="shared" ref="BT44:BT82" si="31">IFERROR($AA44*E75,0)*1000</f>
        <v>42.357874230522292</v>
      </c>
      <c r="BU44">
        <f t="shared" ref="BU44:BU82" si="32">IFERROR($AA44*F75,0)*1000</f>
        <v>0</v>
      </c>
      <c r="BV44">
        <f t="shared" ref="BV44:BV82" si="33">IFERROR($AA44*G75,0)*1000</f>
        <v>0</v>
      </c>
      <c r="BW44">
        <f>IFERROR($AA44*I75,0)*1000</f>
        <v>106.08210979856467</v>
      </c>
      <c r="BX44">
        <f t="shared" ref="BX44:BX60" si="34">IFERROR($AA44*K75,0)*1000</f>
        <v>0</v>
      </c>
      <c r="BY44">
        <f t="shared" ref="BY44:BY60" si="35">IFERROR($AA44*M75,0)*1000</f>
        <v>122.20059291283421</v>
      </c>
      <c r="BZ44">
        <f t="shared" ref="BZ44:BZ82" si="36">IFERROR($AA44*N75,0)*1000</f>
        <v>0</v>
      </c>
      <c r="CA44">
        <f t="shared" ref="CA44:CA82" si="37">IFERROR($AA44*O75,0)*1000</f>
        <v>0</v>
      </c>
    </row>
    <row r="45" spans="1:79" x14ac:dyDescent="0.3">
      <c r="A45" s="60">
        <v>1954</v>
      </c>
      <c r="B45" s="61">
        <v>27.4</v>
      </c>
      <c r="C45" s="62">
        <v>10.8</v>
      </c>
      <c r="D45" s="63" t="s">
        <v>312</v>
      </c>
      <c r="E45" s="63" t="s">
        <v>312</v>
      </c>
      <c r="F45" s="64" t="s">
        <v>312</v>
      </c>
      <c r="G45" s="212" t="s">
        <v>312</v>
      </c>
      <c r="H45" s="212"/>
      <c r="I45" s="212" t="s">
        <v>312</v>
      </c>
      <c r="J45" s="212"/>
      <c r="K45" s="212" t="s">
        <v>312</v>
      </c>
      <c r="L45" s="212"/>
      <c r="M45" s="65" t="s">
        <v>312</v>
      </c>
      <c r="N45" s="63" t="s">
        <v>312</v>
      </c>
      <c r="O45" s="63" t="s">
        <v>312</v>
      </c>
      <c r="P45" s="66">
        <v>10.8</v>
      </c>
      <c r="Q45" s="42"/>
      <c r="R45" s="70">
        <v>1985</v>
      </c>
      <c r="S45" s="60">
        <v>460057</v>
      </c>
      <c r="T45" s="82">
        <v>111889</v>
      </c>
      <c r="U45" s="60">
        <v>20859</v>
      </c>
      <c r="V45" s="60">
        <v>38122</v>
      </c>
      <c r="W45" s="60">
        <f t="shared" si="2"/>
        <v>630927</v>
      </c>
      <c r="X45" s="81">
        <f t="shared" si="3"/>
        <v>0.72917627554376341</v>
      </c>
      <c r="Y45" s="81">
        <f t="shared" si="0"/>
        <v>0.17734064321228921</v>
      </c>
      <c r="Z45" s="81">
        <f t="shared" si="0"/>
        <v>3.3060877090376542E-2</v>
      </c>
      <c r="AA45" s="81">
        <f t="shared" si="0"/>
        <v>6.0422204153570858E-2</v>
      </c>
      <c r="AB45" s="60">
        <v>3004</v>
      </c>
      <c r="AC45" s="60">
        <v>1927</v>
      </c>
      <c r="AD45" s="60">
        <v>0</v>
      </c>
      <c r="AE45" s="80">
        <v>635858</v>
      </c>
      <c r="AG45" s="60">
        <v>1985</v>
      </c>
      <c r="AH45">
        <f t="shared" si="4"/>
        <v>438745.36499468249</v>
      </c>
      <c r="AI45">
        <f t="shared" si="5"/>
        <v>0</v>
      </c>
      <c r="AJ45">
        <f t="shared" si="6"/>
        <v>2843.7874746206771</v>
      </c>
      <c r="AK45">
        <f t="shared" si="7"/>
        <v>0</v>
      </c>
      <c r="AL45">
        <f t="shared" si="8"/>
        <v>0</v>
      </c>
      <c r="AM45">
        <f>IFERROR($X45*I76,0)*1000</f>
        <v>9552.2092096232991</v>
      </c>
      <c r="AP45">
        <f>IFERROR($X45*N76,0)</f>
        <v>0</v>
      </c>
      <c r="AQ45">
        <f>IFERROR($X45*O76,0)</f>
        <v>0</v>
      </c>
      <c r="AS45" s="60">
        <v>1985</v>
      </c>
      <c r="AT45">
        <f t="shared" si="9"/>
        <v>106705.86502083442</v>
      </c>
      <c r="AU45">
        <f t="shared" si="10"/>
        <v>0</v>
      </c>
      <c r="AV45">
        <f t="shared" si="11"/>
        <v>691.62850852792792</v>
      </c>
      <c r="AW45">
        <f t="shared" si="12"/>
        <v>0</v>
      </c>
      <c r="AX45">
        <f t="shared" si="13"/>
        <v>0</v>
      </c>
      <c r="AY45">
        <f t="shared" si="14"/>
        <v>2323.1624260809886</v>
      </c>
      <c r="AZ45">
        <f t="shared" si="15"/>
        <v>0</v>
      </c>
      <c r="BA45">
        <f t="shared" si="16"/>
        <v>3050.2590632513743</v>
      </c>
      <c r="BB45">
        <f t="shared" si="17"/>
        <v>0</v>
      </c>
      <c r="BC45">
        <f t="shared" si="18"/>
        <v>0</v>
      </c>
      <c r="BE45" s="60">
        <v>1985</v>
      </c>
      <c r="BF45">
        <f t="shared" si="19"/>
        <v>19892.729745279568</v>
      </c>
      <c r="BG45">
        <f t="shared" si="20"/>
        <v>0</v>
      </c>
      <c r="BH45">
        <f t="shared" si="21"/>
        <v>128.93742065246852</v>
      </c>
      <c r="BI45">
        <f t="shared" si="22"/>
        <v>0</v>
      </c>
      <c r="BJ45">
        <f t="shared" si="23"/>
        <v>0</v>
      </c>
      <c r="BK45">
        <f t="shared" si="24"/>
        <v>433.09748988393272</v>
      </c>
      <c r="BL45">
        <f t="shared" si="25"/>
        <v>0</v>
      </c>
      <c r="BM45">
        <f t="shared" si="26"/>
        <v>568.64708595447655</v>
      </c>
      <c r="BN45">
        <f t="shared" si="27"/>
        <v>0</v>
      </c>
      <c r="BO45">
        <f t="shared" si="28"/>
        <v>0</v>
      </c>
      <c r="BQ45" s="60">
        <v>1985</v>
      </c>
      <c r="BR45">
        <f t="shared" si="29"/>
        <v>36356.04023920359</v>
      </c>
      <c r="BS45">
        <f t="shared" si="30"/>
        <v>0</v>
      </c>
      <c r="BT45">
        <f t="shared" si="31"/>
        <v>235.64659619892635</v>
      </c>
      <c r="BU45">
        <f t="shared" si="32"/>
        <v>0</v>
      </c>
      <c r="BV45">
        <f t="shared" si="33"/>
        <v>0</v>
      </c>
      <c r="BW45">
        <f>IFERROR($AA45*I76,0)*1000</f>
        <v>791.5308744117782</v>
      </c>
      <c r="BX45">
        <f t="shared" si="34"/>
        <v>0</v>
      </c>
      <c r="BY45">
        <f t="shared" si="35"/>
        <v>1039.2619114414188</v>
      </c>
      <c r="BZ45">
        <f t="shared" si="36"/>
        <v>0</v>
      </c>
      <c r="CA45">
        <f t="shared" si="37"/>
        <v>0</v>
      </c>
    </row>
    <row r="46" spans="1:79" x14ac:dyDescent="0.3">
      <c r="A46" s="60">
        <v>1955</v>
      </c>
      <c r="B46" s="61">
        <v>27.4</v>
      </c>
      <c r="C46" s="62">
        <v>37.6</v>
      </c>
      <c r="D46" s="63" t="s">
        <v>312</v>
      </c>
      <c r="E46" s="63" t="s">
        <v>312</v>
      </c>
      <c r="F46" s="64" t="s">
        <v>312</v>
      </c>
      <c r="G46" s="212" t="s">
        <v>312</v>
      </c>
      <c r="H46" s="212"/>
      <c r="I46" s="212" t="s">
        <v>312</v>
      </c>
      <c r="J46" s="212"/>
      <c r="K46" s="212" t="s">
        <v>312</v>
      </c>
      <c r="L46" s="212"/>
      <c r="M46" s="65" t="s">
        <v>312</v>
      </c>
      <c r="N46" s="63" t="s">
        <v>312</v>
      </c>
      <c r="O46" s="63" t="s">
        <v>312</v>
      </c>
      <c r="P46" s="66">
        <v>37.6</v>
      </c>
      <c r="Q46" s="42"/>
      <c r="R46" s="70">
        <v>1986</v>
      </c>
      <c r="S46" s="60">
        <v>382844</v>
      </c>
      <c r="T46" s="82">
        <v>225581</v>
      </c>
      <c r="U46" s="60">
        <v>282334</v>
      </c>
      <c r="V46" s="60">
        <v>12718</v>
      </c>
      <c r="W46" s="60">
        <f t="shared" si="2"/>
        <v>903477</v>
      </c>
      <c r="X46" s="81">
        <f t="shared" si="3"/>
        <v>0.42374515344607555</v>
      </c>
      <c r="Y46" s="81">
        <f t="shared" si="0"/>
        <v>0.24968095480017755</v>
      </c>
      <c r="Z46" s="81">
        <f t="shared" si="0"/>
        <v>0.31249716373521408</v>
      </c>
      <c r="AA46" s="81">
        <f t="shared" si="0"/>
        <v>1.4076728018532846E-2</v>
      </c>
      <c r="AB46" s="60">
        <v>628</v>
      </c>
      <c r="AC46" s="60">
        <v>13219</v>
      </c>
      <c r="AD46" s="60">
        <v>10650</v>
      </c>
      <c r="AE46" s="80">
        <v>927973</v>
      </c>
      <c r="AG46" s="60">
        <v>1986</v>
      </c>
      <c r="AH46">
        <f t="shared" si="4"/>
        <v>352852.58927454712</v>
      </c>
      <c r="AI46">
        <f t="shared" si="5"/>
        <v>0</v>
      </c>
      <c r="AJ46">
        <f t="shared" si="6"/>
        <v>508.49418413529071</v>
      </c>
      <c r="AK46">
        <f t="shared" si="7"/>
        <v>0</v>
      </c>
      <c r="AL46">
        <f t="shared" si="8"/>
        <v>0</v>
      </c>
      <c r="AM46">
        <f>IFERROR($X46*I77,0)*1000</f>
        <v>34789.477097922798</v>
      </c>
      <c r="AP46">
        <f>IFERROR($X46*N77,0)</f>
        <v>0</v>
      </c>
      <c r="AQ46">
        <f>IFERROR($X46*O77,0)</f>
        <v>0</v>
      </c>
      <c r="AS46" s="60">
        <v>1986</v>
      </c>
      <c r="AT46">
        <f t="shared" si="9"/>
        <v>207909.33106210787</v>
      </c>
      <c r="AU46">
        <f t="shared" si="10"/>
        <v>0</v>
      </c>
      <c r="AV46">
        <f t="shared" si="11"/>
        <v>299.61714576021302</v>
      </c>
      <c r="AW46">
        <f t="shared" si="12"/>
        <v>0</v>
      </c>
      <c r="AX46">
        <f t="shared" si="13"/>
        <v>0</v>
      </c>
      <c r="AY46">
        <f t="shared" si="14"/>
        <v>20498.806389094574</v>
      </c>
      <c r="AZ46">
        <f t="shared" si="15"/>
        <v>0.49936190960035515</v>
      </c>
      <c r="BA46">
        <f t="shared" si="16"/>
        <v>2996.1714576021309</v>
      </c>
      <c r="BB46">
        <f t="shared" si="17"/>
        <v>0</v>
      </c>
      <c r="BC46">
        <f t="shared" si="18"/>
        <v>0</v>
      </c>
      <c r="BE46" s="60">
        <v>1986</v>
      </c>
      <c r="BF46">
        <f t="shared" si="19"/>
        <v>260216.38824231279</v>
      </c>
      <c r="BG46">
        <f t="shared" si="20"/>
        <v>0</v>
      </c>
      <c r="BH46">
        <f t="shared" si="21"/>
        <v>374.99659648225685</v>
      </c>
      <c r="BI46">
        <f t="shared" si="22"/>
        <v>0</v>
      </c>
      <c r="BJ46">
        <f t="shared" si="23"/>
        <v>0</v>
      </c>
      <c r="BK46">
        <f t="shared" si="24"/>
        <v>25656.017142661076</v>
      </c>
      <c r="BL46">
        <f t="shared" si="25"/>
        <v>0.62499432747042816</v>
      </c>
      <c r="BM46">
        <f t="shared" si="26"/>
        <v>3749.9659648225688</v>
      </c>
      <c r="BN46">
        <f t="shared" si="27"/>
        <v>0</v>
      </c>
      <c r="BO46">
        <f t="shared" si="28"/>
        <v>0</v>
      </c>
      <c r="BQ46" s="60">
        <v>1986</v>
      </c>
      <c r="BR46">
        <f t="shared" si="29"/>
        <v>11721.691421032301</v>
      </c>
      <c r="BS46">
        <f t="shared" si="30"/>
        <v>0</v>
      </c>
      <c r="BT46">
        <f t="shared" si="31"/>
        <v>16.892073622239412</v>
      </c>
      <c r="BU46">
        <f t="shared" si="32"/>
        <v>0</v>
      </c>
      <c r="BV46">
        <f t="shared" si="33"/>
        <v>0</v>
      </c>
      <c r="BW46">
        <f>IFERROR($AA46*I77,0)*1000</f>
        <v>1155.6993703215467</v>
      </c>
      <c r="BX46">
        <f t="shared" si="34"/>
        <v>2.8153456037065691E-2</v>
      </c>
      <c r="BY46">
        <f t="shared" si="35"/>
        <v>168.92073622239414</v>
      </c>
      <c r="BZ46">
        <f t="shared" si="36"/>
        <v>0</v>
      </c>
      <c r="CA46">
        <f t="shared" si="37"/>
        <v>0</v>
      </c>
    </row>
    <row r="47" spans="1:79" x14ac:dyDescent="0.3">
      <c r="A47" s="60">
        <v>1956</v>
      </c>
      <c r="B47" s="61">
        <v>27.4</v>
      </c>
      <c r="C47" s="62">
        <v>81.900000000000006</v>
      </c>
      <c r="D47" s="67">
        <v>5.3</v>
      </c>
      <c r="E47" s="63" t="s">
        <v>312</v>
      </c>
      <c r="F47" s="64" t="s">
        <v>312</v>
      </c>
      <c r="G47" s="212" t="s">
        <v>312</v>
      </c>
      <c r="H47" s="212"/>
      <c r="I47" s="213">
        <v>1.5</v>
      </c>
      <c r="J47" s="213"/>
      <c r="K47" s="212" t="s">
        <v>312</v>
      </c>
      <c r="L47" s="212"/>
      <c r="M47" s="65" t="s">
        <v>312</v>
      </c>
      <c r="N47" s="63" t="s">
        <v>312</v>
      </c>
      <c r="O47" s="63" t="s">
        <v>312</v>
      </c>
      <c r="P47" s="66">
        <v>88.7</v>
      </c>
      <c r="Q47" s="42"/>
      <c r="R47" s="70">
        <v>1987</v>
      </c>
      <c r="S47" s="60">
        <v>373021</v>
      </c>
      <c r="T47" s="82">
        <v>49067</v>
      </c>
      <c r="U47" s="60">
        <v>395298</v>
      </c>
      <c r="V47" s="60">
        <v>8154</v>
      </c>
      <c r="W47" s="60">
        <f t="shared" si="2"/>
        <v>825540</v>
      </c>
      <c r="X47" s="81">
        <f t="shared" si="3"/>
        <v>0.45185090970758535</v>
      </c>
      <c r="Y47" s="81">
        <f t="shared" si="0"/>
        <v>5.9436247789325776E-2</v>
      </c>
      <c r="Z47" s="81">
        <f t="shared" si="0"/>
        <v>0.47883567119703468</v>
      </c>
      <c r="AA47" s="81">
        <f t="shared" si="0"/>
        <v>9.877171306054219E-3</v>
      </c>
      <c r="AB47" s="60">
        <v>1713</v>
      </c>
      <c r="AC47" s="60">
        <v>1163</v>
      </c>
      <c r="AD47" s="60">
        <v>0</v>
      </c>
      <c r="AE47" s="80">
        <v>828417</v>
      </c>
      <c r="AG47" s="60">
        <v>1987</v>
      </c>
      <c r="AH47">
        <f t="shared" si="4"/>
        <v>275267.57419386104</v>
      </c>
      <c r="AI47">
        <f t="shared" si="5"/>
        <v>0</v>
      </c>
      <c r="AJ47">
        <f t="shared" si="6"/>
        <v>8404.4269205610872</v>
      </c>
      <c r="AK47">
        <f t="shared" si="7"/>
        <v>0</v>
      </c>
      <c r="AL47">
        <f t="shared" si="8"/>
        <v>0</v>
      </c>
      <c r="AM47">
        <f>IFERROR($X47*I78,0)*1000</f>
        <v>87387.965937447007</v>
      </c>
      <c r="AP47">
        <f>IFERROR($X47*N78,0)</f>
        <v>0</v>
      </c>
      <c r="AQ47">
        <f>IFERROR($X47*O78,0)</f>
        <v>0</v>
      </c>
      <c r="AS47" s="60">
        <v>1987</v>
      </c>
      <c r="AT47">
        <f t="shared" si="9"/>
        <v>36208.56215325727</v>
      </c>
      <c r="AU47">
        <f t="shared" si="10"/>
        <v>0</v>
      </c>
      <c r="AV47">
        <f t="shared" si="11"/>
        <v>1105.5142088814596</v>
      </c>
      <c r="AW47">
        <f t="shared" si="12"/>
        <v>0</v>
      </c>
      <c r="AX47">
        <f t="shared" si="13"/>
        <v>0</v>
      </c>
      <c r="AY47">
        <f t="shared" si="14"/>
        <v>11494.970322455605</v>
      </c>
      <c r="AZ47">
        <f t="shared" si="15"/>
        <v>0</v>
      </c>
      <c r="BA47">
        <f t="shared" si="16"/>
        <v>427.94098408314557</v>
      </c>
      <c r="BB47">
        <f t="shared" si="17"/>
        <v>0</v>
      </c>
      <c r="BC47">
        <f t="shared" si="18"/>
        <v>0</v>
      </c>
      <c r="BE47" s="60">
        <v>1987</v>
      </c>
      <c r="BF47">
        <f t="shared" si="19"/>
        <v>291706.69089323352</v>
      </c>
      <c r="BG47">
        <f t="shared" si="20"/>
        <v>0</v>
      </c>
      <c r="BH47">
        <f t="shared" si="21"/>
        <v>8906.3434842648458</v>
      </c>
      <c r="BI47">
        <f t="shared" si="22"/>
        <v>0</v>
      </c>
      <c r="BJ47">
        <f t="shared" si="23"/>
        <v>0</v>
      </c>
      <c r="BK47">
        <f t="shared" si="24"/>
        <v>92606.818809506512</v>
      </c>
      <c r="BL47">
        <f t="shared" si="25"/>
        <v>0</v>
      </c>
      <c r="BM47">
        <f t="shared" si="26"/>
        <v>3447.6168326186498</v>
      </c>
      <c r="BN47">
        <f t="shared" si="27"/>
        <v>0</v>
      </c>
      <c r="BO47">
        <f t="shared" si="28"/>
        <v>0</v>
      </c>
      <c r="BQ47" s="60">
        <v>1987</v>
      </c>
      <c r="BR47">
        <f t="shared" si="29"/>
        <v>6017.1727596482306</v>
      </c>
      <c r="BS47">
        <f t="shared" si="30"/>
        <v>0</v>
      </c>
      <c r="BT47">
        <f t="shared" si="31"/>
        <v>183.71538629260849</v>
      </c>
      <c r="BU47">
        <f t="shared" si="32"/>
        <v>0</v>
      </c>
      <c r="BV47">
        <f t="shared" si="33"/>
        <v>0</v>
      </c>
      <c r="BW47">
        <f>IFERROR($AA47*I78,0)*1000</f>
        <v>1910.244930590886</v>
      </c>
      <c r="BX47">
        <f t="shared" si="34"/>
        <v>0</v>
      </c>
      <c r="BY47">
        <f t="shared" si="35"/>
        <v>71.11563340359038</v>
      </c>
      <c r="BZ47">
        <f t="shared" si="36"/>
        <v>0</v>
      </c>
      <c r="CA47">
        <f t="shared" si="37"/>
        <v>0</v>
      </c>
    </row>
    <row r="48" spans="1:79" x14ac:dyDescent="0.3">
      <c r="A48" s="60">
        <v>1957</v>
      </c>
      <c r="B48" s="61">
        <v>27.4</v>
      </c>
      <c r="C48" s="62">
        <v>73.3</v>
      </c>
      <c r="D48" s="67">
        <v>25.5</v>
      </c>
      <c r="E48" s="63" t="s">
        <v>312</v>
      </c>
      <c r="F48" s="64" t="s">
        <v>312</v>
      </c>
      <c r="G48" s="213">
        <v>3.7</v>
      </c>
      <c r="H48" s="213"/>
      <c r="I48" s="213">
        <v>3.2</v>
      </c>
      <c r="J48" s="213"/>
      <c r="K48" s="212" t="s">
        <v>312</v>
      </c>
      <c r="L48" s="212"/>
      <c r="M48" s="65" t="s">
        <v>312</v>
      </c>
      <c r="N48" s="63" t="s">
        <v>312</v>
      </c>
      <c r="O48" s="63" t="s">
        <v>312</v>
      </c>
      <c r="P48" s="66">
        <v>105.7</v>
      </c>
      <c r="Q48" s="42"/>
      <c r="R48" s="70">
        <v>1988</v>
      </c>
      <c r="S48" s="60">
        <v>422805</v>
      </c>
      <c r="T48" s="82">
        <v>151543</v>
      </c>
      <c r="U48" s="60">
        <v>336919</v>
      </c>
      <c r="V48" s="60">
        <v>1338</v>
      </c>
      <c r="W48" s="60">
        <f t="shared" si="2"/>
        <v>912605</v>
      </c>
      <c r="X48" s="81">
        <f t="shared" si="3"/>
        <v>0.46329463458999237</v>
      </c>
      <c r="Y48" s="81">
        <f t="shared" si="0"/>
        <v>0.16605541280181457</v>
      </c>
      <c r="Z48" s="81">
        <f t="shared" si="0"/>
        <v>0.36918381994400645</v>
      </c>
      <c r="AA48" s="81">
        <f t="shared" si="0"/>
        <v>1.4661326641865868E-3</v>
      </c>
      <c r="AB48" s="60">
        <v>0</v>
      </c>
      <c r="AC48" s="60">
        <v>2726</v>
      </c>
      <c r="AD48" s="60">
        <v>0</v>
      </c>
      <c r="AE48" s="80">
        <v>915330</v>
      </c>
      <c r="AG48" s="60">
        <v>1988</v>
      </c>
      <c r="AH48">
        <f t="shared" si="4"/>
        <v>328383.23699738656</v>
      </c>
      <c r="AI48">
        <f t="shared" si="5"/>
        <v>0</v>
      </c>
      <c r="AJ48">
        <f t="shared" si="6"/>
        <v>7181.0668361448816</v>
      </c>
      <c r="AK48">
        <f t="shared" si="7"/>
        <v>0</v>
      </c>
      <c r="AL48">
        <f t="shared" si="8"/>
        <v>0</v>
      </c>
      <c r="AM48">
        <f>IFERROR($X48*I79,0)*1000</f>
        <v>85832.280477314926</v>
      </c>
      <c r="AP48">
        <f>IFERROR($X48*N79,0)</f>
        <v>0</v>
      </c>
      <c r="AQ48">
        <f>IFERROR($X48*O79,0)</f>
        <v>0</v>
      </c>
      <c r="AS48" s="60">
        <v>1988</v>
      </c>
      <c r="AT48">
        <f t="shared" si="9"/>
        <v>117700.07659392616</v>
      </c>
      <c r="AU48">
        <f t="shared" si="10"/>
        <v>0</v>
      </c>
      <c r="AV48">
        <f t="shared" si="11"/>
        <v>2573.8588984281259</v>
      </c>
      <c r="AW48">
        <f t="shared" si="12"/>
        <v>0</v>
      </c>
      <c r="AX48">
        <f t="shared" si="13"/>
        <v>0</v>
      </c>
      <c r="AY48">
        <f t="shared" si="14"/>
        <v>30764.256052728175</v>
      </c>
      <c r="AZ48">
        <f t="shared" si="15"/>
        <v>0</v>
      </c>
      <c r="BA48">
        <f t="shared" si="16"/>
        <v>963.12139425052442</v>
      </c>
      <c r="BB48">
        <f t="shared" si="17"/>
        <v>0</v>
      </c>
      <c r="BC48">
        <f t="shared" si="18"/>
        <v>0</v>
      </c>
      <c r="BE48" s="60">
        <v>1988</v>
      </c>
      <c r="BF48">
        <f t="shared" si="19"/>
        <v>261677.49157631176</v>
      </c>
      <c r="BG48">
        <f t="shared" si="20"/>
        <v>0</v>
      </c>
      <c r="BH48">
        <f t="shared" si="21"/>
        <v>5722.3492091321004</v>
      </c>
      <c r="BI48">
        <f t="shared" si="22"/>
        <v>0</v>
      </c>
      <c r="BJ48">
        <f t="shared" si="23"/>
        <v>0</v>
      </c>
      <c r="BK48">
        <f t="shared" si="24"/>
        <v>68396.840401926354</v>
      </c>
      <c r="BL48">
        <f t="shared" si="25"/>
        <v>0</v>
      </c>
      <c r="BM48">
        <f t="shared" si="26"/>
        <v>2141.2661556752373</v>
      </c>
      <c r="BN48">
        <f t="shared" si="27"/>
        <v>0</v>
      </c>
      <c r="BO48">
        <f t="shared" si="28"/>
        <v>0</v>
      </c>
      <c r="BQ48" s="60">
        <v>1988</v>
      </c>
      <c r="BR48">
        <f t="shared" si="29"/>
        <v>1039.1948323754527</v>
      </c>
      <c r="BS48">
        <f t="shared" si="30"/>
        <v>0</v>
      </c>
      <c r="BT48">
        <f t="shared" si="31"/>
        <v>22.725056294892095</v>
      </c>
      <c r="BU48">
        <f t="shared" si="32"/>
        <v>0</v>
      </c>
      <c r="BV48">
        <f t="shared" si="33"/>
        <v>0</v>
      </c>
      <c r="BW48">
        <f>IFERROR($AA48*I79,0)*1000</f>
        <v>271.62306803052797</v>
      </c>
      <c r="BX48">
        <f t="shared" si="34"/>
        <v>0</v>
      </c>
      <c r="BY48">
        <f t="shared" si="35"/>
        <v>8.5035694522822034</v>
      </c>
      <c r="BZ48">
        <f t="shared" si="36"/>
        <v>0</v>
      </c>
      <c r="CA48">
        <f t="shared" si="37"/>
        <v>0</v>
      </c>
    </row>
    <row r="49" spans="1:79" x14ac:dyDescent="0.3">
      <c r="A49" s="60">
        <v>1958</v>
      </c>
      <c r="B49" s="61">
        <v>27.4</v>
      </c>
      <c r="C49" s="62">
        <v>74.400000000000006</v>
      </c>
      <c r="D49" s="67">
        <v>20.2</v>
      </c>
      <c r="E49" s="63" t="s">
        <v>312</v>
      </c>
      <c r="F49" s="64" t="s">
        <v>312</v>
      </c>
      <c r="G49" s="213">
        <v>1.5</v>
      </c>
      <c r="H49" s="213"/>
      <c r="I49" s="213">
        <v>4.8</v>
      </c>
      <c r="J49" s="213"/>
      <c r="K49" s="212" t="s">
        <v>312</v>
      </c>
      <c r="L49" s="212"/>
      <c r="M49" s="65" t="s">
        <v>312</v>
      </c>
      <c r="N49" s="63" t="s">
        <v>312</v>
      </c>
      <c r="O49" s="63" t="s">
        <v>312</v>
      </c>
      <c r="P49" s="66">
        <v>100.9</v>
      </c>
      <c r="Q49" s="42"/>
      <c r="R49" s="70">
        <v>1989</v>
      </c>
      <c r="S49" s="60">
        <v>446129</v>
      </c>
      <c r="T49" s="82">
        <v>227292</v>
      </c>
      <c r="U49" s="60">
        <v>374252</v>
      </c>
      <c r="V49" s="60">
        <v>4384</v>
      </c>
      <c r="W49" s="60">
        <f t="shared" si="2"/>
        <v>1052057</v>
      </c>
      <c r="X49" s="81">
        <f t="shared" si="3"/>
        <v>0.42405401988675517</v>
      </c>
      <c r="Y49" s="81">
        <f t="shared" si="0"/>
        <v>0.21604532834247575</v>
      </c>
      <c r="Z49" s="81">
        <f t="shared" si="0"/>
        <v>0.35573357717309995</v>
      </c>
      <c r="AA49" s="81">
        <f t="shared" si="0"/>
        <v>4.1670745976691379E-3</v>
      </c>
      <c r="AB49" s="60">
        <v>2903</v>
      </c>
      <c r="AC49" s="60">
        <v>909</v>
      </c>
      <c r="AD49" s="60">
        <v>450</v>
      </c>
      <c r="AE49" s="80">
        <v>1056318</v>
      </c>
      <c r="AG49" s="60">
        <v>1989</v>
      </c>
      <c r="AH49">
        <f t="shared" si="4"/>
        <v>356883.86313669314</v>
      </c>
      <c r="AI49">
        <f t="shared" si="5"/>
        <v>0</v>
      </c>
      <c r="AJ49">
        <f t="shared" si="6"/>
        <v>7039.2967301201361</v>
      </c>
      <c r="AK49">
        <f t="shared" si="7"/>
        <v>0</v>
      </c>
      <c r="AL49">
        <f t="shared" si="8"/>
        <v>0</v>
      </c>
      <c r="AM49">
        <f>IFERROR($X49*I80,0)*1000</f>
        <v>79230.253075641347</v>
      </c>
      <c r="AP49">
        <f>IFERROR($X49*N80,0)</f>
        <v>0</v>
      </c>
      <c r="AQ49">
        <f>IFERROR($X49*O80,0)</f>
        <v>0</v>
      </c>
      <c r="AS49" s="60">
        <v>1989</v>
      </c>
      <c r="AT49">
        <f t="shared" si="9"/>
        <v>181823.74833302759</v>
      </c>
      <c r="AU49">
        <f t="shared" si="10"/>
        <v>0</v>
      </c>
      <c r="AV49">
        <f t="shared" si="11"/>
        <v>3586.352450485098</v>
      </c>
      <c r="AW49">
        <f t="shared" si="12"/>
        <v>0</v>
      </c>
      <c r="AX49">
        <f t="shared" si="13"/>
        <v>0</v>
      </c>
      <c r="AY49">
        <f t="shared" si="14"/>
        <v>40365.909147508166</v>
      </c>
      <c r="AZ49">
        <f t="shared" si="15"/>
        <v>0</v>
      </c>
      <c r="BA49">
        <f t="shared" si="16"/>
        <v>2484.5212759384713</v>
      </c>
      <c r="BB49">
        <f t="shared" si="17"/>
        <v>0</v>
      </c>
      <c r="BC49">
        <f t="shared" si="18"/>
        <v>0</v>
      </c>
      <c r="BE49" s="60">
        <v>1989</v>
      </c>
      <c r="BF49">
        <f t="shared" si="19"/>
        <v>299385.37854888092</v>
      </c>
      <c r="BG49">
        <f t="shared" si="20"/>
        <v>0</v>
      </c>
      <c r="BH49">
        <f t="shared" si="21"/>
        <v>5905.1773810734603</v>
      </c>
      <c r="BI49">
        <f t="shared" si="22"/>
        <v>0</v>
      </c>
      <c r="BJ49">
        <f t="shared" si="23"/>
        <v>0</v>
      </c>
      <c r="BK49">
        <f t="shared" si="24"/>
        <v>66465.261559021994</v>
      </c>
      <c r="BL49">
        <f t="shared" si="25"/>
        <v>0</v>
      </c>
      <c r="BM49">
        <f t="shared" si="26"/>
        <v>4090.9361374906493</v>
      </c>
      <c r="BN49">
        <f t="shared" si="27"/>
        <v>0</v>
      </c>
      <c r="BO49">
        <f t="shared" si="28"/>
        <v>0</v>
      </c>
      <c r="BQ49" s="60">
        <v>1989</v>
      </c>
      <c r="BR49">
        <f t="shared" si="29"/>
        <v>3507.0099813983466</v>
      </c>
      <c r="BS49">
        <f t="shared" si="30"/>
        <v>0</v>
      </c>
      <c r="BT49">
        <f t="shared" si="31"/>
        <v>69.1734383213077</v>
      </c>
      <c r="BU49">
        <f t="shared" si="32"/>
        <v>0</v>
      </c>
      <c r="BV49">
        <f t="shared" si="33"/>
        <v>0</v>
      </c>
      <c r="BW49">
        <f>IFERROR($AA49*I80,0)*1000</f>
        <v>778.57621782850174</v>
      </c>
      <c r="BX49">
        <f t="shared" si="34"/>
        <v>0</v>
      </c>
      <c r="BY49">
        <f t="shared" si="35"/>
        <v>47.921357873195085</v>
      </c>
      <c r="BZ49">
        <f t="shared" si="36"/>
        <v>0</v>
      </c>
      <c r="CA49">
        <f t="shared" si="37"/>
        <v>0</v>
      </c>
    </row>
    <row r="50" spans="1:79" x14ac:dyDescent="0.3">
      <c r="A50" s="60">
        <v>1959</v>
      </c>
      <c r="B50" s="61">
        <v>27.4</v>
      </c>
      <c r="C50" s="62">
        <v>77.099999999999994</v>
      </c>
      <c r="D50" s="67">
        <v>17.399999999999999</v>
      </c>
      <c r="E50" s="63" t="s">
        <v>312</v>
      </c>
      <c r="F50" s="64" t="s">
        <v>312</v>
      </c>
      <c r="G50" s="213">
        <v>5.0999999999999996</v>
      </c>
      <c r="H50" s="213"/>
      <c r="I50" s="214">
        <v>8</v>
      </c>
      <c r="J50" s="214"/>
      <c r="K50" s="212" t="s">
        <v>312</v>
      </c>
      <c r="L50" s="212"/>
      <c r="M50" s="65" t="s">
        <v>312</v>
      </c>
      <c r="N50" s="63" t="s">
        <v>312</v>
      </c>
      <c r="O50" s="63" t="s">
        <v>312</v>
      </c>
      <c r="P50" s="66">
        <v>107.6</v>
      </c>
      <c r="Q50" s="42"/>
      <c r="R50" s="70">
        <v>1990</v>
      </c>
      <c r="S50" s="60">
        <v>306302</v>
      </c>
      <c r="T50" s="82">
        <v>133796</v>
      </c>
      <c r="U50" s="60">
        <v>163224</v>
      </c>
      <c r="V50" s="60">
        <v>3314</v>
      </c>
      <c r="W50" s="60">
        <f t="shared" si="2"/>
        <v>606636</v>
      </c>
      <c r="X50" s="81">
        <f t="shared" si="3"/>
        <v>0.50491892996788845</v>
      </c>
      <c r="Y50" s="81">
        <f t="shared" si="0"/>
        <v>0.22055400602667827</v>
      </c>
      <c r="Z50" s="81">
        <f t="shared" si="0"/>
        <v>0.26906415049551957</v>
      </c>
      <c r="AA50" s="81">
        <f t="shared" si="0"/>
        <v>5.4629135099136883E-3</v>
      </c>
      <c r="AB50" s="60">
        <v>374</v>
      </c>
      <c r="AC50" s="60">
        <v>499</v>
      </c>
      <c r="AD50" s="60">
        <v>0</v>
      </c>
      <c r="AE50" s="80">
        <v>607508</v>
      </c>
      <c r="AG50" s="60">
        <v>1990</v>
      </c>
      <c r="AH50">
        <f t="shared" si="4"/>
        <v>258568.98403655566</v>
      </c>
      <c r="AI50">
        <f t="shared" si="5"/>
        <v>0</v>
      </c>
      <c r="AJ50">
        <f t="shared" si="6"/>
        <v>1110.8216459293546</v>
      </c>
      <c r="AK50">
        <f t="shared" si="7"/>
        <v>0</v>
      </c>
      <c r="AL50">
        <f t="shared" si="8"/>
        <v>151.47567899036653</v>
      </c>
      <c r="AM50">
        <f>IFERROR($X50*I81,0)*1000</f>
        <v>44937.2798482121</v>
      </c>
      <c r="AP50">
        <f>IFERROR($X50*N81,0)</f>
        <v>0</v>
      </c>
      <c r="AQ50">
        <f>IFERROR($X50*O81,0)</f>
        <v>0</v>
      </c>
      <c r="AS50" s="60">
        <v>1990</v>
      </c>
      <c r="AT50">
        <f t="shared" si="9"/>
        <v>112945.70648626194</v>
      </c>
      <c r="AU50">
        <f t="shared" si="10"/>
        <v>0</v>
      </c>
      <c r="AV50">
        <f t="shared" si="11"/>
        <v>485.21881325869219</v>
      </c>
      <c r="AW50">
        <f t="shared" si="12"/>
        <v>0</v>
      </c>
      <c r="AX50">
        <f t="shared" si="13"/>
        <v>66.166201808003478</v>
      </c>
      <c r="AY50">
        <f t="shared" si="14"/>
        <v>19629.085982368339</v>
      </c>
      <c r="AZ50">
        <f t="shared" si="15"/>
        <v>0</v>
      </c>
      <c r="BA50">
        <f t="shared" si="16"/>
        <v>860.16062350404525</v>
      </c>
      <c r="BB50">
        <f t="shared" si="17"/>
        <v>0</v>
      </c>
      <c r="BC50">
        <f t="shared" si="18"/>
        <v>0</v>
      </c>
      <c r="BE50" s="60">
        <v>1990</v>
      </c>
      <c r="BF50">
        <f t="shared" si="19"/>
        <v>137787.75146875557</v>
      </c>
      <c r="BG50">
        <f t="shared" si="20"/>
        <v>0</v>
      </c>
      <c r="BH50">
        <f t="shared" si="21"/>
        <v>591.94113109014313</v>
      </c>
      <c r="BI50">
        <f t="shared" si="22"/>
        <v>0</v>
      </c>
      <c r="BJ50">
        <f t="shared" si="23"/>
        <v>80.719245148655872</v>
      </c>
      <c r="BK50">
        <f t="shared" si="24"/>
        <v>23946.440329950747</v>
      </c>
      <c r="BL50">
        <f t="shared" si="25"/>
        <v>0</v>
      </c>
      <c r="BM50">
        <f t="shared" si="26"/>
        <v>1049.3501869325264</v>
      </c>
      <c r="BN50">
        <f t="shared" si="27"/>
        <v>0</v>
      </c>
      <c r="BO50">
        <f t="shared" si="28"/>
        <v>0</v>
      </c>
      <c r="BQ50" s="60">
        <v>1990</v>
      </c>
      <c r="BR50">
        <f t="shared" si="29"/>
        <v>2797.5580084267999</v>
      </c>
      <c r="BS50">
        <f t="shared" si="30"/>
        <v>0</v>
      </c>
      <c r="BT50">
        <f t="shared" si="31"/>
        <v>12.018409721810116</v>
      </c>
      <c r="BU50">
        <f t="shared" si="32"/>
        <v>0</v>
      </c>
      <c r="BV50">
        <f t="shared" si="33"/>
        <v>1.6388740529741064</v>
      </c>
      <c r="BW50">
        <f>IFERROR($AA50*I81,0)*1000</f>
        <v>486.19383946880833</v>
      </c>
      <c r="BX50">
        <f t="shared" si="34"/>
        <v>0</v>
      </c>
      <c r="BY50">
        <f t="shared" si="35"/>
        <v>21.305362688663383</v>
      </c>
      <c r="BZ50">
        <f t="shared" si="36"/>
        <v>0</v>
      </c>
      <c r="CA50">
        <f t="shared" si="37"/>
        <v>0</v>
      </c>
    </row>
    <row r="51" spans="1:79" x14ac:dyDescent="0.3">
      <c r="A51" s="60">
        <v>1960</v>
      </c>
      <c r="B51" s="61">
        <v>27.4</v>
      </c>
      <c r="C51" s="62">
        <v>100.8</v>
      </c>
      <c r="D51" s="67">
        <v>7.7</v>
      </c>
      <c r="E51" s="63" t="s">
        <v>312</v>
      </c>
      <c r="F51" s="64" t="s">
        <v>312</v>
      </c>
      <c r="G51" s="212" t="s">
        <v>312</v>
      </c>
      <c r="H51" s="212"/>
      <c r="I51" s="213">
        <v>12.1</v>
      </c>
      <c r="J51" s="213"/>
      <c r="K51" s="212" t="s">
        <v>312</v>
      </c>
      <c r="L51" s="212"/>
      <c r="M51" s="65" t="s">
        <v>312</v>
      </c>
      <c r="N51" s="63" t="s">
        <v>312</v>
      </c>
      <c r="O51" s="63" t="s">
        <v>312</v>
      </c>
      <c r="P51" s="66">
        <v>120.6</v>
      </c>
      <c r="Q51" s="42"/>
      <c r="R51" s="70">
        <v>1991</v>
      </c>
      <c r="S51" s="60">
        <v>332204</v>
      </c>
      <c r="T51" s="82">
        <v>215565</v>
      </c>
      <c r="U51" s="60">
        <v>274839</v>
      </c>
      <c r="V51" s="60">
        <v>41372</v>
      </c>
      <c r="W51" s="60">
        <f t="shared" si="2"/>
        <v>863980</v>
      </c>
      <c r="X51" s="81">
        <f t="shared" si="3"/>
        <v>0.38450427093219752</v>
      </c>
      <c r="Y51" s="81">
        <f t="shared" si="0"/>
        <v>0.24950230329405773</v>
      </c>
      <c r="Z51" s="81">
        <f t="shared" si="0"/>
        <v>0.31810805805689946</v>
      </c>
      <c r="AA51" s="81">
        <f t="shared" si="0"/>
        <v>4.7885367716845297E-2</v>
      </c>
      <c r="AB51" s="60">
        <v>1168</v>
      </c>
      <c r="AC51" s="60">
        <v>17</v>
      </c>
      <c r="AD51" s="60">
        <v>2529</v>
      </c>
      <c r="AE51" s="80">
        <v>867694</v>
      </c>
      <c r="AG51" s="60">
        <v>1991</v>
      </c>
      <c r="AH51">
        <f t="shared" si="4"/>
        <v>279342.35283224151</v>
      </c>
      <c r="AI51">
        <f t="shared" si="5"/>
        <v>0</v>
      </c>
      <c r="AJ51">
        <f t="shared" si="6"/>
        <v>4306.4478344406125</v>
      </c>
      <c r="AK51">
        <f t="shared" si="7"/>
        <v>0</v>
      </c>
      <c r="AL51">
        <f t="shared" si="8"/>
        <v>0</v>
      </c>
      <c r="AM51">
        <f>IFERROR($X51*I82,0)*1000</f>
        <v>49524.150096067046</v>
      </c>
      <c r="AP51">
        <f>IFERROR($X51*N82,0)</f>
        <v>0</v>
      </c>
      <c r="AQ51">
        <f>IFERROR($X51*O82,0)</f>
        <v>0</v>
      </c>
      <c r="AS51" s="60">
        <v>1991</v>
      </c>
      <c r="AT51">
        <f t="shared" si="9"/>
        <v>181263.42334313292</v>
      </c>
      <c r="AU51">
        <f t="shared" si="10"/>
        <v>0</v>
      </c>
      <c r="AV51">
        <f t="shared" si="11"/>
        <v>2794.4257968934462</v>
      </c>
      <c r="AW51">
        <f t="shared" si="12"/>
        <v>0</v>
      </c>
      <c r="AX51">
        <f t="shared" si="13"/>
        <v>0</v>
      </c>
      <c r="AY51">
        <f t="shared" si="14"/>
        <v>32135.896664274638</v>
      </c>
      <c r="AZ51">
        <f t="shared" si="15"/>
        <v>0</v>
      </c>
      <c r="BA51">
        <f t="shared" si="16"/>
        <v>299.40276395286924</v>
      </c>
      <c r="BB51">
        <f t="shared" si="17"/>
        <v>0</v>
      </c>
      <c r="BC51">
        <f t="shared" si="18"/>
        <v>0</v>
      </c>
      <c r="BE51" s="60">
        <v>1991</v>
      </c>
      <c r="BF51">
        <f t="shared" si="19"/>
        <v>231105.50417833746</v>
      </c>
      <c r="BG51">
        <f t="shared" si="20"/>
        <v>0</v>
      </c>
      <c r="BH51">
        <f t="shared" si="21"/>
        <v>3562.810250237274</v>
      </c>
      <c r="BI51">
        <f t="shared" si="22"/>
        <v>0</v>
      </c>
      <c r="BJ51">
        <f t="shared" si="23"/>
        <v>0</v>
      </c>
      <c r="BK51">
        <f t="shared" si="24"/>
        <v>40972.317877728659</v>
      </c>
      <c r="BL51">
        <f t="shared" si="25"/>
        <v>0</v>
      </c>
      <c r="BM51">
        <f t="shared" si="26"/>
        <v>381.72966966827931</v>
      </c>
      <c r="BN51">
        <f t="shared" si="27"/>
        <v>0</v>
      </c>
      <c r="BO51">
        <f t="shared" si="28"/>
        <v>0</v>
      </c>
      <c r="BQ51" s="60">
        <v>1991</v>
      </c>
      <c r="BR51">
        <f t="shared" si="29"/>
        <v>34788.719646288111</v>
      </c>
      <c r="BS51">
        <f t="shared" si="30"/>
        <v>0</v>
      </c>
      <c r="BT51">
        <f t="shared" si="31"/>
        <v>536.31611842866732</v>
      </c>
      <c r="BU51">
        <f t="shared" si="32"/>
        <v>0</v>
      </c>
      <c r="BV51">
        <f t="shared" si="33"/>
        <v>0</v>
      </c>
      <c r="BW51">
        <f>IFERROR($AA51*I82,0)*1000</f>
        <v>6167.6353619296742</v>
      </c>
      <c r="BX51">
        <f t="shared" si="34"/>
        <v>0</v>
      </c>
      <c r="BY51">
        <f t="shared" si="35"/>
        <v>57.462441260214355</v>
      </c>
      <c r="BZ51">
        <f t="shared" si="36"/>
        <v>0</v>
      </c>
      <c r="CA51">
        <f t="shared" si="37"/>
        <v>0</v>
      </c>
    </row>
    <row r="52" spans="1:79" x14ac:dyDescent="0.3">
      <c r="A52" s="60">
        <v>1961</v>
      </c>
      <c r="B52" s="61">
        <v>27.4</v>
      </c>
      <c r="C52" s="62">
        <v>73.599999999999994</v>
      </c>
      <c r="D52" s="67">
        <v>4.5</v>
      </c>
      <c r="E52" s="63" t="s">
        <v>312</v>
      </c>
      <c r="F52" s="64" t="s">
        <v>312</v>
      </c>
      <c r="G52" s="212" t="s">
        <v>312</v>
      </c>
      <c r="H52" s="212"/>
      <c r="I52" s="213">
        <v>5.0999999999999996</v>
      </c>
      <c r="J52" s="213"/>
      <c r="K52" s="212" t="s">
        <v>312</v>
      </c>
      <c r="L52" s="212"/>
      <c r="M52" s="65" t="s">
        <v>312</v>
      </c>
      <c r="N52" s="63" t="s">
        <v>312</v>
      </c>
      <c r="O52" s="63" t="s">
        <v>312</v>
      </c>
      <c r="P52" s="66">
        <v>83.2</v>
      </c>
      <c r="Q52" s="42"/>
      <c r="R52" s="70">
        <v>1992</v>
      </c>
      <c r="S52" s="60">
        <v>558602</v>
      </c>
      <c r="T52" s="82">
        <v>184241</v>
      </c>
      <c r="U52" s="60">
        <v>87022</v>
      </c>
      <c r="V52" s="60">
        <v>68905</v>
      </c>
      <c r="W52" s="60">
        <f t="shared" si="2"/>
        <v>898770</v>
      </c>
      <c r="X52" s="81">
        <f t="shared" si="3"/>
        <v>0.62151829722843444</v>
      </c>
      <c r="Y52" s="81">
        <f t="shared" si="0"/>
        <v>0.20499237847280172</v>
      </c>
      <c r="Z52" s="81">
        <f t="shared" si="0"/>
        <v>9.6823436474292646E-2</v>
      </c>
      <c r="AA52" s="81">
        <f t="shared" si="0"/>
        <v>7.6665887824471216E-2</v>
      </c>
      <c r="AB52" s="60">
        <v>1099</v>
      </c>
      <c r="AC52" s="60">
        <v>4277</v>
      </c>
      <c r="AD52" s="60">
        <v>3455</v>
      </c>
      <c r="AE52" s="80">
        <v>907600</v>
      </c>
      <c r="AG52" s="60">
        <v>1992</v>
      </c>
      <c r="AH52">
        <f t="shared" si="4"/>
        <v>499514.25548249279</v>
      </c>
      <c r="AI52">
        <f t="shared" si="5"/>
        <v>0</v>
      </c>
      <c r="AJ52">
        <f t="shared" si="6"/>
        <v>5655.8165047787525</v>
      </c>
      <c r="AK52">
        <f t="shared" si="7"/>
        <v>0</v>
      </c>
      <c r="AL52">
        <f t="shared" si="8"/>
        <v>0</v>
      </c>
      <c r="AM52">
        <f>IFERROR($X52*I83,0)*1000</f>
        <v>55532.038339063394</v>
      </c>
      <c r="AP52">
        <f>IFERROR($X52*N83,0)</f>
        <v>0</v>
      </c>
      <c r="AQ52">
        <f>IFERROR($X52*O83,0)</f>
        <v>0</v>
      </c>
      <c r="AS52" s="60">
        <v>1992</v>
      </c>
      <c r="AT52">
        <f t="shared" si="9"/>
        <v>164752.37457859074</v>
      </c>
      <c r="AU52">
        <f t="shared" si="10"/>
        <v>0</v>
      </c>
      <c r="AV52">
        <f t="shared" si="11"/>
        <v>1865.4306441024955</v>
      </c>
      <c r="AW52">
        <f t="shared" si="12"/>
        <v>0</v>
      </c>
      <c r="AX52">
        <f t="shared" si="13"/>
        <v>0</v>
      </c>
      <c r="AY52">
        <f t="shared" si="14"/>
        <v>18315.864024166363</v>
      </c>
      <c r="AZ52">
        <f t="shared" si="15"/>
        <v>120.53551854200741</v>
      </c>
      <c r="BA52">
        <f t="shared" si="16"/>
        <v>1004.4626545167285</v>
      </c>
      <c r="BB52">
        <f t="shared" si="17"/>
        <v>0</v>
      </c>
      <c r="BC52">
        <f t="shared" si="18"/>
        <v>0</v>
      </c>
      <c r="BE52" s="60">
        <v>1992</v>
      </c>
      <c r="BF52">
        <f t="shared" si="19"/>
        <v>77816.995894389009</v>
      </c>
      <c r="BG52">
        <f t="shared" si="20"/>
        <v>0</v>
      </c>
      <c r="BH52">
        <f t="shared" si="21"/>
        <v>881.09327191606303</v>
      </c>
      <c r="BI52">
        <f t="shared" si="22"/>
        <v>0</v>
      </c>
      <c r="BJ52">
        <f t="shared" si="23"/>
        <v>0</v>
      </c>
      <c r="BK52">
        <f t="shared" si="24"/>
        <v>8651.0772255415741</v>
      </c>
      <c r="BL52">
        <f t="shared" si="25"/>
        <v>56.932180646884071</v>
      </c>
      <c r="BM52">
        <f t="shared" si="26"/>
        <v>474.43483872403402</v>
      </c>
      <c r="BN52">
        <f t="shared" si="27"/>
        <v>0</v>
      </c>
      <c r="BO52">
        <f t="shared" si="28"/>
        <v>0</v>
      </c>
      <c r="BQ52" s="60">
        <v>1992</v>
      </c>
      <c r="BR52">
        <f t="shared" si="29"/>
        <v>61616.374044527518</v>
      </c>
      <c r="BS52">
        <f t="shared" si="30"/>
        <v>0</v>
      </c>
      <c r="BT52">
        <f t="shared" si="31"/>
        <v>697.65957920268806</v>
      </c>
      <c r="BU52">
        <f t="shared" si="32"/>
        <v>0</v>
      </c>
      <c r="BV52">
        <f t="shared" si="33"/>
        <v>0</v>
      </c>
      <c r="BW52">
        <f>IFERROR($AA52*I83,0)*1000</f>
        <v>6850.0204112286792</v>
      </c>
      <c r="BX52">
        <f t="shared" si="34"/>
        <v>45.079542040789072</v>
      </c>
      <c r="BY52">
        <f t="shared" si="35"/>
        <v>375.66285033990897</v>
      </c>
      <c r="BZ52">
        <f t="shared" si="36"/>
        <v>0</v>
      </c>
      <c r="CA52">
        <f t="shared" si="37"/>
        <v>0</v>
      </c>
    </row>
    <row r="53" spans="1:79" x14ac:dyDescent="0.3">
      <c r="A53" s="60">
        <v>1962</v>
      </c>
      <c r="B53" s="61">
        <v>27.4</v>
      </c>
      <c r="C53" s="62">
        <v>97.4</v>
      </c>
      <c r="D53" s="67">
        <v>1.4</v>
      </c>
      <c r="E53" s="63" t="s">
        <v>312</v>
      </c>
      <c r="F53" s="64" t="s">
        <v>312</v>
      </c>
      <c r="G53" s="212" t="s">
        <v>312</v>
      </c>
      <c r="H53" s="212"/>
      <c r="I53" s="213">
        <v>10.5</v>
      </c>
      <c r="J53" s="213"/>
      <c r="K53" s="212" t="s">
        <v>312</v>
      </c>
      <c r="L53" s="212"/>
      <c r="M53" s="65" t="s">
        <v>312</v>
      </c>
      <c r="N53" s="63" t="s">
        <v>312</v>
      </c>
      <c r="O53" s="63" t="s">
        <v>312</v>
      </c>
      <c r="P53" s="66">
        <v>109.3</v>
      </c>
      <c r="Q53" s="42"/>
      <c r="R53" s="70">
        <v>1993</v>
      </c>
      <c r="S53" s="60">
        <v>144389</v>
      </c>
      <c r="T53" s="82">
        <v>147964</v>
      </c>
      <c r="U53" s="60">
        <v>200123</v>
      </c>
      <c r="V53" s="60">
        <v>133136</v>
      </c>
      <c r="W53" s="60">
        <f t="shared" si="2"/>
        <v>625612</v>
      </c>
      <c r="X53" s="81">
        <f t="shared" si="3"/>
        <v>0.23079640416104549</v>
      </c>
      <c r="Y53" s="81">
        <f t="shared" si="0"/>
        <v>0.23651080861620302</v>
      </c>
      <c r="Z53" s="81">
        <f t="shared" si="0"/>
        <v>0.31988357000824791</v>
      </c>
      <c r="AA53" s="81">
        <f t="shared" si="0"/>
        <v>0.21280921721450355</v>
      </c>
      <c r="AB53" s="60">
        <v>586</v>
      </c>
      <c r="AC53" s="60">
        <v>4490</v>
      </c>
      <c r="AD53" s="60">
        <v>80</v>
      </c>
      <c r="AE53" s="80">
        <v>630768</v>
      </c>
      <c r="AG53" s="60">
        <v>1993</v>
      </c>
      <c r="AH53">
        <f t="shared" si="4"/>
        <v>123106.80197950166</v>
      </c>
      <c r="AI53">
        <f t="shared" si="5"/>
        <v>0</v>
      </c>
      <c r="AJ53">
        <f t="shared" si="6"/>
        <v>79.39396303139965</v>
      </c>
      <c r="AK53">
        <f t="shared" si="7"/>
        <v>0</v>
      </c>
      <c r="AL53">
        <f t="shared" si="8"/>
        <v>0</v>
      </c>
      <c r="AM53">
        <f>IFERROR($X53*I84,0)*1000</f>
        <v>22041.056597379848</v>
      </c>
      <c r="AP53">
        <f>IFERROR($X53*N84,0)</f>
        <v>0</v>
      </c>
      <c r="AQ53">
        <f>IFERROR($X53*O84,0)</f>
        <v>0</v>
      </c>
      <c r="AS53" s="60">
        <v>1993</v>
      </c>
      <c r="AT53">
        <f t="shared" si="9"/>
        <v>126154.86531588269</v>
      </c>
      <c r="AU53">
        <f t="shared" si="10"/>
        <v>0</v>
      </c>
      <c r="AV53">
        <f t="shared" si="11"/>
        <v>81.359718163973838</v>
      </c>
      <c r="AW53">
        <f t="shared" si="12"/>
        <v>0</v>
      </c>
      <c r="AX53">
        <f t="shared" si="13"/>
        <v>0</v>
      </c>
      <c r="AY53">
        <f t="shared" si="14"/>
        <v>22586.782222847389</v>
      </c>
      <c r="AZ53">
        <f t="shared" si="15"/>
        <v>0</v>
      </c>
      <c r="BA53">
        <f t="shared" si="16"/>
        <v>354.76621292430457</v>
      </c>
      <c r="BB53">
        <f t="shared" si="17"/>
        <v>0</v>
      </c>
      <c r="BC53">
        <f t="shared" si="18"/>
        <v>0</v>
      </c>
      <c r="BE53" s="60">
        <v>1993</v>
      </c>
      <c r="BF53">
        <f t="shared" si="19"/>
        <v>170625.89624239941</v>
      </c>
      <c r="BG53">
        <f t="shared" si="20"/>
        <v>0</v>
      </c>
      <c r="BH53">
        <f t="shared" si="21"/>
        <v>110.03994808283727</v>
      </c>
      <c r="BI53">
        <f t="shared" si="22"/>
        <v>0</v>
      </c>
      <c r="BJ53">
        <f t="shared" si="23"/>
        <v>0</v>
      </c>
      <c r="BK53">
        <f t="shared" si="24"/>
        <v>30548.880935787674</v>
      </c>
      <c r="BL53">
        <f t="shared" si="25"/>
        <v>0</v>
      </c>
      <c r="BM53">
        <f t="shared" si="26"/>
        <v>479.82535501237192</v>
      </c>
      <c r="BN53">
        <f t="shared" si="27"/>
        <v>0</v>
      </c>
      <c r="BO53">
        <f t="shared" si="28"/>
        <v>0</v>
      </c>
      <c r="BQ53" s="60">
        <v>1993</v>
      </c>
      <c r="BR53">
        <f t="shared" si="29"/>
        <v>113512.43646221618</v>
      </c>
      <c r="BS53">
        <f t="shared" si="30"/>
        <v>0</v>
      </c>
      <c r="BT53">
        <f t="shared" si="31"/>
        <v>73.206370721789213</v>
      </c>
      <c r="BU53">
        <f t="shared" si="32"/>
        <v>0</v>
      </c>
      <c r="BV53">
        <f t="shared" si="33"/>
        <v>0</v>
      </c>
      <c r="BW53">
        <f>IFERROR($AA53*I84,0)*1000</f>
        <v>20323.280243985089</v>
      </c>
      <c r="BX53">
        <f t="shared" si="34"/>
        <v>0</v>
      </c>
      <c r="BY53">
        <f t="shared" si="35"/>
        <v>319.21382582175534</v>
      </c>
      <c r="BZ53">
        <f t="shared" si="36"/>
        <v>0</v>
      </c>
      <c r="CA53">
        <f t="shared" si="37"/>
        <v>0</v>
      </c>
    </row>
    <row r="54" spans="1:79" x14ac:dyDescent="0.3">
      <c r="A54" s="60">
        <v>1963</v>
      </c>
      <c r="B54" s="61">
        <v>27.4</v>
      </c>
      <c r="C54" s="62">
        <v>134.4</v>
      </c>
      <c r="D54" s="67">
        <v>16.399999999999999</v>
      </c>
      <c r="E54" s="63" t="s">
        <v>312</v>
      </c>
      <c r="F54" s="64" t="s">
        <v>312</v>
      </c>
      <c r="G54" s="212" t="s">
        <v>312</v>
      </c>
      <c r="H54" s="212"/>
      <c r="I54" s="213">
        <v>11.5</v>
      </c>
      <c r="J54" s="213"/>
      <c r="K54" s="212" t="s">
        <v>312</v>
      </c>
      <c r="L54" s="212"/>
      <c r="M54" s="65" t="s">
        <v>312</v>
      </c>
      <c r="N54" s="63" t="s">
        <v>312</v>
      </c>
      <c r="O54" s="63" t="s">
        <v>312</v>
      </c>
      <c r="P54" s="66">
        <v>162.30000000000001</v>
      </c>
      <c r="Q54" s="42"/>
      <c r="R54" s="70">
        <v>1994</v>
      </c>
      <c r="S54" s="60">
        <v>193241</v>
      </c>
      <c r="T54" s="82">
        <v>244944</v>
      </c>
      <c r="U54" s="60">
        <v>267281</v>
      </c>
      <c r="V54" s="60">
        <v>158690</v>
      </c>
      <c r="W54" s="60">
        <f t="shared" si="2"/>
        <v>864156</v>
      </c>
      <c r="X54" s="81">
        <f t="shared" si="3"/>
        <v>0.2236181893084119</v>
      </c>
      <c r="Y54" s="81">
        <f t="shared" si="0"/>
        <v>0.28344882174051905</v>
      </c>
      <c r="Z54" s="81">
        <f t="shared" si="0"/>
        <v>0.30929716393799267</v>
      </c>
      <c r="AA54" s="81">
        <f t="shared" si="0"/>
        <v>0.18363582501307635</v>
      </c>
      <c r="AB54" s="60">
        <v>2757</v>
      </c>
      <c r="AC54" s="60">
        <v>3748</v>
      </c>
      <c r="AD54" s="60">
        <v>4</v>
      </c>
      <c r="AE54" s="80">
        <v>870666</v>
      </c>
      <c r="AG54" s="60">
        <v>1994</v>
      </c>
      <c r="AH54">
        <f t="shared" si="4"/>
        <v>153983.48515777243</v>
      </c>
      <c r="AI54">
        <f t="shared" si="5"/>
        <v>0</v>
      </c>
      <c r="AJ54">
        <f t="shared" si="6"/>
        <v>2303.2673498766426</v>
      </c>
      <c r="AK54">
        <f t="shared" si="7"/>
        <v>0</v>
      </c>
      <c r="AL54">
        <f t="shared" si="8"/>
        <v>0</v>
      </c>
      <c r="AM54">
        <f>IFERROR($X54*I85,0)*1000</f>
        <v>37075.895787334695</v>
      </c>
      <c r="AP54">
        <f>IFERROR($X54*N85,0)</f>
        <v>0</v>
      </c>
      <c r="AQ54">
        <f>IFERROR($X54*O85,0)</f>
        <v>0</v>
      </c>
      <c r="AS54" s="60">
        <v>1994</v>
      </c>
      <c r="AT54">
        <f t="shared" si="9"/>
        <v>195182.85865052143</v>
      </c>
      <c r="AU54">
        <f t="shared" si="10"/>
        <v>0</v>
      </c>
      <c r="AV54">
        <f t="shared" si="11"/>
        <v>2919.5228639273464</v>
      </c>
      <c r="AW54">
        <f t="shared" si="12"/>
        <v>0</v>
      </c>
      <c r="AX54">
        <f t="shared" si="13"/>
        <v>0</v>
      </c>
      <c r="AY54">
        <f t="shared" si="14"/>
        <v>46995.814644578059</v>
      </c>
      <c r="AZ54">
        <f t="shared" si="15"/>
        <v>5.6689764348103813</v>
      </c>
      <c r="BA54">
        <f t="shared" si="16"/>
        <v>1672.3480482690625</v>
      </c>
      <c r="BB54">
        <f t="shared" si="17"/>
        <v>0</v>
      </c>
      <c r="BC54">
        <f t="shared" si="18"/>
        <v>0</v>
      </c>
      <c r="BE54" s="60">
        <v>1994</v>
      </c>
      <c r="BF54">
        <f t="shared" si="19"/>
        <v>212982.02708770178</v>
      </c>
      <c r="BG54">
        <f t="shared" si="20"/>
        <v>0</v>
      </c>
      <c r="BH54">
        <f t="shared" si="21"/>
        <v>3185.7607885613247</v>
      </c>
      <c r="BI54">
        <f t="shared" si="22"/>
        <v>0</v>
      </c>
      <c r="BJ54">
        <f t="shared" si="23"/>
        <v>0</v>
      </c>
      <c r="BK54">
        <f t="shared" si="24"/>
        <v>51281.469780919186</v>
      </c>
      <c r="BL54">
        <f t="shared" si="25"/>
        <v>6.1859432787598543</v>
      </c>
      <c r="BM54">
        <f t="shared" si="26"/>
        <v>1824.8532672341569</v>
      </c>
      <c r="BN54">
        <f t="shared" si="27"/>
        <v>0</v>
      </c>
      <c r="BO54">
        <f t="shared" si="28"/>
        <v>0</v>
      </c>
      <c r="BQ54" s="60">
        <v>1994</v>
      </c>
      <c r="BR54">
        <f t="shared" si="29"/>
        <v>126451.62910400439</v>
      </c>
      <c r="BS54">
        <f t="shared" si="30"/>
        <v>0</v>
      </c>
      <c r="BT54">
        <f t="shared" si="31"/>
        <v>1891.4489976346865</v>
      </c>
      <c r="BU54">
        <f t="shared" si="32"/>
        <v>0</v>
      </c>
      <c r="BV54">
        <f t="shared" si="33"/>
        <v>0</v>
      </c>
      <c r="BW54">
        <f>IFERROR($AA54*I85,0)*1000</f>
        <v>30446.81978716806</v>
      </c>
      <c r="BX54">
        <f t="shared" si="34"/>
        <v>3.6727165002615272</v>
      </c>
      <c r="BY54">
        <f t="shared" si="35"/>
        <v>1083.4513675771504</v>
      </c>
      <c r="BZ54">
        <f t="shared" si="36"/>
        <v>0</v>
      </c>
      <c r="CA54">
        <f t="shared" si="37"/>
        <v>0</v>
      </c>
    </row>
    <row r="55" spans="1:79" x14ac:dyDescent="0.3">
      <c r="A55" s="60">
        <v>1964</v>
      </c>
      <c r="B55" s="61">
        <v>27.4</v>
      </c>
      <c r="C55" s="62">
        <v>104.7</v>
      </c>
      <c r="D55" s="67">
        <v>12.9</v>
      </c>
      <c r="E55" s="63" t="s">
        <v>312</v>
      </c>
      <c r="F55" s="64" t="s">
        <v>312</v>
      </c>
      <c r="G55" s="212" t="s">
        <v>312</v>
      </c>
      <c r="H55" s="212"/>
      <c r="I55" s="213">
        <v>10.4</v>
      </c>
      <c r="J55" s="213"/>
      <c r="K55" s="212" t="s">
        <v>312</v>
      </c>
      <c r="L55" s="212"/>
      <c r="M55" s="65" t="s">
        <v>312</v>
      </c>
      <c r="N55" s="63" t="s">
        <v>312</v>
      </c>
      <c r="O55" s="63" t="s">
        <v>312</v>
      </c>
      <c r="P55" s="66">
        <v>128</v>
      </c>
      <c r="Q55" s="42"/>
      <c r="R55" s="70">
        <v>1995</v>
      </c>
      <c r="S55" s="60">
        <v>400759</v>
      </c>
      <c r="T55" s="82">
        <v>122155</v>
      </c>
      <c r="U55" s="60">
        <v>213168</v>
      </c>
      <c r="V55" s="60">
        <v>52591</v>
      </c>
      <c r="W55" s="60">
        <f t="shared" si="2"/>
        <v>788673</v>
      </c>
      <c r="X55" s="81">
        <f t="shared" si="3"/>
        <v>0.50814342572904103</v>
      </c>
      <c r="Y55" s="81">
        <f t="shared" si="0"/>
        <v>0.15488675281136796</v>
      </c>
      <c r="Z55" s="81">
        <f t="shared" si="0"/>
        <v>0.27028692499933432</v>
      </c>
      <c r="AA55" s="81">
        <f t="shared" si="0"/>
        <v>6.6682896460256658E-2</v>
      </c>
      <c r="AB55" s="60">
        <v>152274</v>
      </c>
      <c r="AC55" s="60">
        <v>1830</v>
      </c>
      <c r="AD55" s="60">
        <v>0</v>
      </c>
      <c r="AE55" s="80">
        <v>942776</v>
      </c>
      <c r="AG55" s="60">
        <v>1995</v>
      </c>
      <c r="AH55">
        <f t="shared" si="4"/>
        <v>341777.26814535301</v>
      </c>
      <c r="AI55">
        <f t="shared" si="5"/>
        <v>0</v>
      </c>
      <c r="AJ55">
        <f t="shared" si="6"/>
        <v>0</v>
      </c>
      <c r="AK55">
        <f t="shared" si="7"/>
        <v>0</v>
      </c>
      <c r="AL55">
        <f t="shared" si="8"/>
        <v>0</v>
      </c>
      <c r="AM55">
        <f>IFERROR($X55*I86,0)*1000</f>
        <v>133844.9783370294</v>
      </c>
      <c r="AP55">
        <f>IFERROR($X55*N86,0)</f>
        <v>0</v>
      </c>
      <c r="AQ55">
        <f>IFERROR($X55*O86,0)</f>
        <v>0</v>
      </c>
      <c r="AS55" s="60">
        <v>1995</v>
      </c>
      <c r="AT55">
        <f t="shared" si="9"/>
        <v>104176.82994092609</v>
      </c>
      <c r="AU55">
        <f t="shared" si="10"/>
        <v>0</v>
      </c>
      <c r="AV55">
        <f t="shared" si="11"/>
        <v>0</v>
      </c>
      <c r="AW55">
        <f t="shared" si="12"/>
        <v>0</v>
      </c>
      <c r="AX55">
        <f t="shared" si="13"/>
        <v>0</v>
      </c>
      <c r="AY55">
        <f t="shared" si="14"/>
        <v>40797.170690514322</v>
      </c>
      <c r="AZ55">
        <f t="shared" si="15"/>
        <v>6.1954701124547187</v>
      </c>
      <c r="BA55">
        <f t="shared" si="16"/>
        <v>1037.7412438361653</v>
      </c>
      <c r="BB55">
        <f t="shared" si="17"/>
        <v>0</v>
      </c>
      <c r="BC55">
        <f t="shared" si="18"/>
        <v>0</v>
      </c>
      <c r="BE55" s="60">
        <v>1995</v>
      </c>
      <c r="BF55">
        <f t="shared" si="19"/>
        <v>181794.98575455227</v>
      </c>
      <c r="BG55">
        <f t="shared" si="20"/>
        <v>0</v>
      </c>
      <c r="BH55">
        <f t="shared" si="21"/>
        <v>0</v>
      </c>
      <c r="BI55">
        <f t="shared" si="22"/>
        <v>0</v>
      </c>
      <c r="BJ55">
        <f t="shared" si="23"/>
        <v>0</v>
      </c>
      <c r="BK55">
        <f t="shared" si="24"/>
        <v>71193.576044824658</v>
      </c>
      <c r="BL55">
        <f t="shared" si="25"/>
        <v>10.811476999973374</v>
      </c>
      <c r="BM55">
        <f t="shared" si="26"/>
        <v>1810.9223974955401</v>
      </c>
      <c r="BN55">
        <f t="shared" si="27"/>
        <v>0</v>
      </c>
      <c r="BO55">
        <f t="shared" si="28"/>
        <v>0</v>
      </c>
      <c r="BQ55" s="60">
        <v>1995</v>
      </c>
      <c r="BR55">
        <f t="shared" si="29"/>
        <v>44850.916159168628</v>
      </c>
      <c r="BS55">
        <f t="shared" si="30"/>
        <v>0</v>
      </c>
      <c r="BT55">
        <f t="shared" si="31"/>
        <v>0</v>
      </c>
      <c r="BU55">
        <f t="shared" si="32"/>
        <v>0</v>
      </c>
      <c r="BV55">
        <f t="shared" si="33"/>
        <v>0</v>
      </c>
      <c r="BW55">
        <f>IFERROR($AA55*I86,0)*1000</f>
        <v>17564.274927631603</v>
      </c>
      <c r="BX55">
        <f t="shared" si="34"/>
        <v>2.6673158584102663</v>
      </c>
      <c r="BY55">
        <f t="shared" si="35"/>
        <v>446.77540628371963</v>
      </c>
      <c r="BZ55">
        <f t="shared" si="36"/>
        <v>0</v>
      </c>
      <c r="CA55">
        <f t="shared" si="37"/>
        <v>0</v>
      </c>
    </row>
    <row r="56" spans="1:79" x14ac:dyDescent="0.3">
      <c r="A56" s="60">
        <v>1965</v>
      </c>
      <c r="B56" s="61">
        <v>27.4</v>
      </c>
      <c r="C56" s="62">
        <v>123.6</v>
      </c>
      <c r="D56" s="67">
        <v>2.1</v>
      </c>
      <c r="E56" s="63" t="s">
        <v>312</v>
      </c>
      <c r="F56" s="64" t="s">
        <v>312</v>
      </c>
      <c r="G56" s="212" t="s">
        <v>312</v>
      </c>
      <c r="H56" s="212"/>
      <c r="I56" s="213">
        <v>4.9000000000000004</v>
      </c>
      <c r="J56" s="213"/>
      <c r="K56" s="212" t="s">
        <v>312</v>
      </c>
      <c r="L56" s="212"/>
      <c r="M56" s="65" t="s">
        <v>312</v>
      </c>
      <c r="N56" s="63" t="s">
        <v>312</v>
      </c>
      <c r="O56" s="63" t="s">
        <v>312</v>
      </c>
      <c r="P56" s="66">
        <v>130.6</v>
      </c>
      <c r="Q56" s="42"/>
      <c r="R56" s="70">
        <v>1996</v>
      </c>
      <c r="S56" s="60">
        <v>291709</v>
      </c>
      <c r="T56" s="82">
        <v>186460</v>
      </c>
      <c r="U56" s="60">
        <v>159304</v>
      </c>
      <c r="V56" s="60">
        <v>158490</v>
      </c>
      <c r="W56" s="60">
        <f t="shared" si="2"/>
        <v>795963</v>
      </c>
      <c r="X56" s="81">
        <f t="shared" si="3"/>
        <v>0.36648562810080371</v>
      </c>
      <c r="Y56" s="81">
        <f t="shared" si="0"/>
        <v>0.23425711999175841</v>
      </c>
      <c r="Z56" s="81">
        <f t="shared" si="0"/>
        <v>0.20013995625424799</v>
      </c>
      <c r="AA56" s="81">
        <f t="shared" si="0"/>
        <v>0.19911729565318992</v>
      </c>
      <c r="AB56" s="60">
        <v>27570</v>
      </c>
      <c r="AC56" s="60">
        <v>1263</v>
      </c>
      <c r="AD56" s="60">
        <v>1</v>
      </c>
      <c r="AE56" s="80">
        <v>824796</v>
      </c>
      <c r="AG56" s="60">
        <v>1996</v>
      </c>
      <c r="AH56">
        <f t="shared" si="4"/>
        <v>238032.41545147201</v>
      </c>
      <c r="AI56">
        <f t="shared" si="5"/>
        <v>0</v>
      </c>
      <c r="AJ56">
        <f t="shared" si="6"/>
        <v>1832.4281405040185</v>
      </c>
      <c r="AK56">
        <f t="shared" si="7"/>
        <v>0</v>
      </c>
      <c r="AL56">
        <f t="shared" si="8"/>
        <v>0</v>
      </c>
      <c r="AM56">
        <f>IFERROR($X56*I87,0)*1000</f>
        <v>58894.240435799155</v>
      </c>
      <c r="AP56">
        <f>IFERROR($X56*N87,0)</f>
        <v>0</v>
      </c>
      <c r="AQ56">
        <f>IFERROR($X56*O87,0)</f>
        <v>0</v>
      </c>
      <c r="AS56" s="60">
        <v>1996</v>
      </c>
      <c r="AT56">
        <f t="shared" si="9"/>
        <v>152149.99943464709</v>
      </c>
      <c r="AU56">
        <f t="shared" si="10"/>
        <v>0</v>
      </c>
      <c r="AV56">
        <f t="shared" si="11"/>
        <v>1171.2855999587921</v>
      </c>
      <c r="AW56">
        <f t="shared" si="12"/>
        <v>0</v>
      </c>
      <c r="AX56">
        <f t="shared" si="13"/>
        <v>0</v>
      </c>
      <c r="AY56">
        <f t="shared" si="14"/>
        <v>37645.119182675575</v>
      </c>
      <c r="AZ56">
        <f t="shared" si="15"/>
        <v>0</v>
      </c>
      <c r="BA56">
        <f t="shared" si="16"/>
        <v>2272.2940639200565</v>
      </c>
      <c r="BB56">
        <f t="shared" si="17"/>
        <v>0</v>
      </c>
      <c r="BC56">
        <f t="shared" si="18"/>
        <v>0</v>
      </c>
      <c r="BE56" s="60">
        <v>1996</v>
      </c>
      <c r="BF56">
        <f t="shared" si="19"/>
        <v>129990.90158713407</v>
      </c>
      <c r="BG56">
        <f t="shared" si="20"/>
        <v>0</v>
      </c>
      <c r="BH56">
        <f t="shared" si="21"/>
        <v>1000.6997812712399</v>
      </c>
      <c r="BI56">
        <f t="shared" si="22"/>
        <v>0</v>
      </c>
      <c r="BJ56">
        <f t="shared" si="23"/>
        <v>0</v>
      </c>
      <c r="BK56">
        <f t="shared" si="24"/>
        <v>32162.490970057646</v>
      </c>
      <c r="BL56">
        <f t="shared" si="25"/>
        <v>0</v>
      </c>
      <c r="BM56">
        <f t="shared" si="26"/>
        <v>1941.3575756662053</v>
      </c>
      <c r="BN56">
        <f t="shared" si="27"/>
        <v>0</v>
      </c>
      <c r="BO56">
        <f t="shared" si="28"/>
        <v>0</v>
      </c>
      <c r="BQ56" s="60">
        <v>1996</v>
      </c>
      <c r="BR56">
        <f t="shared" si="29"/>
        <v>129326.68352674684</v>
      </c>
      <c r="BS56">
        <f t="shared" si="30"/>
        <v>0</v>
      </c>
      <c r="BT56">
        <f t="shared" si="31"/>
        <v>995.58647826594961</v>
      </c>
      <c r="BU56">
        <f t="shared" si="32"/>
        <v>0</v>
      </c>
      <c r="BV56">
        <f t="shared" si="33"/>
        <v>0</v>
      </c>
      <c r="BW56">
        <f>IFERROR($AA56*I87,0)*1000</f>
        <v>31998.149411467617</v>
      </c>
      <c r="BX56">
        <f t="shared" si="34"/>
        <v>0</v>
      </c>
      <c r="BY56">
        <f t="shared" si="35"/>
        <v>1931.4377678359419</v>
      </c>
      <c r="BZ56">
        <f t="shared" si="36"/>
        <v>0</v>
      </c>
      <c r="CA56">
        <f t="shared" si="37"/>
        <v>0</v>
      </c>
    </row>
    <row r="57" spans="1:79" x14ac:dyDescent="0.3">
      <c r="A57" s="60">
        <v>1966</v>
      </c>
      <c r="B57" s="61">
        <v>27.4</v>
      </c>
      <c r="C57" s="62">
        <v>138.5</v>
      </c>
      <c r="D57" s="67">
        <v>4.4000000000000004</v>
      </c>
      <c r="E57" s="63" t="s">
        <v>312</v>
      </c>
      <c r="F57" s="64" t="s">
        <v>312</v>
      </c>
      <c r="G57" s="212" t="s">
        <v>312</v>
      </c>
      <c r="H57" s="212"/>
      <c r="I57" s="213">
        <v>0.2</v>
      </c>
      <c r="J57" s="213"/>
      <c r="K57" s="212" t="s">
        <v>312</v>
      </c>
      <c r="L57" s="212"/>
      <c r="M57" s="65" t="s">
        <v>312</v>
      </c>
      <c r="N57" s="63" t="s">
        <v>312</v>
      </c>
      <c r="O57" s="63" t="s">
        <v>312</v>
      </c>
      <c r="P57" s="66">
        <v>143.1</v>
      </c>
      <c r="R57" s="70">
        <v>1997</v>
      </c>
      <c r="S57" s="60">
        <v>426414</v>
      </c>
      <c r="T57" s="82">
        <v>242680</v>
      </c>
      <c r="U57" s="60">
        <v>474093</v>
      </c>
      <c r="V57" s="60">
        <v>58446</v>
      </c>
      <c r="W57" s="60">
        <f t="shared" si="2"/>
        <v>1201633</v>
      </c>
      <c r="X57" s="81">
        <f t="shared" si="3"/>
        <v>0.35486209183669226</v>
      </c>
      <c r="Y57" s="81">
        <f t="shared" si="0"/>
        <v>0.2019585014725794</v>
      </c>
      <c r="Z57" s="81">
        <f t="shared" si="0"/>
        <v>0.39454059600560237</v>
      </c>
      <c r="AA57" s="81">
        <f t="shared" si="0"/>
        <v>4.8638810685125988E-2</v>
      </c>
      <c r="AB57" s="60">
        <v>10772</v>
      </c>
      <c r="AC57" s="60">
        <v>2372</v>
      </c>
      <c r="AD57" s="60">
        <v>3061</v>
      </c>
      <c r="AE57" s="80">
        <v>1217839</v>
      </c>
      <c r="AG57" s="60">
        <v>1997</v>
      </c>
      <c r="AH57">
        <f t="shared" si="4"/>
        <v>295174.28798976063</v>
      </c>
      <c r="AI57">
        <f t="shared" si="5"/>
        <v>0</v>
      </c>
      <c r="AJ57">
        <f t="shared" si="6"/>
        <v>3974.4554285709532</v>
      </c>
      <c r="AK57">
        <f t="shared" si="7"/>
        <v>0</v>
      </c>
      <c r="AL57">
        <f t="shared" si="8"/>
        <v>0</v>
      </c>
      <c r="AM57">
        <f>IFERROR($X57*I88,0)*1000</f>
        <v>124275.89832003617</v>
      </c>
      <c r="AP57">
        <f>IFERROR($X57*N88,0)</f>
        <v>0</v>
      </c>
      <c r="AQ57">
        <f>IFERROR($X57*O88,0)</f>
        <v>0</v>
      </c>
      <c r="AS57" s="60">
        <v>1997</v>
      </c>
      <c r="AT57">
        <f t="shared" si="9"/>
        <v>167989.08152489155</v>
      </c>
      <c r="AU57">
        <f t="shared" si="10"/>
        <v>0</v>
      </c>
      <c r="AV57">
        <f t="shared" si="11"/>
        <v>2261.9352164928891</v>
      </c>
      <c r="AW57">
        <f t="shared" si="12"/>
        <v>0</v>
      </c>
      <c r="AX57">
        <f t="shared" si="13"/>
        <v>0</v>
      </c>
      <c r="AY57">
        <f t="shared" si="14"/>
        <v>70727.684842210569</v>
      </c>
      <c r="AZ57">
        <f t="shared" si="15"/>
        <v>0.2019585014725794</v>
      </c>
      <c r="BA57">
        <f t="shared" si="16"/>
        <v>4968.1791362254535</v>
      </c>
      <c r="BB57">
        <f t="shared" si="17"/>
        <v>0</v>
      </c>
      <c r="BC57">
        <f t="shared" si="18"/>
        <v>0</v>
      </c>
      <c r="BE57" s="60">
        <v>1997</v>
      </c>
      <c r="BF57">
        <f t="shared" si="19"/>
        <v>328178.86775745999</v>
      </c>
      <c r="BG57">
        <f t="shared" si="20"/>
        <v>0</v>
      </c>
      <c r="BH57">
        <f t="shared" si="21"/>
        <v>4418.8546752627462</v>
      </c>
      <c r="BI57">
        <f t="shared" si="22"/>
        <v>0</v>
      </c>
      <c r="BJ57">
        <f t="shared" si="23"/>
        <v>0</v>
      </c>
      <c r="BK57">
        <f t="shared" si="24"/>
        <v>138171.66758652602</v>
      </c>
      <c r="BL57">
        <f t="shared" si="25"/>
        <v>0.39454059600560237</v>
      </c>
      <c r="BM57">
        <f t="shared" si="26"/>
        <v>9705.6986617378188</v>
      </c>
      <c r="BN57">
        <f t="shared" si="27"/>
        <v>0</v>
      </c>
      <c r="BO57">
        <f t="shared" si="28"/>
        <v>0</v>
      </c>
      <c r="BQ57" s="60">
        <v>1997</v>
      </c>
      <c r="BR57">
        <f t="shared" si="29"/>
        <v>40457.762727887799</v>
      </c>
      <c r="BS57">
        <f t="shared" si="30"/>
        <v>0</v>
      </c>
      <c r="BT57">
        <f t="shared" si="31"/>
        <v>544.75467967341103</v>
      </c>
      <c r="BU57">
        <f t="shared" si="32"/>
        <v>0</v>
      </c>
      <c r="BV57">
        <f t="shared" si="33"/>
        <v>0</v>
      </c>
      <c r="BW57">
        <f>IFERROR($AA57*I88,0)*1000</f>
        <v>17033.749251227287</v>
      </c>
      <c r="BX57">
        <f t="shared" si="34"/>
        <v>4.8638810685125988E-2</v>
      </c>
      <c r="BY57">
        <f t="shared" si="35"/>
        <v>1196.5147428540995</v>
      </c>
      <c r="BZ57">
        <f t="shared" si="36"/>
        <v>0</v>
      </c>
      <c r="CA57">
        <f t="shared" si="37"/>
        <v>0</v>
      </c>
    </row>
    <row r="58" spans="1:79" x14ac:dyDescent="0.3">
      <c r="A58" s="60">
        <v>1967</v>
      </c>
      <c r="B58" s="61">
        <v>27.4</v>
      </c>
      <c r="C58" s="62">
        <v>187.4</v>
      </c>
      <c r="D58" s="67">
        <v>0.3</v>
      </c>
      <c r="E58" s="63" t="s">
        <v>312</v>
      </c>
      <c r="F58" s="64" t="s">
        <v>312</v>
      </c>
      <c r="G58" s="212" t="s">
        <v>312</v>
      </c>
      <c r="H58" s="212"/>
      <c r="I58" s="214">
        <v>1</v>
      </c>
      <c r="J58" s="214"/>
      <c r="K58" s="212" t="s">
        <v>312</v>
      </c>
      <c r="L58" s="212"/>
      <c r="M58" s="65" t="s">
        <v>312</v>
      </c>
      <c r="N58" s="63" t="s">
        <v>312</v>
      </c>
      <c r="O58" s="63" t="s">
        <v>312</v>
      </c>
      <c r="P58" s="66">
        <v>188.7</v>
      </c>
      <c r="R58" s="70">
        <v>1998</v>
      </c>
      <c r="S58" s="60">
        <v>372604</v>
      </c>
      <c r="T58" s="82">
        <v>99305</v>
      </c>
      <c r="U58" s="60">
        <v>474843</v>
      </c>
      <c r="V58" s="60">
        <v>58911</v>
      </c>
      <c r="W58" s="60">
        <f t="shared" si="2"/>
        <v>1005663</v>
      </c>
      <c r="X58" s="81">
        <f t="shared" si="3"/>
        <v>0.37050582551013611</v>
      </c>
      <c r="Y58" s="81">
        <f t="shared" si="0"/>
        <v>9.8745802520327386E-2</v>
      </c>
      <c r="Z58" s="81">
        <f t="shared" si="0"/>
        <v>0.47216910635073578</v>
      </c>
      <c r="AA58" s="81">
        <f t="shared" si="0"/>
        <v>5.8579265618800731E-2</v>
      </c>
      <c r="AB58" s="60">
        <v>3010</v>
      </c>
      <c r="AC58" s="60">
        <v>941</v>
      </c>
      <c r="AD58" s="60">
        <v>5228</v>
      </c>
      <c r="AE58" s="80">
        <v>1014841</v>
      </c>
      <c r="AG58" s="60">
        <v>1998</v>
      </c>
      <c r="AH58">
        <f t="shared" si="4"/>
        <v>232751.75958546752</v>
      </c>
      <c r="AI58">
        <f t="shared" si="5"/>
        <v>0</v>
      </c>
      <c r="AJ58">
        <f t="shared" si="6"/>
        <v>4075.564080611497</v>
      </c>
      <c r="AK58">
        <f t="shared" si="7"/>
        <v>0</v>
      </c>
      <c r="AL58">
        <f t="shared" si="8"/>
        <v>0</v>
      </c>
      <c r="AM58">
        <f>IFERROR($X58*I89,0)*1000</f>
        <v>127194.64989762973</v>
      </c>
      <c r="AP58">
        <f>IFERROR($X58*N89,0)</f>
        <v>0</v>
      </c>
      <c r="AQ58">
        <f>IFERROR($X58*O89,0)</f>
        <v>0</v>
      </c>
      <c r="AS58" s="60">
        <v>1998</v>
      </c>
      <c r="AT58">
        <f t="shared" si="9"/>
        <v>62032.113143269671</v>
      </c>
      <c r="AU58">
        <f t="shared" si="10"/>
        <v>0</v>
      </c>
      <c r="AV58">
        <f t="shared" si="11"/>
        <v>1086.2038277236013</v>
      </c>
      <c r="AW58">
        <f t="shared" si="12"/>
        <v>0</v>
      </c>
      <c r="AX58">
        <f t="shared" si="13"/>
        <v>0</v>
      </c>
      <c r="AY58">
        <f t="shared" si="14"/>
        <v>33899.434005228395</v>
      </c>
      <c r="AZ58">
        <f t="shared" si="15"/>
        <v>845.75779858660405</v>
      </c>
      <c r="BA58">
        <f t="shared" si="16"/>
        <v>2350.1500999837917</v>
      </c>
      <c r="BB58">
        <f t="shared" si="17"/>
        <v>0</v>
      </c>
      <c r="BC58">
        <f t="shared" si="18"/>
        <v>0</v>
      </c>
      <c r="BE58" s="60">
        <v>1998</v>
      </c>
      <c r="BF58">
        <f t="shared" si="19"/>
        <v>296616.63260953227</v>
      </c>
      <c r="BG58">
        <f t="shared" si="20"/>
        <v>0</v>
      </c>
      <c r="BH58">
        <f t="shared" si="21"/>
        <v>5193.8601698580933</v>
      </c>
      <c r="BI58">
        <f t="shared" si="22"/>
        <v>0</v>
      </c>
      <c r="BJ58">
        <f t="shared" si="23"/>
        <v>0</v>
      </c>
      <c r="BK58">
        <f t="shared" si="24"/>
        <v>162095.65421020758</v>
      </c>
      <c r="BL58">
        <f t="shared" si="25"/>
        <v>4044.1283958940517</v>
      </c>
      <c r="BM58">
        <f t="shared" si="26"/>
        <v>11237.624731147513</v>
      </c>
      <c r="BN58">
        <f t="shared" si="27"/>
        <v>0</v>
      </c>
      <c r="BO58">
        <f t="shared" si="28"/>
        <v>0</v>
      </c>
      <c r="BQ58" s="60">
        <v>1998</v>
      </c>
      <c r="BR58">
        <f t="shared" si="29"/>
        <v>36799.49466173062</v>
      </c>
      <c r="BS58">
        <f t="shared" si="30"/>
        <v>0</v>
      </c>
      <c r="BT58">
        <f t="shared" si="31"/>
        <v>644.37192180680802</v>
      </c>
      <c r="BU58">
        <f t="shared" si="32"/>
        <v>0</v>
      </c>
      <c r="BV58">
        <f t="shared" si="33"/>
        <v>0</v>
      </c>
      <c r="BW58">
        <f>IFERROR($AA58*I89,0)*1000</f>
        <v>20110.261886934291</v>
      </c>
      <c r="BX58">
        <f t="shared" si="34"/>
        <v>501.7314100250282</v>
      </c>
      <c r="BY58">
        <f t="shared" si="35"/>
        <v>1394.1865217274574</v>
      </c>
      <c r="BZ58">
        <f t="shared" si="36"/>
        <v>0</v>
      </c>
      <c r="CA58">
        <f t="shared" si="37"/>
        <v>0</v>
      </c>
    </row>
    <row r="59" spans="1:79" x14ac:dyDescent="0.3">
      <c r="A59" s="60">
        <v>1968</v>
      </c>
      <c r="B59" s="61">
        <v>27.4</v>
      </c>
      <c r="C59" s="62">
        <v>193.6</v>
      </c>
      <c r="D59" s="63" t="s">
        <v>312</v>
      </c>
      <c r="E59" s="63" t="s">
        <v>312</v>
      </c>
      <c r="F59" s="64" t="s">
        <v>312</v>
      </c>
      <c r="G59" s="212" t="s">
        <v>312</v>
      </c>
      <c r="H59" s="212"/>
      <c r="I59" s="213">
        <v>0.1</v>
      </c>
      <c r="J59" s="213"/>
      <c r="K59" s="212" t="s">
        <v>312</v>
      </c>
      <c r="L59" s="212"/>
      <c r="M59" s="65" t="s">
        <v>312</v>
      </c>
      <c r="N59" s="63" t="s">
        <v>312</v>
      </c>
      <c r="O59" s="63" t="s">
        <v>312</v>
      </c>
      <c r="P59" s="66">
        <v>193.7</v>
      </c>
      <c r="R59" s="70">
        <v>1999</v>
      </c>
      <c r="S59" s="60">
        <v>425478</v>
      </c>
      <c r="T59" s="82">
        <v>70085</v>
      </c>
      <c r="U59" s="60">
        <v>193621</v>
      </c>
      <c r="V59" s="60">
        <v>53338</v>
      </c>
      <c r="W59" s="60">
        <f t="shared" si="2"/>
        <v>742522</v>
      </c>
      <c r="X59" s="81">
        <f t="shared" si="3"/>
        <v>0.57301736514204293</v>
      </c>
      <c r="Y59" s="81">
        <f t="shared" ref="Y59:Y82" si="38">T59/$W59</f>
        <v>9.4387775715736366E-2</v>
      </c>
      <c r="Z59" s="81">
        <f t="shared" ref="Z59:Z82" si="39">U59/$W59</f>
        <v>0.26076129730836256</v>
      </c>
      <c r="AA59" s="81">
        <f t="shared" ref="AA59:AA82" si="40">V59/$W59</f>
        <v>7.1833561833858126E-2</v>
      </c>
      <c r="AB59" s="60">
        <v>145</v>
      </c>
      <c r="AC59" s="60">
        <v>0</v>
      </c>
      <c r="AD59" s="60">
        <v>4415</v>
      </c>
      <c r="AE59" s="80">
        <v>747083</v>
      </c>
      <c r="AG59" s="60">
        <v>1999</v>
      </c>
      <c r="AH59">
        <f t="shared" si="4"/>
        <v>292983.77879712655</v>
      </c>
      <c r="AI59">
        <f t="shared" si="5"/>
        <v>0</v>
      </c>
      <c r="AJ59">
        <f t="shared" si="6"/>
        <v>7563.8292198749659</v>
      </c>
      <c r="AK59">
        <f t="shared" si="7"/>
        <v>229.20694605681717</v>
      </c>
      <c r="AL59">
        <f t="shared" si="8"/>
        <v>0</v>
      </c>
      <c r="AM59">
        <f>IFERROR($X59*I90,0)*1000</f>
        <v>107498.05770064724</v>
      </c>
      <c r="AP59">
        <f>IFERROR($X59*N90,0)</f>
        <v>0</v>
      </c>
      <c r="AQ59">
        <f>IFERROR($X59*O90,0)</f>
        <v>0</v>
      </c>
      <c r="AS59" s="60">
        <v>1999</v>
      </c>
      <c r="AT59">
        <f t="shared" si="9"/>
        <v>48260.469723456008</v>
      </c>
      <c r="AU59">
        <f t="shared" si="10"/>
        <v>0</v>
      </c>
      <c r="AV59">
        <f t="shared" si="11"/>
        <v>1245.9186394477199</v>
      </c>
      <c r="AW59">
        <f t="shared" si="12"/>
        <v>37.755110286294553</v>
      </c>
      <c r="AX59">
        <f t="shared" si="13"/>
        <v>0</v>
      </c>
      <c r="AY59">
        <f t="shared" si="14"/>
        <v>17707.146724272141</v>
      </c>
      <c r="AZ59">
        <f t="shared" si="15"/>
        <v>2190.7402743622415</v>
      </c>
      <c r="BA59">
        <f t="shared" si="16"/>
        <v>1085.4594207309683</v>
      </c>
      <c r="BB59">
        <f t="shared" si="17"/>
        <v>0</v>
      </c>
      <c r="BC59">
        <f t="shared" si="18"/>
        <v>0</v>
      </c>
      <c r="BE59" s="60">
        <v>1999</v>
      </c>
      <c r="BF59">
        <f t="shared" si="19"/>
        <v>133327.25131376577</v>
      </c>
      <c r="BG59">
        <f t="shared" si="20"/>
        <v>0</v>
      </c>
      <c r="BH59">
        <f t="shared" si="21"/>
        <v>3442.0491244703853</v>
      </c>
      <c r="BI59">
        <f t="shared" si="22"/>
        <v>104.30451892334503</v>
      </c>
      <c r="BJ59">
        <f t="shared" si="23"/>
        <v>0</v>
      </c>
      <c r="BK59">
        <f t="shared" si="24"/>
        <v>48918.819375048814</v>
      </c>
      <c r="BL59">
        <f t="shared" si="25"/>
        <v>6052.2697105270945</v>
      </c>
      <c r="BM59">
        <f t="shared" si="26"/>
        <v>2998.7549190461691</v>
      </c>
      <c r="BN59">
        <f t="shared" si="27"/>
        <v>0</v>
      </c>
      <c r="BO59">
        <f t="shared" si="28"/>
        <v>0</v>
      </c>
      <c r="BQ59" s="60">
        <v>1999</v>
      </c>
      <c r="BR59">
        <f t="shared" si="29"/>
        <v>36728.500165651662</v>
      </c>
      <c r="BS59">
        <f t="shared" si="30"/>
        <v>0</v>
      </c>
      <c r="BT59">
        <f t="shared" si="31"/>
        <v>948.20301620692715</v>
      </c>
      <c r="BU59">
        <f t="shared" si="32"/>
        <v>28.733424733543252</v>
      </c>
      <c r="BV59">
        <f t="shared" si="33"/>
        <v>0</v>
      </c>
      <c r="BW59">
        <f>IFERROR($AA59*I90,0)*1000</f>
        <v>13475.976200031784</v>
      </c>
      <c r="BX59">
        <f t="shared" si="34"/>
        <v>1667.2569701638472</v>
      </c>
      <c r="BY59">
        <f t="shared" si="35"/>
        <v>826.08596108936854</v>
      </c>
      <c r="BZ59">
        <f t="shared" si="36"/>
        <v>0</v>
      </c>
      <c r="CA59">
        <f t="shared" si="37"/>
        <v>0</v>
      </c>
    </row>
    <row r="60" spans="1:79" x14ac:dyDescent="0.3">
      <c r="A60" s="60">
        <v>1969</v>
      </c>
      <c r="B60" s="61">
        <v>27.4</v>
      </c>
      <c r="C60" s="62">
        <v>112.8</v>
      </c>
      <c r="D60" s="63" t="s">
        <v>312</v>
      </c>
      <c r="E60" s="63" t="s">
        <v>312</v>
      </c>
      <c r="F60" s="64" t="s">
        <v>312</v>
      </c>
      <c r="G60" s="212" t="s">
        <v>312</v>
      </c>
      <c r="H60" s="212"/>
      <c r="I60" s="212" t="s">
        <v>312</v>
      </c>
      <c r="J60" s="212"/>
      <c r="K60" s="212" t="s">
        <v>312</v>
      </c>
      <c r="L60" s="212"/>
      <c r="M60" s="62">
        <v>0.5</v>
      </c>
      <c r="N60" s="63" t="s">
        <v>312</v>
      </c>
      <c r="O60" s="63" t="s">
        <v>312</v>
      </c>
      <c r="P60" s="66">
        <v>113.3</v>
      </c>
      <c r="R60" s="70">
        <v>2000</v>
      </c>
      <c r="S60" s="60">
        <v>374724</v>
      </c>
      <c r="T60" s="82">
        <v>101952</v>
      </c>
      <c r="U60" s="60">
        <v>196525</v>
      </c>
      <c r="V60" s="60">
        <v>37792</v>
      </c>
      <c r="W60" s="60">
        <f t="shared" si="2"/>
        <v>710993</v>
      </c>
      <c r="X60" s="81">
        <f t="shared" si="3"/>
        <v>0.52704316357545011</v>
      </c>
      <c r="Y60" s="81">
        <f t="shared" si="38"/>
        <v>0.14339381681676192</v>
      </c>
      <c r="Z60" s="81">
        <f t="shared" si="39"/>
        <v>0.27640919108908246</v>
      </c>
      <c r="AA60" s="81">
        <f t="shared" si="40"/>
        <v>5.315382851870553E-2</v>
      </c>
      <c r="AB60" s="60">
        <v>303</v>
      </c>
      <c r="AC60" s="60">
        <v>0</v>
      </c>
      <c r="AD60" s="60">
        <v>4371</v>
      </c>
      <c r="AE60" s="80">
        <v>715667</v>
      </c>
      <c r="AG60" s="60">
        <v>2000</v>
      </c>
      <c r="AH60">
        <f t="shared" si="4"/>
        <v>293721.15506059834</v>
      </c>
      <c r="AI60">
        <f t="shared" si="5"/>
        <v>0</v>
      </c>
      <c r="AJ60">
        <f t="shared" si="6"/>
        <v>0</v>
      </c>
      <c r="AK60">
        <f t="shared" si="7"/>
        <v>0</v>
      </c>
      <c r="AL60">
        <f t="shared" si="8"/>
        <v>0</v>
      </c>
      <c r="AM60">
        <f>IFERROR($X60*I91,0)*1000</f>
        <v>62718.136465478565</v>
      </c>
      <c r="AP60">
        <f>IFERROR($X60*N91,0)</f>
        <v>0</v>
      </c>
      <c r="AQ60">
        <f>IFERROR($X60*O91,0)</f>
        <v>0</v>
      </c>
      <c r="AS60" s="60">
        <v>2000</v>
      </c>
      <c r="AT60">
        <f t="shared" si="9"/>
        <v>79913.374111981408</v>
      </c>
      <c r="AU60">
        <f t="shared" si="10"/>
        <v>0</v>
      </c>
      <c r="AV60">
        <f t="shared" si="11"/>
        <v>0</v>
      </c>
      <c r="AW60">
        <f t="shared" si="12"/>
        <v>0</v>
      </c>
      <c r="AX60">
        <f t="shared" si="13"/>
        <v>0</v>
      </c>
      <c r="AY60">
        <f t="shared" si="14"/>
        <v>17063.864201194669</v>
      </c>
      <c r="AZ60">
        <f t="shared" si="15"/>
        <v>4107.2290950825118</v>
      </c>
      <c r="BA60">
        <f t="shared" si="16"/>
        <v>1548.6532216210287</v>
      </c>
      <c r="BB60">
        <f t="shared" si="17"/>
        <v>0</v>
      </c>
      <c r="BC60">
        <f t="shared" si="18"/>
        <v>0</v>
      </c>
      <c r="BE60" s="60">
        <v>2000</v>
      </c>
      <c r="BF60">
        <f t="shared" si="19"/>
        <v>154042.84219394563</v>
      </c>
      <c r="BG60">
        <f t="shared" si="20"/>
        <v>0</v>
      </c>
      <c r="BH60">
        <f t="shared" si="21"/>
        <v>0</v>
      </c>
      <c r="BI60">
        <f t="shared" si="22"/>
        <v>0</v>
      </c>
      <c r="BJ60">
        <f t="shared" si="23"/>
        <v>0</v>
      </c>
      <c r="BK60">
        <f t="shared" si="24"/>
        <v>32892.693739600814</v>
      </c>
      <c r="BL60">
        <f t="shared" si="25"/>
        <v>7917.1884603645894</v>
      </c>
      <c r="BM60">
        <f t="shared" si="26"/>
        <v>2985.2192637620906</v>
      </c>
      <c r="BN60">
        <f t="shared" si="27"/>
        <v>0</v>
      </c>
      <c r="BO60">
        <f t="shared" si="28"/>
        <v>0</v>
      </c>
      <c r="BQ60" s="60">
        <v>2000</v>
      </c>
      <c r="BR60">
        <f t="shared" si="29"/>
        <v>29622.628633474589</v>
      </c>
      <c r="BS60">
        <f t="shared" si="30"/>
        <v>0</v>
      </c>
      <c r="BT60">
        <f t="shared" si="31"/>
        <v>0</v>
      </c>
      <c r="BU60">
        <f t="shared" si="32"/>
        <v>0</v>
      </c>
      <c r="BV60">
        <f t="shared" si="33"/>
        <v>0</v>
      </c>
      <c r="BW60">
        <f>IFERROR($AA60*I91,0)*1000</f>
        <v>6325.3055937259587</v>
      </c>
      <c r="BX60">
        <f t="shared" si="34"/>
        <v>1522.4851102612827</v>
      </c>
      <c r="BY60">
        <f t="shared" si="35"/>
        <v>574.06134800201983</v>
      </c>
      <c r="BZ60">
        <f t="shared" si="36"/>
        <v>0</v>
      </c>
      <c r="CA60">
        <f t="shared" si="37"/>
        <v>0</v>
      </c>
    </row>
    <row r="61" spans="1:79" x14ac:dyDescent="0.3">
      <c r="A61" s="60">
        <v>1970</v>
      </c>
      <c r="B61" s="61">
        <v>27.4</v>
      </c>
      <c r="C61" s="62">
        <v>187.8</v>
      </c>
      <c r="D61" s="63" t="s">
        <v>312</v>
      </c>
      <c r="E61" s="63" t="s">
        <v>312</v>
      </c>
      <c r="F61" s="64" t="s">
        <v>312</v>
      </c>
      <c r="G61" s="212" t="s">
        <v>312</v>
      </c>
      <c r="H61" s="212"/>
      <c r="I61" s="212" t="s">
        <v>312</v>
      </c>
      <c r="J61" s="212"/>
      <c r="K61" s="212" t="s">
        <v>312</v>
      </c>
      <c r="L61" s="212"/>
      <c r="M61" s="62">
        <v>3.6</v>
      </c>
      <c r="N61" s="63" t="s">
        <v>312</v>
      </c>
      <c r="O61" s="63" t="s">
        <v>312</v>
      </c>
      <c r="P61" s="66">
        <v>191.4</v>
      </c>
      <c r="R61" s="70">
        <v>2001</v>
      </c>
      <c r="S61" s="60">
        <v>540248</v>
      </c>
      <c r="T61" s="82">
        <v>97210</v>
      </c>
      <c r="U61" s="60">
        <v>196209</v>
      </c>
      <c r="V61" s="60">
        <v>47918</v>
      </c>
      <c r="W61" s="60">
        <f t="shared" si="2"/>
        <v>881585</v>
      </c>
      <c r="X61" s="81">
        <f t="shared" si="3"/>
        <v>0.61281441948309012</v>
      </c>
      <c r="Y61" s="81">
        <f t="shared" si="38"/>
        <v>0.11026730264239977</v>
      </c>
      <c r="Z61" s="81">
        <f t="shared" si="39"/>
        <v>0.22256390478513133</v>
      </c>
      <c r="AA61" s="81">
        <f t="shared" si="40"/>
        <v>5.4354373089378787E-2</v>
      </c>
      <c r="AB61" s="60">
        <v>1678</v>
      </c>
      <c r="AC61" s="60">
        <v>26</v>
      </c>
      <c r="AD61" s="60">
        <v>971</v>
      </c>
      <c r="AE61" s="80">
        <v>884260</v>
      </c>
      <c r="AG61" s="60">
        <v>2001</v>
      </c>
      <c r="AH61">
        <f t="shared" si="4"/>
        <v>398329.37266400858</v>
      </c>
      <c r="AI61">
        <f t="shared" si="5"/>
        <v>0</v>
      </c>
      <c r="AJ61">
        <f t="shared" si="6"/>
        <v>0</v>
      </c>
      <c r="AK61">
        <f t="shared" si="7"/>
        <v>0</v>
      </c>
      <c r="AL61">
        <f t="shared" si="8"/>
        <v>0</v>
      </c>
      <c r="AM61">
        <f>X61*H92*1000</f>
        <v>112145.03876540549</v>
      </c>
      <c r="AP61">
        <f>IFERROR($X61*N92,0)</f>
        <v>0</v>
      </c>
      <c r="AQ61">
        <f>IFERROR($X61*O92,0)</f>
        <v>0</v>
      </c>
      <c r="AS61" s="60">
        <v>2001</v>
      </c>
      <c r="AT61">
        <f t="shared" si="9"/>
        <v>71673.746717559858</v>
      </c>
      <c r="AU61">
        <f t="shared" si="10"/>
        <v>0</v>
      </c>
      <c r="AV61">
        <f t="shared" si="11"/>
        <v>0</v>
      </c>
      <c r="AW61">
        <f t="shared" si="12"/>
        <v>0</v>
      </c>
      <c r="AX61">
        <f t="shared" si="13"/>
        <v>0</v>
      </c>
      <c r="AY61">
        <f>IFERROR($Y61*H92,0)*1000</f>
        <v>20178.916383559157</v>
      </c>
      <c r="AZ61">
        <f>IFERROR($Y61*J92,0)*1000</f>
        <v>5511.0495187644983</v>
      </c>
      <c r="BA61">
        <f>IFERROR($Y61*L92,0)*1000</f>
        <v>143.3474934351197</v>
      </c>
      <c r="BB61">
        <f t="shared" si="17"/>
        <v>0</v>
      </c>
      <c r="BC61">
        <f t="shared" si="18"/>
        <v>0</v>
      </c>
      <c r="BE61" s="60">
        <v>2001</v>
      </c>
      <c r="BF61">
        <f t="shared" si="19"/>
        <v>144666.53811033536</v>
      </c>
      <c r="BG61">
        <f t="shared" si="20"/>
        <v>0</v>
      </c>
      <c r="BH61">
        <f t="shared" si="21"/>
        <v>0</v>
      </c>
      <c r="BI61">
        <f t="shared" si="22"/>
        <v>0</v>
      </c>
      <c r="BJ61">
        <f t="shared" si="23"/>
        <v>0</v>
      </c>
      <c r="BK61">
        <f>IFERROR($Z61*H92,0)*1000</f>
        <v>40729.19457567903</v>
      </c>
      <c r="BL61">
        <f>IFERROR($Z61*J92,0)*1000</f>
        <v>11123.52139725608</v>
      </c>
      <c r="BM61">
        <f>IFERROR($Z61*L92,0)*1000</f>
        <v>289.3330762206707</v>
      </c>
      <c r="BN61">
        <f t="shared" si="27"/>
        <v>0</v>
      </c>
      <c r="BO61">
        <f t="shared" si="28"/>
        <v>0</v>
      </c>
      <c r="BQ61" s="60">
        <v>2001</v>
      </c>
      <c r="BR61">
        <f t="shared" si="29"/>
        <v>35330.342508096212</v>
      </c>
      <c r="BS61">
        <f t="shared" si="30"/>
        <v>0</v>
      </c>
      <c r="BT61">
        <f t="shared" si="31"/>
        <v>0</v>
      </c>
      <c r="BU61">
        <f t="shared" si="32"/>
        <v>0</v>
      </c>
      <c r="BV61">
        <f t="shared" si="33"/>
        <v>0</v>
      </c>
      <c r="BW61">
        <f>IFERROR($AA61*H92,0)*1000</f>
        <v>9946.8502753563189</v>
      </c>
      <c r="BX61">
        <f>IFERROR($AA61*J92,0)*1000</f>
        <v>2716.5772126340626</v>
      </c>
      <c r="BY61">
        <f>IFERROR($AA61*L92,0)*1000</f>
        <v>70.660685016192417</v>
      </c>
      <c r="BZ61">
        <f t="shared" si="36"/>
        <v>0</v>
      </c>
      <c r="CA61">
        <f t="shared" si="37"/>
        <v>0</v>
      </c>
    </row>
    <row r="62" spans="1:79" x14ac:dyDescent="0.3">
      <c r="A62" s="60">
        <v>1971</v>
      </c>
      <c r="B62" s="61">
        <v>27.4</v>
      </c>
      <c r="C62" s="62">
        <v>371.6</v>
      </c>
      <c r="D62" s="67">
        <v>0.1</v>
      </c>
      <c r="E62" s="63" t="s">
        <v>312</v>
      </c>
      <c r="F62" s="64" t="s">
        <v>312</v>
      </c>
      <c r="G62" s="212" t="s">
        <v>312</v>
      </c>
      <c r="H62" s="212"/>
      <c r="I62" s="213">
        <v>2.1</v>
      </c>
      <c r="J62" s="213"/>
      <c r="K62" s="212" t="s">
        <v>312</v>
      </c>
      <c r="L62" s="212"/>
      <c r="M62" s="62">
        <v>8.3000000000000007</v>
      </c>
      <c r="N62" s="63" t="s">
        <v>312</v>
      </c>
      <c r="O62" s="63" t="s">
        <v>312</v>
      </c>
      <c r="P62" s="66">
        <v>382.1</v>
      </c>
      <c r="R62" s="70">
        <v>2002</v>
      </c>
      <c r="S62" s="60">
        <v>610161</v>
      </c>
      <c r="T62" s="82">
        <v>120520</v>
      </c>
      <c r="U62" s="60">
        <v>115207</v>
      </c>
      <c r="V62" s="60">
        <v>12762</v>
      </c>
      <c r="W62" s="60">
        <f t="shared" si="2"/>
        <v>858650</v>
      </c>
      <c r="X62" s="81">
        <f t="shared" si="3"/>
        <v>0.71060501950736621</v>
      </c>
      <c r="Y62" s="81">
        <f t="shared" si="38"/>
        <v>0.14035986723344784</v>
      </c>
      <c r="Z62" s="81">
        <f t="shared" si="39"/>
        <v>0.134172247132126</v>
      </c>
      <c r="AA62" s="81">
        <f t="shared" si="40"/>
        <v>1.486286612705992E-2</v>
      </c>
      <c r="AB62" s="60">
        <v>8</v>
      </c>
      <c r="AC62" s="60">
        <v>493</v>
      </c>
      <c r="AD62" s="60">
        <v>453</v>
      </c>
      <c r="AE62" s="80">
        <v>859604</v>
      </c>
      <c r="AG62" s="60">
        <v>2002</v>
      </c>
      <c r="AH62">
        <f t="shared" si="4"/>
        <v>468644.01036510797</v>
      </c>
      <c r="AI62">
        <f t="shared" si="5"/>
        <v>0</v>
      </c>
      <c r="AJ62">
        <f t="shared" si="6"/>
        <v>17.765125487684156</v>
      </c>
      <c r="AK62">
        <f t="shared" si="7"/>
        <v>0</v>
      </c>
      <c r="AL62">
        <f t="shared" si="8"/>
        <v>0</v>
      </c>
      <c r="AM62">
        <f t="shared" ref="AM62:AM82" si="41">X62*H93*1000</f>
        <v>125066.48343329645</v>
      </c>
      <c r="AP62">
        <f>IFERROR($X62*N93,0)</f>
        <v>0</v>
      </c>
      <c r="AQ62">
        <f>IFERROR($X62*O93,0)</f>
        <v>0</v>
      </c>
      <c r="AS62" s="60">
        <v>2002</v>
      </c>
      <c r="AT62">
        <f t="shared" si="9"/>
        <v>92567.332440458849</v>
      </c>
      <c r="AU62">
        <f t="shared" si="10"/>
        <v>0</v>
      </c>
      <c r="AV62">
        <f t="shared" si="11"/>
        <v>3.5089966808361965</v>
      </c>
      <c r="AW62">
        <f t="shared" si="12"/>
        <v>0</v>
      </c>
      <c r="AX62">
        <f t="shared" si="13"/>
        <v>0</v>
      </c>
      <c r="AY62">
        <f t="shared" ref="AY62:AY82" si="42">IFERROR($Y62*H93,0)*1000</f>
        <v>24703.336633086819</v>
      </c>
      <c r="AZ62">
        <f t="shared" ref="AZ62:AZ82" si="43">IFERROR($Y62*J93,0)*1000</f>
        <v>2696.4534094217661</v>
      </c>
      <c r="BA62">
        <f t="shared" ref="BA62:BA82" si="44">IFERROR($Y62*L93,0)*1000</f>
        <v>687.76334944389453</v>
      </c>
      <c r="BB62">
        <f t="shared" si="17"/>
        <v>0</v>
      </c>
      <c r="BC62">
        <f t="shared" si="18"/>
        <v>0</v>
      </c>
      <c r="BE62" s="60">
        <v>2002</v>
      </c>
      <c r="BF62">
        <f t="shared" si="19"/>
        <v>88486.596983637093</v>
      </c>
      <c r="BG62">
        <f t="shared" si="20"/>
        <v>0</v>
      </c>
      <c r="BH62">
        <f t="shared" si="21"/>
        <v>3.3543061783031503</v>
      </c>
      <c r="BI62">
        <f t="shared" si="22"/>
        <v>0</v>
      </c>
      <c r="BJ62">
        <f t="shared" si="23"/>
        <v>0</v>
      </c>
      <c r="BK62">
        <f t="shared" ref="BK62:BK82" si="45">IFERROR($Z62*H93,0)*1000</f>
        <v>23614.315495254174</v>
      </c>
      <c r="BL62">
        <f t="shared" ref="BL62:BL82" si="46">IFERROR($Z62*J93,0)*1000</f>
        <v>2577.5830396552724</v>
      </c>
      <c r="BM62">
        <f t="shared" ref="BM62:BM82" si="47">IFERROR($Z62*L93,0)*1000</f>
        <v>657.4440109474175</v>
      </c>
      <c r="BN62">
        <f t="shared" si="27"/>
        <v>0</v>
      </c>
      <c r="BO62">
        <f t="shared" si="28"/>
        <v>0</v>
      </c>
      <c r="BQ62" s="60">
        <v>2002</v>
      </c>
      <c r="BR62">
        <f t="shared" si="29"/>
        <v>9802.0602107960185</v>
      </c>
      <c r="BS62">
        <f t="shared" si="30"/>
        <v>0</v>
      </c>
      <c r="BT62">
        <f t="shared" si="31"/>
        <v>0.37157165317649804</v>
      </c>
      <c r="BU62">
        <f t="shared" si="32"/>
        <v>0</v>
      </c>
      <c r="BV62">
        <f t="shared" si="33"/>
        <v>0</v>
      </c>
      <c r="BW62">
        <f t="shared" ref="BW62:BW82" si="48">IFERROR($AA62*H93,0)*1000</f>
        <v>2615.864438362546</v>
      </c>
      <c r="BX62">
        <f t="shared" ref="BX62:BX82" si="49">IFERROR($AA62*J93,0)*1000</f>
        <v>285.53052116694812</v>
      </c>
      <c r="BY62">
        <f t="shared" ref="BY62:BY82" si="50">IFERROR($AA62*L93,0)*1000</f>
        <v>72.828044022593616</v>
      </c>
      <c r="BZ62">
        <f t="shared" si="36"/>
        <v>0</v>
      </c>
      <c r="CA62">
        <f t="shared" si="37"/>
        <v>0</v>
      </c>
    </row>
    <row r="63" spans="1:79" x14ac:dyDescent="0.3">
      <c r="A63" s="60">
        <v>1972</v>
      </c>
      <c r="B63" s="61">
        <v>27.4</v>
      </c>
      <c r="C63" s="62">
        <v>329</v>
      </c>
      <c r="D63" s="63" t="s">
        <v>312</v>
      </c>
      <c r="E63" s="63" t="s">
        <v>312</v>
      </c>
      <c r="F63" s="64" t="s">
        <v>312</v>
      </c>
      <c r="G63" s="212" t="s">
        <v>312</v>
      </c>
      <c r="H63" s="212"/>
      <c r="I63" s="213">
        <v>18.600000000000001</v>
      </c>
      <c r="J63" s="213"/>
      <c r="K63" s="213">
        <v>8.8000000000000007</v>
      </c>
      <c r="L63" s="213"/>
      <c r="M63" s="62">
        <v>2.1</v>
      </c>
      <c r="N63" s="63" t="s">
        <v>312</v>
      </c>
      <c r="O63" s="63" t="s">
        <v>312</v>
      </c>
      <c r="P63" s="66">
        <v>358.5</v>
      </c>
      <c r="R63" s="70">
        <v>2003</v>
      </c>
      <c r="S63" s="60">
        <v>178642</v>
      </c>
      <c r="T63" s="82">
        <v>56248</v>
      </c>
      <c r="U63" s="60">
        <v>35365</v>
      </c>
      <c r="V63" s="60">
        <v>64049</v>
      </c>
      <c r="W63" s="60">
        <f t="shared" si="2"/>
        <v>334304</v>
      </c>
      <c r="X63" s="81">
        <f t="shared" si="3"/>
        <v>0.53436991480807883</v>
      </c>
      <c r="Y63" s="81">
        <f t="shared" si="38"/>
        <v>0.16825404422322199</v>
      </c>
      <c r="Z63" s="81">
        <f t="shared" si="39"/>
        <v>0.10578694840624103</v>
      </c>
      <c r="AA63" s="81">
        <f t="shared" si="40"/>
        <v>0.19158909256245812</v>
      </c>
      <c r="AB63" s="60">
        <v>44</v>
      </c>
      <c r="AC63" s="60">
        <v>111</v>
      </c>
      <c r="AD63" s="60">
        <v>260</v>
      </c>
      <c r="AE63" s="80">
        <v>334718</v>
      </c>
      <c r="AG63" s="60">
        <v>2003</v>
      </c>
      <c r="AH63">
        <f t="shared" si="4"/>
        <v>151119.81190772471</v>
      </c>
      <c r="AI63">
        <f t="shared" si="5"/>
        <v>0</v>
      </c>
      <c r="AJ63">
        <f t="shared" si="6"/>
        <v>0</v>
      </c>
      <c r="AK63">
        <f t="shared" si="7"/>
        <v>0</v>
      </c>
      <c r="AL63">
        <f t="shared" si="8"/>
        <v>0</v>
      </c>
      <c r="AM63">
        <f t="shared" si="41"/>
        <v>15817.349478319135</v>
      </c>
      <c r="AP63">
        <f>IFERROR($X63*N94,0)</f>
        <v>0</v>
      </c>
      <c r="AQ63">
        <f>IFERROR($X63*O94,0)</f>
        <v>0</v>
      </c>
      <c r="AS63" s="60">
        <v>2003</v>
      </c>
      <c r="AT63">
        <f t="shared" si="9"/>
        <v>47582.243706327186</v>
      </c>
      <c r="AU63">
        <f t="shared" si="10"/>
        <v>0</v>
      </c>
      <c r="AV63">
        <f t="shared" si="11"/>
        <v>0</v>
      </c>
      <c r="AW63">
        <f t="shared" si="12"/>
        <v>0</v>
      </c>
      <c r="AX63">
        <f t="shared" si="13"/>
        <v>0</v>
      </c>
      <c r="AY63">
        <f t="shared" si="42"/>
        <v>4980.3197090073709</v>
      </c>
      <c r="AZ63">
        <f t="shared" si="43"/>
        <v>3671.63975303915</v>
      </c>
      <c r="BA63">
        <f t="shared" si="44"/>
        <v>84.127022111610998</v>
      </c>
      <c r="BB63">
        <f t="shared" si="17"/>
        <v>0</v>
      </c>
      <c r="BC63">
        <f t="shared" si="18"/>
        <v>0</v>
      </c>
      <c r="BE63" s="60">
        <v>2003</v>
      </c>
      <c r="BF63">
        <f t="shared" si="19"/>
        <v>29916.549009284965</v>
      </c>
      <c r="BG63">
        <f t="shared" si="20"/>
        <v>0</v>
      </c>
      <c r="BH63">
        <f t="shared" si="21"/>
        <v>0</v>
      </c>
      <c r="BI63">
        <f t="shared" si="22"/>
        <v>0</v>
      </c>
      <c r="BJ63">
        <f t="shared" si="23"/>
        <v>0</v>
      </c>
      <c r="BK63">
        <f t="shared" si="45"/>
        <v>3131.293672824735</v>
      </c>
      <c r="BL63">
        <f t="shared" si="46"/>
        <v>2308.4827881209917</v>
      </c>
      <c r="BM63">
        <f t="shared" si="47"/>
        <v>52.893474203120519</v>
      </c>
      <c r="BN63">
        <f t="shared" si="27"/>
        <v>0</v>
      </c>
      <c r="BO63">
        <f t="shared" si="28"/>
        <v>0</v>
      </c>
      <c r="BQ63" s="60">
        <v>2003</v>
      </c>
      <c r="BR63">
        <f t="shared" si="29"/>
        <v>54181.39537666316</v>
      </c>
      <c r="BS63">
        <f t="shared" si="30"/>
        <v>0</v>
      </c>
      <c r="BT63">
        <f t="shared" si="31"/>
        <v>0</v>
      </c>
      <c r="BU63">
        <f t="shared" si="32"/>
        <v>0</v>
      </c>
      <c r="BV63">
        <f t="shared" si="33"/>
        <v>0</v>
      </c>
      <c r="BW63">
        <f t="shared" si="48"/>
        <v>5671.0371398487614</v>
      </c>
      <c r="BX63">
        <f t="shared" si="49"/>
        <v>4180.8571778979613</v>
      </c>
      <c r="BY63">
        <f t="shared" si="50"/>
        <v>95.79454628122906</v>
      </c>
      <c r="BZ63">
        <f t="shared" si="36"/>
        <v>0</v>
      </c>
      <c r="CA63">
        <f t="shared" si="37"/>
        <v>0</v>
      </c>
    </row>
    <row r="64" spans="1:79" x14ac:dyDescent="0.3">
      <c r="A64" s="60">
        <v>1973</v>
      </c>
      <c r="B64" s="68" t="s">
        <v>313</v>
      </c>
      <c r="C64" s="62">
        <v>282.89999999999998</v>
      </c>
      <c r="D64" s="63" t="s">
        <v>312</v>
      </c>
      <c r="E64" s="67">
        <v>1.4</v>
      </c>
      <c r="F64" s="64" t="s">
        <v>312</v>
      </c>
      <c r="G64" s="212" t="s">
        <v>312</v>
      </c>
      <c r="H64" s="212"/>
      <c r="I64" s="213">
        <v>17.2</v>
      </c>
      <c r="J64" s="213"/>
      <c r="K64" s="213">
        <v>1.1000000000000001</v>
      </c>
      <c r="L64" s="213"/>
      <c r="M64" s="62">
        <v>4.2</v>
      </c>
      <c r="N64" s="63" t="s">
        <v>312</v>
      </c>
      <c r="O64" s="63" t="s">
        <v>312</v>
      </c>
      <c r="P64" s="66">
        <v>306.8</v>
      </c>
      <c r="R64" s="70">
        <v>2004</v>
      </c>
      <c r="S64" s="60">
        <v>215352</v>
      </c>
      <c r="T64" s="82">
        <v>116837</v>
      </c>
      <c r="U64" s="60">
        <v>33658</v>
      </c>
      <c r="V64" s="60">
        <v>6882</v>
      </c>
      <c r="W64" s="60">
        <f t="shared" si="2"/>
        <v>372729</v>
      </c>
      <c r="X64" s="81">
        <f t="shared" si="3"/>
        <v>0.57777098106130731</v>
      </c>
      <c r="Y64" s="81">
        <f t="shared" si="38"/>
        <v>0.31346366931470315</v>
      </c>
      <c r="Z64" s="81">
        <f t="shared" si="39"/>
        <v>9.0301532748994578E-2</v>
      </c>
      <c r="AA64" s="81">
        <f t="shared" si="40"/>
        <v>1.846381687499497E-2</v>
      </c>
      <c r="AB64" s="60">
        <v>0</v>
      </c>
      <c r="AC64" s="60">
        <v>573</v>
      </c>
      <c r="AD64" s="60">
        <v>0</v>
      </c>
      <c r="AE64" s="80">
        <v>373302</v>
      </c>
      <c r="AG64" s="60">
        <v>2004</v>
      </c>
      <c r="AH64">
        <f t="shared" si="4"/>
        <v>166860.25933050556</v>
      </c>
      <c r="AI64">
        <f>IFERROR($X64*D95,0)*1000</f>
        <v>1559.9816488655299</v>
      </c>
      <c r="AJ64">
        <f t="shared" si="6"/>
        <v>0</v>
      </c>
      <c r="AK64">
        <f t="shared" si="7"/>
        <v>0</v>
      </c>
      <c r="AL64">
        <f t="shared" si="8"/>
        <v>0</v>
      </c>
      <c r="AM64">
        <f t="shared" si="41"/>
        <v>28021.892581473407</v>
      </c>
      <c r="AP64">
        <f>IFERROR($X64*N95,0)</f>
        <v>0</v>
      </c>
      <c r="AQ64">
        <f>IFERROR($X64*O95,0)</f>
        <v>0</v>
      </c>
      <c r="AS64" s="60">
        <v>2004</v>
      </c>
      <c r="AT64">
        <f t="shared" si="9"/>
        <v>90528.307698086282</v>
      </c>
      <c r="AU64">
        <f t="shared" si="10"/>
        <v>846.35190714969849</v>
      </c>
      <c r="AV64">
        <f t="shared" si="11"/>
        <v>0</v>
      </c>
      <c r="AW64">
        <f t="shared" si="12"/>
        <v>0</v>
      </c>
      <c r="AX64">
        <f t="shared" si="13"/>
        <v>0</v>
      </c>
      <c r="AY64">
        <f t="shared" si="42"/>
        <v>15202.987961763103</v>
      </c>
      <c r="AZ64">
        <f t="shared" si="43"/>
        <v>10448.05756192837</v>
      </c>
      <c r="BA64">
        <f t="shared" si="44"/>
        <v>0</v>
      </c>
      <c r="BB64">
        <f t="shared" si="17"/>
        <v>0</v>
      </c>
      <c r="BC64">
        <f t="shared" si="18"/>
        <v>0</v>
      </c>
      <c r="BE64" s="60">
        <v>2004</v>
      </c>
      <c r="BF64">
        <f t="shared" si="19"/>
        <v>26079.082657909636</v>
      </c>
      <c r="BG64">
        <f t="shared" si="20"/>
        <v>243.8141384222854</v>
      </c>
      <c r="BH64">
        <f t="shared" si="21"/>
        <v>0</v>
      </c>
      <c r="BI64">
        <f t="shared" si="22"/>
        <v>0</v>
      </c>
      <c r="BJ64">
        <f t="shared" si="23"/>
        <v>0</v>
      </c>
      <c r="BK64">
        <f t="shared" si="45"/>
        <v>4379.6243383262372</v>
      </c>
      <c r="BL64">
        <f t="shared" si="46"/>
        <v>3009.8403880567384</v>
      </c>
      <c r="BM64">
        <f t="shared" si="47"/>
        <v>0</v>
      </c>
      <c r="BN64">
        <f t="shared" si="27"/>
        <v>0</v>
      </c>
      <c r="BO64">
        <f t="shared" si="28"/>
        <v>0</v>
      </c>
      <c r="BQ64" s="60">
        <v>2004</v>
      </c>
      <c r="BR64">
        <f t="shared" si="29"/>
        <v>5332.3503134985467</v>
      </c>
      <c r="BS64">
        <f t="shared" si="30"/>
        <v>49.852305562486428</v>
      </c>
      <c r="BT64">
        <f t="shared" si="31"/>
        <v>0</v>
      </c>
      <c r="BU64">
        <f t="shared" si="32"/>
        <v>0</v>
      </c>
      <c r="BV64">
        <f t="shared" si="33"/>
        <v>0</v>
      </c>
      <c r="BW64">
        <f t="shared" si="48"/>
        <v>895.495118437256</v>
      </c>
      <c r="BX64">
        <f t="shared" si="49"/>
        <v>615.41748026045741</v>
      </c>
      <c r="BY64">
        <f t="shared" si="50"/>
        <v>0</v>
      </c>
      <c r="BZ64">
        <f t="shared" si="36"/>
        <v>0</v>
      </c>
      <c r="CA64">
        <f t="shared" si="37"/>
        <v>0</v>
      </c>
    </row>
    <row r="65" spans="1:79" x14ac:dyDescent="0.3">
      <c r="A65" s="60">
        <v>1974</v>
      </c>
      <c r="B65" s="68" t="s">
        <v>313</v>
      </c>
      <c r="C65" s="62">
        <v>432</v>
      </c>
      <c r="D65" s="63" t="s">
        <v>312</v>
      </c>
      <c r="E65" s="67">
        <v>6.4</v>
      </c>
      <c r="F65" s="64" t="s">
        <v>312</v>
      </c>
      <c r="G65" s="212" t="s">
        <v>312</v>
      </c>
      <c r="H65" s="212"/>
      <c r="I65" s="213">
        <v>78.599999999999994</v>
      </c>
      <c r="J65" s="213"/>
      <c r="K65" s="213">
        <v>0.2</v>
      </c>
      <c r="L65" s="213"/>
      <c r="M65" s="62">
        <v>15.5</v>
      </c>
      <c r="N65" s="63" t="s">
        <v>312</v>
      </c>
      <c r="O65" s="63" t="s">
        <v>312</v>
      </c>
      <c r="P65" s="66">
        <v>532.70000000000005</v>
      </c>
      <c r="R65" s="70">
        <v>2005</v>
      </c>
      <c r="S65" s="60">
        <v>126261</v>
      </c>
      <c r="T65" s="82">
        <v>34569</v>
      </c>
      <c r="U65" s="60">
        <v>13994</v>
      </c>
      <c r="V65" s="60">
        <v>1557</v>
      </c>
      <c r="W65" s="60">
        <f t="shared" si="2"/>
        <v>176381</v>
      </c>
      <c r="X65" s="81">
        <f t="shared" si="3"/>
        <v>0.71584240932980314</v>
      </c>
      <c r="Y65" s="81">
        <f t="shared" si="38"/>
        <v>0.19599049784273817</v>
      </c>
      <c r="Z65" s="81">
        <f t="shared" si="39"/>
        <v>7.9339611409392163E-2</v>
      </c>
      <c r="AA65" s="81">
        <f t="shared" si="40"/>
        <v>8.8274814180665725E-3</v>
      </c>
      <c r="AB65" s="60">
        <v>0</v>
      </c>
      <c r="AC65" s="60">
        <v>259</v>
      </c>
      <c r="AD65" s="60">
        <v>0</v>
      </c>
      <c r="AE65" s="80">
        <v>176640</v>
      </c>
      <c r="AG65" s="60">
        <v>2005</v>
      </c>
      <c r="AH65">
        <f t="shared" si="4"/>
        <v>113747.35884250572</v>
      </c>
      <c r="AI65">
        <f t="shared" ref="AI65:AI82" si="51">IFERROR($X65*D96,0)*1000</f>
        <v>0</v>
      </c>
      <c r="AJ65">
        <f t="shared" si="6"/>
        <v>0</v>
      </c>
      <c r="AK65">
        <f t="shared" si="7"/>
        <v>0</v>
      </c>
      <c r="AL65">
        <f t="shared" si="8"/>
        <v>0</v>
      </c>
      <c r="AM65">
        <f t="shared" si="41"/>
        <v>12384.073681405594</v>
      </c>
      <c r="AP65">
        <f>IFERROR($X65*N96,0)</f>
        <v>0</v>
      </c>
      <c r="AQ65">
        <f>IFERROR($X65*O96,0)</f>
        <v>0</v>
      </c>
      <c r="AS65" s="60">
        <v>2005</v>
      </c>
      <c r="AT65">
        <f t="shared" si="9"/>
        <v>31142.890107211097</v>
      </c>
      <c r="AU65">
        <f t="shared" si="10"/>
        <v>0</v>
      </c>
      <c r="AV65">
        <f t="shared" si="11"/>
        <v>0</v>
      </c>
      <c r="AW65">
        <f t="shared" si="12"/>
        <v>0</v>
      </c>
      <c r="AX65">
        <f t="shared" si="13"/>
        <v>0</v>
      </c>
      <c r="AY65">
        <f t="shared" si="42"/>
        <v>3390.6356126793703</v>
      </c>
      <c r="AZ65">
        <f t="shared" si="43"/>
        <v>92.507514981772417</v>
      </c>
      <c r="BA65">
        <f t="shared" si="44"/>
        <v>0</v>
      </c>
      <c r="BB65">
        <f t="shared" si="17"/>
        <v>0</v>
      </c>
      <c r="BC65">
        <f t="shared" si="18"/>
        <v>0</v>
      </c>
      <c r="BE65" s="60">
        <v>2005</v>
      </c>
      <c r="BF65">
        <f t="shared" si="19"/>
        <v>12607.064252952416</v>
      </c>
      <c r="BG65">
        <f t="shared" si="20"/>
        <v>0</v>
      </c>
      <c r="BH65">
        <f t="shared" si="21"/>
        <v>0</v>
      </c>
      <c r="BI65">
        <f t="shared" si="22"/>
        <v>0</v>
      </c>
      <c r="BJ65">
        <f t="shared" si="23"/>
        <v>0</v>
      </c>
      <c r="BK65">
        <f t="shared" si="45"/>
        <v>1372.5752773824845</v>
      </c>
      <c r="BL65">
        <f t="shared" si="46"/>
        <v>37.448296585233095</v>
      </c>
      <c r="BM65">
        <f t="shared" si="47"/>
        <v>0</v>
      </c>
      <c r="BN65">
        <f t="shared" si="27"/>
        <v>0</v>
      </c>
      <c r="BO65">
        <f t="shared" si="28"/>
        <v>0</v>
      </c>
      <c r="BQ65" s="60">
        <v>2005</v>
      </c>
      <c r="BR65">
        <f t="shared" si="29"/>
        <v>1402.6867973307783</v>
      </c>
      <c r="BS65">
        <f t="shared" si="30"/>
        <v>0</v>
      </c>
      <c r="BT65">
        <f t="shared" si="31"/>
        <v>0</v>
      </c>
      <c r="BU65">
        <f t="shared" si="32"/>
        <v>0</v>
      </c>
      <c r="BV65">
        <f t="shared" si="33"/>
        <v>0</v>
      </c>
      <c r="BW65">
        <f t="shared" si="48"/>
        <v>152.7154285325517</v>
      </c>
      <c r="BX65">
        <f t="shared" si="49"/>
        <v>4.1665712293274213</v>
      </c>
      <c r="BY65">
        <f t="shared" si="50"/>
        <v>0</v>
      </c>
      <c r="BZ65">
        <f t="shared" si="36"/>
        <v>0</v>
      </c>
      <c r="CA65">
        <f t="shared" si="37"/>
        <v>0</v>
      </c>
    </row>
    <row r="66" spans="1:79" x14ac:dyDescent="0.3">
      <c r="A66" s="60">
        <v>1975</v>
      </c>
      <c r="B66" s="68" t="s">
        <v>313</v>
      </c>
      <c r="C66" s="62">
        <v>372</v>
      </c>
      <c r="D66" s="63" t="s">
        <v>312</v>
      </c>
      <c r="E66" s="67">
        <v>4.9000000000000004</v>
      </c>
      <c r="F66" s="64" t="s">
        <v>312</v>
      </c>
      <c r="G66" s="212" t="s">
        <v>312</v>
      </c>
      <c r="H66" s="212"/>
      <c r="I66" s="214">
        <v>54</v>
      </c>
      <c r="J66" s="214"/>
      <c r="K66" s="215">
        <v>0.17899999999999999</v>
      </c>
      <c r="L66" s="215"/>
      <c r="M66" s="62">
        <v>13.6</v>
      </c>
      <c r="N66" s="63" t="s">
        <v>312</v>
      </c>
      <c r="O66" s="63" t="s">
        <v>312</v>
      </c>
      <c r="P66" s="66">
        <v>444.7</v>
      </c>
      <c r="R66" s="70">
        <v>2006</v>
      </c>
      <c r="S66" s="60">
        <v>247510</v>
      </c>
      <c r="T66" s="82">
        <v>37952</v>
      </c>
      <c r="U66" s="60">
        <v>7094</v>
      </c>
      <c r="V66" s="60">
        <v>86</v>
      </c>
      <c r="W66" s="60">
        <f t="shared" si="2"/>
        <v>292642</v>
      </c>
      <c r="X66" s="81">
        <f t="shared" si="3"/>
        <v>0.8457774345445972</v>
      </c>
      <c r="Y66" s="81">
        <f t="shared" si="38"/>
        <v>0.12968746796427033</v>
      </c>
      <c r="Z66" s="81">
        <f t="shared" si="39"/>
        <v>2.42412230643585E-2</v>
      </c>
      <c r="AA66" s="81">
        <f t="shared" si="40"/>
        <v>2.9387442677401057E-4</v>
      </c>
      <c r="AB66" s="60">
        <v>0</v>
      </c>
      <c r="AC66" s="60">
        <v>161</v>
      </c>
      <c r="AD66" s="60">
        <v>0</v>
      </c>
      <c r="AE66" s="80">
        <v>292802</v>
      </c>
      <c r="AG66" s="60">
        <v>2006</v>
      </c>
      <c r="AH66">
        <f t="shared" si="4"/>
        <v>216011.55678269011</v>
      </c>
      <c r="AI66">
        <f t="shared" si="51"/>
        <v>2706.4877905427115</v>
      </c>
      <c r="AJ66">
        <f t="shared" si="6"/>
        <v>0</v>
      </c>
      <c r="AK66">
        <f t="shared" si="7"/>
        <v>0</v>
      </c>
      <c r="AL66">
        <f t="shared" si="8"/>
        <v>0</v>
      </c>
      <c r="AM66">
        <f t="shared" si="41"/>
        <v>4736.3536334497439</v>
      </c>
      <c r="AN66">
        <f>X66*J97*1000</f>
        <v>23561.667771543391</v>
      </c>
      <c r="AO66">
        <f>IFERROR(X66*L97*1000,0)</f>
        <v>0</v>
      </c>
      <c r="AP66">
        <f>IFERROR($X66*N97,0)</f>
        <v>0</v>
      </c>
      <c r="AQ66">
        <f>IFERROR($X66*O97,0)</f>
        <v>0</v>
      </c>
      <c r="AS66" s="60">
        <v>2006</v>
      </c>
      <c r="AT66">
        <f t="shared" si="9"/>
        <v>33122.179318074646</v>
      </c>
      <c r="AU66">
        <f t="shared" si="10"/>
        <v>414.99989748566509</v>
      </c>
      <c r="AV66">
        <f t="shared" si="11"/>
        <v>0</v>
      </c>
      <c r="AW66">
        <f t="shared" si="12"/>
        <v>0</v>
      </c>
      <c r="AX66">
        <f t="shared" si="13"/>
        <v>0</v>
      </c>
      <c r="AY66">
        <f t="shared" si="42"/>
        <v>726.24982059991385</v>
      </c>
      <c r="AZ66">
        <f t="shared" si="43"/>
        <v>3612.8334825486431</v>
      </c>
      <c r="BA66">
        <f t="shared" si="44"/>
        <v>0</v>
      </c>
      <c r="BB66">
        <f t="shared" si="17"/>
        <v>0</v>
      </c>
      <c r="BC66">
        <f t="shared" si="18"/>
        <v>0</v>
      </c>
      <c r="BE66" s="60">
        <v>2006</v>
      </c>
      <c r="BF66">
        <f t="shared" si="19"/>
        <v>6191.2083706371614</v>
      </c>
      <c r="BG66">
        <f t="shared" si="20"/>
        <v>77.571913805947204</v>
      </c>
      <c r="BH66">
        <f t="shared" si="21"/>
        <v>0</v>
      </c>
      <c r="BI66">
        <f t="shared" si="22"/>
        <v>0</v>
      </c>
      <c r="BJ66">
        <f t="shared" si="23"/>
        <v>0</v>
      </c>
      <c r="BK66">
        <f t="shared" si="45"/>
        <v>135.7508491604076</v>
      </c>
      <c r="BL66">
        <f t="shared" si="46"/>
        <v>675.3119921268991</v>
      </c>
      <c r="BM66">
        <f t="shared" si="47"/>
        <v>0</v>
      </c>
      <c r="BN66">
        <f t="shared" si="27"/>
        <v>0</v>
      </c>
      <c r="BO66">
        <f t="shared" si="28"/>
        <v>0</v>
      </c>
      <c r="BQ66" s="60">
        <v>2006</v>
      </c>
      <c r="BR66">
        <f t="shared" si="29"/>
        <v>75.055528598082304</v>
      </c>
      <c r="BS66">
        <f t="shared" si="30"/>
        <v>0.94039816567683387</v>
      </c>
      <c r="BT66">
        <f t="shared" si="31"/>
        <v>0</v>
      </c>
      <c r="BU66">
        <f t="shared" si="32"/>
        <v>0</v>
      </c>
      <c r="BV66">
        <f t="shared" si="33"/>
        <v>0</v>
      </c>
      <c r="BW66">
        <f t="shared" si="48"/>
        <v>1.645696789934459</v>
      </c>
      <c r="BX66">
        <f t="shared" si="49"/>
        <v>8.1867537810703865</v>
      </c>
      <c r="BY66">
        <f t="shared" si="50"/>
        <v>0</v>
      </c>
      <c r="BZ66">
        <f t="shared" si="36"/>
        <v>0</v>
      </c>
      <c r="CA66">
        <f t="shared" si="37"/>
        <v>0</v>
      </c>
    </row>
    <row r="67" spans="1:79" x14ac:dyDescent="0.3">
      <c r="A67" s="60">
        <v>1976</v>
      </c>
      <c r="B67" s="68" t="s">
        <v>313</v>
      </c>
      <c r="C67" s="62">
        <v>446.1</v>
      </c>
      <c r="D67" s="63" t="s">
        <v>312</v>
      </c>
      <c r="E67" s="63" t="s">
        <v>312</v>
      </c>
      <c r="F67" s="64" t="s">
        <v>312</v>
      </c>
      <c r="G67" s="212" t="s">
        <v>312</v>
      </c>
      <c r="H67" s="212"/>
      <c r="I67" s="213">
        <v>44.2</v>
      </c>
      <c r="J67" s="213"/>
      <c r="K67" s="215">
        <v>6.7000000000000004E-2</v>
      </c>
      <c r="L67" s="215"/>
      <c r="M67" s="62">
        <v>18.7</v>
      </c>
      <c r="N67" s="63" t="s">
        <v>312</v>
      </c>
      <c r="O67" s="63" t="s">
        <v>312</v>
      </c>
      <c r="P67" s="66">
        <v>509.1</v>
      </c>
      <c r="R67" s="70">
        <v>2007</v>
      </c>
      <c r="S67" s="60">
        <v>110395</v>
      </c>
      <c r="T67" s="82">
        <v>44069</v>
      </c>
      <c r="U67" s="60">
        <v>75376</v>
      </c>
      <c r="V67" s="60">
        <v>11</v>
      </c>
      <c r="W67" s="60">
        <f t="shared" si="2"/>
        <v>229851</v>
      </c>
      <c r="X67" s="81">
        <f t="shared" si="3"/>
        <v>0.48028940487533228</v>
      </c>
      <c r="Y67" s="81">
        <f t="shared" si="38"/>
        <v>0.19172855458536181</v>
      </c>
      <c r="Z67" s="81">
        <f t="shared" si="39"/>
        <v>0.32793418344927799</v>
      </c>
      <c r="AA67" s="81">
        <f t="shared" si="40"/>
        <v>4.785709002788763E-5</v>
      </c>
      <c r="AB67" s="60">
        <v>4</v>
      </c>
      <c r="AC67" s="60">
        <v>0</v>
      </c>
      <c r="AD67" s="60">
        <v>0</v>
      </c>
      <c r="AE67" s="80">
        <v>229855</v>
      </c>
      <c r="AG67" s="60">
        <v>2007</v>
      </c>
      <c r="AH67">
        <f t="shared" si="4"/>
        <v>80160.301673692957</v>
      </c>
      <c r="AI67">
        <f t="shared" si="51"/>
        <v>480.28940487533231</v>
      </c>
      <c r="AJ67">
        <f t="shared" si="6"/>
        <v>960.57880975066462</v>
      </c>
      <c r="AK67">
        <f t="shared" si="7"/>
        <v>0</v>
      </c>
      <c r="AL67">
        <f t="shared" si="8"/>
        <v>0</v>
      </c>
      <c r="AM67">
        <f t="shared" si="41"/>
        <v>24542.788589129479</v>
      </c>
      <c r="AN67">
        <f t="shared" ref="AN67:AN82" si="52">X67*J98*1000</f>
        <v>3782.2790633932418</v>
      </c>
      <c r="AO67">
        <f t="shared" ref="AO67:AO82" si="53">IFERROR(X67*L98*1000,0)</f>
        <v>480.28940487533231</v>
      </c>
      <c r="AP67">
        <f>IFERROR($X67*N98,0)</f>
        <v>0</v>
      </c>
      <c r="AQ67">
        <f>IFERROR($X67*O98,0)</f>
        <v>0</v>
      </c>
      <c r="AS67" s="60">
        <v>2007</v>
      </c>
      <c r="AT67">
        <f t="shared" si="9"/>
        <v>31999.49576029689</v>
      </c>
      <c r="AU67">
        <f t="shared" si="10"/>
        <v>191.72855458536182</v>
      </c>
      <c r="AV67">
        <f t="shared" si="11"/>
        <v>383.45710917072364</v>
      </c>
      <c r="AW67">
        <f t="shared" si="12"/>
        <v>0</v>
      </c>
      <c r="AX67">
        <f t="shared" si="13"/>
        <v>0</v>
      </c>
      <c r="AY67">
        <f t="shared" si="42"/>
        <v>9797.3291393119889</v>
      </c>
      <c r="AZ67">
        <f t="shared" si="43"/>
        <v>1509.8623673597242</v>
      </c>
      <c r="BA67">
        <f t="shared" si="44"/>
        <v>191.72855458536182</v>
      </c>
      <c r="BB67">
        <f t="shared" si="17"/>
        <v>0</v>
      </c>
      <c r="BC67">
        <f t="shared" si="18"/>
        <v>0</v>
      </c>
      <c r="BE67" s="60">
        <v>2007</v>
      </c>
      <c r="BF67">
        <f t="shared" si="19"/>
        <v>54732.215217684497</v>
      </c>
      <c r="BG67">
        <f t="shared" si="20"/>
        <v>327.93418344927801</v>
      </c>
      <c r="BH67">
        <f t="shared" si="21"/>
        <v>655.86836689855602</v>
      </c>
      <c r="BI67">
        <f t="shared" si="22"/>
        <v>0</v>
      </c>
      <c r="BJ67">
        <f t="shared" si="23"/>
        <v>0</v>
      </c>
      <c r="BK67">
        <f t="shared" si="45"/>
        <v>16757.436774258105</v>
      </c>
      <c r="BL67">
        <f t="shared" si="46"/>
        <v>2582.481694663064</v>
      </c>
      <c r="BM67">
        <f t="shared" si="47"/>
        <v>327.93418344927801</v>
      </c>
      <c r="BN67">
        <f t="shared" si="27"/>
        <v>0</v>
      </c>
      <c r="BO67">
        <f t="shared" si="28"/>
        <v>0</v>
      </c>
      <c r="BQ67" s="60">
        <v>2007</v>
      </c>
      <c r="BR67">
        <f t="shared" si="29"/>
        <v>7.9873483256544464</v>
      </c>
      <c r="BS67">
        <f t="shared" si="30"/>
        <v>4.7857090027887628E-2</v>
      </c>
      <c r="BT67">
        <f t="shared" si="31"/>
        <v>9.5714180055775255E-2</v>
      </c>
      <c r="BU67">
        <f t="shared" si="32"/>
        <v>0</v>
      </c>
      <c r="BV67">
        <f t="shared" si="33"/>
        <v>0</v>
      </c>
      <c r="BW67">
        <f t="shared" si="48"/>
        <v>2.4454973004250582</v>
      </c>
      <c r="BX67">
        <f t="shared" si="49"/>
        <v>0.3768745839696151</v>
      </c>
      <c r="BY67">
        <f t="shared" si="50"/>
        <v>4.7857090027887628E-2</v>
      </c>
      <c r="BZ67">
        <f t="shared" si="36"/>
        <v>0</v>
      </c>
      <c r="CA67">
        <f t="shared" si="37"/>
        <v>0</v>
      </c>
    </row>
    <row r="68" spans="1:79" x14ac:dyDescent="0.3">
      <c r="A68" s="60">
        <v>1977</v>
      </c>
      <c r="B68" s="68" t="s">
        <v>313</v>
      </c>
      <c r="C68" s="62">
        <v>680.4</v>
      </c>
      <c r="D68" s="63" t="s">
        <v>312</v>
      </c>
      <c r="E68" s="67">
        <v>11.4</v>
      </c>
      <c r="F68" s="64" t="s">
        <v>312</v>
      </c>
      <c r="G68" s="212" t="s">
        <v>312</v>
      </c>
      <c r="H68" s="212"/>
      <c r="I68" s="213">
        <v>78.7</v>
      </c>
      <c r="J68" s="213"/>
      <c r="K68" s="215">
        <v>6.1319999999999997</v>
      </c>
      <c r="L68" s="215"/>
      <c r="M68" s="62">
        <v>25.5</v>
      </c>
      <c r="N68" s="63" t="s">
        <v>312</v>
      </c>
      <c r="O68" s="63" t="s">
        <v>312</v>
      </c>
      <c r="P68" s="66">
        <v>802.1</v>
      </c>
      <c r="R68" s="70">
        <v>2008</v>
      </c>
      <c r="S68" s="60">
        <v>236069</v>
      </c>
      <c r="T68" s="82">
        <v>35655</v>
      </c>
      <c r="U68" s="60">
        <v>74943</v>
      </c>
      <c r="V68" s="60">
        <v>1168</v>
      </c>
      <c r="W68" s="60">
        <f t="shared" si="2"/>
        <v>347835</v>
      </c>
      <c r="X68" s="81">
        <f t="shared" si="3"/>
        <v>0.67868098379979014</v>
      </c>
      <c r="Y68" s="81">
        <f t="shared" si="38"/>
        <v>0.10250549829660614</v>
      </c>
      <c r="Z68" s="81">
        <f t="shared" si="39"/>
        <v>0.21545560395014879</v>
      </c>
      <c r="AA68" s="81">
        <f t="shared" si="40"/>
        <v>3.3579139534549427E-3</v>
      </c>
      <c r="AB68" s="60">
        <v>0</v>
      </c>
      <c r="AC68" s="60">
        <v>0</v>
      </c>
      <c r="AD68" s="60">
        <v>0</v>
      </c>
      <c r="AE68" s="80">
        <v>347836</v>
      </c>
      <c r="AG68" s="60">
        <v>2008</v>
      </c>
      <c r="AH68">
        <f t="shared" si="4"/>
        <v>167566.33490016818</v>
      </c>
      <c r="AI68">
        <f t="shared" si="51"/>
        <v>2986.196328719077</v>
      </c>
      <c r="AJ68">
        <f t="shared" si="6"/>
        <v>1628.8343611194962</v>
      </c>
      <c r="AK68">
        <f t="shared" si="7"/>
        <v>0</v>
      </c>
      <c r="AL68">
        <f t="shared" si="8"/>
        <v>0</v>
      </c>
      <c r="AM68">
        <f t="shared" si="41"/>
        <v>55380.368278062873</v>
      </c>
      <c r="AN68">
        <f t="shared" si="52"/>
        <v>8490.2991073353751</v>
      </c>
      <c r="AO68">
        <f t="shared" si="53"/>
        <v>0</v>
      </c>
      <c r="AP68">
        <f>IFERROR($X68*N99,0)</f>
        <v>0</v>
      </c>
      <c r="AQ68">
        <f>IFERROR($X68*O99,0)</f>
        <v>0</v>
      </c>
      <c r="AS68" s="60">
        <v>2008</v>
      </c>
      <c r="AT68">
        <f t="shared" si="9"/>
        <v>25308.607529432054</v>
      </c>
      <c r="AU68">
        <f t="shared" si="10"/>
        <v>451.02419250506711</v>
      </c>
      <c r="AV68">
        <f t="shared" si="11"/>
        <v>246.01319591185472</v>
      </c>
      <c r="AW68">
        <f t="shared" si="12"/>
        <v>0</v>
      </c>
      <c r="AX68">
        <f t="shared" si="13"/>
        <v>0</v>
      </c>
      <c r="AY68">
        <f t="shared" si="42"/>
        <v>8364.4486610030617</v>
      </c>
      <c r="AZ68">
        <f t="shared" si="43"/>
        <v>1282.343783690543</v>
      </c>
      <c r="BA68">
        <f t="shared" si="44"/>
        <v>0</v>
      </c>
      <c r="BB68">
        <f t="shared" si="17"/>
        <v>0</v>
      </c>
      <c r="BC68">
        <f t="shared" si="18"/>
        <v>0</v>
      </c>
      <c r="BE68" s="60">
        <v>2008</v>
      </c>
      <c r="BF68">
        <f t="shared" si="19"/>
        <v>53195.988615291739</v>
      </c>
      <c r="BG68">
        <f t="shared" si="20"/>
        <v>948.00465738065475</v>
      </c>
      <c r="BH68">
        <f t="shared" si="21"/>
        <v>517.09344948035709</v>
      </c>
      <c r="BI68">
        <f t="shared" si="22"/>
        <v>0</v>
      </c>
      <c r="BJ68">
        <f t="shared" si="23"/>
        <v>0</v>
      </c>
      <c r="BK68">
        <f t="shared" si="45"/>
        <v>17581.177282332137</v>
      </c>
      <c r="BL68">
        <f t="shared" si="46"/>
        <v>2695.3496054163611</v>
      </c>
      <c r="BM68">
        <f t="shared" si="47"/>
        <v>0</v>
      </c>
      <c r="BN68">
        <f t="shared" si="27"/>
        <v>0</v>
      </c>
      <c r="BO68">
        <f t="shared" si="28"/>
        <v>0</v>
      </c>
      <c r="BQ68" s="60">
        <v>2008</v>
      </c>
      <c r="BR68">
        <f t="shared" si="29"/>
        <v>829.06895510802531</v>
      </c>
      <c r="BS68">
        <f t="shared" si="30"/>
        <v>14.774821395201748</v>
      </c>
      <c r="BT68">
        <f t="shared" si="31"/>
        <v>8.058993488291863</v>
      </c>
      <c r="BU68">
        <f t="shared" si="32"/>
        <v>0</v>
      </c>
      <c r="BV68">
        <f t="shared" si="33"/>
        <v>0</v>
      </c>
      <c r="BW68">
        <f t="shared" si="48"/>
        <v>274.00577860192334</v>
      </c>
      <c r="BX68">
        <f t="shared" si="49"/>
        <v>42.007503557721336</v>
      </c>
      <c r="BY68">
        <f t="shared" si="50"/>
        <v>0</v>
      </c>
      <c r="BZ68">
        <f t="shared" si="36"/>
        <v>0</v>
      </c>
      <c r="CA68">
        <f t="shared" si="37"/>
        <v>0</v>
      </c>
    </row>
    <row r="69" spans="1:79" x14ac:dyDescent="0.3">
      <c r="A69" s="60">
        <v>1978</v>
      </c>
      <c r="B69" s="68" t="s">
        <v>313</v>
      </c>
      <c r="C69" s="62">
        <v>669.2</v>
      </c>
      <c r="D69" s="63" t="s">
        <v>312</v>
      </c>
      <c r="E69" s="69">
        <v>12.102</v>
      </c>
      <c r="F69" s="64" t="s">
        <v>312</v>
      </c>
      <c r="G69" s="212" t="s">
        <v>312</v>
      </c>
      <c r="H69" s="212"/>
      <c r="I69" s="213">
        <v>93.5</v>
      </c>
      <c r="J69" s="213"/>
      <c r="K69" s="215">
        <v>2.3210000000000002</v>
      </c>
      <c r="L69" s="215"/>
      <c r="M69" s="62">
        <v>32.5</v>
      </c>
      <c r="N69" s="63" t="s">
        <v>312</v>
      </c>
      <c r="O69" s="63" t="s">
        <v>312</v>
      </c>
      <c r="P69" s="66">
        <v>809.7</v>
      </c>
      <c r="R69" s="70">
        <v>2009</v>
      </c>
      <c r="S69" s="60">
        <v>309712</v>
      </c>
      <c r="T69" s="82">
        <v>37049</v>
      </c>
      <c r="U69" s="60">
        <v>6161</v>
      </c>
      <c r="V69" s="60">
        <v>0</v>
      </c>
      <c r="W69" s="60">
        <f t="shared" si="2"/>
        <v>352922</v>
      </c>
      <c r="X69" s="81">
        <f t="shared" si="3"/>
        <v>0.87756501436578049</v>
      </c>
      <c r="Y69" s="81">
        <f t="shared" si="38"/>
        <v>0.10497787046429523</v>
      </c>
      <c r="Z69" s="81">
        <f t="shared" si="39"/>
        <v>1.7457115169924233E-2</v>
      </c>
      <c r="AA69" s="81">
        <f t="shared" si="40"/>
        <v>0</v>
      </c>
      <c r="AB69" s="60">
        <v>0</v>
      </c>
      <c r="AC69" s="60">
        <v>0</v>
      </c>
      <c r="AD69" s="60">
        <v>0</v>
      </c>
      <c r="AE69" s="80">
        <v>352922</v>
      </c>
      <c r="AG69" s="60">
        <v>2009</v>
      </c>
      <c r="AH69">
        <f t="shared" si="4"/>
        <v>257126.54920917368</v>
      </c>
      <c r="AI69">
        <f t="shared" si="51"/>
        <v>10706.293175262521</v>
      </c>
      <c r="AJ69">
        <f t="shared" si="6"/>
        <v>2193.9125359144509</v>
      </c>
      <c r="AK69">
        <f t="shared" si="7"/>
        <v>0</v>
      </c>
      <c r="AL69">
        <f t="shared" si="8"/>
        <v>1579.617025858405</v>
      </c>
      <c r="AM69">
        <f t="shared" si="41"/>
        <v>24045.281393622387</v>
      </c>
      <c r="AN69">
        <f t="shared" si="52"/>
        <v>10881.806178135677</v>
      </c>
      <c r="AO69">
        <f t="shared" si="53"/>
        <v>3159.23405171681</v>
      </c>
      <c r="AP69">
        <f>IFERROR($X69*N100,0)</f>
        <v>0</v>
      </c>
      <c r="AQ69">
        <f>IFERROR($X69*O100,0)</f>
        <v>0</v>
      </c>
      <c r="AS69" s="60">
        <v>2009</v>
      </c>
      <c r="AT69">
        <f t="shared" si="9"/>
        <v>30758.516046038501</v>
      </c>
      <c r="AU69">
        <f t="shared" si="10"/>
        <v>1280.7300196644019</v>
      </c>
      <c r="AV69">
        <f t="shared" si="11"/>
        <v>262.44467616073808</v>
      </c>
      <c r="AW69">
        <f t="shared" si="12"/>
        <v>0</v>
      </c>
      <c r="AX69">
        <f t="shared" si="13"/>
        <v>188.9601668357314</v>
      </c>
      <c r="AY69">
        <f t="shared" si="42"/>
        <v>2876.393650721689</v>
      </c>
      <c r="AZ69">
        <f t="shared" si="43"/>
        <v>1301.7255937572609</v>
      </c>
      <c r="BA69">
        <f t="shared" si="44"/>
        <v>377.9203336714628</v>
      </c>
      <c r="BB69">
        <f t="shared" si="17"/>
        <v>0</v>
      </c>
      <c r="BC69">
        <f t="shared" si="18"/>
        <v>0</v>
      </c>
      <c r="BE69" s="60">
        <v>2009</v>
      </c>
      <c r="BF69">
        <f t="shared" si="19"/>
        <v>5114.9347447877999</v>
      </c>
      <c r="BG69">
        <f t="shared" si="20"/>
        <v>212.97680507307561</v>
      </c>
      <c r="BH69">
        <f t="shared" si="21"/>
        <v>43.642787924810584</v>
      </c>
      <c r="BI69">
        <f t="shared" si="22"/>
        <v>0</v>
      </c>
      <c r="BJ69">
        <f t="shared" si="23"/>
        <v>31.422807305863625</v>
      </c>
      <c r="BK69">
        <f t="shared" si="45"/>
        <v>478.32495565592399</v>
      </c>
      <c r="BL69">
        <f t="shared" si="46"/>
        <v>216.4682281070605</v>
      </c>
      <c r="BM69">
        <f t="shared" si="47"/>
        <v>62.84561461172725</v>
      </c>
      <c r="BN69">
        <f t="shared" si="27"/>
        <v>0</v>
      </c>
      <c r="BO69">
        <f t="shared" si="28"/>
        <v>0</v>
      </c>
      <c r="BQ69" s="60">
        <v>2009</v>
      </c>
      <c r="BR69">
        <f t="shared" si="29"/>
        <v>0</v>
      </c>
      <c r="BS69">
        <f t="shared" si="30"/>
        <v>0</v>
      </c>
      <c r="BT69">
        <f t="shared" si="31"/>
        <v>0</v>
      </c>
      <c r="BU69">
        <f t="shared" si="32"/>
        <v>0</v>
      </c>
      <c r="BV69">
        <f t="shared" si="33"/>
        <v>0</v>
      </c>
      <c r="BW69">
        <f t="shared" si="48"/>
        <v>0</v>
      </c>
      <c r="BX69">
        <f t="shared" si="49"/>
        <v>0</v>
      </c>
      <c r="BY69">
        <f t="shared" si="50"/>
        <v>0</v>
      </c>
      <c r="BZ69">
        <f t="shared" si="36"/>
        <v>0</v>
      </c>
      <c r="CA69">
        <f t="shared" si="37"/>
        <v>0</v>
      </c>
    </row>
    <row r="70" spans="1:79" x14ac:dyDescent="0.3">
      <c r="A70" s="60">
        <v>1979</v>
      </c>
      <c r="B70" s="68" t="s">
        <v>313</v>
      </c>
      <c r="C70" s="62">
        <v>483.1</v>
      </c>
      <c r="D70" s="63" t="s">
        <v>312</v>
      </c>
      <c r="E70" s="67">
        <v>13.2</v>
      </c>
      <c r="F70" s="64" t="s">
        <v>312</v>
      </c>
      <c r="G70" s="212" t="s">
        <v>312</v>
      </c>
      <c r="H70" s="212"/>
      <c r="I70" s="213">
        <v>101.4</v>
      </c>
      <c r="J70" s="213"/>
      <c r="K70" s="215">
        <v>3.0000000000000001E-3</v>
      </c>
      <c r="L70" s="215"/>
      <c r="M70" s="62">
        <v>13.4</v>
      </c>
      <c r="N70" s="63" t="s">
        <v>312</v>
      </c>
      <c r="O70" s="63" t="s">
        <v>312</v>
      </c>
      <c r="P70" s="66">
        <v>611.1</v>
      </c>
      <c r="R70" s="70">
        <v>2010</v>
      </c>
      <c r="S70" s="60">
        <v>300896</v>
      </c>
      <c r="T70" s="82">
        <v>52470</v>
      </c>
      <c r="U70" s="60">
        <v>60542</v>
      </c>
      <c r="V70" s="60">
        <v>275</v>
      </c>
      <c r="W70" s="60">
        <f t="shared" si="2"/>
        <v>414183</v>
      </c>
      <c r="X70" s="81">
        <f t="shared" si="3"/>
        <v>0.72648080679313254</v>
      </c>
      <c r="Y70" s="81">
        <f t="shared" si="38"/>
        <v>0.12668313281810215</v>
      </c>
      <c r="Z70" s="81">
        <f t="shared" si="39"/>
        <v>0.14617210266959291</v>
      </c>
      <c r="AA70" s="81">
        <f t="shared" si="40"/>
        <v>6.6395771917244313E-4</v>
      </c>
      <c r="AB70" s="60">
        <v>0</v>
      </c>
      <c r="AC70" s="60">
        <v>0</v>
      </c>
      <c r="AD70" s="60">
        <v>0</v>
      </c>
      <c r="AE70" s="80">
        <v>414183</v>
      </c>
      <c r="AG70" s="60">
        <v>2010</v>
      </c>
      <c r="AH70">
        <f t="shared" si="4"/>
        <v>207700.86266215658</v>
      </c>
      <c r="AI70">
        <f t="shared" si="51"/>
        <v>9444.2504883107231</v>
      </c>
      <c r="AJ70">
        <f t="shared" si="6"/>
        <v>0</v>
      </c>
      <c r="AK70">
        <f t="shared" si="7"/>
        <v>0</v>
      </c>
      <c r="AL70">
        <f t="shared" si="8"/>
        <v>0</v>
      </c>
      <c r="AM70">
        <f t="shared" si="41"/>
        <v>56665.502929864335</v>
      </c>
      <c r="AN70">
        <f t="shared" si="52"/>
        <v>23770.451998271295</v>
      </c>
      <c r="AO70">
        <f t="shared" si="53"/>
        <v>2905.92322717253</v>
      </c>
      <c r="AP70">
        <f>IFERROR($X70*N101,0)</f>
        <v>0.43588848407587949</v>
      </c>
      <c r="AQ70">
        <f>IFERROR($X70*O101,0)</f>
        <v>0</v>
      </c>
      <c r="AS70" s="60">
        <v>2010</v>
      </c>
      <c r="AT70">
        <f t="shared" si="9"/>
        <v>36218.707672695404</v>
      </c>
      <c r="AU70">
        <f t="shared" si="10"/>
        <v>1646.8807266353278</v>
      </c>
      <c r="AV70">
        <f t="shared" si="11"/>
        <v>0</v>
      </c>
      <c r="AW70">
        <f t="shared" si="12"/>
        <v>0</v>
      </c>
      <c r="AX70">
        <f t="shared" si="13"/>
        <v>0</v>
      </c>
      <c r="AY70">
        <f t="shared" si="42"/>
        <v>9881.2843598119671</v>
      </c>
      <c r="AZ70">
        <f t="shared" si="43"/>
        <v>4145.0721058083027</v>
      </c>
      <c r="BA70">
        <f t="shared" si="44"/>
        <v>506.73253127240861</v>
      </c>
      <c r="BB70">
        <f t="shared" si="17"/>
        <v>76.009879690861283</v>
      </c>
      <c r="BC70">
        <f t="shared" si="18"/>
        <v>0</v>
      </c>
      <c r="BE70" s="60">
        <v>2010</v>
      </c>
      <c r="BF70">
        <f t="shared" si="19"/>
        <v>41790.604153236607</v>
      </c>
      <c r="BG70">
        <f t="shared" si="20"/>
        <v>1900.2373347047078</v>
      </c>
      <c r="BH70">
        <f t="shared" si="21"/>
        <v>0</v>
      </c>
      <c r="BI70">
        <f t="shared" si="22"/>
        <v>0</v>
      </c>
      <c r="BJ70">
        <f t="shared" si="23"/>
        <v>0</v>
      </c>
      <c r="BK70">
        <f t="shared" si="45"/>
        <v>11401.424008228247</v>
      </c>
      <c r="BL70">
        <f t="shared" si="46"/>
        <v>4782.7511993490798</v>
      </c>
      <c r="BM70">
        <f t="shared" si="47"/>
        <v>584.68841067837161</v>
      </c>
      <c r="BN70">
        <f t="shared" si="27"/>
        <v>87.703261601755742</v>
      </c>
      <c r="BO70">
        <f t="shared" si="28"/>
        <v>0</v>
      </c>
      <c r="BQ70" s="60">
        <v>2010</v>
      </c>
      <c r="BR70">
        <f t="shared" si="29"/>
        <v>189.82551191140149</v>
      </c>
      <c r="BS70">
        <f t="shared" si="30"/>
        <v>8.6314503492417618</v>
      </c>
      <c r="BT70">
        <f t="shared" si="31"/>
        <v>0</v>
      </c>
      <c r="BU70">
        <f t="shared" si="32"/>
        <v>0</v>
      </c>
      <c r="BV70">
        <f t="shared" si="33"/>
        <v>0</v>
      </c>
      <c r="BW70">
        <f t="shared" si="48"/>
        <v>51.78870209545056</v>
      </c>
      <c r="BX70">
        <f t="shared" si="49"/>
        <v>21.724696571322337</v>
      </c>
      <c r="BY70">
        <f t="shared" si="50"/>
        <v>2.6558308766897727</v>
      </c>
      <c r="BZ70">
        <f t="shared" si="36"/>
        <v>0.39837463150346586</v>
      </c>
      <c r="CA70">
        <f t="shared" si="37"/>
        <v>0</v>
      </c>
    </row>
    <row r="71" spans="1:79" x14ac:dyDescent="0.3">
      <c r="A71" s="60">
        <v>1980</v>
      </c>
      <c r="B71" s="68" t="s">
        <v>313</v>
      </c>
      <c r="C71" s="62">
        <v>581.6</v>
      </c>
      <c r="D71" s="63" t="s">
        <v>312</v>
      </c>
      <c r="E71" s="67">
        <v>7.2</v>
      </c>
      <c r="F71" s="64" t="s">
        <v>312</v>
      </c>
      <c r="G71" s="212" t="s">
        <v>312</v>
      </c>
      <c r="H71" s="212"/>
      <c r="I71" s="213">
        <v>144.80000000000001</v>
      </c>
      <c r="J71" s="213"/>
      <c r="K71" s="215">
        <v>8.9999999999999993E-3</v>
      </c>
      <c r="L71" s="215"/>
      <c r="M71" s="62">
        <v>34.299999999999997</v>
      </c>
      <c r="N71" s="63" t="s">
        <v>312</v>
      </c>
      <c r="O71" s="63" t="s">
        <v>312</v>
      </c>
      <c r="P71" s="66">
        <v>767.9</v>
      </c>
      <c r="R71" s="70">
        <v>2011</v>
      </c>
      <c r="S71" s="60">
        <v>320241</v>
      </c>
      <c r="T71" s="82">
        <v>24310</v>
      </c>
      <c r="U71" s="60">
        <v>92450</v>
      </c>
      <c r="V71" s="60">
        <v>270</v>
      </c>
      <c r="W71" s="60">
        <f t="shared" si="2"/>
        <v>437271</v>
      </c>
      <c r="X71" s="81">
        <f t="shared" si="3"/>
        <v>0.73236276816893875</v>
      </c>
      <c r="Y71" s="81">
        <f t="shared" si="38"/>
        <v>5.5594814199889771E-2</v>
      </c>
      <c r="Z71" s="81">
        <f t="shared" si="39"/>
        <v>0.2114249515746528</v>
      </c>
      <c r="AA71" s="81">
        <f t="shared" si="40"/>
        <v>6.1746605651872633E-4</v>
      </c>
      <c r="AB71" s="60">
        <v>0</v>
      </c>
      <c r="AC71" s="60">
        <v>489</v>
      </c>
      <c r="AD71" s="60">
        <v>0</v>
      </c>
      <c r="AE71" s="80">
        <v>437761</v>
      </c>
      <c r="AG71" s="60">
        <v>2011</v>
      </c>
      <c r="AH71">
        <f t="shared" si="4"/>
        <v>203963.03093504944</v>
      </c>
      <c r="AI71">
        <f t="shared" si="51"/>
        <v>7177.1551280555996</v>
      </c>
      <c r="AJ71">
        <f t="shared" si="6"/>
        <v>0</v>
      </c>
      <c r="AK71">
        <f t="shared" si="7"/>
        <v>0</v>
      </c>
      <c r="AL71">
        <f t="shared" si="8"/>
        <v>0</v>
      </c>
      <c r="AM71">
        <f t="shared" si="41"/>
        <v>79827.541730414319</v>
      </c>
      <c r="AN71">
        <f t="shared" si="52"/>
        <v>23960.712686183168</v>
      </c>
      <c r="AO71">
        <f t="shared" si="53"/>
        <v>4467.4128858305257</v>
      </c>
      <c r="AP71">
        <f>IFERROR($X71*N102,0)</f>
        <v>1.208398567478749</v>
      </c>
      <c r="AQ71">
        <f>IFERROR($X71*O102,0)</f>
        <v>0</v>
      </c>
      <c r="AS71" s="60">
        <v>2011</v>
      </c>
      <c r="AT71">
        <f t="shared" si="9"/>
        <v>15483.155754669302</v>
      </c>
      <c r="AU71">
        <f t="shared" si="10"/>
        <v>544.82917915891983</v>
      </c>
      <c r="AV71">
        <f t="shared" si="11"/>
        <v>0</v>
      </c>
      <c r="AW71">
        <f t="shared" si="12"/>
        <v>0</v>
      </c>
      <c r="AX71">
        <f t="shared" si="13"/>
        <v>0</v>
      </c>
      <c r="AY71">
        <f t="shared" si="42"/>
        <v>6059.8347477879852</v>
      </c>
      <c r="AZ71">
        <f t="shared" si="43"/>
        <v>1818.8955361777937</v>
      </c>
      <c r="BA71">
        <f t="shared" si="44"/>
        <v>339.12836661932761</v>
      </c>
      <c r="BB71">
        <f t="shared" si="17"/>
        <v>91.731443429818128</v>
      </c>
      <c r="BC71">
        <f t="shared" si="18"/>
        <v>0</v>
      </c>
      <c r="BE71" s="60">
        <v>2011</v>
      </c>
      <c r="BF71">
        <f t="shared" si="19"/>
        <v>58881.849013540799</v>
      </c>
      <c r="BG71">
        <f t="shared" si="20"/>
        <v>2071.9645254315978</v>
      </c>
      <c r="BH71">
        <f t="shared" si="21"/>
        <v>0</v>
      </c>
      <c r="BI71">
        <f t="shared" si="22"/>
        <v>0</v>
      </c>
      <c r="BJ71">
        <f t="shared" si="23"/>
        <v>0</v>
      </c>
      <c r="BK71">
        <f t="shared" si="45"/>
        <v>23045.319721637155</v>
      </c>
      <c r="BL71">
        <f t="shared" si="46"/>
        <v>6917.1901406679153</v>
      </c>
      <c r="BM71">
        <f t="shared" si="47"/>
        <v>1289.6922046053821</v>
      </c>
      <c r="BN71">
        <f t="shared" si="27"/>
        <v>348.85117009817714</v>
      </c>
      <c r="BO71">
        <f t="shared" si="28"/>
        <v>0</v>
      </c>
      <c r="BQ71" s="60">
        <v>2011</v>
      </c>
      <c r="BR71">
        <f t="shared" si="29"/>
        <v>171.9642967404653</v>
      </c>
      <c r="BS71">
        <f t="shared" si="30"/>
        <v>6.0511673538835185</v>
      </c>
      <c r="BT71">
        <f t="shared" si="31"/>
        <v>0</v>
      </c>
      <c r="BU71">
        <f t="shared" si="32"/>
        <v>0</v>
      </c>
      <c r="BV71">
        <f t="shared" si="33"/>
        <v>0</v>
      </c>
      <c r="BW71">
        <f t="shared" si="48"/>
        <v>67.303800160541172</v>
      </c>
      <c r="BX71">
        <f t="shared" si="49"/>
        <v>20.201636971123168</v>
      </c>
      <c r="BY71">
        <f t="shared" si="50"/>
        <v>3.7665429447642302</v>
      </c>
      <c r="BZ71">
        <f t="shared" si="36"/>
        <v>1.0188189932558984</v>
      </c>
      <c r="CA71">
        <f t="shared" si="37"/>
        <v>0</v>
      </c>
    </row>
    <row r="72" spans="1:79" x14ac:dyDescent="0.3">
      <c r="A72" s="60">
        <v>1981</v>
      </c>
      <c r="B72" s="68" t="s">
        <v>313</v>
      </c>
      <c r="C72" s="62">
        <v>523.79999999999995</v>
      </c>
      <c r="D72" s="63" t="s">
        <v>312</v>
      </c>
      <c r="E72" s="67">
        <v>4.9000000000000004</v>
      </c>
      <c r="F72" s="64" t="s">
        <v>312</v>
      </c>
      <c r="G72" s="212" t="s">
        <v>312</v>
      </c>
      <c r="H72" s="212"/>
      <c r="I72" s="213">
        <v>52.6</v>
      </c>
      <c r="J72" s="213"/>
      <c r="K72" s="215">
        <v>4.3999999999999997E-2</v>
      </c>
      <c r="L72" s="215"/>
      <c r="M72" s="62">
        <v>46.7</v>
      </c>
      <c r="N72" s="63" t="s">
        <v>312</v>
      </c>
      <c r="O72" s="63" t="s">
        <v>312</v>
      </c>
      <c r="P72" s="66">
        <v>628.1</v>
      </c>
      <c r="R72" s="70">
        <v>2012</v>
      </c>
      <c r="S72" s="60">
        <v>45954</v>
      </c>
      <c r="T72" s="82">
        <v>12672</v>
      </c>
      <c r="U72" s="60">
        <v>40141</v>
      </c>
      <c r="V72" s="60">
        <v>2618</v>
      </c>
      <c r="W72" s="60">
        <f t="shared" si="2"/>
        <v>101385</v>
      </c>
      <c r="X72" s="81">
        <f t="shared" si="3"/>
        <v>0.45326231691078561</v>
      </c>
      <c r="Y72" s="81">
        <f t="shared" si="38"/>
        <v>0.12498890368397692</v>
      </c>
      <c r="Z72" s="81">
        <f t="shared" si="39"/>
        <v>0.39592641909552695</v>
      </c>
      <c r="AA72" s="81">
        <f t="shared" si="40"/>
        <v>2.582236030971051E-2</v>
      </c>
      <c r="AB72" s="60">
        <v>0</v>
      </c>
      <c r="AC72" s="60">
        <v>214</v>
      </c>
      <c r="AD72" s="60">
        <v>0</v>
      </c>
      <c r="AE72" s="80">
        <v>101599</v>
      </c>
      <c r="AG72" s="60">
        <v>2012</v>
      </c>
      <c r="AH72">
        <f t="shared" si="4"/>
        <v>23478.988015978692</v>
      </c>
      <c r="AI72">
        <f t="shared" si="51"/>
        <v>774.37147270306252</v>
      </c>
      <c r="AJ72">
        <f t="shared" si="6"/>
        <v>0</v>
      </c>
      <c r="AK72">
        <f t="shared" si="7"/>
        <v>0</v>
      </c>
      <c r="AL72">
        <f t="shared" si="8"/>
        <v>143.68415446071904</v>
      </c>
      <c r="AM72">
        <f t="shared" si="41"/>
        <v>19254.764527296938</v>
      </c>
      <c r="AN72">
        <f t="shared" si="52"/>
        <v>2561.8386151797604</v>
      </c>
      <c r="AO72">
        <f t="shared" si="53"/>
        <v>0</v>
      </c>
      <c r="AP72">
        <f>IFERROR($X72*N103,0)</f>
        <v>0</v>
      </c>
      <c r="AQ72">
        <f>IFERROR($X72*O103,0)</f>
        <v>1.4867003994673768E-3</v>
      </c>
      <c r="AS72" s="60">
        <v>2012</v>
      </c>
      <c r="AT72">
        <f t="shared" si="9"/>
        <v>6474.4252108300043</v>
      </c>
      <c r="AU72">
        <f t="shared" si="10"/>
        <v>213.53604260985352</v>
      </c>
      <c r="AV72">
        <f t="shared" si="11"/>
        <v>0</v>
      </c>
      <c r="AW72">
        <f t="shared" si="12"/>
        <v>0</v>
      </c>
      <c r="AX72">
        <f t="shared" si="13"/>
        <v>39.621482467820684</v>
      </c>
      <c r="AY72">
        <f t="shared" si="42"/>
        <v>5309.5786240568132</v>
      </c>
      <c r="AZ72">
        <f t="shared" si="43"/>
        <v>706.43728362183754</v>
      </c>
      <c r="BA72">
        <f t="shared" si="44"/>
        <v>0</v>
      </c>
      <c r="BB72">
        <f t="shared" si="17"/>
        <v>0</v>
      </c>
      <c r="BC72">
        <f t="shared" si="18"/>
        <v>0.40996360408344429</v>
      </c>
      <c r="BE72" s="60">
        <v>2012</v>
      </c>
      <c r="BF72">
        <f t="shared" si="19"/>
        <v>20508.988509148294</v>
      </c>
      <c r="BG72">
        <f t="shared" si="20"/>
        <v>676.41653143956205</v>
      </c>
      <c r="BH72">
        <f t="shared" si="21"/>
        <v>0</v>
      </c>
      <c r="BI72">
        <f t="shared" si="22"/>
        <v>0</v>
      </c>
      <c r="BJ72">
        <f t="shared" si="23"/>
        <v>125.50867485328205</v>
      </c>
      <c r="BK72">
        <f t="shared" si="45"/>
        <v>16819.112653745622</v>
      </c>
      <c r="BL72">
        <f t="shared" si="46"/>
        <v>2237.7761207279186</v>
      </c>
      <c r="BM72">
        <f t="shared" si="47"/>
        <v>0</v>
      </c>
      <c r="BN72">
        <f t="shared" si="27"/>
        <v>0</v>
      </c>
      <c r="BO72">
        <f t="shared" si="28"/>
        <v>1.2986386546333284</v>
      </c>
      <c r="BQ72" s="60">
        <v>2012</v>
      </c>
      <c r="BR72">
        <f t="shared" si="29"/>
        <v>1337.5982640430045</v>
      </c>
      <c r="BS72">
        <f t="shared" si="30"/>
        <v>44.115953247521823</v>
      </c>
      <c r="BT72">
        <f t="shared" si="31"/>
        <v>0</v>
      </c>
      <c r="BU72">
        <f t="shared" si="32"/>
        <v>0</v>
      </c>
      <c r="BV72">
        <f t="shared" si="33"/>
        <v>8.1856882181782318</v>
      </c>
      <c r="BW72">
        <f t="shared" si="48"/>
        <v>1096.9441949006264</v>
      </c>
      <c r="BX72">
        <f t="shared" si="49"/>
        <v>145.9479804704838</v>
      </c>
      <c r="BY72">
        <f t="shared" si="50"/>
        <v>0</v>
      </c>
      <c r="BZ72">
        <f t="shared" si="36"/>
        <v>0</v>
      </c>
      <c r="CA72">
        <f t="shared" si="37"/>
        <v>8.4697341815850466E-2</v>
      </c>
    </row>
    <row r="73" spans="1:79" ht="16.8" customHeight="1" x14ac:dyDescent="0.3">
      <c r="A73" s="60">
        <v>1982</v>
      </c>
      <c r="B73" s="68" t="s">
        <v>313</v>
      </c>
      <c r="C73" s="62">
        <v>528.4</v>
      </c>
      <c r="D73" s="63" t="s">
        <v>312</v>
      </c>
      <c r="E73" s="67">
        <v>4.9000000000000004</v>
      </c>
      <c r="F73" s="64" t="s">
        <v>312</v>
      </c>
      <c r="G73" s="212" t="s">
        <v>312</v>
      </c>
      <c r="H73" s="212"/>
      <c r="I73" s="213">
        <v>46.5</v>
      </c>
      <c r="J73" s="213"/>
      <c r="K73" s="215">
        <v>0.40500000000000003</v>
      </c>
      <c r="L73" s="215"/>
      <c r="M73" s="62">
        <v>52.2</v>
      </c>
      <c r="N73" s="63" t="s">
        <v>312</v>
      </c>
      <c r="O73" s="63" t="s">
        <v>312</v>
      </c>
      <c r="P73" s="66">
        <v>632.4</v>
      </c>
      <c r="Q73" t="s">
        <v>126</v>
      </c>
      <c r="R73" s="70">
        <v>2013</v>
      </c>
      <c r="S73" s="60">
        <v>214787</v>
      </c>
      <c r="T73" s="82">
        <v>48172</v>
      </c>
      <c r="U73" s="60">
        <v>9838</v>
      </c>
      <c r="V73" s="60">
        <v>5119</v>
      </c>
      <c r="W73" s="60">
        <f t="shared" si="2"/>
        <v>277916</v>
      </c>
      <c r="X73" s="81">
        <f t="shared" si="3"/>
        <v>0.77284863052145247</v>
      </c>
      <c r="Y73" s="81">
        <f t="shared" si="38"/>
        <v>0.17333294952431669</v>
      </c>
      <c r="Z73" s="81">
        <f t="shared" si="39"/>
        <v>3.5399185365362199E-2</v>
      </c>
      <c r="AA73" s="81">
        <f t="shared" si="40"/>
        <v>1.8419234588868579E-2</v>
      </c>
      <c r="AB73" s="60">
        <v>0</v>
      </c>
      <c r="AC73" s="60">
        <v>72</v>
      </c>
      <c r="AD73" s="60">
        <v>0</v>
      </c>
      <c r="AE73" s="80">
        <v>277989</v>
      </c>
      <c r="AG73" s="60">
        <v>2013</v>
      </c>
      <c r="AH73">
        <f t="shared" si="4"/>
        <v>161293.50918982711</v>
      </c>
      <c r="AI73">
        <f t="shared" si="51"/>
        <v>6104.2135239065037</v>
      </c>
      <c r="AJ73">
        <f t="shared" si="6"/>
        <v>0</v>
      </c>
      <c r="AK73">
        <f t="shared" si="7"/>
        <v>0</v>
      </c>
      <c r="AL73">
        <f t="shared" si="8"/>
        <v>299.09242001180212</v>
      </c>
      <c r="AM73">
        <f t="shared" si="41"/>
        <v>23530.26533215072</v>
      </c>
      <c r="AN73">
        <f t="shared" si="52"/>
        <v>20720.844632910663</v>
      </c>
      <c r="AO73">
        <f t="shared" si="53"/>
        <v>1882.6592639502583</v>
      </c>
      <c r="AP73">
        <f>IFERROR($X73*N104,0)</f>
        <v>1.0204306893089996</v>
      </c>
      <c r="AQ73">
        <f>IFERROR($X73*O104,0)</f>
        <v>2.9909242001180214E-3</v>
      </c>
      <c r="AS73" s="60">
        <v>2013</v>
      </c>
      <c r="AT73">
        <f t="shared" si="9"/>
        <v>36174.586565724894</v>
      </c>
      <c r="AU73">
        <f t="shared" si="10"/>
        <v>1369.0408352163961</v>
      </c>
      <c r="AV73">
        <f t="shared" si="11"/>
        <v>0</v>
      </c>
      <c r="AW73">
        <f t="shared" si="12"/>
        <v>0</v>
      </c>
      <c r="AX73">
        <f t="shared" si="13"/>
        <v>67.079851465910551</v>
      </c>
      <c r="AY73">
        <f t="shared" si="42"/>
        <v>5277.3209811597744</v>
      </c>
      <c r="AZ73">
        <f t="shared" si="43"/>
        <v>4647.2297096964548</v>
      </c>
      <c r="BA73">
        <f t="shared" si="44"/>
        <v>422.23906504123545</v>
      </c>
      <c r="BB73">
        <f t="shared" si="17"/>
        <v>228.8601599044315</v>
      </c>
      <c r="BC73">
        <f t="shared" si="18"/>
        <v>0.67079851465910556</v>
      </c>
      <c r="BE73" s="60">
        <v>2013</v>
      </c>
      <c r="BF73">
        <f t="shared" si="19"/>
        <v>7387.8099857510906</v>
      </c>
      <c r="BG73">
        <f t="shared" si="20"/>
        <v>279.59444774680122</v>
      </c>
      <c r="BH73">
        <f t="shared" si="21"/>
        <v>0</v>
      </c>
      <c r="BI73">
        <f t="shared" si="22"/>
        <v>0</v>
      </c>
      <c r="BJ73">
        <f t="shared" si="23"/>
        <v>13.699484736395172</v>
      </c>
      <c r="BK73">
        <f t="shared" si="45"/>
        <v>1077.7689075116223</v>
      </c>
      <c r="BL73">
        <f t="shared" si="46"/>
        <v>949.08755883072592</v>
      </c>
      <c r="BM73">
        <f t="shared" si="47"/>
        <v>86.23241555002231</v>
      </c>
      <c r="BN73">
        <f t="shared" si="27"/>
        <v>46.739314397155979</v>
      </c>
      <c r="BO73">
        <f t="shared" si="28"/>
        <v>0.13699484736395173</v>
      </c>
      <c r="BQ73" s="60">
        <v>2013</v>
      </c>
      <c r="BR73">
        <f t="shared" si="29"/>
        <v>3844.0942586968722</v>
      </c>
      <c r="BS73">
        <f t="shared" si="30"/>
        <v>145.48119313029835</v>
      </c>
      <c r="BT73">
        <f t="shared" si="31"/>
        <v>0</v>
      </c>
      <c r="BU73">
        <f t="shared" si="32"/>
        <v>0</v>
      </c>
      <c r="BV73">
        <f t="shared" si="33"/>
        <v>7.1282437858921401</v>
      </c>
      <c r="BW73">
        <f t="shared" si="48"/>
        <v>560.79477917788097</v>
      </c>
      <c r="BX73">
        <f t="shared" si="49"/>
        <v>493.83809856215544</v>
      </c>
      <c r="BY73">
        <f t="shared" si="50"/>
        <v>44.869255458483856</v>
      </c>
      <c r="BZ73">
        <f t="shared" si="36"/>
        <v>24.319836389412625</v>
      </c>
      <c r="CA73">
        <f t="shared" si="37"/>
        <v>7.1282437858921396E-2</v>
      </c>
    </row>
    <row r="74" spans="1:79" x14ac:dyDescent="0.3">
      <c r="A74" s="60">
        <v>1983</v>
      </c>
      <c r="B74" s="68" t="s">
        <v>313</v>
      </c>
      <c r="C74" s="62">
        <v>515.20000000000005</v>
      </c>
      <c r="D74" s="63" t="s">
        <v>312</v>
      </c>
      <c r="E74" s="70">
        <v>2</v>
      </c>
      <c r="F74" s="64" t="s">
        <v>312</v>
      </c>
      <c r="G74" s="212" t="s">
        <v>312</v>
      </c>
      <c r="H74" s="212"/>
      <c r="I74" s="215">
        <v>12.378</v>
      </c>
      <c r="J74" s="215"/>
      <c r="K74" s="216">
        <v>0.23</v>
      </c>
      <c r="L74" s="216"/>
      <c r="M74" s="60">
        <v>37</v>
      </c>
      <c r="N74" s="63" t="s">
        <v>312</v>
      </c>
      <c r="O74" s="63" t="s">
        <v>312</v>
      </c>
      <c r="P74" s="66">
        <v>566.79999999999995</v>
      </c>
      <c r="Q74">
        <f>SUM(AH43:AQ43,AT43:BC43,BF43:BO43,BR43:CA43)</f>
        <v>541659.52596800751</v>
      </c>
      <c r="R74" s="70">
        <v>2014</v>
      </c>
      <c r="S74" s="60">
        <v>99059</v>
      </c>
      <c r="T74" s="82">
        <v>64707</v>
      </c>
      <c r="U74" s="60">
        <v>95426</v>
      </c>
      <c r="V74" s="60">
        <v>4505</v>
      </c>
      <c r="W74" s="60">
        <f t="shared" si="2"/>
        <v>263697</v>
      </c>
      <c r="X74" s="81">
        <f t="shared" si="3"/>
        <v>0.37565463391695775</v>
      </c>
      <c r="Y74" s="81">
        <f t="shared" si="38"/>
        <v>0.24538390652908451</v>
      </c>
      <c r="Z74" s="81">
        <f t="shared" si="39"/>
        <v>0.36187745783986924</v>
      </c>
      <c r="AA74" s="81">
        <f t="shared" si="40"/>
        <v>1.7084001714088519E-2</v>
      </c>
      <c r="AB74" s="60">
        <v>0</v>
      </c>
      <c r="AC74" s="60">
        <v>65</v>
      </c>
      <c r="AD74" s="60">
        <v>0</v>
      </c>
      <c r="AE74" s="80">
        <v>263762</v>
      </c>
      <c r="AG74" s="60">
        <v>2014</v>
      </c>
      <c r="AH74">
        <f t="shared" si="4"/>
        <v>58789.950208003887</v>
      </c>
      <c r="AI74">
        <f t="shared" si="51"/>
        <v>1897.7921843631141</v>
      </c>
      <c r="AJ74">
        <f t="shared" si="6"/>
        <v>0</v>
      </c>
      <c r="AK74">
        <f t="shared" si="7"/>
        <v>0</v>
      </c>
      <c r="AL74">
        <f t="shared" si="8"/>
        <v>0</v>
      </c>
      <c r="AM74">
        <f t="shared" si="41"/>
        <v>30991.075295320014</v>
      </c>
      <c r="AN74">
        <f t="shared" si="52"/>
        <v>7067.9419371475606</v>
      </c>
      <c r="AO74">
        <f t="shared" si="53"/>
        <v>11.269639017508732</v>
      </c>
      <c r="AP74">
        <f>IFERROR($X74*N105,0)</f>
        <v>0.30977608076694085</v>
      </c>
      <c r="AQ74">
        <f>IFERROR($X74*O105,0)</f>
        <v>9.8421514086242923E-4</v>
      </c>
      <c r="AS74" s="60">
        <v>2014</v>
      </c>
      <c r="AT74">
        <f t="shared" si="9"/>
        <v>38402.581371801723</v>
      </c>
      <c r="AU74">
        <f t="shared" si="10"/>
        <v>1239.6696804286737</v>
      </c>
      <c r="AV74">
        <f t="shared" si="11"/>
        <v>0</v>
      </c>
      <c r="AW74">
        <f t="shared" si="12"/>
        <v>0</v>
      </c>
      <c r="AX74">
        <f t="shared" si="13"/>
        <v>0</v>
      </c>
      <c r="AY74">
        <f t="shared" si="42"/>
        <v>20243.890097156964</v>
      </c>
      <c r="AZ74">
        <f t="shared" si="43"/>
        <v>4616.8982013447257</v>
      </c>
      <c r="BA74">
        <f t="shared" si="44"/>
        <v>7.3615171958725352</v>
      </c>
      <c r="BB74">
        <f t="shared" si="17"/>
        <v>202.35093084107893</v>
      </c>
      <c r="BC74">
        <f t="shared" si="18"/>
        <v>0.64290583510620136</v>
      </c>
      <c r="BE74" s="60">
        <v>2014</v>
      </c>
      <c r="BF74">
        <f t="shared" si="19"/>
        <v>56633.82215193953</v>
      </c>
      <c r="BG74">
        <f t="shared" si="20"/>
        <v>1828.1904419087059</v>
      </c>
      <c r="BH74">
        <f t="shared" si="21"/>
        <v>0</v>
      </c>
      <c r="BI74">
        <f t="shared" si="22"/>
        <v>0</v>
      </c>
      <c r="BJ74">
        <f t="shared" si="23"/>
        <v>0</v>
      </c>
      <c r="BK74">
        <f t="shared" si="45"/>
        <v>29854.474112712698</v>
      </c>
      <c r="BL74">
        <f t="shared" si="46"/>
        <v>6808.7243692571401</v>
      </c>
      <c r="BM74">
        <f t="shared" si="47"/>
        <v>10.856323735196076</v>
      </c>
      <c r="BN74">
        <f t="shared" si="27"/>
        <v>298.41500805849137</v>
      </c>
      <c r="BO74">
        <f t="shared" si="28"/>
        <v>0.94811893954045745</v>
      </c>
      <c r="BQ74" s="60">
        <v>2014</v>
      </c>
      <c r="BR74">
        <f t="shared" si="29"/>
        <v>2673.6462682548531</v>
      </c>
      <c r="BS74">
        <f t="shared" si="30"/>
        <v>86.307693299506639</v>
      </c>
      <c r="BT74">
        <f t="shared" si="31"/>
        <v>0</v>
      </c>
      <c r="BU74">
        <f t="shared" si="32"/>
        <v>0</v>
      </c>
      <c r="BV74">
        <f t="shared" si="33"/>
        <v>0</v>
      </c>
      <c r="BW74">
        <f t="shared" si="48"/>
        <v>1409.4104948103316</v>
      </c>
      <c r="BX74">
        <f t="shared" si="49"/>
        <v>321.43549225057552</v>
      </c>
      <c r="BY74">
        <f t="shared" si="50"/>
        <v>0.51252005142265555</v>
      </c>
      <c r="BZ74">
        <f t="shared" si="36"/>
        <v>14.087980333488815</v>
      </c>
      <c r="CA74">
        <f t="shared" si="37"/>
        <v>4.4760084490911921E-2</v>
      </c>
    </row>
    <row r="75" spans="1:79" x14ac:dyDescent="0.3">
      <c r="A75" s="60">
        <v>1984</v>
      </c>
      <c r="B75" s="68" t="s">
        <v>313</v>
      </c>
      <c r="C75" s="62">
        <v>618.9</v>
      </c>
      <c r="D75" s="63" t="s">
        <v>312</v>
      </c>
      <c r="E75" s="67">
        <v>11.3</v>
      </c>
      <c r="F75" s="64" t="s">
        <v>312</v>
      </c>
      <c r="G75" s="212" t="s">
        <v>312</v>
      </c>
      <c r="H75" s="212"/>
      <c r="I75" s="213">
        <v>28.3</v>
      </c>
      <c r="J75" s="213"/>
      <c r="K75" s="212" t="s">
        <v>312</v>
      </c>
      <c r="L75" s="212"/>
      <c r="M75" s="62">
        <v>32.6</v>
      </c>
      <c r="N75" s="63" t="s">
        <v>312</v>
      </c>
      <c r="O75" s="63" t="s">
        <v>312</v>
      </c>
      <c r="P75" s="66">
        <v>691.1</v>
      </c>
      <c r="Q75">
        <f>SUM(AH44:AQ44,AT44:BC44,BF44:BO44,BR44:CA44)</f>
        <v>667323.9984906608</v>
      </c>
      <c r="R75" s="70">
        <v>2015</v>
      </c>
      <c r="S75" s="60">
        <v>162861</v>
      </c>
      <c r="T75" s="82">
        <v>39492</v>
      </c>
      <c r="U75" s="60">
        <v>104607</v>
      </c>
      <c r="V75" s="60">
        <v>4736</v>
      </c>
      <c r="W75" s="60">
        <f t="shared" si="2"/>
        <v>311696</v>
      </c>
      <c r="X75" s="81">
        <f t="shared" si="3"/>
        <v>0.52249948667932855</v>
      </c>
      <c r="Y75" s="81">
        <f t="shared" si="38"/>
        <v>0.12670037472409013</v>
      </c>
      <c r="Z75" s="81">
        <f t="shared" si="39"/>
        <v>0.33560584672244753</v>
      </c>
      <c r="AA75" s="81">
        <f t="shared" si="40"/>
        <v>1.5194291874133771E-2</v>
      </c>
      <c r="AB75" s="60">
        <v>0</v>
      </c>
      <c r="AC75" s="60">
        <v>198</v>
      </c>
      <c r="AD75" s="60">
        <v>0</v>
      </c>
      <c r="AE75" s="80">
        <v>311894</v>
      </c>
      <c r="AG75" s="60">
        <v>2015</v>
      </c>
      <c r="AH75">
        <f t="shared" si="4"/>
        <v>86996.164532108203</v>
      </c>
      <c r="AI75">
        <f t="shared" si="51"/>
        <v>4753.4129550908583</v>
      </c>
      <c r="AJ75">
        <f t="shared" si="6"/>
        <v>0</v>
      </c>
      <c r="AK75">
        <f t="shared" si="7"/>
        <v>0</v>
      </c>
      <c r="AL75">
        <f t="shared" si="8"/>
        <v>0</v>
      </c>
      <c r="AM75">
        <f t="shared" si="41"/>
        <v>52698.577177185463</v>
      </c>
      <c r="AN75">
        <f t="shared" si="52"/>
        <v>17471.750610177864</v>
      </c>
      <c r="AO75">
        <f t="shared" si="53"/>
        <v>1045.0146483432577</v>
      </c>
      <c r="AP75">
        <f>IFERROR($X75*N106,0)</f>
        <v>0</v>
      </c>
      <c r="AQ75">
        <f>IFERROR($X75*O106,0)</f>
        <v>2.0899979467173144E-5</v>
      </c>
      <c r="AS75" s="60">
        <v>2015</v>
      </c>
      <c r="AT75">
        <f t="shared" si="9"/>
        <v>21095.612391561004</v>
      </c>
      <c r="AU75">
        <f t="shared" si="10"/>
        <v>1152.6503240336738</v>
      </c>
      <c r="AV75">
        <f t="shared" si="11"/>
        <v>0</v>
      </c>
      <c r="AW75">
        <f t="shared" si="12"/>
        <v>0</v>
      </c>
      <c r="AX75">
        <f t="shared" si="13"/>
        <v>0</v>
      </c>
      <c r="AY75">
        <f t="shared" si="42"/>
        <v>12778.824948154612</v>
      </c>
      <c r="AZ75">
        <f t="shared" si="43"/>
        <v>4236.707223320157</v>
      </c>
      <c r="BA75">
        <f t="shared" si="44"/>
        <v>253.40455045942201</v>
      </c>
      <c r="BB75">
        <f t="shared" si="17"/>
        <v>0</v>
      </c>
      <c r="BC75">
        <f t="shared" si="18"/>
        <v>5.0680149889636055E-3</v>
      </c>
      <c r="BE75" s="60">
        <v>2015</v>
      </c>
      <c r="BF75">
        <f t="shared" si="19"/>
        <v>55878.373479287511</v>
      </c>
      <c r="BG75">
        <f t="shared" si="20"/>
        <v>3053.1574102651302</v>
      </c>
      <c r="BH75">
        <f t="shared" si="21"/>
        <v>0</v>
      </c>
      <c r="BI75">
        <f t="shared" si="22"/>
        <v>0</v>
      </c>
      <c r="BJ75">
        <f t="shared" si="23"/>
        <v>0</v>
      </c>
      <c r="BK75">
        <f t="shared" si="45"/>
        <v>33848.742564357577</v>
      </c>
      <c r="BL75">
        <f t="shared" si="46"/>
        <v>11222.25343132411</v>
      </c>
      <c r="BM75">
        <f t="shared" si="47"/>
        <v>671.22176162029677</v>
      </c>
      <c r="BN75">
        <f t="shared" si="27"/>
        <v>0</v>
      </c>
      <c r="BO75">
        <f t="shared" si="28"/>
        <v>1.3424233868897902E-2</v>
      </c>
      <c r="BQ75" s="60">
        <v>2015</v>
      </c>
      <c r="BR75">
        <f t="shared" si="29"/>
        <v>2529.8495970432732</v>
      </c>
      <c r="BS75">
        <f t="shared" si="30"/>
        <v>138.22931061033827</v>
      </c>
      <c r="BT75">
        <f t="shared" si="31"/>
        <v>0</v>
      </c>
      <c r="BU75">
        <f t="shared" si="32"/>
        <v>0</v>
      </c>
      <c r="BV75">
        <f t="shared" si="33"/>
        <v>0</v>
      </c>
      <c r="BW75">
        <f t="shared" si="48"/>
        <v>1532.4753103023459</v>
      </c>
      <c r="BX75">
        <f t="shared" si="49"/>
        <v>508.0787351778655</v>
      </c>
      <c r="BY75">
        <f t="shared" si="50"/>
        <v>30.38903957702377</v>
      </c>
      <c r="BZ75">
        <f t="shared" si="36"/>
        <v>0</v>
      </c>
      <c r="CA75">
        <f t="shared" si="37"/>
        <v>6.0777167496535098E-4</v>
      </c>
    </row>
    <row r="76" spans="1:79" x14ac:dyDescent="0.3">
      <c r="A76" s="60">
        <v>1985</v>
      </c>
      <c r="B76" s="68" t="s">
        <v>313</v>
      </c>
      <c r="C76" s="62">
        <v>601.70000000000005</v>
      </c>
      <c r="D76" s="63" t="s">
        <v>312</v>
      </c>
      <c r="E76" s="67">
        <v>3.9</v>
      </c>
      <c r="F76" s="64" t="s">
        <v>312</v>
      </c>
      <c r="G76" s="212" t="s">
        <v>312</v>
      </c>
      <c r="H76" s="212"/>
      <c r="I76" s="213">
        <v>13.1</v>
      </c>
      <c r="J76" s="213"/>
      <c r="K76" s="212" t="s">
        <v>312</v>
      </c>
      <c r="L76" s="212"/>
      <c r="M76" s="62">
        <v>17.2</v>
      </c>
      <c r="N76" s="63" t="s">
        <v>312</v>
      </c>
      <c r="O76" s="63" t="s">
        <v>312</v>
      </c>
      <c r="P76" s="66">
        <v>635.9</v>
      </c>
      <c r="Q76">
        <f>SUM(AH45:AQ45,AT45:BC45,BF45:BO45,BR45:CA45)</f>
        <v>623358.16806064721</v>
      </c>
      <c r="R76" s="70">
        <v>2016</v>
      </c>
      <c r="S76" s="60">
        <v>15407</v>
      </c>
      <c r="T76" s="82">
        <v>9569</v>
      </c>
      <c r="U76" s="60">
        <v>44074</v>
      </c>
      <c r="V76" s="60">
        <v>6232</v>
      </c>
      <c r="W76" s="60">
        <f t="shared" si="2"/>
        <v>75282</v>
      </c>
      <c r="X76" s="81">
        <f t="shared" si="3"/>
        <v>0.20465715576100529</v>
      </c>
      <c r="Y76" s="81">
        <f t="shared" si="38"/>
        <v>0.12710873781249168</v>
      </c>
      <c r="Z76" s="81">
        <f t="shared" si="39"/>
        <v>0.58545203368667142</v>
      </c>
      <c r="AA76" s="81">
        <f t="shared" si="40"/>
        <v>8.2782072739831569E-2</v>
      </c>
      <c r="AB76" s="60">
        <v>0</v>
      </c>
      <c r="AC76" s="60">
        <v>123</v>
      </c>
      <c r="AD76" s="60">
        <v>0</v>
      </c>
      <c r="AE76" s="80">
        <v>75405</v>
      </c>
      <c r="AG76" s="60">
        <v>2016</v>
      </c>
      <c r="AH76">
        <f t="shared" si="4"/>
        <v>5812.2632236125501</v>
      </c>
      <c r="AI76">
        <f t="shared" si="51"/>
        <v>0</v>
      </c>
      <c r="AJ76">
        <f t="shared" si="6"/>
        <v>0</v>
      </c>
      <c r="AK76">
        <f t="shared" si="7"/>
        <v>0</v>
      </c>
      <c r="AL76">
        <f t="shared" si="8"/>
        <v>0</v>
      </c>
      <c r="AM76">
        <f t="shared" si="41"/>
        <v>8363.7976610610767</v>
      </c>
      <c r="AN76">
        <f t="shared" si="52"/>
        <v>871.737154964002</v>
      </c>
      <c r="AO76">
        <f t="shared" si="53"/>
        <v>0</v>
      </c>
      <c r="AP76">
        <f>IFERROR($X76*N107,0)</f>
        <v>0</v>
      </c>
      <c r="AQ76">
        <f>IFERROR($X76*O107,0)</f>
        <v>0</v>
      </c>
      <c r="AS76" s="60">
        <v>2016</v>
      </c>
      <c r="AT76">
        <f t="shared" si="9"/>
        <v>3609.8881538747637</v>
      </c>
      <c r="AU76">
        <f t="shared" si="10"/>
        <v>0</v>
      </c>
      <c r="AV76">
        <f t="shared" si="11"/>
        <v>0</v>
      </c>
      <c r="AW76">
        <f t="shared" si="12"/>
        <v>0</v>
      </c>
      <c r="AX76">
        <f t="shared" si="13"/>
        <v>0</v>
      </c>
      <c r="AY76">
        <f t="shared" si="42"/>
        <v>5194.5985473287092</v>
      </c>
      <c r="AZ76">
        <f t="shared" si="43"/>
        <v>541.41966871230829</v>
      </c>
      <c r="BA76">
        <f t="shared" si="44"/>
        <v>0</v>
      </c>
      <c r="BB76">
        <f t="shared" si="17"/>
        <v>0</v>
      </c>
      <c r="BC76">
        <f t="shared" si="18"/>
        <v>0</v>
      </c>
      <c r="BE76" s="60">
        <v>2016</v>
      </c>
      <c r="BF76">
        <f t="shared" si="19"/>
        <v>16626.837756701465</v>
      </c>
      <c r="BG76">
        <f t="shared" si="20"/>
        <v>0</v>
      </c>
      <c r="BH76">
        <f t="shared" si="21"/>
        <v>0</v>
      </c>
      <c r="BI76">
        <f t="shared" si="22"/>
        <v>0</v>
      </c>
      <c r="BJ76">
        <f t="shared" si="23"/>
        <v>0</v>
      </c>
      <c r="BK76">
        <f t="shared" si="45"/>
        <v>23925.879023405327</v>
      </c>
      <c r="BL76">
        <f t="shared" si="46"/>
        <v>2493.7329374883766</v>
      </c>
      <c r="BM76">
        <f t="shared" si="47"/>
        <v>0</v>
      </c>
      <c r="BN76">
        <f t="shared" si="27"/>
        <v>0</v>
      </c>
      <c r="BO76">
        <f t="shared" si="28"/>
        <v>0</v>
      </c>
      <c r="BQ76" s="60">
        <v>2016</v>
      </c>
      <c r="BR76">
        <f t="shared" si="29"/>
        <v>2351.0108658112167</v>
      </c>
      <c r="BS76">
        <f t="shared" si="30"/>
        <v>0</v>
      </c>
      <c r="BT76">
        <f t="shared" si="31"/>
        <v>0</v>
      </c>
      <c r="BU76">
        <f t="shared" si="32"/>
        <v>0</v>
      </c>
      <c r="BV76">
        <f t="shared" si="33"/>
        <v>0</v>
      </c>
      <c r="BW76">
        <f t="shared" si="48"/>
        <v>3383.0847682048829</v>
      </c>
      <c r="BX76">
        <f t="shared" si="49"/>
        <v>352.61023883531254</v>
      </c>
      <c r="BY76">
        <f t="shared" si="50"/>
        <v>0</v>
      </c>
      <c r="BZ76">
        <f t="shared" si="36"/>
        <v>0</v>
      </c>
      <c r="CA76">
        <f t="shared" si="37"/>
        <v>0</v>
      </c>
    </row>
    <row r="77" spans="1:79" x14ac:dyDescent="0.3">
      <c r="A77" s="60">
        <v>1986</v>
      </c>
      <c r="B77" s="68" t="s">
        <v>313</v>
      </c>
      <c r="C77" s="62">
        <v>832.7</v>
      </c>
      <c r="D77" s="63" t="s">
        <v>312</v>
      </c>
      <c r="E77" s="67">
        <v>1.2</v>
      </c>
      <c r="F77" s="64" t="s">
        <v>312</v>
      </c>
      <c r="G77" s="212" t="s">
        <v>312</v>
      </c>
      <c r="H77" s="212"/>
      <c r="I77" s="213">
        <v>82.1</v>
      </c>
      <c r="J77" s="213"/>
      <c r="K77" s="215">
        <v>2E-3</v>
      </c>
      <c r="L77" s="215"/>
      <c r="M77" s="60">
        <v>12</v>
      </c>
      <c r="N77" s="63" t="s">
        <v>312</v>
      </c>
      <c r="O77" s="63" t="s">
        <v>312</v>
      </c>
      <c r="P77" s="66">
        <v>928</v>
      </c>
      <c r="Q77">
        <f>SUM(AH46:AQ46,AT46:BC46,BF46:BO46,BR46:CA46)</f>
        <v>922916.21066834021</v>
      </c>
      <c r="R77" s="70">
        <v>2017</v>
      </c>
      <c r="S77" s="60">
        <v>242069</v>
      </c>
      <c r="T77" s="82">
        <v>141314</v>
      </c>
      <c r="U77" s="60">
        <v>115642</v>
      </c>
      <c r="V77" s="60">
        <v>18474</v>
      </c>
      <c r="W77" s="60">
        <f t="shared" si="2"/>
        <v>517499</v>
      </c>
      <c r="X77" s="81">
        <f t="shared" si="3"/>
        <v>0.46776708747263279</v>
      </c>
      <c r="Y77" s="81">
        <f t="shared" si="38"/>
        <v>0.27307105907451029</v>
      </c>
      <c r="Z77" s="81">
        <f t="shared" si="39"/>
        <v>0.22346323374537921</v>
      </c>
      <c r="AA77" s="81">
        <f t="shared" si="40"/>
        <v>3.5698619707477695E-2</v>
      </c>
      <c r="AB77" s="60">
        <v>0</v>
      </c>
      <c r="AC77" s="60">
        <v>0</v>
      </c>
      <c r="AD77" s="60">
        <v>0</v>
      </c>
      <c r="AE77" s="80">
        <v>517499</v>
      </c>
      <c r="AG77" s="60">
        <v>2017</v>
      </c>
      <c r="AH77">
        <f t="shared" si="4"/>
        <v>165542.77225656476</v>
      </c>
      <c r="AI77">
        <f t="shared" si="51"/>
        <v>2712.3474567100611</v>
      </c>
      <c r="AJ77">
        <f t="shared" si="6"/>
        <v>0</v>
      </c>
      <c r="AK77">
        <f t="shared" si="7"/>
        <v>0</v>
      </c>
      <c r="AL77">
        <f t="shared" si="8"/>
        <v>0</v>
      </c>
      <c r="AM77">
        <f t="shared" si="41"/>
        <v>56228.101790457571</v>
      </c>
      <c r="AN77">
        <f t="shared" si="52"/>
        <v>19803.499679342374</v>
      </c>
      <c r="AO77">
        <f t="shared" si="53"/>
        <v>1554.8063443794094</v>
      </c>
      <c r="AP77">
        <f>IFERROR($X77*N108,0)</f>
        <v>0</v>
      </c>
      <c r="AQ77">
        <f>IFERROR($X77*O108,0)</f>
        <v>0</v>
      </c>
      <c r="AS77" s="60">
        <v>2017</v>
      </c>
      <c r="AT77">
        <f t="shared" si="9"/>
        <v>96639.847806469188</v>
      </c>
      <c r="AU77">
        <f t="shared" si="10"/>
        <v>1583.402536043548</v>
      </c>
      <c r="AV77">
        <f t="shared" si="11"/>
        <v>0</v>
      </c>
      <c r="AW77">
        <f t="shared" si="12"/>
        <v>0</v>
      </c>
      <c r="AX77">
        <f t="shared" si="13"/>
        <v>0</v>
      </c>
      <c r="AY77">
        <f t="shared" si="42"/>
        <v>32824.599500211596</v>
      </c>
      <c r="AZ77">
        <f t="shared" si="43"/>
        <v>11560.801894032646</v>
      </c>
      <c r="BA77">
        <f t="shared" si="44"/>
        <v>907.65816254717402</v>
      </c>
      <c r="BB77">
        <f t="shared" si="17"/>
        <v>0</v>
      </c>
      <c r="BC77">
        <f t="shared" si="18"/>
        <v>0</v>
      </c>
      <c r="BE77" s="60">
        <v>2017</v>
      </c>
      <c r="BF77">
        <f t="shared" si="19"/>
        <v>79083.638422489705</v>
      </c>
      <c r="BG77">
        <f t="shared" si="20"/>
        <v>1295.7515608725814</v>
      </c>
      <c r="BH77">
        <f t="shared" si="21"/>
        <v>0</v>
      </c>
      <c r="BI77">
        <f t="shared" si="22"/>
        <v>0</v>
      </c>
      <c r="BJ77">
        <f t="shared" si="23"/>
        <v>0</v>
      </c>
      <c r="BK77">
        <f t="shared" si="45"/>
        <v>26861.473989862785</v>
      </c>
      <c r="BL77">
        <f t="shared" si="46"/>
        <v>9460.5930950204729</v>
      </c>
      <c r="BM77">
        <f t="shared" si="47"/>
        <v>742.76720801392844</v>
      </c>
      <c r="BN77">
        <f t="shared" si="27"/>
        <v>0</v>
      </c>
      <c r="BO77">
        <f t="shared" si="28"/>
        <v>0</v>
      </c>
      <c r="BQ77" s="60">
        <v>2017</v>
      </c>
      <c r="BR77">
        <f t="shared" si="29"/>
        <v>12633.741514476354</v>
      </c>
      <c r="BS77">
        <f t="shared" si="30"/>
        <v>206.9984463738094</v>
      </c>
      <c r="BT77">
        <f t="shared" si="31"/>
        <v>0</v>
      </c>
      <c r="BU77">
        <f t="shared" si="32"/>
        <v>0</v>
      </c>
      <c r="BV77">
        <f t="shared" si="33"/>
        <v>0</v>
      </c>
      <c r="BW77">
        <f t="shared" si="48"/>
        <v>4291.1647194680572</v>
      </c>
      <c r="BX77">
        <f t="shared" si="49"/>
        <v>1511.3453316045054</v>
      </c>
      <c r="BY77">
        <f t="shared" si="50"/>
        <v>118.65828505948804</v>
      </c>
      <c r="BZ77">
        <f t="shared" si="36"/>
        <v>0</v>
      </c>
      <c r="CA77">
        <f t="shared" si="37"/>
        <v>0</v>
      </c>
    </row>
    <row r="78" spans="1:79" x14ac:dyDescent="0.3">
      <c r="A78" s="60">
        <v>1987</v>
      </c>
      <c r="B78" s="68" t="s">
        <v>313</v>
      </c>
      <c r="C78" s="62">
        <v>609.20000000000005</v>
      </c>
      <c r="D78" s="63" t="s">
        <v>312</v>
      </c>
      <c r="E78" s="67">
        <v>18.600000000000001</v>
      </c>
      <c r="F78" s="64" t="s">
        <v>312</v>
      </c>
      <c r="G78" s="212" t="s">
        <v>312</v>
      </c>
      <c r="H78" s="212"/>
      <c r="I78" s="213">
        <v>193.4</v>
      </c>
      <c r="J78" s="213"/>
      <c r="K78" s="212" t="s">
        <v>312</v>
      </c>
      <c r="L78" s="212"/>
      <c r="M78" s="62">
        <v>7.2</v>
      </c>
      <c r="N78" s="63" t="s">
        <v>312</v>
      </c>
      <c r="O78" s="63" t="s">
        <v>312</v>
      </c>
      <c r="P78" s="66">
        <v>828.4</v>
      </c>
      <c r="Q78">
        <f>SUM(AH47:AQ47,AT47:BC47,BF47:BO47,BR47:CA47)</f>
        <v>825146.67345010536</v>
      </c>
      <c r="R78" s="70">
        <v>2018</v>
      </c>
      <c r="S78" s="60">
        <v>131898</v>
      </c>
      <c r="T78" s="82">
        <v>20240</v>
      </c>
      <c r="U78" s="60">
        <v>75143</v>
      </c>
      <c r="V78" s="60">
        <v>42298</v>
      </c>
      <c r="W78" s="60">
        <f t="shared" si="2"/>
        <v>269579</v>
      </c>
      <c r="X78" s="81">
        <f t="shared" si="3"/>
        <v>0.48927401615110971</v>
      </c>
      <c r="Y78" s="81">
        <f t="shared" si="38"/>
        <v>7.5080032198353727E-2</v>
      </c>
      <c r="Z78" s="81">
        <f t="shared" si="39"/>
        <v>0.27874203851190188</v>
      </c>
      <c r="AA78" s="81">
        <f t="shared" si="40"/>
        <v>0.15690391313863469</v>
      </c>
      <c r="AB78" s="60">
        <v>0</v>
      </c>
      <c r="AC78" s="60">
        <v>0</v>
      </c>
      <c r="AD78" s="60">
        <v>0</v>
      </c>
      <c r="AE78" s="80">
        <v>269579</v>
      </c>
      <c r="AG78" s="60">
        <v>2018</v>
      </c>
      <c r="AH78">
        <f t="shared" si="4"/>
        <v>85916.517236134867</v>
      </c>
      <c r="AI78">
        <f t="shared" si="51"/>
        <v>2904.8198338891384</v>
      </c>
      <c r="AJ78">
        <f t="shared" si="6"/>
        <v>0</v>
      </c>
      <c r="AK78">
        <f t="shared" si="7"/>
        <v>0</v>
      </c>
      <c r="AL78">
        <f t="shared" si="8"/>
        <v>0</v>
      </c>
      <c r="AM78">
        <f t="shared" si="41"/>
        <v>34019.594191238932</v>
      </c>
      <c r="AN78">
        <f t="shared" si="52"/>
        <v>8149.1092472930031</v>
      </c>
      <c r="AO78">
        <f t="shared" si="53"/>
        <v>904.55952630583249</v>
      </c>
      <c r="AP78">
        <f>IFERROR($X78*N109,0)</f>
        <v>0</v>
      </c>
      <c r="AQ78">
        <f>IFERROR($X78*O109,0)</f>
        <v>0</v>
      </c>
      <c r="AS78" s="60">
        <v>2018</v>
      </c>
      <c r="AT78">
        <f t="shared" si="9"/>
        <v>13184.053654030913</v>
      </c>
      <c r="AU78">
        <f t="shared" si="10"/>
        <v>445.75015116162609</v>
      </c>
      <c r="AV78">
        <f t="shared" si="11"/>
        <v>0</v>
      </c>
      <c r="AW78">
        <f t="shared" si="12"/>
        <v>0</v>
      </c>
      <c r="AX78">
        <f t="shared" si="13"/>
        <v>0</v>
      </c>
      <c r="AY78">
        <f t="shared" si="42"/>
        <v>5220.3716995760051</v>
      </c>
      <c r="AZ78">
        <f t="shared" si="43"/>
        <v>1250.496377240067</v>
      </c>
      <c r="BA78">
        <f t="shared" si="44"/>
        <v>138.8063868476402</v>
      </c>
      <c r="BB78">
        <f t="shared" si="17"/>
        <v>0</v>
      </c>
      <c r="BC78">
        <f t="shared" si="18"/>
        <v>0</v>
      </c>
      <c r="BE78" s="60">
        <v>2018</v>
      </c>
      <c r="BF78">
        <f t="shared" si="19"/>
        <v>48947.101962689972</v>
      </c>
      <c r="BG78">
        <f t="shared" si="20"/>
        <v>1654.8914826451614</v>
      </c>
      <c r="BH78">
        <f t="shared" si="21"/>
        <v>0</v>
      </c>
      <c r="BI78">
        <f t="shared" si="22"/>
        <v>0</v>
      </c>
      <c r="BJ78">
        <f t="shared" si="23"/>
        <v>0</v>
      </c>
      <c r="BK78">
        <f t="shared" si="45"/>
        <v>19381.145781681804</v>
      </c>
      <c r="BL78">
        <f t="shared" si="46"/>
        <v>4642.5913673394443</v>
      </c>
      <c r="BM78">
        <f t="shared" si="47"/>
        <v>515.33242721799547</v>
      </c>
      <c r="BN78">
        <f t="shared" si="27"/>
        <v>0</v>
      </c>
      <c r="BO78">
        <f t="shared" si="28"/>
        <v>0</v>
      </c>
      <c r="BQ78" s="60">
        <v>2018</v>
      </c>
      <c r="BR78">
        <f t="shared" si="29"/>
        <v>27552.327147144249</v>
      </c>
      <c r="BS78">
        <f t="shared" si="30"/>
        <v>931.53853230407424</v>
      </c>
      <c r="BT78">
        <f t="shared" si="31"/>
        <v>0</v>
      </c>
      <c r="BU78">
        <f t="shared" si="32"/>
        <v>0</v>
      </c>
      <c r="BV78">
        <f t="shared" si="33"/>
        <v>0</v>
      </c>
      <c r="BW78">
        <f t="shared" si="48"/>
        <v>10909.648327503255</v>
      </c>
      <c r="BX78">
        <f t="shared" si="49"/>
        <v>2613.315008127488</v>
      </c>
      <c r="BY78">
        <f t="shared" si="50"/>
        <v>290.08065962853192</v>
      </c>
      <c r="BZ78">
        <f t="shared" si="36"/>
        <v>0</v>
      </c>
      <c r="CA78">
        <f t="shared" si="37"/>
        <v>0</v>
      </c>
    </row>
    <row r="79" spans="1:79" x14ac:dyDescent="0.3">
      <c r="A79" s="60">
        <v>1988</v>
      </c>
      <c r="B79" s="68" t="s">
        <v>313</v>
      </c>
      <c r="C79" s="62">
        <v>708.8</v>
      </c>
      <c r="D79" s="63" t="s">
        <v>312</v>
      </c>
      <c r="E79" s="67">
        <v>15.5</v>
      </c>
      <c r="F79" s="64" t="s">
        <v>312</v>
      </c>
      <c r="G79" s="212" t="s">
        <v>312</v>
      </c>
      <c r="H79" s="212"/>
      <c r="I79" s="215">
        <v>185.26499999999999</v>
      </c>
      <c r="J79" s="215"/>
      <c r="K79" s="212" t="s">
        <v>312</v>
      </c>
      <c r="L79" s="212"/>
      <c r="M79" s="62">
        <v>5.8</v>
      </c>
      <c r="N79" s="63" t="s">
        <v>312</v>
      </c>
      <c r="O79" s="63" t="s">
        <v>312</v>
      </c>
      <c r="P79" s="66">
        <v>915.3</v>
      </c>
      <c r="Q79">
        <f>SUM(AH48:AQ48,AT48:BC48,BF48:BO48,BR48:CA48)</f>
        <v>912677.89111937827</v>
      </c>
      <c r="R79" s="70">
        <v>2019</v>
      </c>
      <c r="S79" s="60">
        <v>86723</v>
      </c>
      <c r="T79" s="82">
        <v>5151</v>
      </c>
      <c r="U79" s="60">
        <v>136901</v>
      </c>
      <c r="V79" s="60">
        <v>6666</v>
      </c>
      <c r="W79" s="60">
        <f t="shared" si="2"/>
        <v>235441</v>
      </c>
      <c r="X79" s="81">
        <f t="shared" si="3"/>
        <v>0.36834281199960922</v>
      </c>
      <c r="Y79" s="81">
        <f t="shared" si="38"/>
        <v>2.1878092600694017E-2</v>
      </c>
      <c r="Z79" s="81">
        <f t="shared" si="39"/>
        <v>0.58146626968115156</v>
      </c>
      <c r="AA79" s="81">
        <f t="shared" si="40"/>
        <v>2.8312825718545199E-2</v>
      </c>
      <c r="AB79" s="60">
        <v>0</v>
      </c>
      <c r="AC79" s="60">
        <v>96</v>
      </c>
      <c r="AD79" s="60">
        <v>0</v>
      </c>
      <c r="AE79" s="80">
        <v>235537</v>
      </c>
      <c r="AG79" s="60">
        <v>2019</v>
      </c>
      <c r="AH79">
        <f t="shared" si="4"/>
        <v>34513.721484363385</v>
      </c>
      <c r="AI79">
        <f t="shared" si="51"/>
        <v>1454.9541073984565</v>
      </c>
      <c r="AJ79">
        <f t="shared" si="6"/>
        <v>0</v>
      </c>
      <c r="AK79">
        <f t="shared" si="7"/>
        <v>0</v>
      </c>
      <c r="AL79">
        <f t="shared" si="8"/>
        <v>4.4201137439953114E-3</v>
      </c>
      <c r="AM79">
        <f t="shared" si="41"/>
        <v>45963.84196677724</v>
      </c>
      <c r="AN79">
        <f t="shared" si="52"/>
        <v>4251.9063154675696</v>
      </c>
      <c r="AO79">
        <f t="shared" si="53"/>
        <v>389.67722767062656</v>
      </c>
      <c r="AP79">
        <f>IFERROR($X79*N110,0)</f>
        <v>0</v>
      </c>
      <c r="AQ79">
        <f>IFERROR($X79*O110,0)</f>
        <v>0</v>
      </c>
      <c r="AS79" s="60">
        <v>2019</v>
      </c>
      <c r="AT79">
        <f t="shared" si="9"/>
        <v>2049.9772766850292</v>
      </c>
      <c r="AU79">
        <f t="shared" si="10"/>
        <v>86.418465772741371</v>
      </c>
      <c r="AV79">
        <f t="shared" si="11"/>
        <v>0</v>
      </c>
      <c r="AW79">
        <f t="shared" si="12"/>
        <v>0</v>
      </c>
      <c r="AX79">
        <f t="shared" si="13"/>
        <v>2.6253711120832822E-4</v>
      </c>
      <c r="AY79">
        <f t="shared" si="42"/>
        <v>2730.0687242239032</v>
      </c>
      <c r="AZ79">
        <f t="shared" si="43"/>
        <v>252.54626144129529</v>
      </c>
      <c r="BA79">
        <f t="shared" si="44"/>
        <v>23.145271724126211</v>
      </c>
      <c r="BB79">
        <f t="shared" si="17"/>
        <v>0</v>
      </c>
      <c r="BC79">
        <f t="shared" si="18"/>
        <v>0</v>
      </c>
      <c r="BE79" s="60">
        <v>2019</v>
      </c>
      <c r="BF79">
        <f t="shared" si="19"/>
        <v>54483.389469123897</v>
      </c>
      <c r="BG79">
        <f t="shared" si="20"/>
        <v>2296.791765240549</v>
      </c>
      <c r="BH79">
        <f t="shared" si="21"/>
        <v>0</v>
      </c>
      <c r="BI79">
        <f t="shared" si="22"/>
        <v>0</v>
      </c>
      <c r="BJ79">
        <f t="shared" si="23"/>
        <v>6.9775952361738188E-3</v>
      </c>
      <c r="BK79">
        <f t="shared" si="45"/>
        <v>72558.559195297334</v>
      </c>
      <c r="BL79">
        <f t="shared" si="46"/>
        <v>6712.0628494612247</v>
      </c>
      <c r="BM79">
        <f t="shared" si="47"/>
        <v>615.14479602108383</v>
      </c>
      <c r="BN79">
        <f t="shared" si="27"/>
        <v>0</v>
      </c>
      <c r="BO79">
        <f t="shared" si="28"/>
        <v>0</v>
      </c>
      <c r="BQ79" s="60">
        <v>2019</v>
      </c>
      <c r="BR79">
        <f t="shared" si="29"/>
        <v>2652.911769827685</v>
      </c>
      <c r="BS79">
        <f t="shared" si="30"/>
        <v>111.83566158825354</v>
      </c>
      <c r="BT79">
        <f t="shared" si="31"/>
        <v>0</v>
      </c>
      <c r="BU79">
        <f t="shared" si="32"/>
        <v>0</v>
      </c>
      <c r="BV79">
        <f t="shared" si="33"/>
        <v>3.3975390862254237E-4</v>
      </c>
      <c r="BW79">
        <f t="shared" si="48"/>
        <v>3533.0301137015222</v>
      </c>
      <c r="BX79">
        <f t="shared" si="49"/>
        <v>326.82457362991158</v>
      </c>
      <c r="BY79">
        <f t="shared" si="50"/>
        <v>29.952704584163335</v>
      </c>
      <c r="BZ79">
        <f t="shared" si="36"/>
        <v>0</v>
      </c>
      <c r="CA79">
        <f t="shared" si="37"/>
        <v>0</v>
      </c>
    </row>
    <row r="80" spans="1:79" x14ac:dyDescent="0.3">
      <c r="A80" s="60">
        <v>1989</v>
      </c>
      <c r="B80" s="68" t="s">
        <v>313</v>
      </c>
      <c r="C80" s="62">
        <v>841.6</v>
      </c>
      <c r="D80" s="63" t="s">
        <v>312</v>
      </c>
      <c r="E80" s="67">
        <v>16.600000000000001</v>
      </c>
      <c r="F80" s="64" t="s">
        <v>312</v>
      </c>
      <c r="G80" s="212" t="s">
        <v>312</v>
      </c>
      <c r="H80" s="212"/>
      <c r="I80" s="216">
        <v>186.84</v>
      </c>
      <c r="J80" s="216"/>
      <c r="K80" s="212" t="s">
        <v>312</v>
      </c>
      <c r="L80" s="212"/>
      <c r="M80" s="62">
        <v>11.5</v>
      </c>
      <c r="N80" s="63" t="s">
        <v>312</v>
      </c>
      <c r="O80" s="63" t="s">
        <v>312</v>
      </c>
      <c r="P80" s="66">
        <v>1056.3</v>
      </c>
      <c r="Q80">
        <f>SUM(AH49:AQ49,AT49:BC49,BF49:BO49,BR49:CA49)</f>
        <v>1051663.3787713025</v>
      </c>
      <c r="R80" s="70">
        <v>2020</v>
      </c>
      <c r="S80" s="60">
        <v>108944</v>
      </c>
      <c r="T80" s="82">
        <v>70198</v>
      </c>
      <c r="U80" s="60">
        <v>247411</v>
      </c>
      <c r="V80" s="60">
        <v>20116</v>
      </c>
      <c r="W80" s="60">
        <f t="shared" si="2"/>
        <v>446669</v>
      </c>
      <c r="X80" s="81">
        <f t="shared" si="3"/>
        <v>0.24390320349072803</v>
      </c>
      <c r="Y80" s="81">
        <f t="shared" si="38"/>
        <v>0.15715888051331076</v>
      </c>
      <c r="Z80" s="81">
        <f t="shared" si="39"/>
        <v>0.55390233036096082</v>
      </c>
      <c r="AA80" s="81">
        <f t="shared" si="40"/>
        <v>4.5035585635000416E-2</v>
      </c>
      <c r="AB80" s="60">
        <v>0</v>
      </c>
      <c r="AC80" s="60">
        <v>97</v>
      </c>
      <c r="AD80" s="60">
        <v>0</v>
      </c>
      <c r="AE80" s="80">
        <v>446765</v>
      </c>
      <c r="AG80" s="60">
        <v>2020</v>
      </c>
      <c r="AH80">
        <f t="shared" si="4"/>
        <v>41268.422030631176</v>
      </c>
      <c r="AI80">
        <f t="shared" si="51"/>
        <v>930.54438002189545</v>
      </c>
      <c r="AJ80">
        <f t="shared" si="6"/>
        <v>0</v>
      </c>
      <c r="AK80">
        <f t="shared" si="7"/>
        <v>0</v>
      </c>
      <c r="AL80">
        <f t="shared" si="8"/>
        <v>0</v>
      </c>
      <c r="AM80">
        <f t="shared" si="41"/>
        <v>59604.840478116901</v>
      </c>
      <c r="AN80">
        <f t="shared" si="52"/>
        <v>6224.1652157315593</v>
      </c>
      <c r="AO80">
        <f t="shared" si="53"/>
        <v>950.23468563970187</v>
      </c>
      <c r="AP80">
        <f>IFERROR($X80*N111,0)</f>
        <v>0</v>
      </c>
      <c r="AQ80">
        <f>IFERROR($X80*O111,0)</f>
        <v>4.878064069814561E-6</v>
      </c>
      <c r="AS80" s="60">
        <v>2020</v>
      </c>
      <c r="AT80">
        <f t="shared" si="9"/>
        <v>26591.282582852178</v>
      </c>
      <c r="AU80">
        <f t="shared" si="10"/>
        <v>599.59570411199343</v>
      </c>
      <c r="AV80">
        <f t="shared" si="11"/>
        <v>0</v>
      </c>
      <c r="AW80">
        <f t="shared" si="12"/>
        <v>0</v>
      </c>
      <c r="AX80">
        <f t="shared" si="13"/>
        <v>0</v>
      </c>
      <c r="AY80">
        <f t="shared" si="42"/>
        <v>38406.342633672808</v>
      </c>
      <c r="AZ80">
        <f t="shared" si="43"/>
        <v>4010.5370632060876</v>
      </c>
      <c r="BA80">
        <f t="shared" si="44"/>
        <v>612.28314053583301</v>
      </c>
      <c r="BB80">
        <f t="shared" si="17"/>
        <v>0</v>
      </c>
      <c r="BC80">
        <f t="shared" si="18"/>
        <v>3.1431776102662152E-3</v>
      </c>
      <c r="BE80" s="60">
        <v>2020</v>
      </c>
      <c r="BF80">
        <f t="shared" si="19"/>
        <v>93720.27429707456</v>
      </c>
      <c r="BG80">
        <f t="shared" si="20"/>
        <v>2113.2592488397449</v>
      </c>
      <c r="BH80">
        <f t="shared" si="21"/>
        <v>0</v>
      </c>
      <c r="BI80">
        <f t="shared" si="22"/>
        <v>0</v>
      </c>
      <c r="BJ80">
        <f t="shared" si="23"/>
        <v>0</v>
      </c>
      <c r="BK80">
        <f t="shared" si="45"/>
        <v>135362.14190346765</v>
      </c>
      <c r="BL80">
        <f t="shared" si="46"/>
        <v>14135.032128335301</v>
      </c>
      <c r="BM80">
        <f t="shared" si="47"/>
        <v>2157.9757839697854</v>
      </c>
      <c r="BN80">
        <f t="shared" si="27"/>
        <v>0</v>
      </c>
      <c r="BO80">
        <f t="shared" si="28"/>
        <v>1.1078046607219219E-2</v>
      </c>
      <c r="BQ80" s="60">
        <v>2020</v>
      </c>
      <c r="BR80">
        <f t="shared" si="29"/>
        <v>7620.0210894420698</v>
      </c>
      <c r="BS80">
        <f t="shared" si="30"/>
        <v>171.82066702636629</v>
      </c>
      <c r="BT80">
        <f t="shared" si="31"/>
        <v>0</v>
      </c>
      <c r="BU80">
        <f t="shared" si="32"/>
        <v>0</v>
      </c>
      <c r="BV80">
        <f t="shared" si="33"/>
        <v>0</v>
      </c>
      <c r="BW80">
        <f t="shared" si="48"/>
        <v>11005.754984742618</v>
      </c>
      <c r="BX80">
        <f t="shared" si="49"/>
        <v>1149.262992727053</v>
      </c>
      <c r="BY80">
        <f t="shared" si="50"/>
        <v>175.45638985467988</v>
      </c>
      <c r="BZ80">
        <f t="shared" si="36"/>
        <v>0</v>
      </c>
      <c r="CA80">
        <f t="shared" si="37"/>
        <v>9.0071171270000839E-4</v>
      </c>
    </row>
    <row r="81" spans="1:79" x14ac:dyDescent="0.3">
      <c r="A81" s="60">
        <v>1990</v>
      </c>
      <c r="B81" s="68" t="s">
        <v>313</v>
      </c>
      <c r="C81" s="62">
        <v>512.1</v>
      </c>
      <c r="D81" s="63" t="s">
        <v>312</v>
      </c>
      <c r="E81" s="67">
        <v>2.2000000000000002</v>
      </c>
      <c r="F81" s="64" t="s">
        <v>312</v>
      </c>
      <c r="G81" s="213">
        <v>0.3</v>
      </c>
      <c r="H81" s="213"/>
      <c r="I81" s="215">
        <v>88.998999999999995</v>
      </c>
      <c r="J81" s="215"/>
      <c r="K81" s="212" t="s">
        <v>312</v>
      </c>
      <c r="L81" s="212"/>
      <c r="M81" s="62">
        <v>3.9</v>
      </c>
      <c r="N81" s="63" t="s">
        <v>312</v>
      </c>
      <c r="O81" s="63" t="s">
        <v>312</v>
      </c>
      <c r="P81" s="66">
        <v>607.5</v>
      </c>
      <c r="Q81">
        <f>SUM(AH50:AQ50,AT50:BC50,BF50:BO50,BR50:CA50)</f>
        <v>605529.81617312517</v>
      </c>
      <c r="R81" s="70">
        <v>2021</v>
      </c>
      <c r="S81" s="60">
        <v>17082</v>
      </c>
      <c r="T81" s="82">
        <v>4146</v>
      </c>
      <c r="U81" s="60">
        <v>157524</v>
      </c>
      <c r="V81" s="60">
        <v>53765</v>
      </c>
      <c r="W81" s="60">
        <f t="shared" si="2"/>
        <v>232517</v>
      </c>
      <c r="X81" s="81">
        <f t="shared" si="3"/>
        <v>7.3465596063943706E-2</v>
      </c>
      <c r="Y81" s="81">
        <f t="shared" si="38"/>
        <v>1.7830954295814931E-2</v>
      </c>
      <c r="Z81" s="81">
        <f t="shared" si="39"/>
        <v>0.67747304498165728</v>
      </c>
      <c r="AA81" s="81">
        <f t="shared" si="40"/>
        <v>0.2312304046585841</v>
      </c>
      <c r="AB81" s="60">
        <v>0</v>
      </c>
      <c r="AC81" s="60">
        <v>93</v>
      </c>
      <c r="AD81" s="60">
        <v>0</v>
      </c>
      <c r="AE81" s="80">
        <v>232610</v>
      </c>
      <c r="AG81" s="60">
        <v>2021</v>
      </c>
      <c r="AH81">
        <f t="shared" si="4"/>
        <v>5105.858926444087</v>
      </c>
      <c r="AI81">
        <f t="shared" si="51"/>
        <v>133.6897530933222</v>
      </c>
      <c r="AJ81">
        <f t="shared" si="6"/>
        <v>0</v>
      </c>
      <c r="AK81">
        <f t="shared" si="7"/>
        <v>0</v>
      </c>
      <c r="AL81">
        <f t="shared" si="8"/>
        <v>0</v>
      </c>
      <c r="AM81">
        <f t="shared" si="41"/>
        <v>10758.456165355652</v>
      </c>
      <c r="AN81">
        <f t="shared" si="52"/>
        <v>1090.0420348533655</v>
      </c>
      <c r="AO81">
        <f t="shared" si="53"/>
        <v>0</v>
      </c>
      <c r="AP81">
        <f>IFERROR($X81*N112,0)</f>
        <v>0</v>
      </c>
      <c r="AQ81">
        <f>IFERROR($X81*O112,0)</f>
        <v>3.452883015005354E-6</v>
      </c>
      <c r="AS81" s="60">
        <v>2021</v>
      </c>
      <c r="AT81">
        <f t="shared" si="9"/>
        <v>1239.2513235591377</v>
      </c>
      <c r="AU81">
        <f t="shared" si="10"/>
        <v>32.448057389352179</v>
      </c>
      <c r="AV81">
        <f t="shared" si="11"/>
        <v>0</v>
      </c>
      <c r="AW81">
        <f t="shared" si="12"/>
        <v>0</v>
      </c>
      <c r="AX81">
        <f t="shared" si="13"/>
        <v>0</v>
      </c>
      <c r="AY81">
        <f t="shared" si="42"/>
        <v>2611.2023920831598</v>
      </c>
      <c r="AZ81">
        <f t="shared" si="43"/>
        <v>264.56587498548492</v>
      </c>
      <c r="BA81">
        <f t="shared" si="44"/>
        <v>0</v>
      </c>
      <c r="BB81">
        <f t="shared" si="17"/>
        <v>0</v>
      </c>
      <c r="BC81">
        <f t="shared" si="18"/>
        <v>8.3805485190330178E-4</v>
      </c>
      <c r="BE81" s="60">
        <v>2021</v>
      </c>
      <c r="BF81">
        <f t="shared" si="19"/>
        <v>47084.376626225181</v>
      </c>
      <c r="BG81">
        <f t="shared" si="20"/>
        <v>1232.8383483358207</v>
      </c>
      <c r="BH81">
        <f t="shared" si="21"/>
        <v>0</v>
      </c>
      <c r="BI81">
        <f t="shared" si="22"/>
        <v>0</v>
      </c>
      <c r="BJ81">
        <f t="shared" si="23"/>
        <v>0</v>
      </c>
      <c r="BK81">
        <f t="shared" si="45"/>
        <v>99210.575400508358</v>
      </c>
      <c r="BL81">
        <f t="shared" si="46"/>
        <v>10051.971753790045</v>
      </c>
      <c r="BM81">
        <f t="shared" si="47"/>
        <v>0</v>
      </c>
      <c r="BN81">
        <f t="shared" si="27"/>
        <v>0</v>
      </c>
      <c r="BO81">
        <f t="shared" si="28"/>
        <v>3.184123311413789E-2</v>
      </c>
      <c r="BQ81" s="60">
        <v>2021</v>
      </c>
      <c r="BR81">
        <f t="shared" si="29"/>
        <v>16070.513123771594</v>
      </c>
      <c r="BS81">
        <f t="shared" si="30"/>
        <v>420.78384118150501</v>
      </c>
      <c r="BT81">
        <f t="shared" si="31"/>
        <v>0</v>
      </c>
      <c r="BU81">
        <f t="shared" si="32"/>
        <v>0</v>
      </c>
      <c r="BV81">
        <f t="shared" si="33"/>
        <v>0</v>
      </c>
      <c r="BW81">
        <f t="shared" si="48"/>
        <v>33861.866042052839</v>
      </c>
      <c r="BX81">
        <f t="shared" si="49"/>
        <v>3430.8693363711036</v>
      </c>
      <c r="BY81">
        <f t="shared" si="50"/>
        <v>0</v>
      </c>
      <c r="BZ81">
        <f t="shared" si="36"/>
        <v>0</v>
      </c>
      <c r="CA81">
        <f t="shared" si="37"/>
        <v>1.0867829018953452E-2</v>
      </c>
    </row>
    <row r="82" spans="1:79" x14ac:dyDescent="0.3">
      <c r="A82" s="60">
        <v>1991</v>
      </c>
      <c r="B82" s="68" t="s">
        <v>313</v>
      </c>
      <c r="C82" s="62">
        <v>726.5</v>
      </c>
      <c r="D82" s="63" t="s">
        <v>312</v>
      </c>
      <c r="E82" s="67">
        <v>11.2</v>
      </c>
      <c r="F82" s="64" t="s">
        <v>312</v>
      </c>
      <c r="G82" s="212" t="s">
        <v>312</v>
      </c>
      <c r="H82" s="212"/>
      <c r="I82" s="213">
        <v>128.80000000000001</v>
      </c>
      <c r="J82" s="213"/>
      <c r="K82" s="212" t="s">
        <v>312</v>
      </c>
      <c r="L82" s="212"/>
      <c r="M82" s="62">
        <v>1.2</v>
      </c>
      <c r="N82" s="63" t="s">
        <v>312</v>
      </c>
      <c r="O82" s="63" t="s">
        <v>312</v>
      </c>
      <c r="P82" s="66">
        <v>867.7</v>
      </c>
      <c r="Q82">
        <f>SUM(AH51:AQ51,AT51:BC51,BF51:BO51,BR51:CA51)</f>
        <v>867238.59487488121</v>
      </c>
      <c r="R82" s="70">
        <v>2022</v>
      </c>
      <c r="S82" s="60">
        <v>5156</v>
      </c>
      <c r="T82" s="82">
        <v>71569</v>
      </c>
      <c r="U82" s="60">
        <v>83964</v>
      </c>
      <c r="V82" s="60">
        <v>5507</v>
      </c>
      <c r="W82" s="60">
        <f t="shared" si="2"/>
        <v>166196</v>
      </c>
      <c r="X82" s="81">
        <f t="shared" si="3"/>
        <v>3.102361067655058E-2</v>
      </c>
      <c r="Y82" s="81">
        <f t="shared" si="38"/>
        <v>0.43063009940070762</v>
      </c>
      <c r="Z82" s="81">
        <f t="shared" si="39"/>
        <v>0.50521071505932758</v>
      </c>
      <c r="AA82" s="81">
        <f t="shared" si="40"/>
        <v>3.3135574863414279E-2</v>
      </c>
      <c r="AB82" s="60">
        <v>0</v>
      </c>
      <c r="AC82" s="60">
        <v>42</v>
      </c>
      <c r="AD82" s="60">
        <v>0</v>
      </c>
      <c r="AE82" s="80">
        <v>166238</v>
      </c>
      <c r="AG82" s="60">
        <v>2022</v>
      </c>
      <c r="AH82">
        <f t="shared" si="4"/>
        <v>2255.4164961852275</v>
      </c>
      <c r="AI82">
        <f t="shared" si="51"/>
        <v>0</v>
      </c>
      <c r="AJ82">
        <f t="shared" si="6"/>
        <v>0</v>
      </c>
      <c r="AK82">
        <f t="shared" si="7"/>
        <v>0</v>
      </c>
      <c r="AL82">
        <f t="shared" si="8"/>
        <v>0</v>
      </c>
      <c r="AM82">
        <f t="shared" si="41"/>
        <v>2533.8736914486512</v>
      </c>
      <c r="AN82">
        <f t="shared" si="52"/>
        <v>366.94726708224022</v>
      </c>
      <c r="AO82">
        <f t="shared" si="53"/>
        <v>9.5118390334304082E-2</v>
      </c>
      <c r="AP82">
        <f>IFERROR($X82*N113,0)</f>
        <v>0</v>
      </c>
      <c r="AQ82">
        <f>IFERROR($X82*O113,0)</f>
        <v>0</v>
      </c>
      <c r="AS82" s="60">
        <v>2022</v>
      </c>
      <c r="AT82">
        <f t="shared" si="9"/>
        <v>31306.808226431447</v>
      </c>
      <c r="AU82">
        <f t="shared" si="10"/>
        <v>0</v>
      </c>
      <c r="AV82">
        <f t="shared" si="11"/>
        <v>0</v>
      </c>
      <c r="AW82">
        <f t="shared" si="12"/>
        <v>0</v>
      </c>
      <c r="AX82">
        <f t="shared" si="13"/>
        <v>0</v>
      </c>
      <c r="AY82">
        <f t="shared" si="42"/>
        <v>35171.995000637799</v>
      </c>
      <c r="AZ82">
        <f t="shared" si="43"/>
        <v>5093.4928157115701</v>
      </c>
      <c r="BA82">
        <f t="shared" si="44"/>
        <v>1.3203118847625697</v>
      </c>
      <c r="BB82">
        <f t="shared" si="17"/>
        <v>0</v>
      </c>
      <c r="BC82">
        <f t="shared" si="18"/>
        <v>0</v>
      </c>
      <c r="BE82" s="60">
        <v>2022</v>
      </c>
      <c r="BF82">
        <f t="shared" si="19"/>
        <v>36728.818984813115</v>
      </c>
      <c r="BG82">
        <f t="shared" si="20"/>
        <v>0</v>
      </c>
      <c r="BH82">
        <f t="shared" si="21"/>
        <v>0</v>
      </c>
      <c r="BI82">
        <f t="shared" si="22"/>
        <v>0</v>
      </c>
      <c r="BJ82">
        <f t="shared" si="23"/>
        <v>0</v>
      </c>
      <c r="BK82">
        <f t="shared" si="45"/>
        <v>41263.415560278227</v>
      </c>
      <c r="BL82">
        <f t="shared" si="46"/>
        <v>5975.6323377217259</v>
      </c>
      <c r="BM82">
        <f t="shared" si="47"/>
        <v>1.5489760523718983</v>
      </c>
      <c r="BN82">
        <f t="shared" si="27"/>
        <v>0</v>
      </c>
      <c r="BO82">
        <f t="shared" si="28"/>
        <v>0</v>
      </c>
      <c r="BQ82" s="60">
        <v>2022</v>
      </c>
      <c r="BR82">
        <f t="shared" si="29"/>
        <v>2408.956292570218</v>
      </c>
      <c r="BS82">
        <f t="shared" si="30"/>
        <v>0</v>
      </c>
      <c r="BT82">
        <f t="shared" si="31"/>
        <v>0</v>
      </c>
      <c r="BU82">
        <f t="shared" si="32"/>
        <v>0</v>
      </c>
      <c r="BV82">
        <f t="shared" si="33"/>
        <v>0</v>
      </c>
      <c r="BW82">
        <f t="shared" si="48"/>
        <v>2706.3697476353218</v>
      </c>
      <c r="BX82">
        <f t="shared" si="49"/>
        <v>391.92757948446405</v>
      </c>
      <c r="BY82">
        <f t="shared" si="50"/>
        <v>0.10159367253122818</v>
      </c>
      <c r="BZ82">
        <f t="shared" si="36"/>
        <v>0</v>
      </c>
      <c r="CA82">
        <f t="shared" si="37"/>
        <v>0</v>
      </c>
    </row>
    <row r="83" spans="1:79" x14ac:dyDescent="0.3">
      <c r="A83" s="60">
        <v>1992</v>
      </c>
      <c r="B83" s="68" t="s">
        <v>313</v>
      </c>
      <c r="C83" s="62">
        <v>803.7</v>
      </c>
      <c r="D83" s="63" t="s">
        <v>312</v>
      </c>
      <c r="E83" s="67">
        <v>9.1</v>
      </c>
      <c r="F83" s="64" t="s">
        <v>312</v>
      </c>
      <c r="G83" s="212" t="s">
        <v>312</v>
      </c>
      <c r="H83" s="212"/>
      <c r="I83" s="215">
        <v>89.349000000000004</v>
      </c>
      <c r="J83" s="215"/>
      <c r="K83" s="215">
        <v>0.58799999999999997</v>
      </c>
      <c r="L83" s="215"/>
      <c r="M83" s="62">
        <v>4.9000000000000004</v>
      </c>
      <c r="N83" s="63" t="s">
        <v>312</v>
      </c>
      <c r="O83" s="63" t="s">
        <v>312</v>
      </c>
      <c r="P83" s="66">
        <v>907.6</v>
      </c>
      <c r="Q83">
        <f>SUM(AH52:AQ52,AT52:BC52,BF52:BO52,BR52:CA52)</f>
        <v>904226.10758481047</v>
      </c>
      <c r="W83" s="60"/>
      <c r="X83" s="81"/>
      <c r="AG83" s="60"/>
    </row>
    <row r="84" spans="1:79" x14ac:dyDescent="0.3">
      <c r="A84" s="60">
        <v>1993</v>
      </c>
      <c r="B84" s="68" t="s">
        <v>313</v>
      </c>
      <c r="C84" s="62">
        <v>533.4</v>
      </c>
      <c r="D84" s="63" t="s">
        <v>312</v>
      </c>
      <c r="E84" s="69">
        <v>0.34399999999999997</v>
      </c>
      <c r="F84" s="64" t="s">
        <v>312</v>
      </c>
      <c r="G84" s="212" t="s">
        <v>312</v>
      </c>
      <c r="H84" s="212"/>
      <c r="I84" s="213">
        <v>95.5</v>
      </c>
      <c r="J84" s="213"/>
      <c r="K84" s="212" t="s">
        <v>312</v>
      </c>
      <c r="L84" s="212"/>
      <c r="M84" s="62">
        <v>1.5</v>
      </c>
      <c r="N84" s="63" t="s">
        <v>312</v>
      </c>
      <c r="O84" s="63" t="s">
        <v>312</v>
      </c>
      <c r="P84" s="66">
        <v>630.79999999999995</v>
      </c>
      <c r="Q84">
        <f>SUM(AH53:AQ53,AT53:BC53,BF53:BO53,BR53:CA53)</f>
        <v>630397.80539375846</v>
      </c>
      <c r="W84" s="60"/>
      <c r="X84" s="81"/>
      <c r="AG84" s="60"/>
    </row>
    <row r="85" spans="1:79" x14ac:dyDescent="0.3">
      <c r="A85" s="60">
        <v>1994</v>
      </c>
      <c r="B85" s="68" t="s">
        <v>313</v>
      </c>
      <c r="C85" s="62">
        <v>688.6</v>
      </c>
      <c r="D85" s="63" t="s">
        <v>312</v>
      </c>
      <c r="E85" s="67">
        <v>10.3</v>
      </c>
      <c r="F85" s="64" t="s">
        <v>312</v>
      </c>
      <c r="G85" s="212" t="s">
        <v>312</v>
      </c>
      <c r="H85" s="212"/>
      <c r="I85" s="213">
        <v>165.8</v>
      </c>
      <c r="J85" s="213"/>
      <c r="K85" s="216">
        <v>0.02</v>
      </c>
      <c r="L85" s="216"/>
      <c r="M85" s="62">
        <v>5.9</v>
      </c>
      <c r="N85" s="63" t="s">
        <v>312</v>
      </c>
      <c r="O85" s="63" t="s">
        <v>312</v>
      </c>
      <c r="P85" s="66">
        <v>870.7</v>
      </c>
      <c r="Q85">
        <f>SUM(AH54:AQ54,AT54:BC54,BF54:BO54,BR54:CA54)</f>
        <v>869296.1803192941</v>
      </c>
      <c r="W85" s="60"/>
      <c r="X85" s="81"/>
      <c r="AG85" s="60"/>
    </row>
    <row r="86" spans="1:79" x14ac:dyDescent="0.3">
      <c r="A86" s="60">
        <v>1995</v>
      </c>
      <c r="B86" s="68" t="s">
        <v>313</v>
      </c>
      <c r="C86" s="62">
        <v>672.6</v>
      </c>
      <c r="D86" s="63" t="s">
        <v>312</v>
      </c>
      <c r="E86" s="63" t="s">
        <v>312</v>
      </c>
      <c r="F86" s="64" t="s">
        <v>312</v>
      </c>
      <c r="G86" s="212" t="s">
        <v>312</v>
      </c>
      <c r="H86" s="212"/>
      <c r="I86" s="213">
        <v>263.39999999999998</v>
      </c>
      <c r="J86" s="213"/>
      <c r="K86" s="216">
        <v>0.04</v>
      </c>
      <c r="L86" s="216"/>
      <c r="M86" s="62">
        <v>6.7</v>
      </c>
      <c r="N86" s="63" t="s">
        <v>312</v>
      </c>
      <c r="O86" s="63" t="s">
        <v>312</v>
      </c>
      <c r="P86" s="66">
        <v>942.8</v>
      </c>
      <c r="Q86">
        <f>SUM(AH55:AQ55,AT55:BC55,BF55:BO55,BR55:CA55)</f>
        <v>939315.1133105862</v>
      </c>
      <c r="W86" s="60"/>
      <c r="X86" s="81"/>
      <c r="AG86" s="60"/>
    </row>
    <row r="87" spans="1:79" x14ac:dyDescent="0.3">
      <c r="A87" s="60">
        <v>1996</v>
      </c>
      <c r="B87" s="68" t="s">
        <v>313</v>
      </c>
      <c r="C87" s="62">
        <v>649.5</v>
      </c>
      <c r="D87" s="63" t="s">
        <v>312</v>
      </c>
      <c r="E87" s="70">
        <v>5</v>
      </c>
      <c r="F87" s="64" t="s">
        <v>312</v>
      </c>
      <c r="G87" s="212" t="s">
        <v>312</v>
      </c>
      <c r="H87" s="212"/>
      <c r="I87" s="213">
        <v>160.69999999999999</v>
      </c>
      <c r="J87" s="213"/>
      <c r="K87" s="212" t="s">
        <v>312</v>
      </c>
      <c r="L87" s="212"/>
      <c r="M87" s="62">
        <v>9.6999999999999993</v>
      </c>
      <c r="N87" s="63" t="s">
        <v>312</v>
      </c>
      <c r="O87" s="63" t="s">
        <v>312</v>
      </c>
      <c r="P87" s="66">
        <v>824.8</v>
      </c>
      <c r="Q87">
        <f>SUM(AH56:AQ56,AT56:BC56,BF56:BO56,BR56:CA56)</f>
        <v>821345.08940742211</v>
      </c>
      <c r="W87" s="60"/>
      <c r="X87" s="81"/>
      <c r="AG87" s="60"/>
    </row>
    <row r="88" spans="1:79" x14ac:dyDescent="0.3">
      <c r="A88" s="60">
        <v>1997</v>
      </c>
      <c r="B88" s="68" t="s">
        <v>313</v>
      </c>
      <c r="C88" s="62">
        <v>831.8</v>
      </c>
      <c r="D88" s="63" t="s">
        <v>312</v>
      </c>
      <c r="E88" s="67">
        <v>11.2</v>
      </c>
      <c r="F88" s="64" t="s">
        <v>312</v>
      </c>
      <c r="G88" s="212" t="s">
        <v>312</v>
      </c>
      <c r="H88" s="212"/>
      <c r="I88" s="215">
        <v>350.209</v>
      </c>
      <c r="J88" s="215"/>
      <c r="K88" s="215">
        <v>1E-3</v>
      </c>
      <c r="L88" s="215"/>
      <c r="M88" s="62">
        <v>24.6</v>
      </c>
      <c r="N88" s="63" t="s">
        <v>312</v>
      </c>
      <c r="O88" s="63" t="s">
        <v>312</v>
      </c>
      <c r="P88" s="66">
        <v>1217.8</v>
      </c>
      <c r="Q88">
        <f>SUM(AH57:AQ57,AT57:BC57,BF57:BO57,BR57:CA57)</f>
        <v>1209080.0376787256</v>
      </c>
      <c r="W88" s="60"/>
      <c r="X88" s="81"/>
      <c r="AG88" s="60"/>
    </row>
    <row r="89" spans="1:79" x14ac:dyDescent="0.3">
      <c r="A89" s="60">
        <v>1998</v>
      </c>
      <c r="B89" s="68" t="s">
        <v>313</v>
      </c>
      <c r="C89" s="62">
        <v>628.20000000000005</v>
      </c>
      <c r="D89" s="63" t="s">
        <v>312</v>
      </c>
      <c r="E89" s="70">
        <v>11</v>
      </c>
      <c r="F89" s="64" t="s">
        <v>312</v>
      </c>
      <c r="G89" s="212" t="s">
        <v>312</v>
      </c>
      <c r="H89" s="212"/>
      <c r="I89" s="213">
        <v>343.3</v>
      </c>
      <c r="J89" s="213"/>
      <c r="K89" s="215">
        <v>8.5649999999999995</v>
      </c>
      <c r="L89" s="215"/>
      <c r="M89" s="62">
        <v>23.8</v>
      </c>
      <c r="N89" s="63" t="s">
        <v>312</v>
      </c>
      <c r="O89" s="63" t="s">
        <v>312</v>
      </c>
      <c r="P89" s="66">
        <v>1014.8</v>
      </c>
      <c r="Q89">
        <f>SUM(AH58:AQ58,AT58:BC58,BF58:BO58,BR58:CA58)</f>
        <v>1002873.5789573647</v>
      </c>
      <c r="W89" s="60"/>
      <c r="X89" s="81"/>
      <c r="AG89" s="60"/>
    </row>
    <row r="90" spans="1:79" x14ac:dyDescent="0.3">
      <c r="A90" s="60">
        <v>1999</v>
      </c>
      <c r="B90" s="68" t="s">
        <v>313</v>
      </c>
      <c r="C90" s="62">
        <v>511.3</v>
      </c>
      <c r="D90" s="63" t="s">
        <v>312</v>
      </c>
      <c r="E90" s="67">
        <v>13.2</v>
      </c>
      <c r="F90" s="66">
        <v>0.4</v>
      </c>
      <c r="G90" s="212" t="s">
        <v>312</v>
      </c>
      <c r="H90" s="212"/>
      <c r="I90" s="213">
        <v>187.6</v>
      </c>
      <c r="J90" s="213"/>
      <c r="K90" s="216">
        <v>23.21</v>
      </c>
      <c r="L90" s="216"/>
      <c r="M90" s="62">
        <v>11.5</v>
      </c>
      <c r="N90" s="63" t="s">
        <v>312</v>
      </c>
      <c r="O90" s="63" t="s">
        <v>312</v>
      </c>
      <c r="P90" s="66">
        <v>747.1</v>
      </c>
      <c r="Q90">
        <f>SUM(AH59:AQ59,AT59:BC59,BF59:BO59,BR59:CA59)</f>
        <v>727320.56725591992</v>
      </c>
      <c r="W90" s="60"/>
      <c r="X90" s="81"/>
      <c r="AG90" s="60"/>
    </row>
    <row r="91" spans="1:79" x14ac:dyDescent="0.3">
      <c r="A91" s="60">
        <v>2000</v>
      </c>
      <c r="B91" s="68" t="s">
        <v>313</v>
      </c>
      <c r="C91" s="62">
        <v>557.29999999999995</v>
      </c>
      <c r="D91" s="63" t="s">
        <v>312</v>
      </c>
      <c r="E91" s="63" t="s">
        <v>312</v>
      </c>
      <c r="F91" s="64" t="s">
        <v>312</v>
      </c>
      <c r="G91" s="212" t="s">
        <v>312</v>
      </c>
      <c r="H91" s="212"/>
      <c r="I91" s="214">
        <v>119</v>
      </c>
      <c r="J91" s="214"/>
      <c r="K91" s="215">
        <v>28.643000000000001</v>
      </c>
      <c r="L91" s="215"/>
      <c r="M91" s="62">
        <v>10.8</v>
      </c>
      <c r="N91" s="63" t="s">
        <v>312</v>
      </c>
      <c r="O91" s="63" t="s">
        <v>312</v>
      </c>
      <c r="P91" s="66">
        <v>715.7</v>
      </c>
      <c r="Q91">
        <f>SUM(AH60:AQ60,AT60:BC60,BF60:BO60,BR60:CA60)</f>
        <v>694954.83649909357</v>
      </c>
      <c r="W91" s="60"/>
      <c r="X91" s="81"/>
      <c r="AG91" s="60"/>
    </row>
    <row r="92" spans="1:79" x14ac:dyDescent="0.3">
      <c r="A92" s="60">
        <v>2001</v>
      </c>
      <c r="B92" s="68" t="s">
        <v>313</v>
      </c>
      <c r="C92" s="62">
        <v>650</v>
      </c>
      <c r="D92" s="63" t="s">
        <v>312</v>
      </c>
      <c r="E92" s="63" t="s">
        <v>312</v>
      </c>
      <c r="F92" s="64" t="s">
        <v>312</v>
      </c>
      <c r="G92" s="65" t="s">
        <v>312</v>
      </c>
      <c r="H92" s="214">
        <v>183</v>
      </c>
      <c r="I92" s="214"/>
      <c r="J92" s="215">
        <v>49.978999999999999</v>
      </c>
      <c r="K92" s="215"/>
      <c r="L92" s="213">
        <v>1.3</v>
      </c>
      <c r="M92" s="213"/>
      <c r="N92" s="65" t="s">
        <v>312</v>
      </c>
      <c r="O92" s="63" t="s">
        <v>312</v>
      </c>
      <c r="P92" s="66">
        <v>884.3</v>
      </c>
      <c r="Q92">
        <f>SUM(AH61:AQ61,AT61:BC61,BF61:BO61,BR61:CA61)</f>
        <v>852854.48938332661</v>
      </c>
      <c r="W92" s="60"/>
      <c r="X92" s="81"/>
      <c r="AG92" s="60"/>
    </row>
    <row r="93" spans="1:79" x14ac:dyDescent="0.3">
      <c r="A93" s="60">
        <v>2002</v>
      </c>
      <c r="B93" s="68" t="s">
        <v>313</v>
      </c>
      <c r="C93" s="62">
        <v>659.5</v>
      </c>
      <c r="D93" s="63" t="s">
        <v>312</v>
      </c>
      <c r="E93" s="69">
        <v>2.5000000000000001E-2</v>
      </c>
      <c r="F93" s="64" t="s">
        <v>312</v>
      </c>
      <c r="G93" s="65" t="s">
        <v>312</v>
      </c>
      <c r="H93" s="214">
        <v>176</v>
      </c>
      <c r="I93" s="214"/>
      <c r="J93" s="215">
        <v>19.210999999999999</v>
      </c>
      <c r="K93" s="215"/>
      <c r="L93" s="213">
        <v>4.9000000000000004</v>
      </c>
      <c r="M93" s="213"/>
      <c r="N93" s="65" t="s">
        <v>312</v>
      </c>
      <c r="O93" s="63" t="s">
        <v>312</v>
      </c>
      <c r="P93" s="66">
        <v>859.6</v>
      </c>
      <c r="Q93">
        <f>SUM(AH62:AQ62,AT62:BC62,BF62:BO62,BR62:CA62)</f>
        <v>842502.60237465764</v>
      </c>
      <c r="W93" s="60"/>
      <c r="X93" s="81"/>
      <c r="AG93" s="60"/>
    </row>
    <row r="94" spans="1:79" x14ac:dyDescent="0.3">
      <c r="A94" s="60">
        <v>2003</v>
      </c>
      <c r="B94" s="68" t="s">
        <v>313</v>
      </c>
      <c r="C94" s="62">
        <v>282.8</v>
      </c>
      <c r="D94" s="63" t="s">
        <v>312</v>
      </c>
      <c r="E94" s="63" t="s">
        <v>312</v>
      </c>
      <c r="F94" s="64" t="s">
        <v>312</v>
      </c>
      <c r="G94" s="65" t="s">
        <v>312</v>
      </c>
      <c r="H94" s="213">
        <v>29.6</v>
      </c>
      <c r="I94" s="213"/>
      <c r="J94" s="215">
        <v>21.821999999999999</v>
      </c>
      <c r="K94" s="215"/>
      <c r="L94" s="213">
        <v>0.5</v>
      </c>
      <c r="M94" s="213"/>
      <c r="N94" s="65" t="s">
        <v>312</v>
      </c>
      <c r="O94" s="63" t="s">
        <v>312</v>
      </c>
      <c r="P94" s="66">
        <v>334.7</v>
      </c>
      <c r="Q94">
        <f>SUM(AH63:AQ63,AT63:BC63,BF63:BO63,BR63:CA63)</f>
        <v>322793.79476165405</v>
      </c>
      <c r="W94" s="60"/>
      <c r="X94" s="81"/>
      <c r="AG94" s="60"/>
    </row>
    <row r="95" spans="1:79" x14ac:dyDescent="0.3">
      <c r="A95" s="60">
        <v>2004</v>
      </c>
      <c r="B95" s="68" t="s">
        <v>313</v>
      </c>
      <c r="C95" s="62">
        <v>288.8</v>
      </c>
      <c r="D95" s="67">
        <v>2.7</v>
      </c>
      <c r="E95" s="63" t="s">
        <v>312</v>
      </c>
      <c r="F95" s="64" t="s">
        <v>312</v>
      </c>
      <c r="G95" s="65" t="s">
        <v>312</v>
      </c>
      <c r="H95" s="213">
        <v>48.5</v>
      </c>
      <c r="I95" s="213"/>
      <c r="J95" s="215">
        <v>33.331000000000003</v>
      </c>
      <c r="K95" s="215"/>
      <c r="L95" s="212" t="s">
        <v>312</v>
      </c>
      <c r="M95" s="212"/>
      <c r="N95" s="65" t="s">
        <v>312</v>
      </c>
      <c r="O95" s="63" t="s">
        <v>312</v>
      </c>
      <c r="P95" s="66">
        <v>373.3</v>
      </c>
      <c r="Q95">
        <f>SUM(AH64:AQ64,AT64:BC64,BF64:BO64,BR64:CA64)</f>
        <v>354073.31543024565</v>
      </c>
      <c r="W95" s="60"/>
      <c r="X95" s="81"/>
      <c r="AG95" s="60"/>
    </row>
    <row r="96" spans="1:79" x14ac:dyDescent="0.3">
      <c r="A96" s="60">
        <v>2005</v>
      </c>
      <c r="B96" s="68" t="s">
        <v>313</v>
      </c>
      <c r="C96" s="62">
        <v>158.9</v>
      </c>
      <c r="D96" s="63" t="s">
        <v>312</v>
      </c>
      <c r="E96" s="63" t="s">
        <v>312</v>
      </c>
      <c r="F96" s="64" t="s">
        <v>312</v>
      </c>
      <c r="G96" s="65" t="s">
        <v>312</v>
      </c>
      <c r="H96" s="213">
        <v>17.3</v>
      </c>
      <c r="I96" s="213"/>
      <c r="J96" s="215">
        <v>0.47199999999999998</v>
      </c>
      <c r="K96" s="215"/>
      <c r="L96" s="212" t="s">
        <v>312</v>
      </c>
      <c r="M96" s="212"/>
      <c r="N96" s="65" t="s">
        <v>312</v>
      </c>
      <c r="O96" s="63" t="s">
        <v>312</v>
      </c>
      <c r="P96" s="66">
        <v>176.6</v>
      </c>
      <c r="Q96">
        <f>SUM(AH65:AQ65,AT65:BC65,BF65:BO65,BR65:CA65)</f>
        <v>176334.12238279634</v>
      </c>
      <c r="W96" s="60"/>
      <c r="X96" s="81"/>
      <c r="AG96" s="60"/>
    </row>
    <row r="97" spans="1:33" x14ac:dyDescent="0.3">
      <c r="A97" s="60">
        <v>2006</v>
      </c>
      <c r="B97" s="68" t="s">
        <v>313</v>
      </c>
      <c r="C97" s="62">
        <v>255.4</v>
      </c>
      <c r="D97" s="67">
        <v>3.2</v>
      </c>
      <c r="E97" s="63" t="s">
        <v>312</v>
      </c>
      <c r="F97" s="64" t="s">
        <v>312</v>
      </c>
      <c r="G97" s="65" t="s">
        <v>312</v>
      </c>
      <c r="H97" s="213">
        <v>5.6</v>
      </c>
      <c r="I97" s="213"/>
      <c r="J97" s="215">
        <v>27.858000000000001</v>
      </c>
      <c r="K97" s="215"/>
      <c r="L97" s="212" t="s">
        <v>312</v>
      </c>
      <c r="M97" s="212"/>
      <c r="N97" s="65" t="s">
        <v>312</v>
      </c>
      <c r="O97" s="63" t="s">
        <v>312</v>
      </c>
      <c r="P97" s="66">
        <v>292.8</v>
      </c>
      <c r="Q97">
        <f>SUM(AH66:AQ66,AT66:BC66,BF66:BO66,BR66:CA66)</f>
        <v>292058.00000000006</v>
      </c>
      <c r="W97" s="60"/>
      <c r="X97" s="81"/>
      <c r="AG97" s="60"/>
    </row>
    <row r="98" spans="1:33" x14ac:dyDescent="0.3">
      <c r="A98" s="60">
        <v>2007</v>
      </c>
      <c r="B98" s="68" t="s">
        <v>313</v>
      </c>
      <c r="C98" s="62">
        <v>166.9</v>
      </c>
      <c r="D98" s="70">
        <v>1</v>
      </c>
      <c r="E98" s="70">
        <v>2</v>
      </c>
      <c r="F98" s="64" t="s">
        <v>312</v>
      </c>
      <c r="G98" s="65" t="s">
        <v>312</v>
      </c>
      <c r="H98" s="213">
        <v>51.1</v>
      </c>
      <c r="I98" s="213"/>
      <c r="J98" s="215">
        <v>7.875</v>
      </c>
      <c r="K98" s="215"/>
      <c r="L98" s="214">
        <v>1</v>
      </c>
      <c r="M98" s="214"/>
      <c r="N98" s="65" t="s">
        <v>312</v>
      </c>
      <c r="O98" s="63" t="s">
        <v>312</v>
      </c>
      <c r="P98" s="66">
        <v>229.9</v>
      </c>
      <c r="Q98">
        <f>SUM(AH67:AQ67,AT67:BC67,BF67:BO67,BR67:CA67)</f>
        <v>229875</v>
      </c>
      <c r="W98" s="60"/>
      <c r="X98" s="81"/>
      <c r="AG98" s="60"/>
    </row>
    <row r="99" spans="1:33" x14ac:dyDescent="0.3">
      <c r="A99" s="60">
        <v>2008</v>
      </c>
      <c r="B99" s="68" t="s">
        <v>313</v>
      </c>
      <c r="C99" s="62">
        <v>246.9</v>
      </c>
      <c r="D99" s="67">
        <v>4.4000000000000004</v>
      </c>
      <c r="E99" s="67">
        <v>2.4</v>
      </c>
      <c r="F99" s="64" t="s">
        <v>312</v>
      </c>
      <c r="G99" s="65" t="s">
        <v>312</v>
      </c>
      <c r="H99" s="213">
        <v>81.599999999999994</v>
      </c>
      <c r="I99" s="213"/>
      <c r="J99" s="216">
        <v>12.51</v>
      </c>
      <c r="K99" s="216"/>
      <c r="L99" s="212" t="s">
        <v>312</v>
      </c>
      <c r="M99" s="212"/>
      <c r="N99" s="65" t="s">
        <v>312</v>
      </c>
      <c r="O99" s="63" t="s">
        <v>312</v>
      </c>
      <c r="P99" s="66">
        <v>347.8</v>
      </c>
      <c r="Q99">
        <f>SUM(AH68:AQ68,AT68:BC68,BF68:BO68,BR68:CA68)</f>
        <v>347810</v>
      </c>
      <c r="W99" s="60"/>
      <c r="X99" s="81"/>
      <c r="AG99" s="60"/>
    </row>
    <row r="100" spans="1:33" x14ac:dyDescent="0.3">
      <c r="A100" s="60">
        <v>2009</v>
      </c>
      <c r="B100" s="68" t="s">
        <v>313</v>
      </c>
      <c r="C100" s="62">
        <v>293</v>
      </c>
      <c r="D100" s="67">
        <v>12.2</v>
      </c>
      <c r="E100" s="67">
        <v>2.5</v>
      </c>
      <c r="F100" s="64" t="s">
        <v>312</v>
      </c>
      <c r="G100" s="62">
        <v>1.8</v>
      </c>
      <c r="H100" s="213">
        <v>27.4</v>
      </c>
      <c r="I100" s="213"/>
      <c r="J100" s="213">
        <v>12.4</v>
      </c>
      <c r="K100" s="213"/>
      <c r="L100" s="213">
        <v>3.6</v>
      </c>
      <c r="M100" s="213"/>
      <c r="N100" s="65" t="s">
        <v>312</v>
      </c>
      <c r="O100" s="63" t="s">
        <v>312</v>
      </c>
      <c r="P100" s="66">
        <v>352.9</v>
      </c>
      <c r="Q100">
        <f>SUM(AH69:AQ69,AT69:BC69,BF69:BO69,BR69:CA69)</f>
        <v>352900.00000000006</v>
      </c>
      <c r="W100" s="60"/>
      <c r="X100" s="81"/>
      <c r="AG100" s="60"/>
    </row>
    <row r="101" spans="1:33" x14ac:dyDescent="0.3">
      <c r="A101" s="60">
        <v>2010</v>
      </c>
      <c r="B101" s="68" t="s">
        <v>313</v>
      </c>
      <c r="C101" s="62">
        <v>285.89999999999998</v>
      </c>
      <c r="D101" s="70">
        <v>13</v>
      </c>
      <c r="E101" s="63" t="s">
        <v>312</v>
      </c>
      <c r="F101" s="64" t="s">
        <v>312</v>
      </c>
      <c r="G101" s="65" t="s">
        <v>312</v>
      </c>
      <c r="H101" s="214">
        <v>78</v>
      </c>
      <c r="I101" s="214"/>
      <c r="J101" s="216">
        <v>32.72</v>
      </c>
      <c r="K101" s="216"/>
      <c r="L101" s="214">
        <v>4</v>
      </c>
      <c r="M101" s="214"/>
      <c r="N101" s="62">
        <v>0.6</v>
      </c>
      <c r="O101" s="63" t="s">
        <v>312</v>
      </c>
      <c r="P101" s="66">
        <v>414.2</v>
      </c>
      <c r="Q101">
        <f>SUM(AH70:AQ70,AT70:BC70,BF70:BO70,BR70:CA70)</f>
        <v>413784.54740440805</v>
      </c>
      <c r="W101" s="60"/>
      <c r="X101" s="81"/>
      <c r="AG101" s="60"/>
    </row>
    <row r="102" spans="1:33" x14ac:dyDescent="0.3">
      <c r="A102" s="60">
        <v>2011</v>
      </c>
      <c r="B102" s="68" t="s">
        <v>313</v>
      </c>
      <c r="C102" s="62">
        <v>278.5</v>
      </c>
      <c r="D102" s="67">
        <v>9.8000000000000007</v>
      </c>
      <c r="E102" s="63" t="s">
        <v>312</v>
      </c>
      <c r="F102" s="64" t="s">
        <v>312</v>
      </c>
      <c r="G102" s="65" t="s">
        <v>312</v>
      </c>
      <c r="H102" s="214">
        <v>109</v>
      </c>
      <c r="I102" s="214"/>
      <c r="J102" s="215">
        <v>32.716999999999999</v>
      </c>
      <c r="K102" s="215"/>
      <c r="L102" s="213">
        <v>6.1</v>
      </c>
      <c r="M102" s="213"/>
      <c r="N102" s="73">
        <v>1.65</v>
      </c>
      <c r="O102" s="63" t="s">
        <v>312</v>
      </c>
      <c r="P102" s="66">
        <v>437.8</v>
      </c>
      <c r="Q102">
        <f>SUM(AH71:AQ71,AT71:BC71,BF71:BO71,BR71:CA71)</f>
        <v>436559.80983108864</v>
      </c>
      <c r="W102" s="60"/>
      <c r="X102" s="81"/>
      <c r="AG102" s="60"/>
    </row>
    <row r="103" spans="1:33" x14ac:dyDescent="0.3">
      <c r="A103" s="60">
        <v>2012</v>
      </c>
      <c r="B103" s="68" t="s">
        <v>313</v>
      </c>
      <c r="C103" s="62">
        <v>51.8</v>
      </c>
      <c r="D103" s="74">
        <v>1.70844</v>
      </c>
      <c r="E103" s="63" t="s">
        <v>312</v>
      </c>
      <c r="F103" s="64" t="s">
        <v>312</v>
      </c>
      <c r="G103" s="71">
        <v>0.317</v>
      </c>
      <c r="H103" s="218">
        <v>42.480400000000003</v>
      </c>
      <c r="I103" s="218"/>
      <c r="J103" s="215">
        <v>5.6520000000000001</v>
      </c>
      <c r="K103" s="215"/>
      <c r="L103" s="212" t="s">
        <v>312</v>
      </c>
      <c r="M103" s="212"/>
      <c r="N103" s="65" t="s">
        <v>312</v>
      </c>
      <c r="O103" s="74">
        <v>3.2799999999999999E-3</v>
      </c>
      <c r="P103" s="66">
        <v>101.9</v>
      </c>
      <c r="Q103">
        <f>SUM(AH72:AQ72,AT72:BC72,BF72:BO72,BR72:CA72)</f>
        <v>101959.63478630094</v>
      </c>
      <c r="W103" s="60"/>
      <c r="X103" s="81"/>
      <c r="AG103" s="60"/>
    </row>
    <row r="104" spans="1:33" x14ac:dyDescent="0.3">
      <c r="A104" s="60">
        <v>2013</v>
      </c>
      <c r="B104" s="68" t="s">
        <v>313</v>
      </c>
      <c r="C104" s="62">
        <v>208.7</v>
      </c>
      <c r="D104" s="74">
        <v>7.8983299999999996</v>
      </c>
      <c r="E104" s="63" t="s">
        <v>312</v>
      </c>
      <c r="F104" s="64" t="s">
        <v>312</v>
      </c>
      <c r="G104" s="71">
        <v>0.38700000000000001</v>
      </c>
      <c r="H104" s="217">
        <v>30.446149999999999</v>
      </c>
      <c r="I104" s="217"/>
      <c r="J104" s="215">
        <v>26.811</v>
      </c>
      <c r="K104" s="215"/>
      <c r="L104" s="215">
        <v>2.4359999999999999</v>
      </c>
      <c r="M104" s="215"/>
      <c r="N104" s="75">
        <v>1.3203499999999999</v>
      </c>
      <c r="O104" s="74">
        <v>3.8700000000000002E-3</v>
      </c>
      <c r="P104" s="66">
        <v>278</v>
      </c>
      <c r="Q104">
        <f>SUM(AH73:AQ73,AT73:BC73,BF73:BO73,BR73:CA73)</f>
        <v>276980.30180810433</v>
      </c>
      <c r="W104" s="60"/>
      <c r="X104" s="81"/>
      <c r="AG104" s="60"/>
    </row>
    <row r="105" spans="1:33" x14ac:dyDescent="0.3">
      <c r="A105" s="60">
        <v>2014</v>
      </c>
      <c r="B105" s="68" t="s">
        <v>313</v>
      </c>
      <c r="C105" s="62">
        <v>156.5</v>
      </c>
      <c r="D105" s="74">
        <v>5.0519600000000002</v>
      </c>
      <c r="E105" s="63" t="s">
        <v>312</v>
      </c>
      <c r="F105" s="64" t="s">
        <v>312</v>
      </c>
      <c r="G105" s="65" t="s">
        <v>312</v>
      </c>
      <c r="H105" s="217">
        <v>82.498850000000004</v>
      </c>
      <c r="I105" s="217"/>
      <c r="J105" s="215">
        <v>18.815000000000001</v>
      </c>
      <c r="K105" s="215"/>
      <c r="L105" s="216">
        <v>0.03</v>
      </c>
      <c r="M105" s="216"/>
      <c r="N105" s="75">
        <v>0.82462999999999997</v>
      </c>
      <c r="O105" s="74">
        <v>2.6199999999999999E-3</v>
      </c>
      <c r="P105" s="66">
        <v>263.8</v>
      </c>
      <c r="Q105">
        <f>SUM(AH74:AQ74,AT74:BC74,BF74:BO74,BR74:CA74)</f>
        <v>263412.61046438816</v>
      </c>
      <c r="W105" s="60"/>
      <c r="X105" s="81"/>
      <c r="AG105" s="60"/>
    </row>
    <row r="106" spans="1:33" x14ac:dyDescent="0.3">
      <c r="A106" s="60">
        <v>2015</v>
      </c>
      <c r="B106" s="68" t="s">
        <v>313</v>
      </c>
      <c r="C106" s="62">
        <v>166.5</v>
      </c>
      <c r="D106" s="74">
        <v>9.0974500000000003</v>
      </c>
      <c r="E106" s="63" t="s">
        <v>312</v>
      </c>
      <c r="F106" s="64" t="s">
        <v>312</v>
      </c>
      <c r="G106" s="65" t="s">
        <v>312</v>
      </c>
      <c r="H106" s="217">
        <v>100.85862</v>
      </c>
      <c r="I106" s="217"/>
      <c r="J106" s="217">
        <v>33.438789999999997</v>
      </c>
      <c r="K106" s="217"/>
      <c r="L106" s="217">
        <v>2.0000300000000002</v>
      </c>
      <c r="M106" s="217"/>
      <c r="N106" s="65" t="s">
        <v>312</v>
      </c>
      <c r="O106" s="76">
        <v>4.0000000000000003E-5</v>
      </c>
      <c r="P106" s="66">
        <v>311.89999999999998</v>
      </c>
      <c r="Q106">
        <f>SUM(AH75:AQ75,AT75:BC75,BF75:BO75,BR75:CA75)</f>
        <v>311894.90912092052</v>
      </c>
      <c r="W106" s="60"/>
      <c r="X106" s="81"/>
      <c r="AG106" s="60"/>
    </row>
    <row r="107" spans="1:33" x14ac:dyDescent="0.3">
      <c r="A107" s="60">
        <v>2016</v>
      </c>
      <c r="B107" s="68" t="s">
        <v>313</v>
      </c>
      <c r="C107" s="62">
        <v>28.4</v>
      </c>
      <c r="D107" s="63" t="s">
        <v>312</v>
      </c>
      <c r="E107" s="63" t="s">
        <v>312</v>
      </c>
      <c r="F107" s="64" t="s">
        <v>312</v>
      </c>
      <c r="G107" s="65" t="s">
        <v>312</v>
      </c>
      <c r="H107" s="217">
        <v>40.867359999999998</v>
      </c>
      <c r="I107" s="217"/>
      <c r="J107" s="218">
        <v>4.2595000000000001</v>
      </c>
      <c r="K107" s="218"/>
      <c r="L107" s="212" t="s">
        <v>312</v>
      </c>
      <c r="M107" s="212"/>
      <c r="N107" s="65" t="s">
        <v>312</v>
      </c>
      <c r="O107" s="63" t="s">
        <v>312</v>
      </c>
      <c r="P107" s="66">
        <v>73.5</v>
      </c>
      <c r="Q107">
        <f>SUM(AH76:AQ76,AT76:BC76,BF76:BO76,BR76:CA76)</f>
        <v>73526.859999999986</v>
      </c>
      <c r="W107" s="60"/>
      <c r="X107" s="81"/>
      <c r="AG107" s="60"/>
    </row>
    <row r="108" spans="1:33" x14ac:dyDescent="0.3">
      <c r="A108" s="60">
        <v>2017</v>
      </c>
      <c r="B108" s="68" t="s">
        <v>313</v>
      </c>
      <c r="C108" s="62">
        <v>353.9</v>
      </c>
      <c r="D108" s="77">
        <v>5.7984999999999998</v>
      </c>
      <c r="E108" s="63" t="s">
        <v>312</v>
      </c>
      <c r="F108" s="64" t="s">
        <v>312</v>
      </c>
      <c r="G108" s="65" t="s">
        <v>312</v>
      </c>
      <c r="H108" s="217">
        <v>120.20534000000001</v>
      </c>
      <c r="I108" s="217"/>
      <c r="J108" s="217">
        <v>42.336239999999997</v>
      </c>
      <c r="K108" s="217"/>
      <c r="L108" s="217">
        <v>3.32389</v>
      </c>
      <c r="M108" s="217"/>
      <c r="N108" s="65" t="s">
        <v>312</v>
      </c>
      <c r="O108" s="63" t="s">
        <v>312</v>
      </c>
      <c r="P108" s="66">
        <v>525.5</v>
      </c>
      <c r="Q108">
        <f>SUM(AH77:AQ77,AT77:BC77,BF77:BO77,BR77:CA77)</f>
        <v>525563.97</v>
      </c>
      <c r="W108" s="60"/>
      <c r="X108" s="81"/>
      <c r="AG108" s="60"/>
    </row>
    <row r="109" spans="1:33" x14ac:dyDescent="0.3">
      <c r="A109" s="60">
        <v>2018</v>
      </c>
      <c r="B109" s="68" t="s">
        <v>313</v>
      </c>
      <c r="C109" s="62">
        <v>175.6</v>
      </c>
      <c r="D109" s="69">
        <v>5.9370000000000003</v>
      </c>
      <c r="E109" s="63" t="s">
        <v>312</v>
      </c>
      <c r="F109" s="64" t="s">
        <v>312</v>
      </c>
      <c r="G109" s="65" t="s">
        <v>312</v>
      </c>
      <c r="H109" s="217">
        <v>69.530760000000001</v>
      </c>
      <c r="I109" s="217"/>
      <c r="J109" s="219">
        <v>16.655512000000002</v>
      </c>
      <c r="K109" s="219"/>
      <c r="L109" s="219">
        <v>1.848779</v>
      </c>
      <c r="M109" s="219"/>
      <c r="N109" s="65" t="s">
        <v>312</v>
      </c>
      <c r="O109" s="63" t="s">
        <v>312</v>
      </c>
      <c r="P109" s="66">
        <v>269.60000000000002</v>
      </c>
      <c r="Q109">
        <f>SUM(AH78:AQ78,AT78:BC78,BF78:BO78,BR78:CA78)</f>
        <v>269572.05100000004</v>
      </c>
      <c r="W109" s="60"/>
      <c r="X109" s="81"/>
      <c r="AG109" s="60"/>
    </row>
    <row r="110" spans="1:33" x14ac:dyDescent="0.3">
      <c r="A110" s="60">
        <v>2019</v>
      </c>
      <c r="B110" s="68" t="s">
        <v>313</v>
      </c>
      <c r="C110" s="62">
        <v>93.7</v>
      </c>
      <c r="D110" s="72">
        <v>3.95</v>
      </c>
      <c r="E110" s="63" t="s">
        <v>312</v>
      </c>
      <c r="F110" s="64" t="s">
        <v>312</v>
      </c>
      <c r="G110" s="78">
        <v>1.2E-5</v>
      </c>
      <c r="H110" s="218">
        <v>124.7855</v>
      </c>
      <c r="I110" s="218"/>
      <c r="J110" s="217">
        <v>11.543340000000001</v>
      </c>
      <c r="K110" s="217"/>
      <c r="L110" s="217">
        <v>1.05792</v>
      </c>
      <c r="M110" s="217"/>
      <c r="N110" s="65" t="s">
        <v>312</v>
      </c>
      <c r="O110" s="63" t="s">
        <v>312</v>
      </c>
      <c r="P110" s="66">
        <v>235.1</v>
      </c>
      <c r="Q110">
        <f>SUM(AH79:AQ79,AT79:BC79,BF79:BO79,BR79:CA79)</f>
        <v>235036.77200000003</v>
      </c>
      <c r="W110" s="60"/>
      <c r="X110" s="81"/>
      <c r="AG110" s="60"/>
    </row>
    <row r="111" spans="1:33" x14ac:dyDescent="0.3">
      <c r="A111" s="60">
        <v>2020</v>
      </c>
      <c r="B111" s="68" t="s">
        <v>313</v>
      </c>
      <c r="C111" s="62">
        <v>169.2</v>
      </c>
      <c r="D111" s="74">
        <v>3.8152200000000001</v>
      </c>
      <c r="E111" s="63" t="s">
        <v>312</v>
      </c>
      <c r="F111" s="64" t="s">
        <v>312</v>
      </c>
      <c r="G111" s="65" t="s">
        <v>312</v>
      </c>
      <c r="H111" s="217">
        <v>244.37907999999999</v>
      </c>
      <c r="I111" s="217"/>
      <c r="J111" s="220">
        <v>25.5189974</v>
      </c>
      <c r="K111" s="220"/>
      <c r="L111" s="217">
        <v>3.89595</v>
      </c>
      <c r="M111" s="217"/>
      <c r="N111" s="65" t="s">
        <v>312</v>
      </c>
      <c r="O111" s="76">
        <v>2.0000000000000002E-5</v>
      </c>
      <c r="P111" s="66">
        <v>446.8</v>
      </c>
      <c r="Q111">
        <f>SUM(AH80:AQ80,AT80:BC80,BF80:BO80,BR80:CA80)</f>
        <v>446809.26252681401</v>
      </c>
      <c r="W111" s="60"/>
      <c r="X111" s="81"/>
      <c r="AG111" s="60"/>
    </row>
    <row r="112" spans="1:33" x14ac:dyDescent="0.3">
      <c r="A112" s="60">
        <v>2021</v>
      </c>
      <c r="B112" s="68" t="s">
        <v>313</v>
      </c>
      <c r="C112" s="62">
        <v>69.5</v>
      </c>
      <c r="D112" s="74">
        <v>1.81976</v>
      </c>
      <c r="E112" s="63" t="s">
        <v>312</v>
      </c>
      <c r="F112" s="64" t="s">
        <v>312</v>
      </c>
      <c r="G112" s="65" t="s">
        <v>312</v>
      </c>
      <c r="H112" s="218">
        <v>146.44210000000001</v>
      </c>
      <c r="I112" s="218"/>
      <c r="J112" s="219">
        <v>14.837448999999999</v>
      </c>
      <c r="K112" s="219"/>
      <c r="L112" s="212" t="s">
        <v>312</v>
      </c>
      <c r="M112" s="212"/>
      <c r="N112" s="65" t="s">
        <v>312</v>
      </c>
      <c r="O112" s="79">
        <v>4.6999999999999997E-5</v>
      </c>
      <c r="P112" s="66">
        <v>232.6</v>
      </c>
      <c r="Q112">
        <f>SUM(AH81:AQ81,AT81:BC81,BF81:BO81,BR81:CA81)</f>
        <v>232599.35255056986</v>
      </c>
      <c r="W112" s="60"/>
      <c r="X112" s="81"/>
      <c r="AG112" s="60"/>
    </row>
    <row r="113" spans="1:33" x14ac:dyDescent="0.3">
      <c r="A113" s="60">
        <v>2022</v>
      </c>
      <c r="B113" s="68" t="s">
        <v>313</v>
      </c>
      <c r="C113" s="62">
        <v>72.7</v>
      </c>
      <c r="D113" s="63" t="s">
        <v>312</v>
      </c>
      <c r="E113" s="63" t="s">
        <v>312</v>
      </c>
      <c r="F113" s="64" t="s">
        <v>312</v>
      </c>
      <c r="G113" s="65" t="s">
        <v>312</v>
      </c>
      <c r="H113" s="219">
        <v>81.675653999999994</v>
      </c>
      <c r="I113" s="219"/>
      <c r="J113" s="215">
        <v>11.827999999999999</v>
      </c>
      <c r="K113" s="215"/>
      <c r="L113" s="219">
        <v>3.0660000000000001E-3</v>
      </c>
      <c r="M113" s="219"/>
      <c r="N113" s="65" t="s">
        <v>312</v>
      </c>
      <c r="O113" s="63" t="s">
        <v>312</v>
      </c>
      <c r="P113" s="66">
        <v>166.2</v>
      </c>
      <c r="Q113">
        <f>SUM(AH82:AQ82,AT82:BC82,BF82:BO82,BR82:CA82)</f>
        <v>166206.72</v>
      </c>
      <c r="W113" s="60"/>
      <c r="X113" s="81"/>
      <c r="AG113" s="60"/>
    </row>
  </sheetData>
  <mergeCells count="1">
    <mergeCell ref="A41:Q4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71B6-25B2-4F94-A490-44B0C8791578}">
  <dimension ref="H3:M4"/>
  <sheetViews>
    <sheetView workbookViewId="0">
      <selection activeCell="I9" sqref="I9"/>
    </sheetView>
  </sheetViews>
  <sheetFormatPr baseColWidth="10" defaultRowHeight="14.4" x14ac:dyDescent="0.3"/>
  <sheetData>
    <row r="3" spans="8:13" x14ac:dyDescent="0.3">
      <c r="H3" t="s">
        <v>7</v>
      </c>
      <c r="I3" t="s">
        <v>240</v>
      </c>
      <c r="J3" t="s">
        <v>14</v>
      </c>
      <c r="K3" t="s">
        <v>289</v>
      </c>
      <c r="L3" t="s">
        <v>11</v>
      </c>
      <c r="M3" t="s">
        <v>24</v>
      </c>
    </row>
    <row r="4" spans="8:13" x14ac:dyDescent="0.3">
      <c r="H4">
        <v>263</v>
      </c>
      <c r="I4">
        <v>48</v>
      </c>
      <c r="J4">
        <v>51</v>
      </c>
      <c r="K4">
        <v>105</v>
      </c>
      <c r="L4">
        <v>0.5</v>
      </c>
      <c r="M4">
        <v>1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74ECA-1951-4128-A789-105901DDE6B3}">
  <dimension ref="A1:Q16"/>
  <sheetViews>
    <sheetView workbookViewId="0">
      <selection activeCell="J16" sqref="J16"/>
    </sheetView>
  </sheetViews>
  <sheetFormatPr baseColWidth="10" defaultColWidth="8.88671875" defaultRowHeight="14.4" x14ac:dyDescent="0.3"/>
  <cols>
    <col min="1" max="1" width="41.33203125" style="40" customWidth="1"/>
    <col min="2" max="3" width="8.6640625" style="40" customWidth="1"/>
    <col min="4" max="4" width="8.44140625" style="40" customWidth="1"/>
    <col min="5" max="6" width="8.6640625" style="40" customWidth="1"/>
    <col min="7" max="7" width="8.44140625" style="40" customWidth="1"/>
    <col min="8" max="9" width="8.6640625" style="40" customWidth="1"/>
    <col min="10" max="10" width="8.44140625" style="40" customWidth="1"/>
    <col min="11" max="12" width="8.6640625" style="40" customWidth="1"/>
    <col min="13" max="13" width="8.44140625" style="40" customWidth="1"/>
    <col min="14" max="14" width="8.6640625" style="40" customWidth="1"/>
    <col min="15" max="15" width="10.44140625" style="40" customWidth="1"/>
    <col min="16" max="16" width="8.6640625" style="40" customWidth="1"/>
    <col min="17" max="17" width="2.44140625" style="40" customWidth="1"/>
    <col min="18" max="16384" width="8.88671875" style="40"/>
  </cols>
  <sheetData>
    <row r="1" spans="1:17" ht="61.2" x14ac:dyDescent="0.3">
      <c r="A1" s="37" t="s">
        <v>249</v>
      </c>
      <c r="B1" s="35" t="s">
        <v>252</v>
      </c>
      <c r="C1" s="35" t="s">
        <v>253</v>
      </c>
      <c r="D1" s="35" t="s">
        <v>254</v>
      </c>
      <c r="E1" s="35" t="s">
        <v>255</v>
      </c>
      <c r="F1" s="35" t="s">
        <v>256</v>
      </c>
      <c r="G1" s="35" t="s">
        <v>257</v>
      </c>
      <c r="H1" s="35" t="s">
        <v>258</v>
      </c>
      <c r="I1" s="35" t="s">
        <v>259</v>
      </c>
      <c r="J1" s="35" t="s">
        <v>260</v>
      </c>
      <c r="K1" s="35" t="s">
        <v>263</v>
      </c>
      <c r="L1" s="35" t="s">
        <v>261</v>
      </c>
      <c r="M1" s="35" t="s">
        <v>264</v>
      </c>
      <c r="N1" s="39" t="s">
        <v>265</v>
      </c>
      <c r="O1" s="35" t="s">
        <v>266</v>
      </c>
      <c r="P1" s="35" t="s">
        <v>267</v>
      </c>
      <c r="Q1" s="35" t="s">
        <v>262</v>
      </c>
    </row>
    <row r="2" spans="1:17" hidden="1" x14ac:dyDescent="0.3">
      <c r="A2" s="32">
        <v>2006</v>
      </c>
      <c r="B2" s="36">
        <v>0</v>
      </c>
      <c r="C2" s="36">
        <v>570</v>
      </c>
      <c r="D2" s="36">
        <v>701</v>
      </c>
      <c r="E2" s="36">
        <v>3152</v>
      </c>
      <c r="F2" s="36">
        <v>19192</v>
      </c>
      <c r="G2" s="36">
        <v>7361</v>
      </c>
      <c r="H2" s="36">
        <v>0</v>
      </c>
      <c r="I2" s="36">
        <v>0</v>
      </c>
      <c r="J2" s="36">
        <v>18290</v>
      </c>
      <c r="K2" s="36">
        <v>49266</v>
      </c>
      <c r="L2" s="36">
        <v>163</v>
      </c>
      <c r="M2" s="36">
        <v>49429</v>
      </c>
      <c r="N2" s="36">
        <v>54135</v>
      </c>
      <c r="O2" s="36">
        <v>54135</v>
      </c>
      <c r="P2" s="36">
        <v>47251</v>
      </c>
      <c r="Q2" s="36">
        <v>47251</v>
      </c>
    </row>
    <row r="3" spans="1:17" hidden="1" x14ac:dyDescent="0.3">
      <c r="A3" s="32">
        <v>2007</v>
      </c>
      <c r="B3" s="36">
        <v>0</v>
      </c>
      <c r="C3" s="36">
        <v>484</v>
      </c>
      <c r="D3" s="36">
        <v>703</v>
      </c>
      <c r="E3" s="36">
        <v>1749</v>
      </c>
      <c r="F3" s="36">
        <v>17791</v>
      </c>
      <c r="G3" s="36">
        <v>8065</v>
      </c>
      <c r="H3" s="36">
        <v>0</v>
      </c>
      <c r="I3" s="36">
        <v>0</v>
      </c>
      <c r="J3" s="36">
        <v>17618</v>
      </c>
      <c r="K3" s="36">
        <v>46410</v>
      </c>
      <c r="L3" s="36">
        <v>0</v>
      </c>
      <c r="M3" s="36">
        <v>46410</v>
      </c>
      <c r="N3" s="36">
        <v>51552</v>
      </c>
      <c r="O3" s="36">
        <v>51552</v>
      </c>
      <c r="P3" s="36">
        <v>47433</v>
      </c>
      <c r="Q3" s="36">
        <v>47433</v>
      </c>
    </row>
    <row r="4" spans="1:17" hidden="1" x14ac:dyDescent="0.3">
      <c r="A4" s="32">
        <v>2008</v>
      </c>
      <c r="B4" s="36">
        <v>0</v>
      </c>
      <c r="C4" s="36">
        <v>927</v>
      </c>
      <c r="D4" s="36">
        <v>564</v>
      </c>
      <c r="E4" s="36">
        <v>2526</v>
      </c>
      <c r="F4" s="36">
        <v>13340</v>
      </c>
      <c r="G4" s="36">
        <v>4133</v>
      </c>
      <c r="H4" s="36">
        <v>0</v>
      </c>
      <c r="I4" s="36">
        <v>0</v>
      </c>
      <c r="J4" s="36">
        <v>13963</v>
      </c>
      <c r="K4" s="36">
        <v>35453</v>
      </c>
      <c r="L4" s="36">
        <v>0</v>
      </c>
      <c r="M4" s="36">
        <v>35453</v>
      </c>
      <c r="N4" s="36">
        <v>38556</v>
      </c>
      <c r="O4" s="36">
        <v>38556</v>
      </c>
      <c r="P4" s="36">
        <v>29394</v>
      </c>
      <c r="Q4" s="36">
        <v>29394</v>
      </c>
    </row>
    <row r="5" spans="1:17" hidden="1" x14ac:dyDescent="0.3">
      <c r="A5" s="32">
        <v>2009</v>
      </c>
      <c r="B5" s="36">
        <v>0</v>
      </c>
      <c r="C5" s="36">
        <v>1544</v>
      </c>
      <c r="D5" s="36">
        <v>1049</v>
      </c>
      <c r="E5" s="36">
        <v>27</v>
      </c>
      <c r="F5" s="36">
        <v>10468</v>
      </c>
      <c r="G5" s="36">
        <v>5675</v>
      </c>
      <c r="H5" s="36">
        <v>0</v>
      </c>
      <c r="I5" s="36">
        <v>0</v>
      </c>
      <c r="J5" s="36">
        <v>11076</v>
      </c>
      <c r="K5" s="36">
        <v>29839</v>
      </c>
      <c r="L5" s="36">
        <v>0</v>
      </c>
      <c r="M5" s="36">
        <v>29839</v>
      </c>
      <c r="N5" s="36">
        <v>31774</v>
      </c>
      <c r="O5" s="36">
        <v>31774</v>
      </c>
      <c r="P5" s="36">
        <v>28976</v>
      </c>
      <c r="Q5" s="36">
        <v>28976</v>
      </c>
    </row>
    <row r="6" spans="1:17" hidden="1" x14ac:dyDescent="0.3">
      <c r="A6" s="32">
        <v>2010</v>
      </c>
      <c r="B6" s="36">
        <v>0</v>
      </c>
      <c r="C6" s="36">
        <v>70</v>
      </c>
      <c r="D6" s="36">
        <v>511</v>
      </c>
      <c r="E6" s="36">
        <v>3583</v>
      </c>
      <c r="F6" s="36">
        <v>10241</v>
      </c>
      <c r="G6" s="36">
        <v>3600</v>
      </c>
      <c r="H6" s="36">
        <v>0</v>
      </c>
      <c r="I6" s="36">
        <v>0</v>
      </c>
      <c r="J6" s="36">
        <v>12018</v>
      </c>
      <c r="K6" s="36">
        <v>30023</v>
      </c>
      <c r="L6" s="36">
        <v>95</v>
      </c>
      <c r="M6" s="36">
        <v>30118</v>
      </c>
      <c r="N6" s="36">
        <v>32846</v>
      </c>
      <c r="O6" s="36">
        <v>32846</v>
      </c>
      <c r="P6" s="36">
        <v>30118</v>
      </c>
      <c r="Q6" s="36">
        <v>30118</v>
      </c>
    </row>
    <row r="7" spans="1:17" hidden="1" x14ac:dyDescent="0.3">
      <c r="A7" s="32">
        <v>2011</v>
      </c>
      <c r="B7" s="36">
        <v>0</v>
      </c>
      <c r="C7" s="36">
        <v>0</v>
      </c>
      <c r="D7" s="36">
        <v>504</v>
      </c>
      <c r="E7" s="36">
        <v>3518</v>
      </c>
      <c r="F7" s="36">
        <v>8203</v>
      </c>
      <c r="G7" s="36">
        <v>1684</v>
      </c>
      <c r="H7" s="36">
        <v>0</v>
      </c>
      <c r="I7" s="36">
        <v>0</v>
      </c>
      <c r="J7" s="36">
        <v>11696</v>
      </c>
      <c r="K7" s="36">
        <v>25605</v>
      </c>
      <c r="L7" s="36">
        <v>0</v>
      </c>
      <c r="M7" s="36">
        <v>25605</v>
      </c>
      <c r="N7" s="36">
        <v>28277</v>
      </c>
      <c r="O7" s="36">
        <v>28277</v>
      </c>
      <c r="P7" s="36">
        <v>24678</v>
      </c>
      <c r="Q7" s="36">
        <v>24678</v>
      </c>
    </row>
    <row r="8" spans="1:17" hidden="1" x14ac:dyDescent="0.3">
      <c r="A8" s="32">
        <v>2012</v>
      </c>
      <c r="B8" s="36">
        <v>0</v>
      </c>
      <c r="C8" s="36">
        <v>0</v>
      </c>
      <c r="D8" s="36">
        <v>244</v>
      </c>
      <c r="E8" s="36">
        <v>1829</v>
      </c>
      <c r="F8" s="36">
        <v>7178</v>
      </c>
      <c r="G8" s="36">
        <v>3523</v>
      </c>
      <c r="H8" s="36">
        <v>0</v>
      </c>
      <c r="I8" s="36">
        <v>0</v>
      </c>
      <c r="J8" s="36">
        <v>12249</v>
      </c>
      <c r="K8" s="36">
        <v>25023</v>
      </c>
      <c r="L8" s="36">
        <v>0</v>
      </c>
      <c r="M8" s="36">
        <v>25023</v>
      </c>
      <c r="N8" s="36">
        <v>27803</v>
      </c>
      <c r="O8" s="36">
        <v>27803</v>
      </c>
      <c r="P8" s="36">
        <v>25023</v>
      </c>
      <c r="Q8" s="36">
        <v>25023</v>
      </c>
    </row>
    <row r="9" spans="1:17" hidden="1" x14ac:dyDescent="0.3">
      <c r="A9" s="32">
        <v>2013</v>
      </c>
      <c r="B9" s="36">
        <v>0</v>
      </c>
      <c r="C9" s="36">
        <v>0</v>
      </c>
      <c r="D9" s="36">
        <v>586</v>
      </c>
      <c r="E9" s="36">
        <v>4025</v>
      </c>
      <c r="F9" s="36">
        <v>4584</v>
      </c>
      <c r="G9" s="36">
        <v>1815</v>
      </c>
      <c r="H9" s="36">
        <v>0</v>
      </c>
      <c r="I9" s="36">
        <v>0</v>
      </c>
      <c r="J9" s="36">
        <v>15906</v>
      </c>
      <c r="K9" s="36">
        <v>26916</v>
      </c>
      <c r="L9" s="36">
        <v>30</v>
      </c>
      <c r="M9" s="36">
        <v>26946</v>
      </c>
      <c r="N9" s="36">
        <v>29414</v>
      </c>
      <c r="O9" s="36">
        <v>29414</v>
      </c>
      <c r="P9" s="36">
        <v>26946</v>
      </c>
      <c r="Q9" s="36">
        <v>26946</v>
      </c>
    </row>
    <row r="10" spans="1:17" hidden="1" x14ac:dyDescent="0.3">
      <c r="A10" s="32">
        <v>2014</v>
      </c>
      <c r="B10" s="36">
        <v>0</v>
      </c>
      <c r="C10" s="36">
        <v>360</v>
      </c>
      <c r="D10" s="36">
        <v>589</v>
      </c>
      <c r="E10" s="36">
        <v>3354</v>
      </c>
      <c r="F10" s="36">
        <v>5565</v>
      </c>
      <c r="G10" s="36">
        <v>1641</v>
      </c>
      <c r="H10" s="36">
        <v>770</v>
      </c>
      <c r="I10" s="36">
        <v>0</v>
      </c>
      <c r="J10" s="36">
        <v>16769</v>
      </c>
      <c r="K10" s="36">
        <v>29048</v>
      </c>
      <c r="L10" s="36">
        <v>0</v>
      </c>
      <c r="M10" s="36">
        <v>29048</v>
      </c>
      <c r="N10" s="36">
        <v>31211</v>
      </c>
      <c r="O10" s="36">
        <v>31211</v>
      </c>
      <c r="P10" s="36">
        <v>27123</v>
      </c>
      <c r="Q10" s="36">
        <v>27123</v>
      </c>
    </row>
    <row r="11" spans="1:17" hidden="1" x14ac:dyDescent="0.3">
      <c r="A11" s="32">
        <v>2015</v>
      </c>
      <c r="B11" s="36">
        <v>0</v>
      </c>
      <c r="C11" s="36">
        <v>0</v>
      </c>
      <c r="D11" s="36">
        <v>0</v>
      </c>
      <c r="E11" s="36">
        <v>3292</v>
      </c>
      <c r="F11" s="36">
        <v>1872</v>
      </c>
      <c r="G11" s="36">
        <v>956</v>
      </c>
      <c r="H11" s="36">
        <v>0</v>
      </c>
      <c r="I11" s="36">
        <v>1</v>
      </c>
      <c r="J11" s="36">
        <v>15265</v>
      </c>
      <c r="K11" s="36">
        <v>21386</v>
      </c>
      <c r="L11" s="36">
        <v>0</v>
      </c>
      <c r="M11" s="36">
        <v>21386</v>
      </c>
      <c r="N11" s="36">
        <v>22386</v>
      </c>
      <c r="O11" s="36">
        <v>22386</v>
      </c>
      <c r="P11" s="36">
        <v>19880</v>
      </c>
      <c r="Q11" s="36">
        <v>19880</v>
      </c>
    </row>
    <row r="12" spans="1:17" hidden="1" x14ac:dyDescent="0.3">
      <c r="A12" s="32">
        <v>2016</v>
      </c>
      <c r="B12" s="36">
        <v>23</v>
      </c>
      <c r="C12" s="36">
        <v>0</v>
      </c>
      <c r="D12" s="36">
        <v>0</v>
      </c>
      <c r="E12" s="36">
        <v>1028</v>
      </c>
      <c r="F12" s="36">
        <v>1740</v>
      </c>
      <c r="G12" s="36">
        <v>372</v>
      </c>
      <c r="H12" s="36">
        <v>0</v>
      </c>
      <c r="I12" s="36">
        <v>0</v>
      </c>
      <c r="J12" s="36">
        <v>3254</v>
      </c>
      <c r="K12" s="36">
        <v>6417</v>
      </c>
      <c r="L12" s="36">
        <v>0</v>
      </c>
      <c r="M12" s="36">
        <v>6417</v>
      </c>
      <c r="N12" s="36">
        <v>7388</v>
      </c>
      <c r="O12" s="36">
        <v>7388</v>
      </c>
      <c r="P12" s="36">
        <v>6938</v>
      </c>
      <c r="Q12" s="36">
        <v>6938</v>
      </c>
    </row>
    <row r="13" spans="1:17" hidden="1" x14ac:dyDescent="0.3">
      <c r="A13" s="32">
        <v>2017</v>
      </c>
      <c r="B13" s="36">
        <v>0</v>
      </c>
      <c r="C13" s="36">
        <v>0</v>
      </c>
      <c r="D13" s="36">
        <v>0</v>
      </c>
      <c r="E13" s="36">
        <v>0</v>
      </c>
      <c r="F13" s="36">
        <v>1717</v>
      </c>
      <c r="G13" s="36">
        <v>835</v>
      </c>
      <c r="H13" s="36">
        <v>0</v>
      </c>
      <c r="I13" s="36">
        <v>0</v>
      </c>
      <c r="J13" s="36">
        <v>3356</v>
      </c>
      <c r="K13" s="36">
        <v>5908</v>
      </c>
      <c r="L13" s="36">
        <v>0</v>
      </c>
      <c r="M13" s="36">
        <v>5908</v>
      </c>
      <c r="N13" s="36">
        <v>6428</v>
      </c>
      <c r="O13" s="36">
        <v>6428</v>
      </c>
      <c r="P13" s="36">
        <v>6428</v>
      </c>
      <c r="Q13" s="36">
        <v>6428</v>
      </c>
    </row>
    <row r="14" spans="1:17" hidden="1" x14ac:dyDescent="0.3">
      <c r="A14" s="32">
        <v>2018</v>
      </c>
      <c r="B14" s="36">
        <v>39</v>
      </c>
      <c r="C14" s="36">
        <v>0</v>
      </c>
      <c r="D14" s="36">
        <v>7</v>
      </c>
      <c r="E14" s="36">
        <v>17</v>
      </c>
      <c r="F14" s="36">
        <v>1054</v>
      </c>
      <c r="G14" s="36">
        <v>1000</v>
      </c>
      <c r="H14" s="36">
        <v>0</v>
      </c>
      <c r="I14" s="36">
        <v>4</v>
      </c>
      <c r="J14" s="36">
        <v>2911</v>
      </c>
      <c r="K14" s="36">
        <v>5032</v>
      </c>
      <c r="L14" s="38">
        <v>0</v>
      </c>
      <c r="M14" s="36">
        <v>5032</v>
      </c>
      <c r="N14" s="36">
        <v>5558</v>
      </c>
      <c r="O14" s="36">
        <v>5558</v>
      </c>
      <c r="P14" s="36">
        <v>5558</v>
      </c>
      <c r="Q14" s="36">
        <v>5558</v>
      </c>
    </row>
    <row r="15" spans="1:17" ht="4.8" hidden="1" customHeight="1" x14ac:dyDescent="0.3">
      <c r="A15" s="33" t="s">
        <v>250</v>
      </c>
      <c r="B15" s="36">
        <v>71</v>
      </c>
      <c r="C15" s="36">
        <v>0</v>
      </c>
      <c r="D15" s="36">
        <v>46</v>
      </c>
      <c r="E15" s="36">
        <v>2</v>
      </c>
      <c r="F15" s="36">
        <v>1662</v>
      </c>
      <c r="G15" s="36">
        <v>718</v>
      </c>
      <c r="H15" s="36">
        <v>0</v>
      </c>
      <c r="I15" s="36">
        <v>3</v>
      </c>
      <c r="J15" s="36">
        <v>928</v>
      </c>
      <c r="K15" s="36">
        <v>3430</v>
      </c>
      <c r="L15" s="36">
        <v>0</v>
      </c>
      <c r="M15" s="36">
        <v>3430</v>
      </c>
      <c r="N15" s="36">
        <v>3430</v>
      </c>
      <c r="O15" s="36">
        <v>3430</v>
      </c>
      <c r="P15" s="36">
        <v>3430</v>
      </c>
      <c r="Q15" s="36">
        <v>3430</v>
      </c>
    </row>
    <row r="16" spans="1:17" x14ac:dyDescent="0.3">
      <c r="A16" s="34" t="s">
        <v>251</v>
      </c>
      <c r="B16" s="36">
        <v>0</v>
      </c>
      <c r="C16" s="36">
        <v>4</v>
      </c>
      <c r="D16" s="36">
        <v>0</v>
      </c>
      <c r="E16" s="36">
        <v>0</v>
      </c>
      <c r="F16" s="36">
        <v>1254</v>
      </c>
      <c r="G16" s="36">
        <v>88</v>
      </c>
      <c r="H16" s="36">
        <v>0</v>
      </c>
      <c r="I16" s="36">
        <v>0</v>
      </c>
      <c r="J16" s="36">
        <v>51</v>
      </c>
      <c r="K16" s="36">
        <v>1397</v>
      </c>
      <c r="L16" s="36">
        <v>0</v>
      </c>
      <c r="M16" s="36">
        <v>1397</v>
      </c>
      <c r="N16" s="36">
        <v>1397</v>
      </c>
      <c r="O16" s="36">
        <v>1397</v>
      </c>
      <c r="P16" s="36">
        <v>1397</v>
      </c>
      <c r="Q16" s="36">
        <v>1397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59830-5A58-4011-A42C-610E7892CA11}">
  <dimension ref="A1:AI50"/>
  <sheetViews>
    <sheetView tabSelected="1" zoomScale="70" zoomScaleNormal="70" workbookViewId="0">
      <pane ySplit="2" topLeftCell="A3" activePane="bottomLeft" state="frozen"/>
      <selection pane="bottomLeft" activeCell="F10" sqref="F10"/>
    </sheetView>
  </sheetViews>
  <sheetFormatPr baseColWidth="10" defaultColWidth="11.5546875" defaultRowHeight="14.4" x14ac:dyDescent="0.3"/>
  <cols>
    <col min="1" max="1" width="19.6640625" customWidth="1"/>
    <col min="3" max="3" width="31" customWidth="1"/>
    <col min="4" max="4" width="24.6640625" customWidth="1"/>
    <col min="5" max="5" width="16.33203125" customWidth="1"/>
    <col min="6" max="6" width="20.44140625" customWidth="1"/>
    <col min="7" max="7" width="22" customWidth="1"/>
    <col min="8" max="8" width="11.5546875" customWidth="1"/>
    <col min="9" max="9" width="11.6640625" customWidth="1"/>
    <col min="10" max="13" width="11.5546875" customWidth="1"/>
    <col min="14" max="14" width="11.6640625" customWidth="1"/>
    <col min="15" max="17" width="11.5546875" customWidth="1"/>
    <col min="18" max="18" width="11.6640625" customWidth="1"/>
    <col min="19" max="22" width="11.5546875" customWidth="1"/>
    <col min="23" max="23" width="4.109375" customWidth="1"/>
    <col min="24" max="24" width="3.33203125" bestFit="1" customWidth="1"/>
    <col min="25" max="26" width="13.33203125" bestFit="1" customWidth="1"/>
    <col min="27" max="27" width="7.77734375" bestFit="1" customWidth="1"/>
    <col min="28" max="28" width="10" bestFit="1" customWidth="1"/>
    <col min="29" max="29" width="6.6640625" bestFit="1" customWidth="1"/>
    <col min="30" max="30" width="11.109375" bestFit="1" customWidth="1"/>
    <col min="31" max="31" width="5.6640625" bestFit="1" customWidth="1"/>
    <col min="32" max="32" width="26.88671875" bestFit="1" customWidth="1"/>
    <col min="33" max="33" width="46" bestFit="1" customWidth="1"/>
    <col min="34" max="34" width="24.5546875" bestFit="1" customWidth="1"/>
  </cols>
  <sheetData>
    <row r="1" spans="1:35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47</v>
      </c>
      <c r="AH1">
        <v>48</v>
      </c>
    </row>
    <row r="2" spans="1:35" x14ac:dyDescent="0.3">
      <c r="A2" t="s">
        <v>0</v>
      </c>
      <c r="B2" t="s">
        <v>1</v>
      </c>
      <c r="C2" t="s">
        <v>3</v>
      </c>
      <c r="D2" t="s">
        <v>4</v>
      </c>
      <c r="E2" t="s">
        <v>5</v>
      </c>
      <c r="F2" s="1" t="s">
        <v>205</v>
      </c>
      <c r="G2" s="1" t="s">
        <v>208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206</v>
      </c>
      <c r="AF2" t="s">
        <v>207</v>
      </c>
      <c r="AG2" t="s">
        <v>31</v>
      </c>
      <c r="AH2" t="s">
        <v>36</v>
      </c>
      <c r="AI2" t="s">
        <v>380</v>
      </c>
    </row>
    <row r="3" spans="1:35" x14ac:dyDescent="0.3">
      <c r="A3" s="18" t="s">
        <v>41</v>
      </c>
      <c r="B3" s="18">
        <v>1</v>
      </c>
      <c r="C3" s="18">
        <v>2020</v>
      </c>
      <c r="D3" s="18">
        <v>2019</v>
      </c>
      <c r="E3" s="18">
        <v>2019</v>
      </c>
      <c r="F3" s="17">
        <v>45955</v>
      </c>
      <c r="G3" s="1">
        <f>SUM(H3:AE3)</f>
        <v>45956</v>
      </c>
      <c r="H3" s="18"/>
      <c r="I3" s="18">
        <v>1599</v>
      </c>
      <c r="J3" s="18"/>
      <c r="K3" s="18"/>
      <c r="L3" s="18">
        <v>2226</v>
      </c>
      <c r="M3" s="18"/>
      <c r="N3" s="18">
        <v>148</v>
      </c>
      <c r="O3" s="18">
        <v>371</v>
      </c>
      <c r="P3" s="18">
        <v>590</v>
      </c>
      <c r="Q3" s="18"/>
      <c r="R3" s="18">
        <v>615</v>
      </c>
      <c r="S3" s="18"/>
      <c r="T3" s="18"/>
      <c r="U3" s="18">
        <v>10</v>
      </c>
      <c r="V3" s="18"/>
      <c r="W3" s="18">
        <v>653</v>
      </c>
      <c r="X3" s="18"/>
      <c r="Y3" s="18">
        <v>243</v>
      </c>
      <c r="Z3" s="18">
        <v>24160</v>
      </c>
      <c r="AA3" s="18">
        <v>471</v>
      </c>
      <c r="AB3" s="18">
        <v>1426</v>
      </c>
      <c r="AC3" s="18">
        <v>13444</v>
      </c>
      <c r="AD3" s="18"/>
      <c r="AE3" s="18"/>
      <c r="AF3" s="17">
        <v>0</v>
      </c>
      <c r="AG3" s="18" t="s">
        <v>125</v>
      </c>
      <c r="AH3" s="18" t="s">
        <v>127</v>
      </c>
      <c r="AI3">
        <v>2019</v>
      </c>
    </row>
    <row r="4" spans="1:35" x14ac:dyDescent="0.3">
      <c r="A4" s="18" t="s">
        <v>43</v>
      </c>
      <c r="B4" s="18">
        <v>1</v>
      </c>
      <c r="C4" s="18">
        <v>2022</v>
      </c>
      <c r="D4" s="18">
        <v>2021</v>
      </c>
      <c r="E4" s="18">
        <v>2021</v>
      </c>
      <c r="F4" s="17">
        <v>5285</v>
      </c>
      <c r="G4" s="1">
        <f t="shared" ref="G4:G50" si="0">SUM(H4:AE4)</f>
        <v>5285</v>
      </c>
      <c r="H4" s="18"/>
      <c r="I4" s="18"/>
      <c r="J4" s="18"/>
      <c r="K4" s="18"/>
      <c r="L4" s="18">
        <v>375</v>
      </c>
      <c r="M4" s="18" t="s">
        <v>42</v>
      </c>
      <c r="N4" s="18">
        <v>848</v>
      </c>
      <c r="O4" s="18">
        <v>1955</v>
      </c>
      <c r="P4" s="18">
        <v>1807</v>
      </c>
      <c r="Q4" s="18"/>
      <c r="R4" s="18"/>
      <c r="S4" s="18"/>
      <c r="T4" s="18"/>
      <c r="U4" s="18"/>
      <c r="V4" s="18"/>
      <c r="W4" s="18"/>
      <c r="X4" s="18"/>
      <c r="Y4" s="18"/>
      <c r="Z4" s="18">
        <v>300</v>
      </c>
      <c r="AA4" s="18"/>
      <c r="AB4" s="18"/>
      <c r="AC4" s="18"/>
      <c r="AD4" s="18"/>
      <c r="AE4" s="18"/>
      <c r="AF4" s="17">
        <v>5285</v>
      </c>
      <c r="AG4" s="18" t="s">
        <v>128</v>
      </c>
      <c r="AH4" s="18" t="s">
        <v>127</v>
      </c>
      <c r="AI4">
        <v>2021</v>
      </c>
    </row>
    <row r="5" spans="1:35" x14ac:dyDescent="0.3">
      <c r="A5" s="18" t="s">
        <v>45</v>
      </c>
      <c r="B5" s="18">
        <v>1.8</v>
      </c>
      <c r="C5" s="18">
        <v>2021</v>
      </c>
      <c r="D5" s="18">
        <v>2021</v>
      </c>
      <c r="E5" s="18">
        <v>2021</v>
      </c>
      <c r="F5" s="17">
        <v>10</v>
      </c>
      <c r="G5" s="1">
        <f t="shared" si="0"/>
        <v>10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>
        <v>2</v>
      </c>
      <c r="AA5" s="18"/>
      <c r="AB5" s="18"/>
      <c r="AC5" s="18">
        <v>8</v>
      </c>
      <c r="AD5" s="18"/>
      <c r="AE5" s="18"/>
      <c r="AF5" s="17">
        <v>10</v>
      </c>
      <c r="AG5" s="18" t="s">
        <v>132</v>
      </c>
      <c r="AH5" s="18" t="s">
        <v>131</v>
      </c>
      <c r="AI5">
        <v>2021</v>
      </c>
    </row>
    <row r="6" spans="1:35" x14ac:dyDescent="0.3">
      <c r="A6" s="18" t="s">
        <v>47</v>
      </c>
      <c r="B6" s="18">
        <v>1.2</v>
      </c>
      <c r="C6" s="18">
        <v>2022</v>
      </c>
      <c r="D6" s="18">
        <v>2021</v>
      </c>
      <c r="E6" s="18">
        <v>2021</v>
      </c>
      <c r="F6" s="17">
        <v>1883.0284235316899</v>
      </c>
      <c r="G6" s="1">
        <f t="shared" si="0"/>
        <v>1210</v>
      </c>
      <c r="H6" s="18"/>
      <c r="I6" s="18"/>
      <c r="J6" s="18"/>
      <c r="K6" s="18"/>
      <c r="L6" s="18">
        <v>27</v>
      </c>
      <c r="M6" s="18"/>
      <c r="N6" s="18"/>
      <c r="O6" s="18">
        <v>162</v>
      </c>
      <c r="P6" s="18">
        <v>923</v>
      </c>
      <c r="Q6" s="18"/>
      <c r="R6" s="18"/>
      <c r="S6" s="18">
        <v>98</v>
      </c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7">
        <v>1210</v>
      </c>
      <c r="AG6" s="18" t="s">
        <v>134</v>
      </c>
      <c r="AH6" s="18" t="s">
        <v>131</v>
      </c>
      <c r="AI6">
        <v>2021</v>
      </c>
    </row>
    <row r="7" spans="1:35" x14ac:dyDescent="0.3">
      <c r="A7" s="18" t="s">
        <v>48</v>
      </c>
      <c r="B7" s="18">
        <v>3</v>
      </c>
      <c r="C7" s="18">
        <v>2022</v>
      </c>
      <c r="D7" s="18">
        <v>2021</v>
      </c>
      <c r="E7" s="18">
        <v>2021</v>
      </c>
      <c r="F7" s="17">
        <v>137</v>
      </c>
      <c r="G7" s="1">
        <f t="shared" si="0"/>
        <v>185</v>
      </c>
      <c r="H7" s="18">
        <v>3</v>
      </c>
      <c r="I7" s="18"/>
      <c r="J7" s="18"/>
      <c r="K7" s="18"/>
      <c r="L7" s="18"/>
      <c r="M7" s="18"/>
      <c r="N7" s="18"/>
      <c r="O7" s="18"/>
      <c r="P7" s="18">
        <v>89</v>
      </c>
      <c r="Q7" s="18"/>
      <c r="R7" s="18"/>
      <c r="S7" s="18">
        <v>93</v>
      </c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7">
        <v>185</v>
      </c>
      <c r="AG7" s="18" t="s">
        <v>135</v>
      </c>
      <c r="AH7" s="18" t="s">
        <v>131</v>
      </c>
      <c r="AI7">
        <v>2021</v>
      </c>
    </row>
    <row r="8" spans="1:35" x14ac:dyDescent="0.3">
      <c r="A8" s="18" t="s">
        <v>49</v>
      </c>
      <c r="B8" s="18">
        <v>1</v>
      </c>
      <c r="C8" s="18">
        <v>2022</v>
      </c>
      <c r="D8" s="18">
        <v>2021</v>
      </c>
      <c r="E8" s="18">
        <v>2021</v>
      </c>
      <c r="F8" s="17">
        <v>1360</v>
      </c>
      <c r="G8" s="1">
        <f t="shared" si="0"/>
        <v>627</v>
      </c>
      <c r="H8" s="18">
        <v>11</v>
      </c>
      <c r="I8" s="18"/>
      <c r="J8" s="18"/>
      <c r="K8" s="18"/>
      <c r="L8" s="18"/>
      <c r="M8" s="18"/>
      <c r="N8" s="18"/>
      <c r="O8" s="18">
        <v>261</v>
      </c>
      <c r="P8" s="18">
        <v>46</v>
      </c>
      <c r="Q8" s="18"/>
      <c r="R8" s="18"/>
      <c r="S8" s="18">
        <v>309</v>
      </c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7">
        <v>627</v>
      </c>
      <c r="AG8" s="18" t="s">
        <v>136</v>
      </c>
      <c r="AH8" s="18" t="s">
        <v>131</v>
      </c>
      <c r="AI8">
        <v>2021</v>
      </c>
    </row>
    <row r="9" spans="1:35" x14ac:dyDescent="0.3">
      <c r="A9" s="18" t="s">
        <v>50</v>
      </c>
      <c r="B9" s="18">
        <v>1</v>
      </c>
      <c r="C9" s="18">
        <v>2022</v>
      </c>
      <c r="D9" s="18">
        <v>2021</v>
      </c>
      <c r="E9" s="18">
        <v>2021</v>
      </c>
      <c r="F9" s="17">
        <v>25829</v>
      </c>
      <c r="G9" s="1">
        <f t="shared" si="0"/>
        <v>25829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>
        <f>F9</f>
        <v>25829</v>
      </c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7">
        <v>0</v>
      </c>
      <c r="AG9" s="18" t="s">
        <v>137</v>
      </c>
      <c r="AH9" s="18" t="s">
        <v>131</v>
      </c>
      <c r="AI9">
        <v>2021</v>
      </c>
    </row>
    <row r="10" spans="1:35" x14ac:dyDescent="0.3">
      <c r="A10" s="18" t="s">
        <v>51</v>
      </c>
      <c r="B10" s="18">
        <v>1</v>
      </c>
      <c r="C10" s="18">
        <v>2022</v>
      </c>
      <c r="D10" s="18">
        <v>2021</v>
      </c>
      <c r="E10" s="18">
        <v>2021</v>
      </c>
      <c r="F10" s="17">
        <v>13580</v>
      </c>
      <c r="G10" s="1">
        <f t="shared" si="0"/>
        <v>13580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>
        <f>F10</f>
        <v>13580</v>
      </c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7">
        <v>0</v>
      </c>
      <c r="AG10" s="18" t="s">
        <v>138</v>
      </c>
      <c r="AH10" s="18" t="s">
        <v>127</v>
      </c>
      <c r="AI10">
        <v>2021</v>
      </c>
    </row>
    <row r="11" spans="1:35" x14ac:dyDescent="0.3">
      <c r="A11" s="18" t="s">
        <v>52</v>
      </c>
      <c r="B11" s="18">
        <v>1</v>
      </c>
      <c r="C11" s="18">
        <v>2022</v>
      </c>
      <c r="D11" s="18">
        <v>2021</v>
      </c>
      <c r="E11" s="18">
        <v>2021</v>
      </c>
      <c r="F11" s="17">
        <v>18403.242850262552</v>
      </c>
      <c r="G11" s="1">
        <f t="shared" si="0"/>
        <v>14671</v>
      </c>
      <c r="H11" s="18">
        <v>565</v>
      </c>
      <c r="I11" s="18">
        <v>792</v>
      </c>
      <c r="J11" s="18">
        <v>3618</v>
      </c>
      <c r="K11" s="18"/>
      <c r="L11" s="18"/>
      <c r="M11" s="18"/>
      <c r="N11" s="18"/>
      <c r="O11" s="18">
        <v>289</v>
      </c>
      <c r="P11" s="18">
        <v>6427</v>
      </c>
      <c r="Q11" s="18"/>
      <c r="R11" s="18"/>
      <c r="S11" s="18"/>
      <c r="T11" s="18"/>
      <c r="U11" s="18"/>
      <c r="V11" s="18"/>
      <c r="W11" s="18"/>
      <c r="X11" s="18"/>
      <c r="Y11" s="18">
        <v>619</v>
      </c>
      <c r="Z11" s="18">
        <v>1727</v>
      </c>
      <c r="AA11" s="18"/>
      <c r="AB11" s="18"/>
      <c r="AC11" s="18"/>
      <c r="AD11" s="18">
        <v>634</v>
      </c>
      <c r="AE11" s="18"/>
      <c r="AF11" s="17">
        <v>14671</v>
      </c>
      <c r="AG11" s="20" t="s">
        <v>139</v>
      </c>
      <c r="AH11" s="18" t="s">
        <v>131</v>
      </c>
      <c r="AI11">
        <v>2021</v>
      </c>
    </row>
    <row r="12" spans="1:35" x14ac:dyDescent="0.3">
      <c r="A12" s="18" t="s">
        <v>54</v>
      </c>
      <c r="B12" s="18">
        <v>3</v>
      </c>
      <c r="C12" s="18">
        <v>2022</v>
      </c>
      <c r="D12" s="18">
        <v>2021</v>
      </c>
      <c r="E12" s="18">
        <v>2021</v>
      </c>
      <c r="F12" s="17">
        <v>50</v>
      </c>
      <c r="G12" s="1">
        <f t="shared" si="0"/>
        <v>23.8</v>
      </c>
      <c r="H12" s="18"/>
      <c r="I12" s="18">
        <v>0.8</v>
      </c>
      <c r="J12" s="18">
        <v>19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>
        <v>4</v>
      </c>
      <c r="AE12" s="18"/>
      <c r="AF12" s="17">
        <v>23.8</v>
      </c>
      <c r="AG12" s="18" t="s">
        <v>141</v>
      </c>
      <c r="AH12" s="18" t="s">
        <v>127</v>
      </c>
      <c r="AI12">
        <v>2021</v>
      </c>
    </row>
    <row r="13" spans="1:35" x14ac:dyDescent="0.3">
      <c r="A13" s="18" t="s">
        <v>56</v>
      </c>
      <c r="B13" s="18">
        <v>1</v>
      </c>
      <c r="C13" s="18">
        <v>2022</v>
      </c>
      <c r="D13" s="18">
        <v>2021</v>
      </c>
      <c r="E13" s="18">
        <v>2021</v>
      </c>
      <c r="F13" s="17">
        <v>831</v>
      </c>
      <c r="G13" s="1">
        <f t="shared" si="0"/>
        <v>722</v>
      </c>
      <c r="H13" s="18"/>
      <c r="I13" s="18"/>
      <c r="J13" s="18"/>
      <c r="K13" s="18"/>
      <c r="L13" s="18">
        <v>590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>
        <v>132</v>
      </c>
      <c r="AC13" s="18"/>
      <c r="AD13" s="18"/>
      <c r="AE13" s="18"/>
      <c r="AF13" s="17">
        <v>722</v>
      </c>
      <c r="AG13" s="20" t="s">
        <v>143</v>
      </c>
      <c r="AH13" s="18" t="s">
        <v>131</v>
      </c>
      <c r="AI13">
        <v>2021</v>
      </c>
    </row>
    <row r="14" spans="1:35" x14ac:dyDescent="0.3">
      <c r="A14" s="18" t="s">
        <v>57</v>
      </c>
      <c r="B14" s="18">
        <v>1</v>
      </c>
      <c r="C14" s="18">
        <v>2022</v>
      </c>
      <c r="D14" s="18">
        <v>2021</v>
      </c>
      <c r="E14" s="18">
        <v>2021</v>
      </c>
      <c r="F14" s="17">
        <v>10193</v>
      </c>
      <c r="G14" s="1">
        <f t="shared" si="0"/>
        <v>10193</v>
      </c>
      <c r="H14" s="18"/>
      <c r="I14" s="18">
        <v>76</v>
      </c>
      <c r="J14" s="18">
        <v>2</v>
      </c>
      <c r="K14" s="18"/>
      <c r="L14" s="18">
        <v>8</v>
      </c>
      <c r="M14" s="18"/>
      <c r="N14" s="18">
        <v>323</v>
      </c>
      <c r="O14" s="18">
        <v>6</v>
      </c>
      <c r="P14" s="18">
        <v>96</v>
      </c>
      <c r="Q14" s="18"/>
      <c r="R14" s="18">
        <v>92</v>
      </c>
      <c r="S14" s="18"/>
      <c r="T14" s="18"/>
      <c r="U14" s="18">
        <v>72</v>
      </c>
      <c r="V14" s="18"/>
      <c r="W14" s="18"/>
      <c r="X14" s="18"/>
      <c r="Y14" s="18"/>
      <c r="Z14" s="18">
        <v>7701</v>
      </c>
      <c r="AA14" s="18">
        <v>20</v>
      </c>
      <c r="AB14" s="18">
        <v>60</v>
      </c>
      <c r="AC14" s="18">
        <v>1737</v>
      </c>
      <c r="AD14" s="18"/>
      <c r="AE14" s="18"/>
      <c r="AF14" s="17">
        <v>10193</v>
      </c>
      <c r="AG14" s="20" t="s">
        <v>144</v>
      </c>
      <c r="AH14" s="18" t="s">
        <v>127</v>
      </c>
      <c r="AI14">
        <v>2021</v>
      </c>
    </row>
    <row r="15" spans="1:35" x14ac:dyDescent="0.3">
      <c r="A15" s="18" t="s">
        <v>61</v>
      </c>
      <c r="B15" s="18">
        <v>1</v>
      </c>
      <c r="C15" s="18">
        <v>2022</v>
      </c>
      <c r="D15" s="18">
        <v>2021</v>
      </c>
      <c r="E15" s="18">
        <v>2021</v>
      </c>
      <c r="F15" s="17">
        <v>5212</v>
      </c>
      <c r="G15" s="1">
        <f t="shared" si="0"/>
        <v>4088</v>
      </c>
      <c r="H15" s="18"/>
      <c r="I15" s="18"/>
      <c r="J15" s="18"/>
      <c r="K15" s="18"/>
      <c r="L15" s="18"/>
      <c r="M15" s="18"/>
      <c r="N15" s="18"/>
      <c r="O15" s="18"/>
      <c r="P15" s="18">
        <v>3558</v>
      </c>
      <c r="Q15" s="18"/>
      <c r="R15" s="18"/>
      <c r="S15" s="18">
        <v>510</v>
      </c>
      <c r="T15" s="18"/>
      <c r="U15" s="18"/>
      <c r="V15" s="18"/>
      <c r="W15" s="18"/>
      <c r="X15" s="18"/>
      <c r="Y15" s="18"/>
      <c r="Z15" s="18"/>
      <c r="AA15" s="18"/>
      <c r="AB15" s="18"/>
      <c r="AC15" s="18">
        <v>20</v>
      </c>
      <c r="AD15" s="18"/>
      <c r="AE15" s="18"/>
      <c r="AF15" s="17">
        <v>4088</v>
      </c>
      <c r="AG15" s="18" t="s">
        <v>148</v>
      </c>
      <c r="AH15" s="18" t="s">
        <v>131</v>
      </c>
      <c r="AI15">
        <v>2021</v>
      </c>
    </row>
    <row r="16" spans="1:35" x14ac:dyDescent="0.3">
      <c r="A16" s="18" t="s">
        <v>62</v>
      </c>
      <c r="B16" s="18">
        <v>1</v>
      </c>
      <c r="C16" s="18">
        <v>2022</v>
      </c>
      <c r="D16" s="18">
        <v>2021</v>
      </c>
      <c r="E16" s="18">
        <v>2021</v>
      </c>
      <c r="F16" s="17">
        <v>1891</v>
      </c>
      <c r="G16" s="1">
        <f t="shared" si="0"/>
        <v>2049</v>
      </c>
      <c r="H16" s="18">
        <v>3</v>
      </c>
      <c r="I16" s="18"/>
      <c r="J16" s="18"/>
      <c r="K16" s="18"/>
      <c r="L16" s="18"/>
      <c r="M16" s="18"/>
      <c r="N16" s="18"/>
      <c r="O16" s="18"/>
      <c r="P16" s="18">
        <v>884</v>
      </c>
      <c r="Q16" s="18"/>
      <c r="R16" s="18"/>
      <c r="S16" s="18">
        <v>1162</v>
      </c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7">
        <v>2049</v>
      </c>
      <c r="AG16" s="18" t="s">
        <v>149</v>
      </c>
      <c r="AH16" s="18" t="s">
        <v>131</v>
      </c>
      <c r="AI16">
        <v>2021</v>
      </c>
    </row>
    <row r="17" spans="1:35" x14ac:dyDescent="0.3">
      <c r="A17" s="18" t="s">
        <v>63</v>
      </c>
      <c r="B17" s="18">
        <v>1</v>
      </c>
      <c r="C17" s="18">
        <v>2022</v>
      </c>
      <c r="D17" s="18">
        <v>2021</v>
      </c>
      <c r="E17" s="18">
        <v>2021</v>
      </c>
      <c r="F17" s="17">
        <v>11644.86342491128</v>
      </c>
      <c r="G17" s="1">
        <f t="shared" si="0"/>
        <v>0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7">
        <v>7277.7165999999997</v>
      </c>
      <c r="AG17" s="20" t="s">
        <v>150</v>
      </c>
      <c r="AH17" s="18" t="s">
        <v>131</v>
      </c>
    </row>
    <row r="18" spans="1:35" x14ac:dyDescent="0.3">
      <c r="A18" s="18" t="s">
        <v>64</v>
      </c>
      <c r="B18" s="18">
        <v>1</v>
      </c>
      <c r="C18" s="18">
        <v>2022</v>
      </c>
      <c r="D18" s="18">
        <v>2021</v>
      </c>
      <c r="E18" s="18">
        <v>2021</v>
      </c>
      <c r="F18" s="17">
        <v>42765.310040973098</v>
      </c>
      <c r="G18" s="1">
        <f t="shared" si="0"/>
        <v>28277</v>
      </c>
      <c r="H18" s="18">
        <v>150</v>
      </c>
      <c r="I18" s="18">
        <v>390</v>
      </c>
      <c r="J18" s="18">
        <v>3751</v>
      </c>
      <c r="K18" s="18">
        <v>0</v>
      </c>
      <c r="L18" s="18">
        <v>24</v>
      </c>
      <c r="M18" s="18">
        <v>0</v>
      </c>
      <c r="N18" s="18"/>
      <c r="O18" s="18">
        <v>311</v>
      </c>
      <c r="P18" s="18">
        <v>19961</v>
      </c>
      <c r="Q18" s="18">
        <v>0</v>
      </c>
      <c r="R18" s="18">
        <v>0</v>
      </c>
      <c r="S18" s="18">
        <v>587</v>
      </c>
      <c r="T18" s="18">
        <v>0</v>
      </c>
      <c r="U18" s="18">
        <v>0</v>
      </c>
      <c r="V18" s="18">
        <v>0</v>
      </c>
      <c r="W18" s="18"/>
      <c r="X18" s="18">
        <v>0</v>
      </c>
      <c r="Y18" s="18">
        <v>302</v>
      </c>
      <c r="Z18" s="18">
        <v>2223</v>
      </c>
      <c r="AA18" s="18">
        <v>0</v>
      </c>
      <c r="AB18" s="18">
        <v>0</v>
      </c>
      <c r="AC18" s="18">
        <v>0</v>
      </c>
      <c r="AD18" s="18">
        <v>266</v>
      </c>
      <c r="AE18" s="18">
        <v>312</v>
      </c>
      <c r="AF18" s="17">
        <v>29153.939000000002</v>
      </c>
      <c r="AG18" s="18" t="s">
        <v>151</v>
      </c>
      <c r="AH18" s="18" t="s">
        <v>131</v>
      </c>
      <c r="AI18" s="18">
        <v>2021</v>
      </c>
    </row>
    <row r="19" spans="1:35" x14ac:dyDescent="0.3">
      <c r="A19" s="18" t="s">
        <v>68</v>
      </c>
      <c r="B19" s="18">
        <v>1</v>
      </c>
      <c r="C19" s="18">
        <v>2022</v>
      </c>
      <c r="D19" s="18">
        <v>2021</v>
      </c>
      <c r="E19" s="18">
        <v>2021</v>
      </c>
      <c r="F19" s="17">
        <v>70084</v>
      </c>
      <c r="G19" s="1">
        <f t="shared" si="0"/>
        <v>70084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>
        <f>F19</f>
        <v>70084</v>
      </c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7">
        <v>0</v>
      </c>
      <c r="AG19" s="18" t="s">
        <v>155</v>
      </c>
      <c r="AH19" s="18" t="s">
        <v>156</v>
      </c>
      <c r="AI19">
        <v>2021</v>
      </c>
    </row>
    <row r="20" spans="1:35" x14ac:dyDescent="0.3">
      <c r="A20" s="18" t="s">
        <v>70</v>
      </c>
      <c r="B20" s="18">
        <v>3</v>
      </c>
      <c r="C20" s="18">
        <v>2021</v>
      </c>
      <c r="D20" s="18">
        <v>2020</v>
      </c>
      <c r="E20" s="18">
        <v>2020</v>
      </c>
      <c r="F20" s="17">
        <v>1397</v>
      </c>
      <c r="G20" s="1">
        <f t="shared" si="0"/>
        <v>1397</v>
      </c>
      <c r="H20" s="18"/>
      <c r="I20" s="18"/>
      <c r="J20" s="18"/>
      <c r="K20" s="18"/>
      <c r="L20" s="18"/>
      <c r="M20" s="18"/>
      <c r="N20" s="18">
        <v>4</v>
      </c>
      <c r="O20" s="18"/>
      <c r="P20" s="18">
        <v>51</v>
      </c>
      <c r="Q20" s="18"/>
      <c r="R20" s="18"/>
      <c r="S20" s="18">
        <v>1254</v>
      </c>
      <c r="T20" s="18"/>
      <c r="U20" s="18"/>
      <c r="V20" s="18"/>
      <c r="W20" s="18"/>
      <c r="X20" s="18"/>
      <c r="Y20" s="18">
        <v>88</v>
      </c>
      <c r="Z20" s="18"/>
      <c r="AA20" s="18"/>
      <c r="AB20" s="18"/>
      <c r="AC20" s="18"/>
      <c r="AD20" s="18"/>
      <c r="AE20" s="18"/>
      <c r="AF20" s="17">
        <v>1141</v>
      </c>
      <c r="AG20" s="18" t="s">
        <v>158</v>
      </c>
      <c r="AH20" s="18" t="s">
        <v>131</v>
      </c>
      <c r="AI20">
        <v>2020</v>
      </c>
    </row>
    <row r="21" spans="1:35" x14ac:dyDescent="0.3">
      <c r="A21" s="18" t="s">
        <v>71</v>
      </c>
      <c r="B21" s="18">
        <v>1</v>
      </c>
      <c r="C21" s="18">
        <v>2022</v>
      </c>
      <c r="D21" s="18">
        <v>2021</v>
      </c>
      <c r="E21" s="18">
        <v>2021</v>
      </c>
      <c r="F21" s="17">
        <v>745</v>
      </c>
      <c r="G21" s="1">
        <f t="shared" si="0"/>
        <v>745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>
        <v>745</v>
      </c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7">
        <v>745</v>
      </c>
      <c r="AG21" s="18" t="s">
        <v>159</v>
      </c>
      <c r="AH21" s="18" t="s">
        <v>156</v>
      </c>
      <c r="AI21">
        <v>2021</v>
      </c>
    </row>
    <row r="22" spans="1:35" x14ac:dyDescent="0.3">
      <c r="A22" s="18" t="s">
        <v>73</v>
      </c>
      <c r="B22" s="18">
        <v>1</v>
      </c>
      <c r="C22" s="18">
        <v>2022</v>
      </c>
      <c r="D22" s="18">
        <v>2021</v>
      </c>
      <c r="E22" s="18">
        <v>2021</v>
      </c>
      <c r="F22" s="17">
        <v>851813</v>
      </c>
      <c r="G22" s="1">
        <f t="shared" si="0"/>
        <v>851813</v>
      </c>
      <c r="H22" s="18"/>
      <c r="I22" s="18">
        <v>3365</v>
      </c>
      <c r="J22" s="18">
        <v>15854</v>
      </c>
      <c r="K22" s="18"/>
      <c r="L22" s="18"/>
      <c r="M22" s="18"/>
      <c r="N22" s="18">
        <v>114291</v>
      </c>
      <c r="O22" s="18"/>
      <c r="P22" s="18">
        <v>0</v>
      </c>
      <c r="Q22" s="18"/>
      <c r="R22" s="18">
        <v>6456</v>
      </c>
      <c r="S22" s="18">
        <v>1793</v>
      </c>
      <c r="T22" s="18"/>
      <c r="U22" s="18">
        <v>114299</v>
      </c>
      <c r="V22" s="18"/>
      <c r="W22" s="18"/>
      <c r="X22" s="18"/>
      <c r="Y22" s="18">
        <v>10939</v>
      </c>
      <c r="Z22" s="18">
        <v>489632</v>
      </c>
      <c r="AA22" s="18">
        <v>1242</v>
      </c>
      <c r="AB22" s="18"/>
      <c r="AC22" s="18">
        <v>92841</v>
      </c>
      <c r="AD22" s="18">
        <v>1101</v>
      </c>
      <c r="AE22" s="18"/>
      <c r="AF22" s="17">
        <v>851813</v>
      </c>
      <c r="AG22" s="20" t="s">
        <v>161</v>
      </c>
      <c r="AH22" s="18" t="s">
        <v>131</v>
      </c>
      <c r="AI22">
        <v>2021</v>
      </c>
    </row>
    <row r="23" spans="1:35" x14ac:dyDescent="0.3">
      <c r="A23" s="18" t="s">
        <v>75</v>
      </c>
      <c r="B23" s="18">
        <v>1.2</v>
      </c>
      <c r="C23" s="18">
        <v>2022</v>
      </c>
      <c r="D23" s="18">
        <v>2021</v>
      </c>
      <c r="E23" s="18">
        <v>2021</v>
      </c>
      <c r="F23" s="17">
        <v>14179.968205200799</v>
      </c>
      <c r="G23" s="1">
        <f t="shared" si="0"/>
        <v>14918</v>
      </c>
      <c r="H23" s="18"/>
      <c r="I23" s="18">
        <v>986</v>
      </c>
      <c r="J23" s="18">
        <v>3227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>
        <v>1122</v>
      </c>
      <c r="AA23" s="18">
        <v>249</v>
      </c>
      <c r="AB23" s="18"/>
      <c r="AC23" s="18"/>
      <c r="AD23" s="18">
        <v>9334</v>
      </c>
      <c r="AE23" s="18"/>
      <c r="AF23" s="17">
        <v>14918</v>
      </c>
      <c r="AG23" s="18" t="s">
        <v>163</v>
      </c>
      <c r="AH23" s="18" t="s">
        <v>131</v>
      </c>
      <c r="AI23">
        <v>2021</v>
      </c>
    </row>
    <row r="24" spans="1:35" x14ac:dyDescent="0.3">
      <c r="A24" s="18" t="s">
        <v>78</v>
      </c>
      <c r="B24" s="18">
        <v>1</v>
      </c>
      <c r="C24" s="18">
        <v>2022</v>
      </c>
      <c r="D24" s="18">
        <v>2021</v>
      </c>
      <c r="E24" s="18">
        <v>2021</v>
      </c>
      <c r="F24" s="17">
        <v>26320</v>
      </c>
      <c r="G24" s="1">
        <f t="shared" si="0"/>
        <v>26305.919999999998</v>
      </c>
      <c r="H24" s="18">
        <v>0</v>
      </c>
      <c r="I24" s="18">
        <v>0</v>
      </c>
      <c r="J24" s="18">
        <v>0</v>
      </c>
      <c r="K24" s="18">
        <v>0</v>
      </c>
      <c r="L24" s="18">
        <v>12405.29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13900.63</v>
      </c>
      <c r="AC24" s="18">
        <v>0</v>
      </c>
      <c r="AD24" s="18">
        <v>0</v>
      </c>
      <c r="AE24" s="18"/>
      <c r="AF24" s="17">
        <v>0</v>
      </c>
      <c r="AG24" s="18" t="s">
        <v>166</v>
      </c>
      <c r="AH24" s="18" t="s">
        <v>131</v>
      </c>
      <c r="AI24">
        <v>2020</v>
      </c>
    </row>
    <row r="25" spans="1:35" x14ac:dyDescent="0.3">
      <c r="A25" s="18" t="s">
        <v>79</v>
      </c>
      <c r="B25" s="18">
        <v>1</v>
      </c>
      <c r="C25" s="18">
        <v>2022</v>
      </c>
      <c r="D25" s="18">
        <v>2021</v>
      </c>
      <c r="E25" s="18">
        <v>2021</v>
      </c>
      <c r="F25" s="17">
        <v>81557</v>
      </c>
      <c r="G25" s="1">
        <f t="shared" si="0"/>
        <v>50758.859049999999</v>
      </c>
      <c r="H25" s="18"/>
      <c r="I25" s="18">
        <v>945.29649999999992</v>
      </c>
      <c r="J25" s="18">
        <v>5545</v>
      </c>
      <c r="K25" s="18"/>
      <c r="L25" s="18">
        <v>16235.019999999999</v>
      </c>
      <c r="M25" s="18"/>
      <c r="N25" s="18">
        <v>125.73735000000001</v>
      </c>
      <c r="O25" s="18"/>
      <c r="P25" s="18"/>
      <c r="Q25" s="18">
        <v>0.28000000000000003</v>
      </c>
      <c r="R25" s="18"/>
      <c r="S25" s="18"/>
      <c r="T25" s="18"/>
      <c r="U25" s="18"/>
      <c r="V25" s="18"/>
      <c r="W25" s="18">
        <v>0.192</v>
      </c>
      <c r="X25" s="18"/>
      <c r="Y25" s="18">
        <v>14065.817999999999</v>
      </c>
      <c r="Z25" s="18">
        <v>12815.11</v>
      </c>
      <c r="AA25" s="18">
        <v>989.35</v>
      </c>
      <c r="AB25" s="18">
        <v>35.32</v>
      </c>
      <c r="AC25" s="18">
        <v>0</v>
      </c>
      <c r="AD25" s="18">
        <v>1.7352000000000001</v>
      </c>
      <c r="AE25" s="18"/>
      <c r="AF25" s="17">
        <v>0</v>
      </c>
      <c r="AG25" s="18" t="s">
        <v>167</v>
      </c>
      <c r="AH25" s="18" t="s">
        <v>127</v>
      </c>
      <c r="AI25">
        <v>2020</v>
      </c>
    </row>
    <row r="26" spans="1:35" x14ac:dyDescent="0.3">
      <c r="A26" s="18" t="s">
        <v>82</v>
      </c>
      <c r="B26" s="18">
        <v>2.11</v>
      </c>
      <c r="C26" s="18">
        <v>2022</v>
      </c>
      <c r="D26" s="18">
        <v>2021</v>
      </c>
      <c r="E26" s="18">
        <v>2021</v>
      </c>
      <c r="F26" s="17">
        <v>631</v>
      </c>
      <c r="G26" s="1">
        <f t="shared" si="0"/>
        <v>577</v>
      </c>
      <c r="H26" s="18"/>
      <c r="I26" s="18"/>
      <c r="J26" s="18"/>
      <c r="K26" s="18"/>
      <c r="L26" s="18">
        <v>71</v>
      </c>
      <c r="M26" s="18"/>
      <c r="N26" s="18"/>
      <c r="O26" s="18">
        <v>1</v>
      </c>
      <c r="P26" s="18">
        <v>212</v>
      </c>
      <c r="Q26" s="18"/>
      <c r="R26" s="18"/>
      <c r="S26" s="18">
        <v>293</v>
      </c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7">
        <v>577</v>
      </c>
      <c r="AG26" s="18" t="s">
        <v>170</v>
      </c>
      <c r="AH26" s="18" t="s">
        <v>131</v>
      </c>
      <c r="AI26">
        <v>2021</v>
      </c>
    </row>
    <row r="27" spans="1:35" x14ac:dyDescent="0.3">
      <c r="A27" s="18" t="s">
        <v>84</v>
      </c>
      <c r="B27" s="18">
        <v>1</v>
      </c>
      <c r="C27" s="18">
        <v>2022</v>
      </c>
      <c r="D27" s="18">
        <v>2021</v>
      </c>
      <c r="E27" s="18">
        <v>2021</v>
      </c>
      <c r="F27" s="17">
        <v>15020.377569999999</v>
      </c>
      <c r="G27" s="1">
        <f t="shared" si="0"/>
        <v>12417</v>
      </c>
      <c r="H27" s="18">
        <v>718</v>
      </c>
      <c r="I27" s="18"/>
      <c r="J27" s="18">
        <v>4380</v>
      </c>
      <c r="K27" s="18"/>
      <c r="L27" s="18">
        <v>2896</v>
      </c>
      <c r="M27" s="18"/>
      <c r="N27" s="18"/>
      <c r="O27" s="18"/>
      <c r="P27" s="18">
        <v>2348</v>
      </c>
      <c r="Q27" s="18"/>
      <c r="R27" s="18"/>
      <c r="S27" s="18">
        <v>2075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7">
        <v>12417</v>
      </c>
      <c r="AG27" s="18" t="s">
        <v>172</v>
      </c>
      <c r="AH27" s="18" t="s">
        <v>131</v>
      </c>
      <c r="AI27">
        <v>2021</v>
      </c>
    </row>
    <row r="28" spans="1:35" x14ac:dyDescent="0.3">
      <c r="A28" s="18" t="s">
        <v>85</v>
      </c>
      <c r="B28" s="18">
        <v>1</v>
      </c>
      <c r="C28" s="18">
        <v>2022</v>
      </c>
      <c r="D28" s="18">
        <v>2021</v>
      </c>
      <c r="E28" s="18">
        <v>2021</v>
      </c>
      <c r="F28" s="17">
        <v>294.2</v>
      </c>
      <c r="G28" s="1">
        <f t="shared" si="0"/>
        <v>262</v>
      </c>
      <c r="H28" s="18"/>
      <c r="I28" s="18"/>
      <c r="J28" s="18"/>
      <c r="K28" s="18"/>
      <c r="L28" s="18">
        <v>252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>
        <v>10</v>
      </c>
      <c r="AC28" s="18"/>
      <c r="AD28" s="18"/>
      <c r="AE28" s="18"/>
      <c r="AF28" s="17">
        <v>262</v>
      </c>
      <c r="AG28" s="18" t="s">
        <v>173</v>
      </c>
      <c r="AH28" s="18" t="s">
        <v>131</v>
      </c>
      <c r="AI28">
        <v>2021</v>
      </c>
    </row>
    <row r="29" spans="1:35" x14ac:dyDescent="0.3">
      <c r="A29" s="18" t="s">
        <v>86</v>
      </c>
      <c r="B29" s="18">
        <v>1</v>
      </c>
      <c r="C29" s="18">
        <v>2022</v>
      </c>
      <c r="D29" s="18">
        <v>2021</v>
      </c>
      <c r="E29" s="18">
        <v>2021</v>
      </c>
      <c r="F29" s="17">
        <v>7484.4</v>
      </c>
      <c r="G29" s="1">
        <f t="shared" si="0"/>
        <v>7173</v>
      </c>
      <c r="H29" s="18"/>
      <c r="I29" s="18"/>
      <c r="J29" s="18">
        <v>1687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>
        <v>4561</v>
      </c>
      <c r="AA29" s="18"/>
      <c r="AB29" s="18"/>
      <c r="AC29" s="18"/>
      <c r="AD29" s="18">
        <v>925</v>
      </c>
      <c r="AE29" s="18"/>
      <c r="AF29" s="17">
        <v>7173</v>
      </c>
      <c r="AG29" s="18" t="s">
        <v>174</v>
      </c>
      <c r="AH29" s="18" t="s">
        <v>156</v>
      </c>
      <c r="AI29">
        <v>2021</v>
      </c>
    </row>
    <row r="30" spans="1:35" x14ac:dyDescent="0.3">
      <c r="A30" s="18" t="s">
        <v>90</v>
      </c>
      <c r="B30" s="18">
        <v>1</v>
      </c>
      <c r="C30" s="18">
        <v>2022</v>
      </c>
      <c r="D30" s="18">
        <v>2021</v>
      </c>
      <c r="E30" s="18">
        <v>2021</v>
      </c>
      <c r="F30" s="17">
        <v>4717.2004311041201</v>
      </c>
      <c r="G30" s="1">
        <f t="shared" si="0"/>
        <v>1769</v>
      </c>
      <c r="H30" s="18">
        <v>663</v>
      </c>
      <c r="I30" s="18"/>
      <c r="J30" s="18"/>
      <c r="K30" s="18"/>
      <c r="L30" s="18"/>
      <c r="M30" s="18"/>
      <c r="N30" s="18"/>
      <c r="O30" s="18">
        <v>769</v>
      </c>
      <c r="P30" s="18">
        <v>284</v>
      </c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>
        <v>53</v>
      </c>
      <c r="AF30" s="17">
        <v>1769</v>
      </c>
      <c r="AG30" s="18" t="s">
        <v>178</v>
      </c>
      <c r="AH30" s="18" t="s">
        <v>131</v>
      </c>
      <c r="AI30">
        <v>2021</v>
      </c>
    </row>
    <row r="31" spans="1:35" x14ac:dyDescent="0.3">
      <c r="A31" s="18" t="s">
        <v>91</v>
      </c>
      <c r="B31" s="18">
        <v>3.2</v>
      </c>
      <c r="C31" s="18">
        <v>2022</v>
      </c>
      <c r="D31" s="18">
        <v>2021</v>
      </c>
      <c r="E31" s="18">
        <v>2021</v>
      </c>
      <c r="F31" s="17">
        <v>846</v>
      </c>
      <c r="G31" s="1">
        <f t="shared" si="0"/>
        <v>468.5</v>
      </c>
      <c r="H31" s="18">
        <v>263</v>
      </c>
      <c r="I31" s="18">
        <v>0</v>
      </c>
      <c r="J31" s="18">
        <v>0</v>
      </c>
      <c r="K31" s="18">
        <v>0</v>
      </c>
      <c r="L31" s="18">
        <v>0.5</v>
      </c>
      <c r="M31" s="18">
        <v>0</v>
      </c>
      <c r="N31" s="18">
        <v>0</v>
      </c>
      <c r="O31" s="18">
        <v>51</v>
      </c>
      <c r="P31" s="18">
        <v>48</v>
      </c>
      <c r="Q31" s="18">
        <v>0</v>
      </c>
      <c r="R31" s="18">
        <v>0</v>
      </c>
      <c r="S31" s="18">
        <v>105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1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/>
      <c r="AF31" s="17">
        <v>536.64160000000004</v>
      </c>
      <c r="AG31" s="18" t="s">
        <v>179</v>
      </c>
      <c r="AH31" s="18" t="s">
        <v>131</v>
      </c>
      <c r="AI31">
        <v>2021</v>
      </c>
    </row>
    <row r="32" spans="1:35" x14ac:dyDescent="0.3">
      <c r="A32" s="18" t="s">
        <v>92</v>
      </c>
      <c r="B32" s="18">
        <v>1</v>
      </c>
      <c r="C32" s="18">
        <v>2022</v>
      </c>
      <c r="D32" s="18">
        <v>2021</v>
      </c>
      <c r="E32" s="18">
        <v>2021</v>
      </c>
      <c r="F32" s="17">
        <v>73452.842999999993</v>
      </c>
      <c r="G32" s="1">
        <f t="shared" si="0"/>
        <v>39937</v>
      </c>
      <c r="H32" s="18">
        <v>2560</v>
      </c>
      <c r="I32" s="18">
        <v>1446</v>
      </c>
      <c r="J32" s="18">
        <v>10735</v>
      </c>
      <c r="K32" s="18"/>
      <c r="L32" s="18"/>
      <c r="M32" s="18"/>
      <c r="N32" s="18"/>
      <c r="O32" s="18">
        <v>25</v>
      </c>
      <c r="P32" s="18">
        <v>5582</v>
      </c>
      <c r="Q32" s="18"/>
      <c r="R32" s="18"/>
      <c r="S32" s="18"/>
      <c r="T32" s="18"/>
      <c r="U32" s="18"/>
      <c r="V32" s="18"/>
      <c r="W32" s="18"/>
      <c r="X32" s="18"/>
      <c r="Y32" s="18">
        <v>19475</v>
      </c>
      <c r="Z32" s="18">
        <v>44</v>
      </c>
      <c r="AA32" s="18"/>
      <c r="AB32" s="18"/>
      <c r="AC32" s="18"/>
      <c r="AD32" s="18">
        <v>70</v>
      </c>
      <c r="AE32" s="18"/>
      <c r="AF32" s="17">
        <v>33859.477200000001</v>
      </c>
      <c r="AG32" s="18" t="s">
        <v>180</v>
      </c>
      <c r="AH32" s="18" t="s">
        <v>131</v>
      </c>
      <c r="AI32">
        <v>2020</v>
      </c>
    </row>
    <row r="33" spans="1:35" x14ac:dyDescent="0.3">
      <c r="A33" s="18" t="s">
        <v>93</v>
      </c>
      <c r="B33" s="18">
        <v>1</v>
      </c>
      <c r="C33" s="18">
        <v>2022</v>
      </c>
      <c r="D33" s="18">
        <v>2021</v>
      </c>
      <c r="E33" s="18">
        <v>2021</v>
      </c>
      <c r="F33" s="17">
        <v>3053.3395999999998</v>
      </c>
      <c r="G33" s="1">
        <f t="shared" si="0"/>
        <v>3054</v>
      </c>
      <c r="H33" s="18">
        <v>0</v>
      </c>
      <c r="I33" s="18">
        <v>1015</v>
      </c>
      <c r="J33" s="18">
        <v>1902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123</v>
      </c>
      <c r="AE33" s="18">
        <v>14</v>
      </c>
      <c r="AF33" s="17">
        <v>3456.6577000000002</v>
      </c>
      <c r="AG33" s="18" t="s">
        <v>181</v>
      </c>
      <c r="AH33" s="18" t="s">
        <v>131</v>
      </c>
      <c r="AI33" s="18">
        <v>2021</v>
      </c>
    </row>
    <row r="34" spans="1:35" x14ac:dyDescent="0.3">
      <c r="A34" s="18" t="s">
        <v>98</v>
      </c>
      <c r="B34" s="18">
        <v>1</v>
      </c>
      <c r="C34" s="18">
        <v>2023</v>
      </c>
      <c r="D34" s="18">
        <v>2022</v>
      </c>
      <c r="E34" s="18">
        <v>2021</v>
      </c>
      <c r="F34" s="17">
        <v>83964</v>
      </c>
      <c r="G34" s="1">
        <f t="shared" si="0"/>
        <v>157579.79397009252</v>
      </c>
      <c r="H34" s="18"/>
      <c r="I34" s="18">
        <v>1232.8383483358207</v>
      </c>
      <c r="J34" s="18">
        <v>47084.376626225181</v>
      </c>
      <c r="K34" s="18"/>
      <c r="L34" s="18"/>
      <c r="M34" s="18"/>
      <c r="N34" s="18"/>
      <c r="O34" s="18">
        <v>3.184123311413789E-2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>
        <v>99210.575400508358</v>
      </c>
      <c r="AA34" s="18"/>
      <c r="AB34" s="18"/>
      <c r="AC34" s="18"/>
      <c r="AD34" s="18">
        <v>10051.971753790045</v>
      </c>
      <c r="AE34" s="18"/>
      <c r="AF34" s="17"/>
      <c r="AG34" s="18" t="s">
        <v>184</v>
      </c>
      <c r="AH34" s="18" t="s">
        <v>156</v>
      </c>
      <c r="AI34">
        <v>2021</v>
      </c>
    </row>
    <row r="35" spans="1:35" x14ac:dyDescent="0.3">
      <c r="A35" s="18" t="s">
        <v>99</v>
      </c>
      <c r="B35" s="18">
        <v>1</v>
      </c>
      <c r="C35" s="18">
        <v>2023</v>
      </c>
      <c r="D35" s="18">
        <v>2022</v>
      </c>
      <c r="E35" s="18">
        <v>2021</v>
      </c>
      <c r="F35" s="17">
        <v>5507</v>
      </c>
      <c r="G35" s="1">
        <f t="shared" si="0"/>
        <v>53784.043211206066</v>
      </c>
      <c r="H35" s="18"/>
      <c r="I35" s="18">
        <v>420.78384118150501</v>
      </c>
      <c r="J35" s="18">
        <v>16070.513123771594</v>
      </c>
      <c r="K35" s="18"/>
      <c r="L35" s="18"/>
      <c r="M35" s="18"/>
      <c r="N35" s="18"/>
      <c r="O35" s="18">
        <v>1.0867829018953452E-2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>
        <v>33861.866042052839</v>
      </c>
      <c r="AA35" s="18"/>
      <c r="AB35" s="18"/>
      <c r="AC35" s="18"/>
      <c r="AD35" s="18">
        <v>3430.8693363711036</v>
      </c>
      <c r="AE35" s="18"/>
      <c r="AF35" s="17"/>
      <c r="AG35" s="18" t="s">
        <v>185</v>
      </c>
      <c r="AH35" s="18" t="s">
        <v>156</v>
      </c>
      <c r="AI35">
        <v>2021</v>
      </c>
    </row>
    <row r="36" spans="1:35" x14ac:dyDescent="0.3">
      <c r="A36" s="18" t="s">
        <v>100</v>
      </c>
      <c r="B36" s="18">
        <v>1.2</v>
      </c>
      <c r="C36" s="18">
        <v>2023</v>
      </c>
      <c r="D36" s="18">
        <v>2022</v>
      </c>
      <c r="E36" s="18">
        <v>2021</v>
      </c>
      <c r="F36" s="17">
        <v>71569</v>
      </c>
      <c r="G36" s="1">
        <f t="shared" si="0"/>
        <v>4147.4684860719863</v>
      </c>
      <c r="H36" s="18"/>
      <c r="I36" s="18">
        <v>32.448057389352179</v>
      </c>
      <c r="J36" s="18">
        <v>1239.2513235591377</v>
      </c>
      <c r="K36" s="18"/>
      <c r="L36" s="18"/>
      <c r="M36" s="18"/>
      <c r="N36" s="18"/>
      <c r="O36" s="18">
        <v>8.3805485190330178E-4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>
        <v>2611.2023920831598</v>
      </c>
      <c r="AA36" s="18"/>
      <c r="AB36" s="18"/>
      <c r="AC36" s="18"/>
      <c r="AD36" s="18">
        <v>264.56587498548492</v>
      </c>
      <c r="AE36" s="18"/>
      <c r="AF36" s="17"/>
      <c r="AG36" s="18" t="s">
        <v>186</v>
      </c>
      <c r="AH36" s="18" t="s">
        <v>156</v>
      </c>
      <c r="AI36">
        <v>2021</v>
      </c>
    </row>
    <row r="37" spans="1:35" x14ac:dyDescent="0.3">
      <c r="A37" s="18" t="s">
        <v>101</v>
      </c>
      <c r="B37" s="18">
        <v>1</v>
      </c>
      <c r="C37" s="18">
        <v>2023</v>
      </c>
      <c r="D37" s="18">
        <v>2022</v>
      </c>
      <c r="E37" s="18">
        <v>2021</v>
      </c>
      <c r="F37" s="17">
        <v>5156</v>
      </c>
      <c r="G37" s="83">
        <f t="shared" si="0"/>
        <v>17088.046883199309</v>
      </c>
      <c r="H37" s="18"/>
      <c r="I37" s="18">
        <v>133.6897530933222</v>
      </c>
      <c r="J37" s="18">
        <v>5105.858926444087</v>
      </c>
      <c r="K37" s="18"/>
      <c r="L37" s="18"/>
      <c r="M37" s="18"/>
      <c r="N37" s="18"/>
      <c r="O37" s="18">
        <v>3.452883015005354E-6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>
        <v>10758.456165355652</v>
      </c>
      <c r="AA37" s="18"/>
      <c r="AB37" s="18"/>
      <c r="AC37" s="18"/>
      <c r="AD37" s="18">
        <v>1090.0420348533655</v>
      </c>
      <c r="AE37" s="18"/>
      <c r="AF37" s="17"/>
      <c r="AG37" s="18" t="s">
        <v>187</v>
      </c>
      <c r="AH37" s="18" t="s">
        <v>156</v>
      </c>
      <c r="AI37">
        <v>2021</v>
      </c>
    </row>
    <row r="38" spans="1:35" x14ac:dyDescent="0.3">
      <c r="A38" s="18" t="s">
        <v>102</v>
      </c>
      <c r="B38" s="18">
        <v>1.2</v>
      </c>
      <c r="C38" s="18">
        <v>2022</v>
      </c>
      <c r="D38" s="18">
        <v>2021</v>
      </c>
      <c r="E38" s="18">
        <v>2021</v>
      </c>
      <c r="F38" s="17">
        <v>1537.8</v>
      </c>
      <c r="G38" s="1">
        <f t="shared" si="0"/>
        <v>1290.54</v>
      </c>
      <c r="H38" s="18">
        <v>45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385</v>
      </c>
      <c r="P38" s="18">
        <v>613</v>
      </c>
      <c r="Q38" s="18">
        <v>7.9980000000000002</v>
      </c>
      <c r="R38" s="18">
        <v>0</v>
      </c>
      <c r="S38" s="18">
        <v>0</v>
      </c>
      <c r="T38" s="18">
        <v>0</v>
      </c>
      <c r="U38" s="18">
        <v>0</v>
      </c>
      <c r="V38" s="18">
        <v>7.5419999999999998</v>
      </c>
      <c r="W38" s="18">
        <v>0</v>
      </c>
      <c r="X38" s="18">
        <v>0</v>
      </c>
      <c r="Y38" s="18">
        <v>231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1</v>
      </c>
      <c r="AF38" s="17">
        <v>1290.54</v>
      </c>
      <c r="AG38" s="18" t="s">
        <v>188</v>
      </c>
      <c r="AH38" s="18" t="s">
        <v>131</v>
      </c>
      <c r="AI38" s="18">
        <v>2021</v>
      </c>
    </row>
    <row r="39" spans="1:35" x14ac:dyDescent="0.3">
      <c r="A39" s="18" t="s">
        <v>104</v>
      </c>
      <c r="B39" s="18">
        <v>1</v>
      </c>
      <c r="C39" s="18">
        <v>2022</v>
      </c>
      <c r="D39" s="18">
        <v>2021</v>
      </c>
      <c r="E39" s="18">
        <v>2021</v>
      </c>
      <c r="F39" s="17">
        <v>690</v>
      </c>
      <c r="G39" s="1">
        <f t="shared" si="0"/>
        <v>634</v>
      </c>
      <c r="H39" s="18">
        <v>477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1</v>
      </c>
      <c r="P39" s="18">
        <v>75</v>
      </c>
      <c r="Q39" s="18"/>
      <c r="R39" s="18">
        <v>0</v>
      </c>
      <c r="S39" s="18">
        <v>81</v>
      </c>
      <c r="T39" s="18"/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/>
      <c r="AF39" s="17">
        <v>399.63249999999999</v>
      </c>
      <c r="AG39" s="18" t="s">
        <v>190</v>
      </c>
      <c r="AH39" s="18" t="s">
        <v>131</v>
      </c>
      <c r="AI39">
        <v>2021</v>
      </c>
    </row>
    <row r="40" spans="1:35" x14ac:dyDescent="0.3">
      <c r="A40" s="18" t="s">
        <v>105</v>
      </c>
      <c r="B40" s="18">
        <v>1</v>
      </c>
      <c r="C40" s="18">
        <v>2022</v>
      </c>
      <c r="D40" s="18">
        <v>2021</v>
      </c>
      <c r="E40" s="18">
        <v>2021</v>
      </c>
      <c r="F40" s="17">
        <v>1909</v>
      </c>
      <c r="G40" s="1">
        <f t="shared" si="0"/>
        <v>1711.8987</v>
      </c>
      <c r="H40" s="18">
        <v>685.5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827.15300000000002</v>
      </c>
      <c r="P40" s="18">
        <v>199.18870000000001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5.7000000000000002E-2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/>
      <c r="AF40" s="17">
        <v>1711.8987</v>
      </c>
      <c r="AG40" s="18" t="s">
        <v>191</v>
      </c>
      <c r="AH40" s="18" t="s">
        <v>131</v>
      </c>
    </row>
    <row r="41" spans="1:35" x14ac:dyDescent="0.3">
      <c r="A41" s="18" t="s">
        <v>109</v>
      </c>
      <c r="B41" s="18">
        <v>1</v>
      </c>
      <c r="C41" s="18">
        <v>2022</v>
      </c>
      <c r="D41" s="18">
        <v>2021</v>
      </c>
      <c r="E41" s="18">
        <v>2021</v>
      </c>
      <c r="F41" s="17">
        <v>9144.4</v>
      </c>
      <c r="G41" s="1">
        <f t="shared" si="0"/>
        <v>8626.5027000000009</v>
      </c>
      <c r="H41" s="18">
        <v>240.1</v>
      </c>
      <c r="I41" s="18">
        <v>919.48149999999998</v>
      </c>
      <c r="J41" s="18">
        <v>123</v>
      </c>
      <c r="K41" s="18">
        <v>0</v>
      </c>
      <c r="L41" s="18">
        <v>0</v>
      </c>
      <c r="M41" s="18">
        <v>0</v>
      </c>
      <c r="N41" s="18">
        <v>0</v>
      </c>
      <c r="O41" s="18">
        <v>36.835999999999999</v>
      </c>
      <c r="P41" s="18">
        <v>547.46019999999999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6759.5950000000003</v>
      </c>
      <c r="Z41" s="18">
        <v>0.03</v>
      </c>
      <c r="AA41" s="18">
        <v>0</v>
      </c>
      <c r="AB41" s="18">
        <v>0</v>
      </c>
      <c r="AC41" s="18">
        <v>0</v>
      </c>
      <c r="AD41" s="18">
        <v>0</v>
      </c>
      <c r="AE41" s="18"/>
      <c r="AF41" s="17">
        <v>8626.5027000000009</v>
      </c>
      <c r="AG41" s="18" t="s">
        <v>195</v>
      </c>
      <c r="AH41" s="18" t="s">
        <v>131</v>
      </c>
    </row>
    <row r="42" spans="1:35" x14ac:dyDescent="0.3">
      <c r="A42" s="18" t="s">
        <v>110</v>
      </c>
      <c r="B42" s="18">
        <v>1</v>
      </c>
      <c r="C42" s="18">
        <v>2022</v>
      </c>
      <c r="D42" s="18">
        <v>2021</v>
      </c>
      <c r="E42" s="18">
        <v>2021</v>
      </c>
      <c r="F42" s="17">
        <v>393</v>
      </c>
      <c r="G42" s="1">
        <f t="shared" si="0"/>
        <v>387</v>
      </c>
      <c r="H42" s="18">
        <v>0</v>
      </c>
      <c r="I42" s="18">
        <v>23</v>
      </c>
      <c r="J42" s="18">
        <v>307</v>
      </c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>
        <v>47</v>
      </c>
      <c r="Z42" s="18"/>
      <c r="AA42" s="18"/>
      <c r="AB42" s="18"/>
      <c r="AC42" s="18"/>
      <c r="AD42" s="18">
        <v>10</v>
      </c>
      <c r="AE42" s="18"/>
      <c r="AF42" s="17">
        <v>387</v>
      </c>
      <c r="AG42" s="18" t="s">
        <v>196</v>
      </c>
      <c r="AH42" s="18" t="s">
        <v>131</v>
      </c>
      <c r="AI42">
        <v>2021</v>
      </c>
    </row>
    <row r="43" spans="1:35" x14ac:dyDescent="0.3">
      <c r="A43" s="18" t="s">
        <v>114</v>
      </c>
      <c r="B43" s="18">
        <v>1</v>
      </c>
      <c r="C43" s="18">
        <v>2022</v>
      </c>
      <c r="D43" s="18">
        <v>2021</v>
      </c>
      <c r="E43" s="18">
        <v>2021</v>
      </c>
      <c r="F43" s="17">
        <v>608</v>
      </c>
      <c r="G43" s="1">
        <f t="shared" si="0"/>
        <v>608</v>
      </c>
      <c r="H43" s="18"/>
      <c r="I43" s="18"/>
      <c r="J43" s="18"/>
      <c r="K43" s="18"/>
      <c r="L43" s="18">
        <v>509</v>
      </c>
      <c r="M43" s="18"/>
      <c r="N43" s="18"/>
      <c r="O43" s="18">
        <v>3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>
        <v>96</v>
      </c>
      <c r="AC43" s="18"/>
      <c r="AD43" s="18"/>
      <c r="AE43" s="18"/>
      <c r="AF43" s="17">
        <v>608</v>
      </c>
      <c r="AG43" s="18" t="s">
        <v>199</v>
      </c>
      <c r="AH43" s="18" t="s">
        <v>131</v>
      </c>
      <c r="AI43">
        <v>2021</v>
      </c>
    </row>
    <row r="44" spans="1:35" x14ac:dyDescent="0.3">
      <c r="A44" s="18" t="s">
        <v>115</v>
      </c>
      <c r="B44" s="18">
        <v>1</v>
      </c>
      <c r="C44" s="18">
        <v>2022</v>
      </c>
      <c r="D44" s="18">
        <v>2021</v>
      </c>
      <c r="E44" s="18">
        <v>2021</v>
      </c>
      <c r="F44" s="17">
        <v>23879</v>
      </c>
      <c r="G44" s="1">
        <f t="shared" si="0"/>
        <v>20156</v>
      </c>
      <c r="H44" s="18"/>
      <c r="I44" s="18"/>
      <c r="J44" s="18"/>
      <c r="K44" s="18"/>
      <c r="L44" s="18">
        <v>1606</v>
      </c>
      <c r="M44" s="18"/>
      <c r="N44" s="18"/>
      <c r="O44" s="18">
        <v>11038</v>
      </c>
      <c r="P44" s="18">
        <v>4171</v>
      </c>
      <c r="Q44" s="18"/>
      <c r="R44" s="18"/>
      <c r="S44" s="18">
        <v>2290</v>
      </c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>
        <v>1051</v>
      </c>
      <c r="AF44" s="17">
        <v>20156</v>
      </c>
      <c r="AG44" s="18" t="s">
        <v>200</v>
      </c>
      <c r="AH44" s="18" t="s">
        <v>131</v>
      </c>
      <c r="AI44">
        <v>2020</v>
      </c>
    </row>
    <row r="45" spans="1:35" x14ac:dyDescent="0.3">
      <c r="A45" t="s">
        <v>116</v>
      </c>
      <c r="B45">
        <v>1</v>
      </c>
      <c r="C45">
        <v>2022</v>
      </c>
      <c r="D45">
        <v>2021</v>
      </c>
      <c r="E45" s="2">
        <v>2021</v>
      </c>
      <c r="F45" s="1">
        <v>1136.9897688498199</v>
      </c>
      <c r="G45" s="1">
        <f t="shared" si="0"/>
        <v>548.58960000000002</v>
      </c>
      <c r="H45">
        <v>0</v>
      </c>
      <c r="I45">
        <v>0</v>
      </c>
      <c r="J45">
        <v>10</v>
      </c>
      <c r="K45">
        <v>0</v>
      </c>
      <c r="L45">
        <v>0</v>
      </c>
      <c r="M45">
        <v>0</v>
      </c>
      <c r="N45">
        <v>0</v>
      </c>
      <c r="O45">
        <v>9.8119999999999994</v>
      </c>
      <c r="P45">
        <v>387.35449999999997</v>
      </c>
      <c r="Q45">
        <v>0</v>
      </c>
      <c r="R45">
        <v>0</v>
      </c>
      <c r="S45">
        <v>127.67910000000001</v>
      </c>
      <c r="T45">
        <v>0</v>
      </c>
      <c r="U45">
        <v>0</v>
      </c>
      <c r="V45">
        <v>0</v>
      </c>
      <c r="W45">
        <v>0</v>
      </c>
      <c r="X45">
        <v>0</v>
      </c>
      <c r="Y45">
        <v>13.744</v>
      </c>
      <c r="Z45">
        <v>0</v>
      </c>
      <c r="AA45">
        <v>0</v>
      </c>
      <c r="AB45">
        <v>0</v>
      </c>
      <c r="AC45">
        <v>0</v>
      </c>
      <c r="AD45">
        <v>0</v>
      </c>
      <c r="AF45" s="1">
        <v>548.58960000000002</v>
      </c>
      <c r="AG45" t="s">
        <v>201</v>
      </c>
      <c r="AH45" t="s">
        <v>131</v>
      </c>
    </row>
    <row r="46" spans="1:35" x14ac:dyDescent="0.3">
      <c r="A46" t="s">
        <v>117</v>
      </c>
      <c r="B46">
        <v>1</v>
      </c>
      <c r="C46">
        <v>2022</v>
      </c>
      <c r="D46">
        <v>2021</v>
      </c>
      <c r="E46" s="2">
        <v>2021</v>
      </c>
      <c r="F46" s="1">
        <v>7377</v>
      </c>
      <c r="G46" s="1">
        <f t="shared" si="0"/>
        <v>5700.9862000000012</v>
      </c>
      <c r="H46">
        <v>81.7</v>
      </c>
      <c r="I46">
        <v>0</v>
      </c>
      <c r="J46">
        <v>3</v>
      </c>
      <c r="K46">
        <v>0</v>
      </c>
      <c r="L46">
        <v>4.29</v>
      </c>
      <c r="M46">
        <v>0</v>
      </c>
      <c r="N46">
        <v>0</v>
      </c>
      <c r="O46">
        <v>2668.962</v>
      </c>
      <c r="P46">
        <v>335.14460000000003</v>
      </c>
      <c r="Q46">
        <v>0</v>
      </c>
      <c r="R46">
        <v>0</v>
      </c>
      <c r="S46">
        <v>2474.6986000000002</v>
      </c>
      <c r="T46">
        <v>0</v>
      </c>
      <c r="U46">
        <v>0</v>
      </c>
      <c r="V46">
        <v>0.746</v>
      </c>
      <c r="W46">
        <v>0</v>
      </c>
      <c r="X46">
        <v>0</v>
      </c>
      <c r="Y46">
        <v>130.97</v>
      </c>
      <c r="Z46">
        <v>0</v>
      </c>
      <c r="AA46">
        <v>1.4750000000000001</v>
      </c>
      <c r="AB46">
        <v>0</v>
      </c>
      <c r="AC46">
        <v>0</v>
      </c>
      <c r="AD46">
        <v>0</v>
      </c>
      <c r="AF46" s="1">
        <v>5700.9862000000012</v>
      </c>
      <c r="AG46" t="s">
        <v>202</v>
      </c>
      <c r="AH46" t="s">
        <v>131</v>
      </c>
    </row>
    <row r="47" spans="1:35" x14ac:dyDescent="0.3">
      <c r="A47" s="18" t="s">
        <v>118</v>
      </c>
      <c r="B47" s="18">
        <v>1</v>
      </c>
      <c r="C47" s="18">
        <v>2022</v>
      </c>
      <c r="D47" s="18">
        <v>2021</v>
      </c>
      <c r="E47" s="18">
        <v>2021</v>
      </c>
      <c r="F47" s="17">
        <v>31137.282999999999</v>
      </c>
      <c r="G47" s="1">
        <f t="shared" si="0"/>
        <v>22660</v>
      </c>
      <c r="H47" s="18">
        <v>561</v>
      </c>
      <c r="I47" s="18">
        <v>195</v>
      </c>
      <c r="J47" s="18">
        <v>2493</v>
      </c>
      <c r="K47" s="18"/>
      <c r="L47" s="18"/>
      <c r="M47" s="18"/>
      <c r="N47" s="18"/>
      <c r="O47" s="18">
        <v>2196</v>
      </c>
      <c r="P47" s="18">
        <v>12001</v>
      </c>
      <c r="Q47" s="18"/>
      <c r="R47" s="18"/>
      <c r="S47" s="18"/>
      <c r="T47" s="18"/>
      <c r="U47" s="18"/>
      <c r="V47" s="18"/>
      <c r="W47" s="18"/>
      <c r="X47" s="18"/>
      <c r="Y47" s="18">
        <v>940</v>
      </c>
      <c r="Z47" s="18">
        <v>1099</v>
      </c>
      <c r="AA47" s="18"/>
      <c r="AB47" s="18"/>
      <c r="AC47" s="18"/>
      <c r="AD47" s="18">
        <v>50</v>
      </c>
      <c r="AE47" s="18">
        <v>3125</v>
      </c>
      <c r="AF47" s="17">
        <v>22660</v>
      </c>
      <c r="AG47" s="18" t="s">
        <v>203</v>
      </c>
      <c r="AH47" s="18" t="s">
        <v>131</v>
      </c>
      <c r="AI47" s="18">
        <v>2021</v>
      </c>
    </row>
    <row r="48" spans="1:35" x14ac:dyDescent="0.3">
      <c r="A48" s="18" t="s">
        <v>55</v>
      </c>
      <c r="B48" s="18">
        <v>1</v>
      </c>
      <c r="C48" s="18">
        <v>2021</v>
      </c>
      <c r="D48" s="18">
        <v>2022</v>
      </c>
      <c r="E48" s="18">
        <v>1</v>
      </c>
      <c r="F48" s="17">
        <v>2022</v>
      </c>
      <c r="G48" s="1">
        <f t="shared" si="0"/>
        <v>1171</v>
      </c>
      <c r="H48" s="18"/>
      <c r="I48" s="18">
        <v>43</v>
      </c>
      <c r="J48" s="18">
        <v>701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>
        <v>200</v>
      </c>
      <c r="AB48" s="18"/>
      <c r="AC48" s="18"/>
      <c r="AD48" s="18">
        <v>227</v>
      </c>
      <c r="AE48" s="18"/>
      <c r="AF48" s="17">
        <v>76.573999999999998</v>
      </c>
      <c r="AG48" s="18">
        <v>0</v>
      </c>
      <c r="AH48" s="18">
        <v>0</v>
      </c>
      <c r="AI48" s="18">
        <v>2021</v>
      </c>
    </row>
    <row r="49" spans="1:35" x14ac:dyDescent="0.3">
      <c r="A49" s="18" t="s">
        <v>89</v>
      </c>
      <c r="B49" s="18">
        <v>1</v>
      </c>
      <c r="C49" s="18">
        <v>2021</v>
      </c>
      <c r="D49" s="18">
        <v>2022</v>
      </c>
      <c r="E49" s="18">
        <v>1</v>
      </c>
      <c r="F49" s="17">
        <v>2021</v>
      </c>
      <c r="G49" s="1">
        <f t="shared" si="0"/>
        <v>333</v>
      </c>
      <c r="H49" s="18">
        <v>84</v>
      </c>
      <c r="I49" s="18"/>
      <c r="J49" s="18"/>
      <c r="K49" s="18"/>
      <c r="L49" s="18"/>
      <c r="M49" s="18"/>
      <c r="N49" s="18"/>
      <c r="O49" s="18"/>
      <c r="P49" s="18">
        <v>72</v>
      </c>
      <c r="Q49" s="18"/>
      <c r="R49" s="18"/>
      <c r="S49" s="18">
        <v>177</v>
      </c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7">
        <v>0</v>
      </c>
      <c r="AG49" s="18">
        <v>0</v>
      </c>
      <c r="AH49" s="18">
        <v>0</v>
      </c>
      <c r="AI49" s="18">
        <v>2020</v>
      </c>
    </row>
    <row r="50" spans="1:35" s="18" customFormat="1" x14ac:dyDescent="0.3">
      <c r="A50" s="18" t="s">
        <v>348</v>
      </c>
      <c r="G50" s="17">
        <f t="shared" si="0"/>
        <v>182957.03040000002</v>
      </c>
      <c r="H50" s="18">
        <v>0.4</v>
      </c>
      <c r="I50" s="18">
        <v>9858.8621000000003</v>
      </c>
      <c r="J50" s="18">
        <v>150863</v>
      </c>
      <c r="N50" s="18">
        <v>1007</v>
      </c>
      <c r="P50" s="18">
        <v>2637.3620000000001</v>
      </c>
      <c r="Y50" s="18">
        <v>2052.5589999999997</v>
      </c>
      <c r="Z50" s="18">
        <v>10666.73</v>
      </c>
      <c r="AD50" s="18">
        <v>5871.1172999999999</v>
      </c>
      <c r="AI50" s="18">
        <v>2020</v>
      </c>
    </row>
  </sheetData>
  <hyperlinks>
    <hyperlink ref="AG22" r:id="rId1" xr:uid="{24B2CDD2-02BA-49FF-95E2-C4A34A65EB4A}"/>
  </hyperlinks>
  <pageMargins left="0.7" right="0.7" top="0.78740157499999996" bottom="0.78740157499999996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9B5FF-295D-48EA-85DF-250157B8375F}">
  <dimension ref="A1:X99"/>
  <sheetViews>
    <sheetView workbookViewId="0">
      <selection activeCell="B99" sqref="B99:X99"/>
    </sheetView>
  </sheetViews>
  <sheetFormatPr baseColWidth="10" defaultRowHeight="14.4" x14ac:dyDescent="0.3"/>
  <sheetData>
    <row r="1" spans="1:18" x14ac:dyDescent="0.3">
      <c r="A1" s="155" t="s">
        <v>381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</row>
    <row r="2" spans="1:18" ht="48" x14ac:dyDescent="0.3">
      <c r="A2" s="143" t="s">
        <v>333</v>
      </c>
      <c r="B2" s="147" t="s">
        <v>382</v>
      </c>
      <c r="C2" s="147" t="s">
        <v>383</v>
      </c>
      <c r="D2" s="147" t="s">
        <v>384</v>
      </c>
      <c r="E2" s="147" t="s">
        <v>385</v>
      </c>
      <c r="F2" s="147" t="s">
        <v>386</v>
      </c>
      <c r="G2" s="147" t="s">
        <v>387</v>
      </c>
      <c r="H2" s="147" t="s">
        <v>388</v>
      </c>
      <c r="I2" s="148" t="s">
        <v>389</v>
      </c>
      <c r="J2" s="147" t="s">
        <v>390</v>
      </c>
      <c r="K2" s="144" t="s">
        <v>391</v>
      </c>
      <c r="L2" s="144" t="s">
        <v>392</v>
      </c>
      <c r="M2" s="146" t="s">
        <v>393</v>
      </c>
      <c r="N2" s="146" t="s">
        <v>394</v>
      </c>
      <c r="O2" s="146" t="s">
        <v>395</v>
      </c>
      <c r="P2" s="144" t="s">
        <v>396</v>
      </c>
      <c r="Q2" s="144" t="s">
        <v>397</v>
      </c>
      <c r="R2" s="142"/>
    </row>
    <row r="3" spans="1:18" hidden="1" x14ac:dyDescent="0.3">
      <c r="A3" s="145">
        <v>1980</v>
      </c>
      <c r="B3" s="145">
        <v>7005</v>
      </c>
      <c r="C3" s="145">
        <v>27057</v>
      </c>
      <c r="D3" s="25">
        <v>711</v>
      </c>
      <c r="E3" s="25">
        <v>4319</v>
      </c>
      <c r="F3" s="25">
        <v>39782</v>
      </c>
      <c r="G3" s="25">
        <v>15</v>
      </c>
      <c r="H3" s="25">
        <v>7</v>
      </c>
      <c r="I3" s="25">
        <v>23032</v>
      </c>
      <c r="J3" s="25">
        <v>0</v>
      </c>
      <c r="K3" s="25">
        <v>101928</v>
      </c>
      <c r="L3" s="25">
        <v>139951</v>
      </c>
      <c r="M3" s="25">
        <v>10510</v>
      </c>
      <c r="N3" s="25">
        <v>150461</v>
      </c>
      <c r="O3" s="25">
        <v>31080</v>
      </c>
      <c r="P3" s="27" t="s">
        <v>340</v>
      </c>
      <c r="Q3" s="26"/>
      <c r="R3" s="142"/>
    </row>
    <row r="4" spans="1:18" hidden="1" x14ac:dyDescent="0.3">
      <c r="A4" s="145">
        <v>1981</v>
      </c>
      <c r="B4" s="145">
        <v>6346</v>
      </c>
      <c r="C4" s="145">
        <v>22026</v>
      </c>
      <c r="D4" s="25">
        <v>586</v>
      </c>
      <c r="E4" s="25">
        <v>3449</v>
      </c>
      <c r="F4" s="25">
        <v>40049</v>
      </c>
      <c r="G4" s="25">
        <v>18</v>
      </c>
      <c r="H4" s="25">
        <v>3</v>
      </c>
      <c r="I4" s="25">
        <v>21519</v>
      </c>
      <c r="J4" s="25">
        <v>0</v>
      </c>
      <c r="K4" s="25">
        <v>93996</v>
      </c>
      <c r="L4" s="25">
        <v>139697</v>
      </c>
      <c r="M4" s="25">
        <v>8501</v>
      </c>
      <c r="N4" s="25">
        <v>148198</v>
      </c>
      <c r="O4" s="25">
        <v>33031</v>
      </c>
      <c r="P4" s="26"/>
      <c r="Q4" s="26"/>
      <c r="R4" s="142"/>
    </row>
    <row r="5" spans="1:18" hidden="1" x14ac:dyDescent="0.3">
      <c r="A5" s="145">
        <v>1982</v>
      </c>
      <c r="B5" s="145">
        <v>6755</v>
      </c>
      <c r="C5" s="145">
        <v>24532</v>
      </c>
      <c r="D5" s="25">
        <v>1046</v>
      </c>
      <c r="E5" s="25">
        <v>3626</v>
      </c>
      <c r="F5" s="25">
        <v>41208</v>
      </c>
      <c r="G5" s="25">
        <v>17</v>
      </c>
      <c r="H5" s="25">
        <v>6</v>
      </c>
      <c r="I5" s="25">
        <v>20740</v>
      </c>
      <c r="J5" s="25">
        <v>0</v>
      </c>
      <c r="K5" s="25">
        <v>97930</v>
      </c>
      <c r="L5" s="25">
        <v>154546</v>
      </c>
      <c r="M5" s="25">
        <v>8073</v>
      </c>
      <c r="N5" s="25">
        <v>162619</v>
      </c>
      <c r="O5" s="25">
        <v>49127</v>
      </c>
      <c r="P5" s="26"/>
      <c r="Q5" s="26"/>
      <c r="R5" s="142"/>
    </row>
    <row r="6" spans="1:18" hidden="1" x14ac:dyDescent="0.3">
      <c r="A6" s="145">
        <v>1983</v>
      </c>
      <c r="B6" s="145">
        <v>9716</v>
      </c>
      <c r="C6" s="145">
        <v>18749</v>
      </c>
      <c r="D6" s="25">
        <v>1185</v>
      </c>
      <c r="E6" s="25">
        <v>2397</v>
      </c>
      <c r="F6" s="25">
        <v>51328</v>
      </c>
      <c r="G6" s="25">
        <v>15</v>
      </c>
      <c r="H6" s="25">
        <v>22</v>
      </c>
      <c r="I6" s="25">
        <v>17400</v>
      </c>
      <c r="J6" s="25">
        <v>0</v>
      </c>
      <c r="K6" s="25">
        <v>100812</v>
      </c>
      <c r="L6" s="25">
        <v>144030</v>
      </c>
      <c r="M6" s="25">
        <v>7130</v>
      </c>
      <c r="N6" s="25">
        <v>151160</v>
      </c>
      <c r="O6" s="25">
        <v>74483</v>
      </c>
      <c r="P6" s="26"/>
      <c r="Q6" s="26"/>
      <c r="R6" s="142"/>
    </row>
    <row r="7" spans="1:18" hidden="1" x14ac:dyDescent="0.3">
      <c r="A7" s="145">
        <v>1984</v>
      </c>
      <c r="B7" s="145">
        <v>11393</v>
      </c>
      <c r="C7" s="145">
        <v>22154</v>
      </c>
      <c r="D7" s="25">
        <v>604</v>
      </c>
      <c r="E7" s="25">
        <v>2485</v>
      </c>
      <c r="F7" s="25">
        <v>61478</v>
      </c>
      <c r="G7" s="25">
        <v>16</v>
      </c>
      <c r="H7" s="25">
        <v>13</v>
      </c>
      <c r="I7" s="25">
        <v>16853</v>
      </c>
      <c r="J7" s="25">
        <v>0</v>
      </c>
      <c r="K7" s="25">
        <v>114996</v>
      </c>
      <c r="L7" s="25">
        <v>156149</v>
      </c>
      <c r="M7" s="25">
        <v>7921</v>
      </c>
      <c r="N7" s="25">
        <v>164070</v>
      </c>
      <c r="O7" s="25">
        <v>70816</v>
      </c>
      <c r="P7" s="26"/>
      <c r="Q7" s="26"/>
      <c r="R7" s="142"/>
    </row>
    <row r="8" spans="1:18" hidden="1" x14ac:dyDescent="0.3">
      <c r="A8" s="145">
        <v>1985</v>
      </c>
      <c r="B8" s="145">
        <v>9965</v>
      </c>
      <c r="C8" s="145">
        <v>28236</v>
      </c>
      <c r="D8" s="25">
        <v>1010</v>
      </c>
      <c r="E8" s="25">
        <v>2197</v>
      </c>
      <c r="F8" s="25">
        <v>90950</v>
      </c>
      <c r="G8" s="25">
        <v>23</v>
      </c>
      <c r="H8" s="25">
        <v>18</v>
      </c>
      <c r="I8" s="25">
        <v>15912</v>
      </c>
      <c r="J8" s="25">
        <v>0</v>
      </c>
      <c r="K8" s="25">
        <v>148311</v>
      </c>
      <c r="L8" s="25">
        <v>159838</v>
      </c>
      <c r="M8" s="25">
        <v>10095</v>
      </c>
      <c r="N8" s="25">
        <v>169933</v>
      </c>
      <c r="O8" s="25">
        <v>60549</v>
      </c>
      <c r="P8" s="26"/>
      <c r="Q8" s="26"/>
      <c r="R8" s="142"/>
    </row>
    <row r="9" spans="1:18" hidden="1" x14ac:dyDescent="0.3">
      <c r="A9" s="145">
        <v>1986</v>
      </c>
      <c r="B9" s="145">
        <v>7232</v>
      </c>
      <c r="C9" s="145">
        <v>26332</v>
      </c>
      <c r="D9" s="25">
        <v>751</v>
      </c>
      <c r="E9" s="25">
        <v>1809</v>
      </c>
      <c r="F9" s="25">
        <v>74447</v>
      </c>
      <c r="G9" s="25">
        <v>21</v>
      </c>
      <c r="H9" s="25">
        <v>16</v>
      </c>
      <c r="I9" s="25">
        <v>17294</v>
      </c>
      <c r="J9" s="25">
        <v>0</v>
      </c>
      <c r="K9" s="25">
        <v>127902</v>
      </c>
      <c r="L9" s="25">
        <v>165347</v>
      </c>
      <c r="M9" s="25">
        <v>11378</v>
      </c>
      <c r="N9" s="25">
        <v>176725</v>
      </c>
      <c r="O9" s="25">
        <v>129953</v>
      </c>
      <c r="P9" s="26"/>
      <c r="Q9" s="26"/>
      <c r="R9" s="142"/>
    </row>
    <row r="10" spans="1:18" hidden="1" x14ac:dyDescent="0.3">
      <c r="A10" s="145">
        <v>1987</v>
      </c>
      <c r="B10" s="145">
        <v>8554</v>
      </c>
      <c r="C10" s="145">
        <v>21597</v>
      </c>
      <c r="D10" s="25">
        <v>1580</v>
      </c>
      <c r="E10" s="25">
        <v>1794</v>
      </c>
      <c r="F10" s="25">
        <v>76612</v>
      </c>
      <c r="G10" s="25">
        <v>12</v>
      </c>
      <c r="H10" s="25">
        <v>7</v>
      </c>
      <c r="I10" s="25">
        <v>20638</v>
      </c>
      <c r="J10" s="25">
        <v>0</v>
      </c>
      <c r="K10" s="25">
        <v>130794</v>
      </c>
      <c r="L10" s="25">
        <v>153670</v>
      </c>
      <c r="M10" s="25">
        <v>12503</v>
      </c>
      <c r="N10" s="25">
        <v>166173</v>
      </c>
      <c r="O10" s="25">
        <v>190524</v>
      </c>
      <c r="P10" s="25">
        <v>15694</v>
      </c>
      <c r="Q10" s="26"/>
      <c r="R10" s="142"/>
    </row>
    <row r="11" spans="1:18" hidden="1" x14ac:dyDescent="0.3">
      <c r="A11" s="145">
        <v>1988</v>
      </c>
      <c r="B11" s="145">
        <v>11527</v>
      </c>
      <c r="C11" s="145">
        <v>20259</v>
      </c>
      <c r="D11" s="25">
        <v>1773</v>
      </c>
      <c r="E11" s="25">
        <v>2566</v>
      </c>
      <c r="F11" s="25">
        <v>77724</v>
      </c>
      <c r="G11" s="25">
        <v>21</v>
      </c>
      <c r="H11" s="25">
        <v>2</v>
      </c>
      <c r="I11" s="25">
        <v>24497</v>
      </c>
      <c r="J11" s="25">
        <v>43</v>
      </c>
      <c r="K11" s="25">
        <v>138412</v>
      </c>
      <c r="L11" s="25">
        <v>154475</v>
      </c>
      <c r="M11" s="25">
        <v>10820</v>
      </c>
      <c r="N11" s="25">
        <v>165295</v>
      </c>
      <c r="O11" s="25">
        <v>156423</v>
      </c>
      <c r="P11" s="25">
        <v>12858</v>
      </c>
      <c r="Q11" s="26"/>
      <c r="R11" s="142"/>
    </row>
    <row r="12" spans="1:18" hidden="1" x14ac:dyDescent="0.3">
      <c r="A12" s="145">
        <v>1989</v>
      </c>
      <c r="B12" s="145">
        <v>10939</v>
      </c>
      <c r="C12" s="145">
        <v>23481</v>
      </c>
      <c r="D12" s="25">
        <v>2037</v>
      </c>
      <c r="E12" s="25">
        <v>5341</v>
      </c>
      <c r="F12" s="25">
        <v>84173</v>
      </c>
      <c r="G12" s="25">
        <v>321</v>
      </c>
      <c r="H12" s="25">
        <v>12</v>
      </c>
      <c r="I12" s="25">
        <v>26104</v>
      </c>
      <c r="J12" s="25">
        <v>0</v>
      </c>
      <c r="K12" s="25">
        <v>152408</v>
      </c>
      <c r="L12" s="25">
        <v>169818</v>
      </c>
      <c r="M12" s="25">
        <v>5997</v>
      </c>
      <c r="N12" s="25">
        <v>175815</v>
      </c>
      <c r="O12" s="25">
        <v>107793</v>
      </c>
      <c r="P12" s="25">
        <v>7710</v>
      </c>
      <c r="Q12" s="26"/>
      <c r="R12" s="142"/>
    </row>
    <row r="13" spans="1:18" hidden="1" x14ac:dyDescent="0.3">
      <c r="A13" s="145">
        <v>1990</v>
      </c>
      <c r="B13" s="145">
        <v>13940</v>
      </c>
      <c r="C13" s="145">
        <v>26474</v>
      </c>
      <c r="D13" s="25">
        <v>1339</v>
      </c>
      <c r="E13" s="25">
        <v>8747</v>
      </c>
      <c r="F13" s="25">
        <v>78204</v>
      </c>
      <c r="G13" s="25">
        <v>1756</v>
      </c>
      <c r="H13" s="25">
        <v>169</v>
      </c>
      <c r="I13" s="25">
        <v>25632</v>
      </c>
      <c r="J13" s="25">
        <v>0</v>
      </c>
      <c r="K13" s="25">
        <v>156261</v>
      </c>
      <c r="L13" s="25">
        <v>156240</v>
      </c>
      <c r="M13" s="25">
        <v>10048</v>
      </c>
      <c r="N13" s="25">
        <v>166288</v>
      </c>
      <c r="O13" s="25">
        <v>71225</v>
      </c>
      <c r="P13" s="25">
        <v>12078</v>
      </c>
      <c r="Q13" s="26"/>
      <c r="R13" s="142"/>
    </row>
    <row r="14" spans="1:18" hidden="1" x14ac:dyDescent="0.3">
      <c r="A14" s="145">
        <v>1991</v>
      </c>
      <c r="B14" s="145">
        <v>14328</v>
      </c>
      <c r="C14" s="145">
        <v>24356</v>
      </c>
      <c r="D14" s="25">
        <v>508</v>
      </c>
      <c r="E14" s="25">
        <v>7926</v>
      </c>
      <c r="F14" s="25">
        <v>67945</v>
      </c>
      <c r="G14" s="25">
        <v>560</v>
      </c>
      <c r="H14" s="25">
        <v>103</v>
      </c>
      <c r="I14" s="25">
        <v>27839</v>
      </c>
      <c r="J14" s="25">
        <v>0</v>
      </c>
      <c r="K14" s="25">
        <v>143565</v>
      </c>
      <c r="L14" s="25">
        <v>148003</v>
      </c>
      <c r="M14" s="25">
        <v>6679</v>
      </c>
      <c r="N14" s="25">
        <v>154682</v>
      </c>
      <c r="O14" s="25">
        <v>80935</v>
      </c>
      <c r="P14" s="25">
        <v>8685</v>
      </c>
      <c r="Q14" s="26"/>
      <c r="R14" s="142"/>
    </row>
    <row r="15" spans="1:18" hidden="1" x14ac:dyDescent="0.3">
      <c r="A15" s="145">
        <v>1992</v>
      </c>
      <c r="B15" s="145">
        <v>12006</v>
      </c>
      <c r="C15" s="145">
        <v>20891</v>
      </c>
      <c r="D15" s="25">
        <v>537</v>
      </c>
      <c r="E15" s="25">
        <v>6818</v>
      </c>
      <c r="F15" s="25">
        <v>51064</v>
      </c>
      <c r="G15" s="25">
        <v>836</v>
      </c>
      <c r="H15" s="25">
        <v>53</v>
      </c>
      <c r="I15" s="25">
        <v>31277</v>
      </c>
      <c r="J15" s="25">
        <v>0</v>
      </c>
      <c r="K15" s="25">
        <v>123482</v>
      </c>
      <c r="L15" s="25">
        <v>125190</v>
      </c>
      <c r="M15" s="25">
        <v>9554</v>
      </c>
      <c r="N15" s="25">
        <v>134744</v>
      </c>
      <c r="O15" s="25">
        <v>57049</v>
      </c>
      <c r="P15" s="25">
        <v>11823</v>
      </c>
      <c r="Q15" s="26"/>
      <c r="R15" s="142"/>
    </row>
    <row r="16" spans="1:18" hidden="1" x14ac:dyDescent="0.3">
      <c r="A16" s="145">
        <v>1993</v>
      </c>
      <c r="B16" s="145">
        <v>10814</v>
      </c>
      <c r="C16" s="145">
        <v>16452</v>
      </c>
      <c r="D16" s="25">
        <v>603</v>
      </c>
      <c r="E16" s="25">
        <v>6895</v>
      </c>
      <c r="F16" s="25">
        <v>48552</v>
      </c>
      <c r="G16" s="25">
        <v>827</v>
      </c>
      <c r="H16" s="25">
        <v>7</v>
      </c>
      <c r="I16" s="25">
        <v>31128</v>
      </c>
      <c r="J16" s="25">
        <v>0</v>
      </c>
      <c r="K16" s="25">
        <v>115278</v>
      </c>
      <c r="L16" s="25">
        <v>117113</v>
      </c>
      <c r="M16" s="25">
        <v>9854</v>
      </c>
      <c r="N16" s="25">
        <v>126967</v>
      </c>
      <c r="O16" s="25">
        <v>35016</v>
      </c>
      <c r="P16" s="25">
        <v>11407</v>
      </c>
      <c r="Q16" s="26"/>
      <c r="R16" s="142"/>
    </row>
    <row r="17" spans="1:18" hidden="1" x14ac:dyDescent="0.3">
      <c r="A17" s="145">
        <v>1994</v>
      </c>
      <c r="B17" s="145">
        <v>7951</v>
      </c>
      <c r="C17" s="145">
        <v>17056</v>
      </c>
      <c r="D17" s="25">
        <v>407</v>
      </c>
      <c r="E17" s="25">
        <v>5697</v>
      </c>
      <c r="F17" s="25">
        <v>50289</v>
      </c>
      <c r="G17" s="25">
        <v>524</v>
      </c>
      <c r="H17" s="25">
        <v>6</v>
      </c>
      <c r="I17" s="25">
        <v>27749</v>
      </c>
      <c r="J17" s="25">
        <v>0</v>
      </c>
      <c r="K17" s="25">
        <v>109679</v>
      </c>
      <c r="L17" s="25">
        <v>110392</v>
      </c>
      <c r="M17" s="25">
        <v>9551</v>
      </c>
      <c r="N17" s="25">
        <v>119943</v>
      </c>
      <c r="O17" s="25">
        <v>23785</v>
      </c>
      <c r="P17" s="25">
        <v>11334</v>
      </c>
      <c r="Q17" s="26"/>
    </row>
    <row r="18" spans="1:18" hidden="1" x14ac:dyDescent="0.3">
      <c r="A18" s="145">
        <v>1995</v>
      </c>
      <c r="B18" s="145">
        <v>7093</v>
      </c>
      <c r="C18" s="145">
        <v>13358</v>
      </c>
      <c r="D18" s="25">
        <v>442</v>
      </c>
      <c r="E18" s="25">
        <v>6329</v>
      </c>
      <c r="F18" s="25">
        <v>44263</v>
      </c>
      <c r="G18" s="25">
        <v>527</v>
      </c>
      <c r="H18" s="25">
        <v>3</v>
      </c>
      <c r="I18" s="25">
        <v>24395</v>
      </c>
      <c r="J18" s="25">
        <v>0</v>
      </c>
      <c r="K18" s="25">
        <v>96410</v>
      </c>
      <c r="L18" s="25">
        <v>98356</v>
      </c>
      <c r="M18" s="25">
        <v>9380</v>
      </c>
      <c r="N18" s="25">
        <v>107736</v>
      </c>
      <c r="O18" s="25">
        <v>21828</v>
      </c>
      <c r="P18" s="25">
        <v>10766</v>
      </c>
      <c r="Q18" s="26"/>
    </row>
    <row r="19" spans="1:18" hidden="1" x14ac:dyDescent="0.3">
      <c r="A19" s="145">
        <v>1996</v>
      </c>
      <c r="B19" s="145">
        <v>5765</v>
      </c>
      <c r="C19" s="145">
        <v>11776</v>
      </c>
      <c r="D19" s="25">
        <v>379</v>
      </c>
      <c r="E19" s="25">
        <v>4780</v>
      </c>
      <c r="F19" s="25">
        <v>35419</v>
      </c>
      <c r="G19" s="25">
        <v>917</v>
      </c>
      <c r="H19" s="25">
        <v>5</v>
      </c>
      <c r="I19" s="25">
        <v>20992</v>
      </c>
      <c r="J19" s="25">
        <v>0</v>
      </c>
      <c r="K19" s="25">
        <v>80033</v>
      </c>
      <c r="L19" s="25">
        <v>81673</v>
      </c>
      <c r="M19" s="25">
        <v>8003</v>
      </c>
      <c r="N19" s="25">
        <v>89676</v>
      </c>
      <c r="O19" s="25">
        <v>52049</v>
      </c>
      <c r="P19" s="25">
        <v>10517</v>
      </c>
      <c r="Q19" s="26"/>
    </row>
    <row r="20" spans="1:18" hidden="1" x14ac:dyDescent="0.3">
      <c r="A20" s="145">
        <v>1997</v>
      </c>
      <c r="B20" s="145">
        <v>5223</v>
      </c>
      <c r="C20" s="145">
        <v>13940</v>
      </c>
      <c r="D20" s="25">
        <v>254</v>
      </c>
      <c r="E20" s="25">
        <v>4159</v>
      </c>
      <c r="F20" s="25">
        <v>34143</v>
      </c>
      <c r="G20" s="25">
        <v>1620</v>
      </c>
      <c r="H20" s="25">
        <v>10</v>
      </c>
      <c r="I20" s="25">
        <v>22134</v>
      </c>
      <c r="J20" s="25">
        <v>0</v>
      </c>
      <c r="K20" s="25">
        <v>81483</v>
      </c>
      <c r="L20" s="25">
        <v>83048</v>
      </c>
      <c r="M20" s="25">
        <v>7814</v>
      </c>
      <c r="N20" s="25">
        <v>90862</v>
      </c>
      <c r="O20" s="25">
        <v>100145</v>
      </c>
      <c r="P20" s="25">
        <v>10292</v>
      </c>
      <c r="Q20" s="26"/>
    </row>
    <row r="21" spans="1:18" hidden="1" x14ac:dyDescent="0.3">
      <c r="A21" s="145">
        <v>1998</v>
      </c>
      <c r="B21" s="145">
        <v>5592</v>
      </c>
      <c r="C21" s="145">
        <v>10087</v>
      </c>
      <c r="D21" s="25">
        <v>489</v>
      </c>
      <c r="E21" s="25">
        <v>2773</v>
      </c>
      <c r="F21" s="25">
        <v>30541</v>
      </c>
      <c r="G21" s="25">
        <v>965</v>
      </c>
      <c r="H21" s="25">
        <v>2</v>
      </c>
      <c r="I21" s="25">
        <v>19915</v>
      </c>
      <c r="J21" s="25">
        <v>1</v>
      </c>
      <c r="K21" s="25">
        <v>70365</v>
      </c>
      <c r="L21" s="25">
        <v>71534</v>
      </c>
      <c r="M21" s="25">
        <v>6449</v>
      </c>
      <c r="N21" s="25">
        <v>77983</v>
      </c>
      <c r="O21" s="25">
        <v>103751</v>
      </c>
      <c r="P21" s="25">
        <v>8431</v>
      </c>
      <c r="Q21" s="26"/>
    </row>
    <row r="22" spans="1:18" hidden="1" x14ac:dyDescent="0.3">
      <c r="A22" s="145">
        <v>1999</v>
      </c>
      <c r="B22" s="145">
        <v>6160</v>
      </c>
      <c r="C22" s="145">
        <v>13468</v>
      </c>
      <c r="D22" s="25">
        <v>624</v>
      </c>
      <c r="E22" s="25">
        <v>3144</v>
      </c>
      <c r="F22" s="25">
        <v>37513</v>
      </c>
      <c r="G22" s="25">
        <v>643</v>
      </c>
      <c r="H22" s="25">
        <v>4</v>
      </c>
      <c r="I22" s="25">
        <v>17061</v>
      </c>
      <c r="J22" s="25">
        <v>0</v>
      </c>
      <c r="K22" s="25">
        <v>78617</v>
      </c>
      <c r="L22" s="25">
        <v>80662</v>
      </c>
      <c r="M22" s="25">
        <v>7049</v>
      </c>
      <c r="N22" s="25">
        <v>87711</v>
      </c>
      <c r="O22" s="25">
        <v>70976</v>
      </c>
      <c r="P22" s="25">
        <v>8719</v>
      </c>
      <c r="Q22" s="26"/>
    </row>
    <row r="23" spans="1:18" hidden="1" x14ac:dyDescent="0.3">
      <c r="A23" s="145">
        <v>2000</v>
      </c>
      <c r="B23" s="145">
        <v>7260</v>
      </c>
      <c r="C23" s="145">
        <v>13408</v>
      </c>
      <c r="D23" s="25">
        <v>547</v>
      </c>
      <c r="E23" s="25">
        <v>4310</v>
      </c>
      <c r="F23" s="25">
        <v>35030</v>
      </c>
      <c r="G23" s="25">
        <v>883</v>
      </c>
      <c r="H23" s="25">
        <v>3</v>
      </c>
      <c r="I23" s="25">
        <v>20710</v>
      </c>
      <c r="J23" s="25">
        <v>0</v>
      </c>
      <c r="K23" s="25">
        <v>82151</v>
      </c>
      <c r="L23" s="25">
        <v>81150</v>
      </c>
      <c r="M23" s="25">
        <v>6989</v>
      </c>
      <c r="N23" s="25">
        <v>88139</v>
      </c>
      <c r="O23" s="25">
        <v>44311</v>
      </c>
      <c r="P23" s="25">
        <v>8826</v>
      </c>
      <c r="Q23" s="26"/>
    </row>
    <row r="24" spans="1:18" hidden="1" x14ac:dyDescent="0.3">
      <c r="A24" s="145">
        <v>2001</v>
      </c>
      <c r="B24" s="145">
        <v>6369</v>
      </c>
      <c r="C24" s="145">
        <v>13797</v>
      </c>
      <c r="D24" s="25">
        <v>429</v>
      </c>
      <c r="E24" s="25">
        <v>4739</v>
      </c>
      <c r="F24" s="25">
        <v>33290</v>
      </c>
      <c r="G24" s="25">
        <v>1926</v>
      </c>
      <c r="H24" s="25">
        <v>3</v>
      </c>
      <c r="I24" s="25">
        <v>19147</v>
      </c>
      <c r="J24" s="25">
        <v>0</v>
      </c>
      <c r="K24" s="25">
        <v>79700</v>
      </c>
      <c r="L24" s="25">
        <v>81847</v>
      </c>
      <c r="M24" s="25">
        <v>9231</v>
      </c>
      <c r="N24" s="25">
        <v>91078</v>
      </c>
      <c r="O24" s="25">
        <v>100309</v>
      </c>
      <c r="P24" s="25">
        <v>11653</v>
      </c>
      <c r="Q24" s="26"/>
    </row>
    <row r="25" spans="1:18" hidden="1" x14ac:dyDescent="0.3">
      <c r="A25" s="145">
        <v>2002</v>
      </c>
      <c r="B25" s="145">
        <v>4859</v>
      </c>
      <c r="C25" s="145">
        <v>12552</v>
      </c>
      <c r="D25" s="25">
        <v>548</v>
      </c>
      <c r="E25" s="25">
        <v>3927</v>
      </c>
      <c r="F25" s="25">
        <v>29081</v>
      </c>
      <c r="G25" s="25">
        <v>1996</v>
      </c>
      <c r="H25" s="25">
        <v>2</v>
      </c>
      <c r="I25" s="25">
        <v>16740</v>
      </c>
      <c r="J25" s="25">
        <v>0</v>
      </c>
      <c r="K25" s="25">
        <v>69705</v>
      </c>
      <c r="L25" s="25">
        <v>70217</v>
      </c>
      <c r="M25" s="25">
        <v>7102</v>
      </c>
      <c r="N25" s="25">
        <v>77319</v>
      </c>
      <c r="O25" s="25">
        <v>55099</v>
      </c>
      <c r="P25" s="25">
        <v>8789</v>
      </c>
      <c r="Q25" s="26"/>
    </row>
    <row r="26" spans="1:18" hidden="1" x14ac:dyDescent="0.3">
      <c r="A26" s="145">
        <v>2003</v>
      </c>
      <c r="B26" s="145">
        <v>4570</v>
      </c>
      <c r="C26" s="145">
        <v>13742</v>
      </c>
      <c r="D26" s="25">
        <v>343</v>
      </c>
      <c r="E26" s="25">
        <v>3800</v>
      </c>
      <c r="F26" s="25">
        <v>27353</v>
      </c>
      <c r="G26" s="25">
        <v>1967</v>
      </c>
      <c r="H26" s="25">
        <v>2</v>
      </c>
      <c r="I26" s="25">
        <v>13892</v>
      </c>
      <c r="J26" s="25">
        <v>0</v>
      </c>
      <c r="K26" s="25">
        <v>65669</v>
      </c>
      <c r="L26" s="25">
        <v>66489</v>
      </c>
      <c r="M26" s="25">
        <v>7143</v>
      </c>
      <c r="N26" s="25">
        <v>73632</v>
      </c>
      <c r="O26" s="25">
        <v>79275</v>
      </c>
      <c r="P26" s="25">
        <v>9110</v>
      </c>
      <c r="Q26" s="26"/>
    </row>
    <row r="27" spans="1:18" hidden="1" x14ac:dyDescent="0.3">
      <c r="A27" s="145">
        <v>2004</v>
      </c>
      <c r="B27" s="145">
        <v>4314</v>
      </c>
      <c r="C27" s="145">
        <v>12123</v>
      </c>
      <c r="D27" s="25">
        <v>231</v>
      </c>
      <c r="E27" s="25">
        <v>3649</v>
      </c>
      <c r="F27" s="25">
        <v>23662</v>
      </c>
      <c r="G27" s="25">
        <v>1744</v>
      </c>
      <c r="H27" s="25">
        <v>1</v>
      </c>
      <c r="I27" s="25">
        <v>15284</v>
      </c>
      <c r="J27" s="25">
        <v>0</v>
      </c>
      <c r="K27" s="25">
        <v>61008</v>
      </c>
      <c r="L27" s="25">
        <v>61436</v>
      </c>
      <c r="M27" s="25">
        <v>8033</v>
      </c>
      <c r="N27" s="25">
        <v>69469</v>
      </c>
      <c r="O27" s="25">
        <v>57478</v>
      </c>
      <c r="P27" s="25">
        <v>9090</v>
      </c>
      <c r="Q27" s="26"/>
    </row>
    <row r="28" spans="1:18" hidden="1" x14ac:dyDescent="0.3">
      <c r="A28" s="145">
        <v>2005</v>
      </c>
      <c r="B28" s="145">
        <v>3396</v>
      </c>
      <c r="C28" s="145">
        <v>11385</v>
      </c>
      <c r="D28" s="25">
        <v>112</v>
      </c>
      <c r="E28" s="25">
        <v>3379</v>
      </c>
      <c r="F28" s="25">
        <v>22271</v>
      </c>
      <c r="G28" s="25">
        <v>1660</v>
      </c>
      <c r="H28" s="25">
        <v>0</v>
      </c>
      <c r="I28" s="25">
        <v>12705</v>
      </c>
      <c r="J28" s="25">
        <v>0</v>
      </c>
      <c r="K28" s="25">
        <v>54908</v>
      </c>
      <c r="L28" s="25">
        <v>55700</v>
      </c>
      <c r="M28" s="25">
        <v>6099</v>
      </c>
      <c r="N28" s="25">
        <v>61799</v>
      </c>
      <c r="O28" s="25">
        <v>56250</v>
      </c>
      <c r="P28" s="25">
        <v>6764</v>
      </c>
      <c r="Q28" s="26"/>
    </row>
    <row r="29" spans="1:18" hidden="1" x14ac:dyDescent="0.3">
      <c r="A29" s="145">
        <v>2006</v>
      </c>
      <c r="B29" s="145">
        <v>3487</v>
      </c>
      <c r="C29" s="145">
        <v>11907</v>
      </c>
      <c r="D29" s="25">
        <v>132</v>
      </c>
      <c r="E29" s="25">
        <v>3599</v>
      </c>
      <c r="F29" s="25">
        <v>22764</v>
      </c>
      <c r="G29" s="25">
        <v>1614</v>
      </c>
      <c r="H29" s="25">
        <v>0</v>
      </c>
      <c r="I29" s="25">
        <v>12429</v>
      </c>
      <c r="J29" s="25">
        <v>0</v>
      </c>
      <c r="K29" s="25">
        <v>55933</v>
      </c>
      <c r="L29" s="25">
        <v>57943</v>
      </c>
      <c r="M29" s="25">
        <v>8345</v>
      </c>
      <c r="N29" s="25">
        <v>66288</v>
      </c>
      <c r="O29" s="25">
        <v>64160</v>
      </c>
      <c r="P29" s="25">
        <v>9565</v>
      </c>
      <c r="Q29" s="26"/>
    </row>
    <row r="30" spans="1:18" hidden="1" x14ac:dyDescent="0.3">
      <c r="A30" s="145">
        <v>2007</v>
      </c>
      <c r="B30" s="145">
        <v>3866</v>
      </c>
      <c r="C30" s="145">
        <v>8128</v>
      </c>
      <c r="D30" s="25">
        <v>144</v>
      </c>
      <c r="E30" s="25">
        <v>2643</v>
      </c>
      <c r="F30" s="25">
        <v>21465</v>
      </c>
      <c r="G30" s="25">
        <v>1224</v>
      </c>
      <c r="H30" s="25">
        <v>4</v>
      </c>
      <c r="I30" s="25">
        <v>11557</v>
      </c>
      <c r="J30" s="25">
        <v>0</v>
      </c>
      <c r="K30" s="25">
        <v>49031</v>
      </c>
      <c r="L30" s="25">
        <v>49744</v>
      </c>
      <c r="M30" s="25">
        <v>7621</v>
      </c>
      <c r="N30" s="25">
        <v>57365</v>
      </c>
      <c r="O30" s="25">
        <v>42373</v>
      </c>
      <c r="P30" s="25">
        <v>8747</v>
      </c>
      <c r="Q30" s="26"/>
    </row>
    <row r="31" spans="1:18" ht="48" hidden="1" x14ac:dyDescent="0.3">
      <c r="A31" s="149" t="s">
        <v>333</v>
      </c>
      <c r="B31" s="147" t="s">
        <v>382</v>
      </c>
      <c r="C31" s="147" t="s">
        <v>383</v>
      </c>
      <c r="D31" s="147" t="s">
        <v>384</v>
      </c>
      <c r="E31" s="147" t="s">
        <v>385</v>
      </c>
      <c r="F31" s="147" t="s">
        <v>386</v>
      </c>
      <c r="G31" s="147" t="s">
        <v>387</v>
      </c>
      <c r="H31" s="147" t="s">
        <v>388</v>
      </c>
      <c r="I31" s="148" t="s">
        <v>389</v>
      </c>
      <c r="J31" s="147" t="s">
        <v>390</v>
      </c>
      <c r="K31" s="144" t="s">
        <v>391</v>
      </c>
      <c r="L31" s="144" t="s">
        <v>392</v>
      </c>
      <c r="M31" s="146" t="s">
        <v>393</v>
      </c>
      <c r="N31" s="146" t="s">
        <v>394</v>
      </c>
      <c r="O31" s="146" t="s">
        <v>395</v>
      </c>
      <c r="P31" s="144" t="s">
        <v>396</v>
      </c>
      <c r="Q31" s="144" t="s">
        <v>397</v>
      </c>
      <c r="R31" s="142"/>
    </row>
    <row r="32" spans="1:18" hidden="1" x14ac:dyDescent="0.3">
      <c r="A32" s="25">
        <v>2008</v>
      </c>
      <c r="B32" s="25">
        <v>3396</v>
      </c>
      <c r="C32" s="25">
        <v>8229</v>
      </c>
      <c r="D32" s="25">
        <v>125</v>
      </c>
      <c r="E32" s="25">
        <v>3138</v>
      </c>
      <c r="F32" s="25">
        <v>20312</v>
      </c>
      <c r="G32" s="25">
        <v>1051</v>
      </c>
      <c r="H32" s="25">
        <v>20</v>
      </c>
      <c r="I32" s="25">
        <v>11411</v>
      </c>
      <c r="J32" s="25">
        <v>0</v>
      </c>
      <c r="K32" s="25">
        <v>47682</v>
      </c>
      <c r="L32" s="25">
        <v>48875</v>
      </c>
      <c r="M32" s="25">
        <v>8356</v>
      </c>
      <c r="N32" s="25">
        <v>57231</v>
      </c>
      <c r="O32" s="25">
        <v>46993</v>
      </c>
      <c r="P32" s="25">
        <v>8657</v>
      </c>
      <c r="Q32" s="26"/>
      <c r="R32" s="142"/>
    </row>
    <row r="33" spans="1:18" hidden="1" x14ac:dyDescent="0.3">
      <c r="A33" s="25">
        <v>2009</v>
      </c>
      <c r="B33" s="25">
        <v>3474</v>
      </c>
      <c r="C33" s="27" t="s">
        <v>398</v>
      </c>
      <c r="D33" s="27" t="s">
        <v>398</v>
      </c>
      <c r="E33" s="25">
        <v>2931</v>
      </c>
      <c r="F33" s="25">
        <v>29142</v>
      </c>
      <c r="G33" s="25">
        <v>1116</v>
      </c>
      <c r="H33" s="25">
        <v>1</v>
      </c>
      <c r="I33" s="25">
        <v>13143</v>
      </c>
      <c r="J33" s="25">
        <v>0</v>
      </c>
      <c r="K33" s="27" t="s">
        <v>399</v>
      </c>
      <c r="L33" s="25">
        <v>54973</v>
      </c>
      <c r="M33" s="25">
        <v>6514</v>
      </c>
      <c r="N33" s="25">
        <v>61487</v>
      </c>
      <c r="O33" s="25">
        <v>45902</v>
      </c>
      <c r="P33" s="25">
        <v>6748</v>
      </c>
      <c r="Q33" s="26"/>
      <c r="R33" s="142"/>
    </row>
    <row r="34" spans="1:18" hidden="1" x14ac:dyDescent="0.3">
      <c r="A34" s="25">
        <v>2010</v>
      </c>
      <c r="B34" s="25">
        <v>3699</v>
      </c>
      <c r="C34" s="25">
        <v>435</v>
      </c>
      <c r="D34" s="25">
        <v>383</v>
      </c>
      <c r="E34" s="25">
        <v>3601</v>
      </c>
      <c r="F34" s="25">
        <v>26689</v>
      </c>
      <c r="G34" s="25">
        <v>1089</v>
      </c>
      <c r="H34" s="25">
        <v>5</v>
      </c>
      <c r="I34" s="25">
        <v>14765</v>
      </c>
      <c r="J34" s="25">
        <v>0</v>
      </c>
      <c r="K34" s="25">
        <v>50666</v>
      </c>
      <c r="L34" s="25">
        <v>60674</v>
      </c>
      <c r="M34" s="25">
        <v>8700</v>
      </c>
      <c r="N34" s="25">
        <v>69374</v>
      </c>
      <c r="O34" s="25">
        <v>46570</v>
      </c>
      <c r="P34" s="25">
        <v>9057</v>
      </c>
      <c r="Q34" s="26"/>
      <c r="R34" s="142"/>
    </row>
    <row r="35" spans="1:18" hidden="1" x14ac:dyDescent="0.3">
      <c r="A35" s="25">
        <v>2011</v>
      </c>
      <c r="B35" s="25">
        <v>4466</v>
      </c>
      <c r="C35" s="25">
        <v>11634</v>
      </c>
      <c r="D35" s="25">
        <v>344</v>
      </c>
      <c r="E35" s="25">
        <v>3812</v>
      </c>
      <c r="F35" s="25">
        <v>29272</v>
      </c>
      <c r="G35" s="25">
        <v>1223</v>
      </c>
      <c r="H35" s="25">
        <v>3</v>
      </c>
      <c r="I35" s="25">
        <v>15169</v>
      </c>
      <c r="J35" s="25">
        <v>0</v>
      </c>
      <c r="K35" s="25">
        <v>65923</v>
      </c>
      <c r="L35" s="25">
        <v>67386</v>
      </c>
      <c r="M35" s="25">
        <v>8218</v>
      </c>
      <c r="N35" s="25">
        <v>75604</v>
      </c>
      <c r="O35" s="25">
        <v>41593</v>
      </c>
      <c r="P35" s="25">
        <v>8251</v>
      </c>
      <c r="Q35" s="26"/>
      <c r="R35" s="142"/>
    </row>
    <row r="36" spans="1:18" hidden="1" x14ac:dyDescent="0.3">
      <c r="A36" s="25">
        <v>2012</v>
      </c>
      <c r="B36" s="25">
        <v>4862</v>
      </c>
      <c r="C36" s="25">
        <v>12245</v>
      </c>
      <c r="D36" s="25">
        <v>281</v>
      </c>
      <c r="E36" s="25">
        <v>3742</v>
      </c>
      <c r="F36" s="25">
        <v>32201</v>
      </c>
      <c r="G36" s="25">
        <v>1022</v>
      </c>
      <c r="H36" s="25">
        <v>5</v>
      </c>
      <c r="I36" s="25">
        <v>16888</v>
      </c>
      <c r="J36" s="25">
        <v>0</v>
      </c>
      <c r="K36" s="25">
        <v>71246</v>
      </c>
      <c r="L36" s="25">
        <v>73830</v>
      </c>
      <c r="M36" s="25">
        <v>7680</v>
      </c>
      <c r="N36" s="25">
        <v>81510</v>
      </c>
      <c r="O36" s="25">
        <v>59914</v>
      </c>
      <c r="P36" s="25">
        <v>7611</v>
      </c>
      <c r="Q36" s="26"/>
      <c r="R36" s="142"/>
    </row>
    <row r="37" spans="1:18" hidden="1" x14ac:dyDescent="0.3">
      <c r="A37" s="25">
        <v>2013</v>
      </c>
      <c r="B37" s="25">
        <v>6462</v>
      </c>
      <c r="C37" s="25">
        <v>13650</v>
      </c>
      <c r="D37" s="25">
        <v>249</v>
      </c>
      <c r="E37" s="25">
        <v>4903</v>
      </c>
      <c r="F37" s="25">
        <v>33537</v>
      </c>
      <c r="G37" s="25">
        <v>843</v>
      </c>
      <c r="H37" s="25">
        <v>3</v>
      </c>
      <c r="I37" s="25">
        <v>19334</v>
      </c>
      <c r="J37" s="25">
        <v>0</v>
      </c>
      <c r="K37" s="25">
        <v>78982</v>
      </c>
      <c r="L37" s="25">
        <v>78905</v>
      </c>
      <c r="M37" s="25">
        <v>6812</v>
      </c>
      <c r="N37" s="25">
        <v>85717</v>
      </c>
      <c r="O37" s="25">
        <v>40025</v>
      </c>
      <c r="P37" s="25">
        <v>6911</v>
      </c>
      <c r="Q37" s="26"/>
      <c r="R37" s="142"/>
    </row>
    <row r="38" spans="1:18" hidden="1" x14ac:dyDescent="0.3">
      <c r="A38" s="25">
        <v>2014</v>
      </c>
      <c r="B38" s="25">
        <v>7105</v>
      </c>
      <c r="C38" s="25">
        <v>12004</v>
      </c>
      <c r="D38" s="25">
        <v>276</v>
      </c>
      <c r="E38" s="25">
        <v>4203</v>
      </c>
      <c r="F38" s="25">
        <v>29309</v>
      </c>
      <c r="G38" s="25">
        <v>577</v>
      </c>
      <c r="H38" s="25">
        <v>5</v>
      </c>
      <c r="I38" s="25">
        <v>17370</v>
      </c>
      <c r="J38" s="25">
        <v>0</v>
      </c>
      <c r="K38" s="25">
        <v>69179</v>
      </c>
      <c r="L38" s="25">
        <v>70847</v>
      </c>
      <c r="M38" s="25">
        <v>9213</v>
      </c>
      <c r="N38" s="25">
        <v>80060</v>
      </c>
      <c r="O38" s="25">
        <v>52937</v>
      </c>
      <c r="P38" s="25">
        <v>9004</v>
      </c>
      <c r="Q38" s="26"/>
      <c r="R38" s="142"/>
    </row>
    <row r="39" spans="1:18" hidden="1" x14ac:dyDescent="0.3">
      <c r="A39" s="25">
        <v>2015</v>
      </c>
      <c r="B39" s="25">
        <v>5522</v>
      </c>
      <c r="C39" s="25">
        <v>14401</v>
      </c>
      <c r="D39" s="25">
        <v>223</v>
      </c>
      <c r="E39" s="25">
        <v>5171</v>
      </c>
      <c r="F39" s="25">
        <v>32074</v>
      </c>
      <c r="G39" s="25">
        <v>169</v>
      </c>
      <c r="H39" s="25">
        <v>7</v>
      </c>
      <c r="I39" s="25">
        <v>17240</v>
      </c>
      <c r="J39" s="25">
        <v>0</v>
      </c>
      <c r="K39" s="25">
        <v>74807</v>
      </c>
      <c r="L39" s="25">
        <v>74963</v>
      </c>
      <c r="M39" s="25">
        <v>9804</v>
      </c>
      <c r="N39" s="25">
        <v>84767</v>
      </c>
      <c r="O39" s="25">
        <v>50108</v>
      </c>
      <c r="P39" s="25">
        <v>10171</v>
      </c>
      <c r="Q39" s="26"/>
      <c r="R39" s="142"/>
    </row>
    <row r="40" spans="1:18" hidden="1" x14ac:dyDescent="0.3">
      <c r="A40" s="25">
        <v>2016</v>
      </c>
      <c r="B40" s="25">
        <v>6659</v>
      </c>
      <c r="C40" s="25">
        <v>16398</v>
      </c>
      <c r="D40" s="25">
        <v>169</v>
      </c>
      <c r="E40" s="25">
        <v>4371</v>
      </c>
      <c r="F40" s="25">
        <v>32227</v>
      </c>
      <c r="G40" s="25">
        <v>94</v>
      </c>
      <c r="H40" s="25">
        <v>9</v>
      </c>
      <c r="I40" s="25">
        <v>18731</v>
      </c>
      <c r="J40" s="25">
        <v>0</v>
      </c>
      <c r="K40" s="25">
        <v>78659</v>
      </c>
      <c r="L40" s="25">
        <v>81059</v>
      </c>
      <c r="M40" s="25">
        <v>10900</v>
      </c>
      <c r="N40" s="25">
        <v>91959</v>
      </c>
      <c r="O40" s="27" t="s">
        <v>400</v>
      </c>
      <c r="P40" s="25">
        <v>10883</v>
      </c>
      <c r="Q40" s="26"/>
      <c r="R40" s="142"/>
    </row>
    <row r="41" spans="1:18" hidden="1" x14ac:dyDescent="0.3">
      <c r="A41" s="25">
        <v>2017</v>
      </c>
      <c r="B41" s="25">
        <v>5317</v>
      </c>
      <c r="C41" s="25">
        <v>12518</v>
      </c>
      <c r="D41" s="25">
        <v>151</v>
      </c>
      <c r="E41" s="25">
        <v>2526</v>
      </c>
      <c r="F41" s="25">
        <v>28775</v>
      </c>
      <c r="G41" s="25">
        <v>67</v>
      </c>
      <c r="H41" s="25">
        <v>5</v>
      </c>
      <c r="I41" s="25">
        <v>14993</v>
      </c>
      <c r="J41" s="25">
        <v>0</v>
      </c>
      <c r="K41" s="25">
        <v>64352</v>
      </c>
      <c r="L41" s="25">
        <v>65442</v>
      </c>
      <c r="M41" s="25">
        <v>8775</v>
      </c>
      <c r="N41" s="25">
        <v>74217</v>
      </c>
      <c r="O41" s="27" t="s">
        <v>401</v>
      </c>
      <c r="P41" s="25">
        <v>8467</v>
      </c>
      <c r="Q41" s="25">
        <v>5</v>
      </c>
      <c r="R41" s="142"/>
    </row>
    <row r="42" spans="1:18" hidden="1" x14ac:dyDescent="0.3">
      <c r="A42" s="25">
        <v>2018</v>
      </c>
      <c r="B42" s="25">
        <v>4894</v>
      </c>
      <c r="C42" s="25">
        <v>9666</v>
      </c>
      <c r="D42" s="25">
        <v>112</v>
      </c>
      <c r="E42" s="25">
        <v>2580</v>
      </c>
      <c r="F42" s="25">
        <v>22586</v>
      </c>
      <c r="G42" s="25">
        <v>69</v>
      </c>
      <c r="H42" s="25">
        <v>3</v>
      </c>
      <c r="I42" s="25">
        <v>9603</v>
      </c>
      <c r="J42" s="25">
        <v>0</v>
      </c>
      <c r="K42" s="25">
        <v>49513</v>
      </c>
      <c r="L42" s="25">
        <v>50783</v>
      </c>
      <c r="M42" s="25">
        <v>6229</v>
      </c>
      <c r="N42" s="25">
        <v>57012</v>
      </c>
      <c r="O42" s="27" t="s">
        <v>402</v>
      </c>
      <c r="P42" s="25">
        <v>5958</v>
      </c>
      <c r="Q42" s="25">
        <v>90</v>
      </c>
      <c r="R42" s="142"/>
    </row>
    <row r="43" spans="1:18" hidden="1" x14ac:dyDescent="0.3">
      <c r="A43" s="27" t="s">
        <v>379</v>
      </c>
      <c r="B43" s="25">
        <v>3912</v>
      </c>
      <c r="C43" s="25">
        <v>6583</v>
      </c>
      <c r="D43" s="25">
        <v>61</v>
      </c>
      <c r="E43" s="25">
        <v>2059</v>
      </c>
      <c r="F43" s="25">
        <v>19289</v>
      </c>
      <c r="G43" s="25">
        <v>57</v>
      </c>
      <c r="H43" s="25">
        <v>3</v>
      </c>
      <c r="I43" s="25">
        <v>7410</v>
      </c>
      <c r="J43" s="25">
        <v>0</v>
      </c>
      <c r="K43" s="25">
        <v>39374</v>
      </c>
      <c r="L43" s="25">
        <v>39970</v>
      </c>
      <c r="M43" s="25">
        <v>8091</v>
      </c>
      <c r="N43" s="25">
        <v>48063</v>
      </c>
      <c r="O43" s="27" t="s">
        <v>403</v>
      </c>
      <c r="P43" s="25">
        <v>4614</v>
      </c>
      <c r="Q43" s="25">
        <v>207</v>
      </c>
      <c r="R43" s="142"/>
    </row>
    <row r="44" spans="1:18" x14ac:dyDescent="0.3">
      <c r="A44" s="27" t="s">
        <v>211</v>
      </c>
      <c r="B44" s="154">
        <v>2560</v>
      </c>
      <c r="C44" s="154">
        <v>5636</v>
      </c>
      <c r="D44" s="154">
        <v>25</v>
      </c>
      <c r="E44" s="154">
        <v>1396</v>
      </c>
      <c r="F44" s="154">
        <v>16870</v>
      </c>
      <c r="G44" s="154">
        <v>37</v>
      </c>
      <c r="H44" s="154">
        <v>5</v>
      </c>
      <c r="I44" s="154">
        <v>5582</v>
      </c>
      <c r="J44" s="25">
        <v>0</v>
      </c>
      <c r="K44" s="25">
        <v>32110</v>
      </c>
      <c r="L44" s="25">
        <v>32736</v>
      </c>
      <c r="M44" s="25">
        <v>7826</v>
      </c>
      <c r="N44" s="25">
        <v>40562</v>
      </c>
      <c r="O44" s="27" t="s">
        <v>404</v>
      </c>
      <c r="P44" s="25">
        <v>5179</v>
      </c>
      <c r="Q44" s="25">
        <v>184</v>
      </c>
      <c r="R44" s="142"/>
    </row>
    <row r="45" spans="1:18" hidden="1" x14ac:dyDescent="0.3">
      <c r="A45" s="155" t="s">
        <v>405</v>
      </c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</row>
    <row r="46" spans="1:18" hidden="1" x14ac:dyDescent="0.3"/>
    <row r="47" spans="1:18" x14ac:dyDescent="0.3">
      <c r="A47" s="156" t="s">
        <v>406</v>
      </c>
      <c r="B47" s="156"/>
      <c r="C47" s="156"/>
      <c r="D47" s="156"/>
      <c r="E47" s="156"/>
      <c r="F47" s="156"/>
      <c r="G47" s="156"/>
      <c r="H47" s="156"/>
      <c r="I47" s="156"/>
      <c r="J47" s="156"/>
    </row>
    <row r="48" spans="1:18" ht="24" x14ac:dyDescent="0.3">
      <c r="A48" s="23" t="s">
        <v>333</v>
      </c>
      <c r="B48" s="23" t="s">
        <v>214</v>
      </c>
      <c r="C48" s="150" t="s">
        <v>225</v>
      </c>
      <c r="D48" s="23" t="s">
        <v>213</v>
      </c>
      <c r="E48" s="150" t="s">
        <v>228</v>
      </c>
      <c r="F48" s="150" t="s">
        <v>220</v>
      </c>
      <c r="G48" s="151" t="s">
        <v>219</v>
      </c>
      <c r="H48" s="144" t="s">
        <v>407</v>
      </c>
      <c r="I48" s="144" t="s">
        <v>408</v>
      </c>
      <c r="J48" s="142"/>
    </row>
    <row r="49" spans="1:10" hidden="1" x14ac:dyDescent="0.3">
      <c r="A49" s="152">
        <v>1972</v>
      </c>
      <c r="B49" s="25">
        <v>5095</v>
      </c>
      <c r="C49" s="25">
        <v>70</v>
      </c>
      <c r="D49" s="26"/>
      <c r="E49" s="26"/>
      <c r="F49" s="25">
        <v>3</v>
      </c>
      <c r="G49" s="26"/>
      <c r="H49" s="25">
        <v>5168</v>
      </c>
      <c r="I49" s="26"/>
      <c r="J49" s="142"/>
    </row>
    <row r="50" spans="1:10" hidden="1" x14ac:dyDescent="0.3">
      <c r="A50" s="152">
        <v>1973</v>
      </c>
      <c r="B50" s="25">
        <v>3871</v>
      </c>
      <c r="C50" s="25">
        <v>80</v>
      </c>
      <c r="D50" s="26"/>
      <c r="E50" s="26"/>
      <c r="F50" s="25">
        <v>6</v>
      </c>
      <c r="G50" s="26"/>
      <c r="H50" s="25">
        <v>3957</v>
      </c>
      <c r="I50" s="26"/>
      <c r="J50" s="142"/>
    </row>
    <row r="51" spans="1:10" hidden="1" x14ac:dyDescent="0.3">
      <c r="A51" s="152">
        <v>1974</v>
      </c>
      <c r="B51" s="25">
        <v>3429</v>
      </c>
      <c r="C51" s="25">
        <v>70</v>
      </c>
      <c r="D51" s="26"/>
      <c r="E51" s="26"/>
      <c r="F51" s="25">
        <v>5</v>
      </c>
      <c r="G51" s="26"/>
      <c r="H51" s="25">
        <v>3504</v>
      </c>
      <c r="I51" s="26"/>
      <c r="J51" s="142"/>
    </row>
    <row r="52" spans="1:10" hidden="1" x14ac:dyDescent="0.3">
      <c r="A52" s="152">
        <v>1975</v>
      </c>
      <c r="B52" s="25">
        <v>4888</v>
      </c>
      <c r="C52" s="25">
        <v>77</v>
      </c>
      <c r="D52" s="26"/>
      <c r="E52" s="26"/>
      <c r="F52" s="25">
        <v>6</v>
      </c>
      <c r="G52" s="26"/>
      <c r="H52" s="25">
        <v>4971</v>
      </c>
      <c r="I52" s="26"/>
      <c r="J52" s="142"/>
    </row>
    <row r="53" spans="1:10" hidden="1" x14ac:dyDescent="0.3">
      <c r="A53" s="152">
        <v>1976</v>
      </c>
      <c r="B53" s="25">
        <v>9251</v>
      </c>
      <c r="C53" s="25">
        <v>51</v>
      </c>
      <c r="D53" s="26"/>
      <c r="E53" s="25">
        <v>717</v>
      </c>
      <c r="F53" s="25">
        <v>6</v>
      </c>
      <c r="G53" s="26"/>
      <c r="H53" s="25">
        <v>10025</v>
      </c>
      <c r="I53" s="26"/>
      <c r="J53" s="142"/>
    </row>
    <row r="54" spans="1:10" hidden="1" x14ac:dyDescent="0.3">
      <c r="A54" s="152">
        <v>1977</v>
      </c>
      <c r="B54" s="25">
        <v>12855</v>
      </c>
      <c r="C54" s="25">
        <v>142</v>
      </c>
      <c r="D54" s="26"/>
      <c r="E54" s="25">
        <v>846</v>
      </c>
      <c r="F54" s="25">
        <v>6</v>
      </c>
      <c r="G54" s="26"/>
      <c r="H54" s="25">
        <v>13849</v>
      </c>
      <c r="I54" s="26"/>
      <c r="J54" s="142"/>
    </row>
    <row r="55" spans="1:10" hidden="1" x14ac:dyDescent="0.3">
      <c r="A55" s="152">
        <v>1978</v>
      </c>
      <c r="B55" s="25">
        <v>13383</v>
      </c>
      <c r="C55" s="25">
        <v>94</v>
      </c>
      <c r="D55" s="26"/>
      <c r="E55" s="25">
        <v>371</v>
      </c>
      <c r="F55" s="25">
        <v>9</v>
      </c>
      <c r="G55" s="26"/>
      <c r="H55" s="25">
        <v>13857</v>
      </c>
      <c r="I55" s="26"/>
      <c r="J55" s="142"/>
    </row>
    <row r="56" spans="1:10" hidden="1" x14ac:dyDescent="0.3">
      <c r="A56" s="152">
        <v>1979</v>
      </c>
      <c r="B56" s="25">
        <v>11045</v>
      </c>
      <c r="C56" s="25">
        <v>67</v>
      </c>
      <c r="D56" s="26"/>
      <c r="E56" s="25">
        <v>763</v>
      </c>
      <c r="F56" s="25">
        <v>9</v>
      </c>
      <c r="G56" s="26"/>
      <c r="H56" s="25">
        <v>11884</v>
      </c>
      <c r="I56" s="26"/>
      <c r="J56" s="142"/>
    </row>
    <row r="57" spans="1:10" hidden="1" x14ac:dyDescent="0.3">
      <c r="A57" s="152">
        <v>1980</v>
      </c>
      <c r="B57" s="25">
        <v>9514</v>
      </c>
      <c r="C57" s="25">
        <v>71</v>
      </c>
      <c r="D57" s="26"/>
      <c r="E57" s="25">
        <v>914</v>
      </c>
      <c r="F57" s="25">
        <v>11</v>
      </c>
      <c r="G57" s="26"/>
      <c r="H57" s="25">
        <v>10510</v>
      </c>
      <c r="I57" s="26"/>
      <c r="J57" s="142"/>
    </row>
    <row r="58" spans="1:10" hidden="1" x14ac:dyDescent="0.3">
      <c r="A58" s="152">
        <v>1981</v>
      </c>
      <c r="B58" s="25">
        <v>8115</v>
      </c>
      <c r="C58" s="25">
        <v>110</v>
      </c>
      <c r="D58" s="26"/>
      <c r="E58" s="25">
        <v>263</v>
      </c>
      <c r="F58" s="25">
        <v>13</v>
      </c>
      <c r="G58" s="26"/>
      <c r="H58" s="25">
        <v>8501</v>
      </c>
      <c r="I58" s="26"/>
      <c r="J58" s="142"/>
    </row>
    <row r="59" spans="1:10" hidden="1" x14ac:dyDescent="0.3">
      <c r="A59" s="152">
        <v>1982</v>
      </c>
      <c r="B59" s="25">
        <v>7789</v>
      </c>
      <c r="C59" s="25">
        <v>146</v>
      </c>
      <c r="D59" s="26"/>
      <c r="E59" s="25">
        <v>127</v>
      </c>
      <c r="F59" s="25">
        <v>11</v>
      </c>
      <c r="G59" s="26"/>
      <c r="H59" s="25">
        <v>8073</v>
      </c>
      <c r="I59" s="26"/>
      <c r="J59" s="142"/>
    </row>
    <row r="60" spans="1:10" hidden="1" x14ac:dyDescent="0.3">
      <c r="A60" s="152">
        <v>1983</v>
      </c>
      <c r="B60" s="25">
        <v>6828</v>
      </c>
      <c r="C60" s="25">
        <v>155</v>
      </c>
      <c r="D60" s="26"/>
      <c r="E60" s="25">
        <v>133</v>
      </c>
      <c r="F60" s="25">
        <v>14</v>
      </c>
      <c r="G60" s="26"/>
      <c r="H60" s="25">
        <v>7130</v>
      </c>
      <c r="I60" s="26"/>
      <c r="J60" s="142"/>
    </row>
    <row r="61" spans="1:10" hidden="1" x14ac:dyDescent="0.3">
      <c r="A61" s="152">
        <v>1984</v>
      </c>
      <c r="B61" s="25">
        <v>7560</v>
      </c>
      <c r="C61" s="25">
        <v>311</v>
      </c>
      <c r="D61" s="26"/>
      <c r="E61" s="25">
        <v>27</v>
      </c>
      <c r="F61" s="25">
        <v>22</v>
      </c>
      <c r="G61" s="26"/>
      <c r="H61" s="25">
        <v>7921</v>
      </c>
      <c r="I61" s="26"/>
      <c r="J61" s="142"/>
    </row>
    <row r="62" spans="1:10" hidden="1" x14ac:dyDescent="0.3">
      <c r="A62" s="152">
        <v>1985</v>
      </c>
      <c r="B62" s="25">
        <v>9646</v>
      </c>
      <c r="C62" s="25">
        <v>296</v>
      </c>
      <c r="D62" s="26"/>
      <c r="E62" s="25">
        <v>136</v>
      </c>
      <c r="F62" s="25">
        <v>18</v>
      </c>
      <c r="G62" s="26"/>
      <c r="H62" s="25">
        <v>10095</v>
      </c>
      <c r="I62" s="26"/>
      <c r="J62" s="142"/>
    </row>
    <row r="63" spans="1:10" hidden="1" x14ac:dyDescent="0.3">
      <c r="A63" s="152">
        <v>1986</v>
      </c>
      <c r="B63" s="25">
        <v>10645</v>
      </c>
      <c r="C63" s="25">
        <v>202</v>
      </c>
      <c r="D63" s="26"/>
      <c r="E63" s="25">
        <v>505</v>
      </c>
      <c r="F63" s="25">
        <v>26</v>
      </c>
      <c r="G63" s="26"/>
      <c r="H63" s="25">
        <v>11378</v>
      </c>
      <c r="I63" s="26"/>
    </row>
    <row r="64" spans="1:10" hidden="1" x14ac:dyDescent="0.3">
      <c r="A64" s="152">
        <v>1987</v>
      </c>
      <c r="B64" s="25">
        <v>11327</v>
      </c>
      <c r="C64" s="25">
        <v>241</v>
      </c>
      <c r="D64" s="26"/>
      <c r="E64" s="25">
        <v>907</v>
      </c>
      <c r="F64" s="25">
        <v>27</v>
      </c>
      <c r="G64" s="26"/>
      <c r="H64" s="25">
        <v>12503</v>
      </c>
      <c r="I64" s="26"/>
    </row>
    <row r="65" spans="1:9" hidden="1" x14ac:dyDescent="0.3">
      <c r="A65" s="152">
        <v>1988</v>
      </c>
      <c r="B65" s="25">
        <v>9782</v>
      </c>
      <c r="C65" s="25">
        <v>281</v>
      </c>
      <c r="D65" s="26"/>
      <c r="E65" s="25">
        <v>716</v>
      </c>
      <c r="F65" s="25">
        <v>41</v>
      </c>
      <c r="G65" s="26"/>
      <c r="H65" s="25">
        <v>10820</v>
      </c>
      <c r="I65" s="26"/>
    </row>
    <row r="66" spans="1:9" hidden="1" x14ac:dyDescent="0.3">
      <c r="A66" s="152">
        <v>1989</v>
      </c>
      <c r="B66" s="25">
        <v>5414</v>
      </c>
      <c r="C66" s="25">
        <v>320</v>
      </c>
      <c r="D66" s="26"/>
      <c r="E66" s="25">
        <v>230</v>
      </c>
      <c r="F66" s="25">
        <v>33</v>
      </c>
      <c r="G66" s="26"/>
      <c r="H66" s="25">
        <v>5997</v>
      </c>
      <c r="I66" s="26"/>
    </row>
    <row r="67" spans="1:9" hidden="1" x14ac:dyDescent="0.3">
      <c r="A67" s="152">
        <v>1990</v>
      </c>
      <c r="B67" s="25">
        <v>8729</v>
      </c>
      <c r="C67" s="25">
        <v>779</v>
      </c>
      <c r="D67" s="26"/>
      <c r="E67" s="25">
        <v>471</v>
      </c>
      <c r="F67" s="25">
        <v>69</v>
      </c>
      <c r="G67" s="26"/>
      <c r="H67" s="25">
        <v>10048</v>
      </c>
      <c r="I67" s="26"/>
    </row>
    <row r="68" spans="1:9" hidden="1" x14ac:dyDescent="0.3">
      <c r="A68" s="152">
        <v>1991</v>
      </c>
      <c r="B68" s="25">
        <v>5809</v>
      </c>
      <c r="C68" s="25">
        <v>472</v>
      </c>
      <c r="D68" s="25">
        <v>15</v>
      </c>
      <c r="E68" s="25">
        <v>315</v>
      </c>
      <c r="F68" s="25">
        <v>68</v>
      </c>
      <c r="G68" s="26"/>
      <c r="H68" s="25">
        <v>6679</v>
      </c>
      <c r="I68" s="26"/>
    </row>
    <row r="69" spans="1:9" hidden="1" x14ac:dyDescent="0.3">
      <c r="A69" s="152">
        <v>1992</v>
      </c>
      <c r="B69" s="25">
        <v>8514</v>
      </c>
      <c r="C69" s="25">
        <v>381</v>
      </c>
      <c r="D69" s="25">
        <v>16</v>
      </c>
      <c r="E69" s="25">
        <v>537</v>
      </c>
      <c r="F69" s="25">
        <v>106</v>
      </c>
      <c r="G69" s="26"/>
      <c r="H69" s="25">
        <v>9554</v>
      </c>
      <c r="I69" s="26"/>
    </row>
    <row r="70" spans="1:9" hidden="1" x14ac:dyDescent="0.3">
      <c r="A70" s="152">
        <v>1993</v>
      </c>
      <c r="B70" s="25">
        <v>9125</v>
      </c>
      <c r="C70" s="25">
        <v>287</v>
      </c>
      <c r="D70" s="25">
        <v>37</v>
      </c>
      <c r="E70" s="25">
        <v>326</v>
      </c>
      <c r="F70" s="25">
        <v>79</v>
      </c>
      <c r="G70" s="26"/>
      <c r="H70" s="25">
        <v>9854</v>
      </c>
      <c r="I70" s="26"/>
    </row>
    <row r="71" spans="1:9" hidden="1" x14ac:dyDescent="0.3">
      <c r="A71" s="152">
        <v>1994</v>
      </c>
      <c r="B71" s="25">
        <v>8783</v>
      </c>
      <c r="C71" s="25">
        <v>315</v>
      </c>
      <c r="D71" s="25">
        <v>37</v>
      </c>
      <c r="E71" s="25">
        <v>325</v>
      </c>
      <c r="F71" s="25">
        <v>91</v>
      </c>
      <c r="G71" s="26"/>
      <c r="H71" s="25">
        <v>9551</v>
      </c>
      <c r="I71" s="26"/>
    </row>
    <row r="72" spans="1:9" hidden="1" x14ac:dyDescent="0.3">
      <c r="A72" s="152">
        <v>1995</v>
      </c>
      <c r="B72" s="25">
        <v>8468</v>
      </c>
      <c r="C72" s="25">
        <v>337</v>
      </c>
      <c r="D72" s="25">
        <v>48</v>
      </c>
      <c r="E72" s="25">
        <v>302</v>
      </c>
      <c r="F72" s="25">
        <v>224</v>
      </c>
      <c r="G72" s="26"/>
      <c r="H72" s="25">
        <v>9380</v>
      </c>
      <c r="I72" s="26"/>
    </row>
    <row r="73" spans="1:9" hidden="1" x14ac:dyDescent="0.3">
      <c r="A73" s="152">
        <v>1996</v>
      </c>
      <c r="B73" s="25">
        <v>7304</v>
      </c>
      <c r="C73" s="25">
        <v>260</v>
      </c>
      <c r="D73" s="25">
        <v>11</v>
      </c>
      <c r="E73" s="26"/>
      <c r="F73" s="25">
        <v>428</v>
      </c>
      <c r="G73" s="26"/>
      <c r="H73" s="25">
        <v>8003</v>
      </c>
      <c r="I73" s="26"/>
    </row>
    <row r="74" spans="1:9" hidden="1" x14ac:dyDescent="0.3">
      <c r="A74" s="152">
        <v>1997</v>
      </c>
      <c r="B74" s="25">
        <v>7306</v>
      </c>
      <c r="C74" s="25">
        <v>244</v>
      </c>
      <c r="D74" s="25">
        <v>14</v>
      </c>
      <c r="E74" s="26"/>
      <c r="F74" s="25">
        <v>249</v>
      </c>
      <c r="G74" s="26"/>
      <c r="H74" s="25">
        <v>7814</v>
      </c>
      <c r="I74" s="26"/>
    </row>
    <row r="75" spans="1:9" hidden="1" x14ac:dyDescent="0.3">
      <c r="A75" s="152">
        <v>1998</v>
      </c>
      <c r="B75" s="25">
        <v>6132</v>
      </c>
      <c r="C75" s="25">
        <v>208</v>
      </c>
      <c r="D75" s="25">
        <v>11</v>
      </c>
      <c r="E75" s="26"/>
      <c r="F75" s="25">
        <v>98</v>
      </c>
      <c r="G75" s="26"/>
      <c r="H75" s="25">
        <v>6449</v>
      </c>
      <c r="I75" s="26"/>
    </row>
    <row r="76" spans="1:9" hidden="1" x14ac:dyDescent="0.3">
      <c r="A76" s="152">
        <v>1999</v>
      </c>
      <c r="B76" s="25">
        <v>6473</v>
      </c>
      <c r="C76" s="25">
        <v>233</v>
      </c>
      <c r="D76" s="25">
        <v>7</v>
      </c>
      <c r="E76" s="26"/>
      <c r="F76" s="25">
        <v>336</v>
      </c>
      <c r="G76" s="26"/>
      <c r="H76" s="25">
        <v>7049</v>
      </c>
      <c r="I76" s="26"/>
    </row>
    <row r="77" spans="1:9" hidden="1" x14ac:dyDescent="0.3">
      <c r="A77" s="152">
        <v>2000</v>
      </c>
      <c r="B77" s="25">
        <v>6680</v>
      </c>
      <c r="C77" s="25">
        <v>230</v>
      </c>
      <c r="D77" s="25">
        <v>5</v>
      </c>
      <c r="E77" s="26"/>
      <c r="F77" s="25">
        <v>67</v>
      </c>
      <c r="G77" s="26"/>
      <c r="H77" s="25">
        <v>6989</v>
      </c>
      <c r="I77" s="26"/>
    </row>
    <row r="78" spans="1:9" hidden="1" x14ac:dyDescent="0.3">
      <c r="A78" s="152">
        <v>2001</v>
      </c>
      <c r="B78" s="25">
        <v>9045</v>
      </c>
      <c r="C78" s="25">
        <v>125</v>
      </c>
      <c r="D78" s="26"/>
      <c r="E78" s="26"/>
      <c r="F78" s="25">
        <v>61</v>
      </c>
      <c r="G78" s="26"/>
      <c r="H78" s="25">
        <v>9231</v>
      </c>
      <c r="I78" s="26"/>
    </row>
    <row r="79" spans="1:9" hidden="1" x14ac:dyDescent="0.3">
      <c r="A79" s="152">
        <v>2002</v>
      </c>
      <c r="B79" s="25">
        <v>6773</v>
      </c>
      <c r="C79" s="25">
        <v>141</v>
      </c>
      <c r="D79" s="25">
        <v>3</v>
      </c>
      <c r="E79" s="26"/>
      <c r="F79" s="25">
        <v>164</v>
      </c>
      <c r="G79" s="25">
        <v>3</v>
      </c>
      <c r="H79" s="25">
        <v>7102</v>
      </c>
      <c r="I79" s="26"/>
    </row>
    <row r="80" spans="1:9" hidden="1" x14ac:dyDescent="0.3">
      <c r="A80" s="152">
        <v>2003</v>
      </c>
      <c r="B80" s="25">
        <v>5079</v>
      </c>
      <c r="C80" s="25">
        <v>143</v>
      </c>
      <c r="D80" s="25">
        <v>8</v>
      </c>
      <c r="E80" s="26"/>
      <c r="F80" s="25">
        <v>385</v>
      </c>
      <c r="G80" s="25">
        <v>1484</v>
      </c>
      <c r="H80" s="25">
        <v>7143</v>
      </c>
      <c r="I80" s="26"/>
    </row>
    <row r="81" spans="1:9" hidden="1" x14ac:dyDescent="0.3">
      <c r="A81" s="152">
        <v>2004</v>
      </c>
      <c r="B81" s="25">
        <v>5999</v>
      </c>
      <c r="C81" s="25">
        <v>545</v>
      </c>
      <c r="D81" s="25">
        <v>67</v>
      </c>
      <c r="E81" s="26"/>
      <c r="F81" s="25">
        <v>111</v>
      </c>
      <c r="G81" s="25">
        <v>1288</v>
      </c>
      <c r="H81" s="25">
        <v>8033</v>
      </c>
      <c r="I81" s="26"/>
    </row>
    <row r="82" spans="1:9" hidden="1" x14ac:dyDescent="0.3">
      <c r="A82" s="152">
        <v>2005</v>
      </c>
      <c r="B82" s="25">
        <v>4684</v>
      </c>
      <c r="C82" s="25">
        <v>554</v>
      </c>
      <c r="D82" s="25">
        <v>14</v>
      </c>
      <c r="E82" s="26"/>
      <c r="F82" s="25">
        <v>9</v>
      </c>
      <c r="G82" s="25">
        <v>823</v>
      </c>
      <c r="H82" s="25">
        <v>6099</v>
      </c>
      <c r="I82" s="26"/>
    </row>
    <row r="83" spans="1:9" hidden="1" x14ac:dyDescent="0.3">
      <c r="A83" s="152">
        <v>2006</v>
      </c>
      <c r="B83" s="25">
        <v>6563</v>
      </c>
      <c r="C83" s="25">
        <v>366</v>
      </c>
      <c r="D83" s="25">
        <v>21</v>
      </c>
      <c r="E83" s="26"/>
      <c r="F83" s="25">
        <v>352</v>
      </c>
      <c r="G83" s="25">
        <v>1059</v>
      </c>
      <c r="H83" s="25">
        <v>8345</v>
      </c>
      <c r="I83" s="26"/>
    </row>
    <row r="84" spans="1:9" hidden="1" x14ac:dyDescent="0.3">
      <c r="A84" s="152">
        <v>2007</v>
      </c>
      <c r="B84" s="25">
        <v>5656</v>
      </c>
      <c r="C84" s="25">
        <v>281</v>
      </c>
      <c r="D84" s="25">
        <v>21</v>
      </c>
      <c r="E84" s="26"/>
      <c r="F84" s="25">
        <v>166</v>
      </c>
      <c r="G84" s="25">
        <v>1503</v>
      </c>
      <c r="H84" s="25">
        <v>7621</v>
      </c>
      <c r="I84" s="26"/>
    </row>
    <row r="85" spans="1:9" hidden="1" x14ac:dyDescent="0.3">
      <c r="A85" s="152">
        <v>2008</v>
      </c>
      <c r="B85" s="25">
        <v>7163</v>
      </c>
      <c r="C85" s="25">
        <v>220</v>
      </c>
      <c r="D85" s="25">
        <v>17</v>
      </c>
      <c r="E85" s="26"/>
      <c r="F85" s="25">
        <v>117</v>
      </c>
      <c r="G85" s="25">
        <v>775</v>
      </c>
      <c r="H85" s="25">
        <v>8356</v>
      </c>
      <c r="I85" s="26"/>
    </row>
    <row r="86" spans="1:9" hidden="1" x14ac:dyDescent="0.3">
      <c r="A86" s="152">
        <v>2009</v>
      </c>
      <c r="B86" s="25">
        <v>5828</v>
      </c>
      <c r="C86" s="25">
        <v>92</v>
      </c>
      <c r="D86" s="25">
        <v>13</v>
      </c>
      <c r="E86" s="26"/>
      <c r="F86" s="25">
        <v>62</v>
      </c>
      <c r="G86" s="25">
        <v>506</v>
      </c>
      <c r="H86" s="25">
        <v>6514</v>
      </c>
      <c r="I86" s="26"/>
    </row>
    <row r="87" spans="1:9" hidden="1" x14ac:dyDescent="0.3">
      <c r="A87" s="152">
        <v>2010</v>
      </c>
      <c r="B87" s="25">
        <v>7101</v>
      </c>
      <c r="C87" s="25">
        <v>127</v>
      </c>
      <c r="D87" s="25">
        <v>13</v>
      </c>
      <c r="E87" s="26"/>
      <c r="F87" s="25">
        <v>103</v>
      </c>
      <c r="G87" s="25">
        <v>1331</v>
      </c>
      <c r="H87" s="25">
        <v>8700</v>
      </c>
      <c r="I87" s="26"/>
    </row>
    <row r="88" spans="1:9" hidden="1" x14ac:dyDescent="0.3">
      <c r="A88" s="152">
        <v>2011</v>
      </c>
      <c r="B88" s="25">
        <v>7746</v>
      </c>
      <c r="C88" s="25">
        <v>179</v>
      </c>
      <c r="D88" s="25">
        <v>13</v>
      </c>
      <c r="E88" s="26"/>
      <c r="F88" s="25">
        <v>230</v>
      </c>
      <c r="G88" s="25">
        <v>15</v>
      </c>
      <c r="H88" s="25">
        <v>8218</v>
      </c>
      <c r="I88" s="26"/>
    </row>
    <row r="89" spans="1:9" hidden="1" x14ac:dyDescent="0.3">
      <c r="A89" s="152">
        <v>2012</v>
      </c>
      <c r="B89" s="25">
        <v>7338</v>
      </c>
      <c r="C89" s="25">
        <v>155</v>
      </c>
      <c r="D89" s="25">
        <v>12</v>
      </c>
      <c r="E89" s="26"/>
      <c r="F89" s="25">
        <v>136</v>
      </c>
      <c r="G89" s="25">
        <v>10</v>
      </c>
      <c r="H89" s="25">
        <v>7680</v>
      </c>
      <c r="I89" s="26"/>
    </row>
    <row r="90" spans="1:9" hidden="1" x14ac:dyDescent="0.3">
      <c r="A90" s="152">
        <v>2013</v>
      </c>
      <c r="B90" s="25">
        <v>6326</v>
      </c>
      <c r="C90" s="25">
        <v>160</v>
      </c>
      <c r="D90" s="25">
        <v>10</v>
      </c>
      <c r="E90" s="26"/>
      <c r="F90" s="25">
        <v>138</v>
      </c>
      <c r="G90" s="25">
        <v>181</v>
      </c>
      <c r="H90" s="25">
        <v>6812</v>
      </c>
      <c r="I90" s="26"/>
    </row>
    <row r="91" spans="1:9" hidden="1" x14ac:dyDescent="0.3">
      <c r="A91" s="152">
        <v>2014</v>
      </c>
      <c r="B91" s="25">
        <v>7484</v>
      </c>
      <c r="C91" s="25">
        <v>240</v>
      </c>
      <c r="D91" s="25">
        <v>46</v>
      </c>
      <c r="E91" s="26"/>
      <c r="F91" s="25">
        <v>48</v>
      </c>
      <c r="G91" s="25">
        <v>506</v>
      </c>
      <c r="H91" s="25">
        <v>9213</v>
      </c>
      <c r="I91" s="26"/>
    </row>
    <row r="92" spans="1:9" hidden="1" x14ac:dyDescent="0.3">
      <c r="A92" s="152">
        <v>2015</v>
      </c>
      <c r="B92" s="25">
        <v>7808</v>
      </c>
      <c r="C92" s="25">
        <v>274</v>
      </c>
      <c r="D92" s="25">
        <v>14</v>
      </c>
      <c r="E92" s="26"/>
      <c r="F92" s="25">
        <v>69</v>
      </c>
      <c r="G92" s="25">
        <v>1639</v>
      </c>
      <c r="H92" s="25">
        <v>9804</v>
      </c>
      <c r="I92" s="26"/>
    </row>
    <row r="93" spans="1:9" hidden="1" x14ac:dyDescent="0.3">
      <c r="A93" s="152">
        <v>2016</v>
      </c>
      <c r="B93" s="25">
        <v>8035</v>
      </c>
      <c r="C93" s="25">
        <v>218</v>
      </c>
      <c r="D93" s="25">
        <v>14</v>
      </c>
      <c r="E93" s="25">
        <v>0</v>
      </c>
      <c r="F93" s="25">
        <v>84</v>
      </c>
      <c r="G93" s="25">
        <v>2550</v>
      </c>
      <c r="H93" s="25">
        <v>10900</v>
      </c>
      <c r="I93" s="26"/>
    </row>
    <row r="94" spans="1:9" hidden="1" x14ac:dyDescent="0.3">
      <c r="A94" s="152">
        <v>2017</v>
      </c>
      <c r="B94" s="25">
        <v>6864</v>
      </c>
      <c r="C94" s="25">
        <v>159</v>
      </c>
      <c r="D94" s="25">
        <v>11</v>
      </c>
      <c r="E94" s="25">
        <v>0</v>
      </c>
      <c r="F94" s="25">
        <v>154</v>
      </c>
      <c r="G94" s="25">
        <v>1588</v>
      </c>
      <c r="H94" s="25">
        <v>8775</v>
      </c>
      <c r="I94" s="25">
        <v>2</v>
      </c>
    </row>
    <row r="95" spans="1:9" hidden="1" x14ac:dyDescent="0.3">
      <c r="A95" s="152">
        <v>2018</v>
      </c>
      <c r="B95" s="25">
        <v>4382</v>
      </c>
      <c r="C95" s="25">
        <v>70</v>
      </c>
      <c r="D95" s="25">
        <v>7</v>
      </c>
      <c r="E95" s="25">
        <v>0</v>
      </c>
      <c r="F95" s="25">
        <v>26</v>
      </c>
      <c r="G95" s="25">
        <v>1743</v>
      </c>
      <c r="H95" s="25">
        <v>6229</v>
      </c>
      <c r="I95" s="25">
        <v>19</v>
      </c>
    </row>
    <row r="96" spans="1:9" hidden="1" x14ac:dyDescent="0.3">
      <c r="A96" s="152">
        <v>2019</v>
      </c>
      <c r="B96" s="25">
        <v>4605</v>
      </c>
      <c r="C96" s="25">
        <v>40</v>
      </c>
      <c r="D96" s="25">
        <v>15</v>
      </c>
      <c r="E96" s="25">
        <v>0</v>
      </c>
      <c r="F96" s="25">
        <v>9</v>
      </c>
      <c r="G96" s="25">
        <v>3422</v>
      </c>
      <c r="H96" s="25">
        <v>8091</v>
      </c>
      <c r="I96" s="25">
        <v>13</v>
      </c>
    </row>
    <row r="97" spans="1:24" x14ac:dyDescent="0.3">
      <c r="A97" s="152">
        <v>2020</v>
      </c>
      <c r="B97" s="154">
        <v>5099</v>
      </c>
      <c r="C97" s="154">
        <v>65</v>
      </c>
      <c r="D97" s="154">
        <v>50</v>
      </c>
      <c r="E97" s="154">
        <v>0</v>
      </c>
      <c r="F97" s="154">
        <v>7</v>
      </c>
      <c r="G97" s="154">
        <v>2605</v>
      </c>
      <c r="H97" s="25">
        <v>7826</v>
      </c>
      <c r="I97" s="25">
        <v>6</v>
      </c>
    </row>
    <row r="98" spans="1:24" x14ac:dyDescent="0.3">
      <c r="B98" t="s">
        <v>7</v>
      </c>
      <c r="C98" t="s">
        <v>8</v>
      </c>
      <c r="D98" t="s">
        <v>9</v>
      </c>
      <c r="E98" t="s">
        <v>10</v>
      </c>
      <c r="F98" t="s">
        <v>11</v>
      </c>
      <c r="G98" t="s">
        <v>12</v>
      </c>
      <c r="H98" t="s">
        <v>13</v>
      </c>
      <c r="I98" t="s">
        <v>14</v>
      </c>
      <c r="J98" t="s">
        <v>15</v>
      </c>
      <c r="K98" t="s">
        <v>16</v>
      </c>
      <c r="L98" t="s">
        <v>17</v>
      </c>
      <c r="M98" t="s">
        <v>18</v>
      </c>
      <c r="N98" t="s">
        <v>19</v>
      </c>
      <c r="O98" t="s">
        <v>20</v>
      </c>
      <c r="P98" t="s">
        <v>21</v>
      </c>
      <c r="Q98" t="s">
        <v>22</v>
      </c>
      <c r="R98" t="s">
        <v>23</v>
      </c>
      <c r="S98" t="s">
        <v>24</v>
      </c>
      <c r="T98" t="s">
        <v>25</v>
      </c>
      <c r="U98" t="s">
        <v>26</v>
      </c>
      <c r="V98" t="s">
        <v>27</v>
      </c>
      <c r="W98" t="s">
        <v>28</v>
      </c>
      <c r="X98" t="s">
        <v>29</v>
      </c>
    </row>
    <row r="99" spans="1:24" x14ac:dyDescent="0.3">
      <c r="A99" s="153">
        <v>2020</v>
      </c>
      <c r="B99" s="9">
        <f>B44</f>
        <v>2560</v>
      </c>
      <c r="C99" s="9">
        <f>E44+D97</f>
        <v>1446</v>
      </c>
      <c r="D99" s="9">
        <f>C44+B97</f>
        <v>10735</v>
      </c>
      <c r="I99" s="9">
        <f>D44</f>
        <v>25</v>
      </c>
      <c r="J99" s="9">
        <f>I44</f>
        <v>5582</v>
      </c>
      <c r="S99" s="9">
        <f>F44+G97</f>
        <v>19475</v>
      </c>
      <c r="T99" s="9">
        <f>F97+G44</f>
        <v>44</v>
      </c>
      <c r="X99" s="9">
        <f>H44+C97</f>
        <v>70</v>
      </c>
    </row>
  </sheetData>
  <mergeCells count="3">
    <mergeCell ref="A1:R1"/>
    <mergeCell ref="A45:R45"/>
    <mergeCell ref="A47:J47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B8F04-CDB7-476A-A10F-08D9343C8CF4}">
  <dimension ref="A2:K29"/>
  <sheetViews>
    <sheetView workbookViewId="0">
      <pane ySplit="2" topLeftCell="A3" activePane="bottomLeft" state="frozen"/>
      <selection pane="bottomLeft" activeCell="G29" sqref="F29:G29"/>
    </sheetView>
  </sheetViews>
  <sheetFormatPr baseColWidth="10" defaultRowHeight="14.4" x14ac:dyDescent="0.3"/>
  <sheetData>
    <row r="2" spans="1:11" ht="24" x14ac:dyDescent="0.3">
      <c r="A2" s="136" t="s">
        <v>333</v>
      </c>
      <c r="B2" s="137" t="s">
        <v>228</v>
      </c>
      <c r="C2" s="139" t="s">
        <v>217</v>
      </c>
      <c r="D2" s="139" t="s">
        <v>218</v>
      </c>
      <c r="E2" s="140" t="s">
        <v>219</v>
      </c>
      <c r="F2" s="138" t="s">
        <v>374</v>
      </c>
      <c r="G2" s="138" t="s">
        <v>375</v>
      </c>
      <c r="H2" s="138" t="s">
        <v>337</v>
      </c>
      <c r="I2" s="137" t="s">
        <v>376</v>
      </c>
      <c r="J2" s="138" t="s">
        <v>377</v>
      </c>
      <c r="K2" s="137" t="s">
        <v>378</v>
      </c>
    </row>
    <row r="3" spans="1:11" x14ac:dyDescent="0.3">
      <c r="A3" s="84">
        <v>1994</v>
      </c>
      <c r="B3" s="141">
        <v>332</v>
      </c>
      <c r="C3" s="43">
        <v>13</v>
      </c>
      <c r="D3" s="43">
        <v>547</v>
      </c>
      <c r="E3" s="86" t="s">
        <v>340</v>
      </c>
      <c r="F3" s="43">
        <v>1082</v>
      </c>
      <c r="G3" s="43">
        <v>14</v>
      </c>
      <c r="H3" s="43">
        <v>63</v>
      </c>
      <c r="I3" s="43">
        <v>2051</v>
      </c>
      <c r="J3" s="43">
        <v>863</v>
      </c>
      <c r="K3" s="43">
        <v>2801</v>
      </c>
    </row>
    <row r="4" spans="1:11" x14ac:dyDescent="0.3">
      <c r="A4" s="84">
        <v>1995</v>
      </c>
      <c r="B4" s="141">
        <v>327</v>
      </c>
      <c r="C4" s="43">
        <v>10</v>
      </c>
      <c r="D4" s="43">
        <v>557</v>
      </c>
      <c r="E4" s="86" t="s">
        <v>340</v>
      </c>
      <c r="F4" s="43">
        <v>1050</v>
      </c>
      <c r="G4" s="43">
        <v>20</v>
      </c>
      <c r="H4" s="43">
        <v>60</v>
      </c>
      <c r="I4" s="43">
        <v>2024</v>
      </c>
      <c r="J4" s="43">
        <v>747</v>
      </c>
      <c r="K4" s="43">
        <v>2592</v>
      </c>
    </row>
    <row r="5" spans="1:11" x14ac:dyDescent="0.3">
      <c r="A5" s="84">
        <v>1996</v>
      </c>
      <c r="B5" s="141">
        <v>344</v>
      </c>
      <c r="C5" s="43">
        <v>11</v>
      </c>
      <c r="D5" s="43">
        <v>538</v>
      </c>
      <c r="E5" s="43">
        <v>69</v>
      </c>
      <c r="F5" s="43">
        <v>878</v>
      </c>
      <c r="G5" s="43">
        <v>16</v>
      </c>
      <c r="H5" s="43">
        <v>18</v>
      </c>
      <c r="I5" s="43">
        <v>1874</v>
      </c>
      <c r="J5" s="43">
        <v>832</v>
      </c>
      <c r="K5" s="43">
        <v>2518</v>
      </c>
    </row>
    <row r="6" spans="1:11" x14ac:dyDescent="0.3">
      <c r="A6" s="84">
        <v>1997</v>
      </c>
      <c r="B6" s="141">
        <v>459</v>
      </c>
      <c r="C6" s="43">
        <v>8</v>
      </c>
      <c r="D6" s="43">
        <v>543</v>
      </c>
      <c r="E6" s="43">
        <v>110</v>
      </c>
      <c r="F6" s="43">
        <v>798</v>
      </c>
      <c r="G6" s="43">
        <v>11</v>
      </c>
      <c r="H6" s="43">
        <v>25</v>
      </c>
      <c r="I6" s="43">
        <v>1954</v>
      </c>
      <c r="J6" s="43">
        <v>1285</v>
      </c>
      <c r="K6" s="43">
        <v>3246</v>
      </c>
    </row>
    <row r="7" spans="1:11" x14ac:dyDescent="0.3">
      <c r="A7" s="84">
        <v>1998</v>
      </c>
      <c r="B7" s="141">
        <v>327</v>
      </c>
      <c r="C7" s="43">
        <v>8</v>
      </c>
      <c r="D7" s="43">
        <v>730</v>
      </c>
      <c r="E7" s="43">
        <v>27</v>
      </c>
      <c r="F7" s="43">
        <v>679</v>
      </c>
      <c r="G7" s="43">
        <v>14</v>
      </c>
      <c r="H7" s="43">
        <v>18</v>
      </c>
      <c r="I7" s="43">
        <v>1803</v>
      </c>
      <c r="J7" s="43">
        <v>1952</v>
      </c>
      <c r="K7" s="43">
        <v>4028</v>
      </c>
    </row>
    <row r="8" spans="1:11" x14ac:dyDescent="0.3">
      <c r="A8" s="84">
        <v>1999</v>
      </c>
      <c r="B8" s="141">
        <v>275</v>
      </c>
      <c r="C8" s="43">
        <v>5</v>
      </c>
      <c r="D8" s="43">
        <v>541</v>
      </c>
      <c r="E8" s="43">
        <v>30</v>
      </c>
      <c r="F8" s="43">
        <v>687</v>
      </c>
      <c r="G8" s="43">
        <v>5</v>
      </c>
      <c r="H8" s="43">
        <v>23</v>
      </c>
      <c r="I8" s="43">
        <v>1566</v>
      </c>
      <c r="J8" s="43">
        <v>1657</v>
      </c>
      <c r="K8" s="43">
        <v>3397</v>
      </c>
    </row>
    <row r="9" spans="1:11" x14ac:dyDescent="0.3">
      <c r="A9" s="84">
        <v>2000</v>
      </c>
      <c r="B9" s="141">
        <v>325</v>
      </c>
      <c r="C9" s="43">
        <v>14</v>
      </c>
      <c r="D9" s="43">
        <v>420</v>
      </c>
      <c r="E9" s="43">
        <v>47</v>
      </c>
      <c r="F9" s="43">
        <v>610</v>
      </c>
      <c r="G9" s="43">
        <v>6</v>
      </c>
      <c r="H9" s="43">
        <v>21</v>
      </c>
      <c r="I9" s="43">
        <v>1443</v>
      </c>
      <c r="J9" s="43">
        <v>1223</v>
      </c>
      <c r="K9" s="43">
        <v>2678</v>
      </c>
    </row>
    <row r="10" spans="1:11" x14ac:dyDescent="0.3">
      <c r="A10" s="84">
        <v>2001</v>
      </c>
      <c r="B10" s="141">
        <v>482</v>
      </c>
      <c r="C10" s="43">
        <v>9</v>
      </c>
      <c r="D10" s="43">
        <v>378</v>
      </c>
      <c r="E10" s="86" t="s">
        <v>340</v>
      </c>
      <c r="F10" s="43">
        <v>607</v>
      </c>
      <c r="G10" s="43">
        <v>1</v>
      </c>
      <c r="H10" s="43">
        <v>11</v>
      </c>
      <c r="I10" s="43">
        <v>1488</v>
      </c>
      <c r="J10" s="43">
        <v>1070</v>
      </c>
      <c r="K10" s="43">
        <v>2573</v>
      </c>
    </row>
    <row r="11" spans="1:11" x14ac:dyDescent="0.3">
      <c r="A11" s="84">
        <v>2002</v>
      </c>
      <c r="B11" s="141">
        <v>636</v>
      </c>
      <c r="C11" s="43">
        <v>8</v>
      </c>
      <c r="D11" s="43">
        <v>370</v>
      </c>
      <c r="E11" s="86" t="s">
        <v>340</v>
      </c>
      <c r="F11" s="43">
        <v>569</v>
      </c>
      <c r="G11" s="43">
        <v>1</v>
      </c>
      <c r="H11" s="43">
        <v>7</v>
      </c>
      <c r="I11" s="43">
        <v>1591</v>
      </c>
      <c r="J11" s="43">
        <v>1135</v>
      </c>
      <c r="K11" s="43">
        <v>2708</v>
      </c>
    </row>
    <row r="12" spans="1:11" x14ac:dyDescent="0.3">
      <c r="A12" s="84">
        <v>2003</v>
      </c>
      <c r="B12" s="141">
        <v>628</v>
      </c>
      <c r="C12" s="43">
        <v>7</v>
      </c>
      <c r="D12" s="43">
        <v>490</v>
      </c>
      <c r="E12" s="86" t="s">
        <v>340</v>
      </c>
      <c r="F12" s="43">
        <v>409</v>
      </c>
      <c r="G12" s="43">
        <v>1</v>
      </c>
      <c r="H12" s="43">
        <v>9</v>
      </c>
      <c r="I12" s="43">
        <v>1544</v>
      </c>
      <c r="J12" s="43">
        <v>1077</v>
      </c>
      <c r="K12" s="43">
        <v>2668</v>
      </c>
    </row>
    <row r="13" spans="1:11" x14ac:dyDescent="0.3">
      <c r="A13" s="84">
        <v>2004</v>
      </c>
      <c r="B13" s="141">
        <v>431</v>
      </c>
      <c r="C13" s="43">
        <v>2</v>
      </c>
      <c r="D13" s="43">
        <v>328</v>
      </c>
      <c r="E13" s="86" t="s">
        <v>340</v>
      </c>
      <c r="F13" s="43">
        <v>369</v>
      </c>
      <c r="G13" s="43">
        <v>0</v>
      </c>
      <c r="H13" s="43">
        <v>4</v>
      </c>
      <c r="I13" s="43">
        <v>1134</v>
      </c>
      <c r="J13" s="43">
        <v>927</v>
      </c>
      <c r="K13" s="43">
        <v>2173</v>
      </c>
    </row>
    <row r="14" spans="1:11" x14ac:dyDescent="0.3">
      <c r="A14" s="84">
        <v>2005</v>
      </c>
      <c r="B14" s="141">
        <v>566</v>
      </c>
      <c r="C14" s="43">
        <v>9</v>
      </c>
      <c r="D14" s="43">
        <v>272</v>
      </c>
      <c r="E14" s="86" t="s">
        <v>340</v>
      </c>
      <c r="F14" s="43">
        <v>422</v>
      </c>
      <c r="G14" s="43">
        <v>0</v>
      </c>
      <c r="H14" s="43">
        <v>1</v>
      </c>
      <c r="I14" s="43">
        <v>1270</v>
      </c>
      <c r="J14" s="43">
        <v>1183</v>
      </c>
      <c r="K14" s="43">
        <v>2492</v>
      </c>
    </row>
    <row r="15" spans="1:11" x14ac:dyDescent="0.3">
      <c r="A15" s="84">
        <v>2006</v>
      </c>
      <c r="B15" s="141">
        <v>343</v>
      </c>
      <c r="C15" s="43">
        <v>2</v>
      </c>
      <c r="D15" s="43">
        <v>179</v>
      </c>
      <c r="E15" s="43">
        <v>0</v>
      </c>
      <c r="F15" s="43">
        <v>413</v>
      </c>
      <c r="G15" s="43">
        <v>0</v>
      </c>
      <c r="H15" s="43">
        <v>0</v>
      </c>
      <c r="I15" s="43">
        <v>937</v>
      </c>
      <c r="J15" s="43">
        <v>1330</v>
      </c>
      <c r="K15" s="43">
        <v>2188</v>
      </c>
    </row>
    <row r="16" spans="1:11" x14ac:dyDescent="0.3">
      <c r="A16" s="84">
        <v>2007</v>
      </c>
      <c r="B16" s="141">
        <v>194</v>
      </c>
      <c r="C16" s="43">
        <v>2</v>
      </c>
      <c r="D16" s="43">
        <v>194</v>
      </c>
      <c r="E16" s="43">
        <v>0</v>
      </c>
      <c r="F16" s="43">
        <v>412</v>
      </c>
      <c r="G16" s="43">
        <v>0</v>
      </c>
      <c r="H16" s="43">
        <v>0</v>
      </c>
      <c r="I16" s="43">
        <v>802</v>
      </c>
      <c r="J16" s="43">
        <v>1523</v>
      </c>
      <c r="K16" s="43">
        <v>2549</v>
      </c>
    </row>
    <row r="17" spans="1:11" x14ac:dyDescent="0.3">
      <c r="A17" s="84">
        <v>2008</v>
      </c>
      <c r="B17" s="141">
        <v>157</v>
      </c>
      <c r="C17" s="43">
        <v>2</v>
      </c>
      <c r="D17" s="43">
        <v>102</v>
      </c>
      <c r="E17" s="43">
        <v>0</v>
      </c>
      <c r="F17" s="43">
        <v>300</v>
      </c>
      <c r="G17" s="43">
        <v>1</v>
      </c>
      <c r="H17" s="43">
        <v>1</v>
      </c>
      <c r="I17" s="43">
        <v>562</v>
      </c>
      <c r="J17" s="43">
        <v>1298</v>
      </c>
      <c r="K17" s="43">
        <v>1830</v>
      </c>
    </row>
    <row r="18" spans="1:11" x14ac:dyDescent="0.3">
      <c r="A18" s="84">
        <v>2009</v>
      </c>
      <c r="B18" s="141">
        <v>197</v>
      </c>
      <c r="C18" s="43">
        <v>0</v>
      </c>
      <c r="D18" s="43">
        <v>73</v>
      </c>
      <c r="E18" s="43">
        <v>0</v>
      </c>
      <c r="F18" s="43">
        <v>185</v>
      </c>
      <c r="G18" s="43">
        <v>1</v>
      </c>
      <c r="H18" s="43">
        <v>2</v>
      </c>
      <c r="I18" s="43">
        <v>457</v>
      </c>
      <c r="J18" s="43">
        <v>1022</v>
      </c>
      <c r="K18" s="43">
        <v>1588</v>
      </c>
    </row>
    <row r="19" spans="1:11" x14ac:dyDescent="0.3">
      <c r="A19" s="84">
        <v>2010</v>
      </c>
      <c r="B19" s="141">
        <v>138</v>
      </c>
      <c r="C19" s="43">
        <v>0</v>
      </c>
      <c r="D19" s="43">
        <v>89</v>
      </c>
      <c r="E19" s="43">
        <v>0</v>
      </c>
      <c r="F19" s="43">
        <v>148</v>
      </c>
      <c r="G19" s="43">
        <v>0</v>
      </c>
      <c r="H19" s="43">
        <v>3</v>
      </c>
      <c r="I19" s="43">
        <v>379</v>
      </c>
      <c r="J19" s="43">
        <v>2295</v>
      </c>
      <c r="K19" s="43">
        <v>2939</v>
      </c>
    </row>
    <row r="20" spans="1:11" x14ac:dyDescent="0.3">
      <c r="A20" s="84">
        <v>2011</v>
      </c>
      <c r="B20" s="141">
        <v>332</v>
      </c>
      <c r="C20" s="43">
        <v>0</v>
      </c>
      <c r="D20" s="43">
        <v>118</v>
      </c>
      <c r="E20" s="43">
        <v>0</v>
      </c>
      <c r="F20" s="43">
        <v>145</v>
      </c>
      <c r="G20" s="43">
        <v>0</v>
      </c>
      <c r="H20" s="43">
        <v>0</v>
      </c>
      <c r="I20" s="43">
        <v>594</v>
      </c>
      <c r="J20" s="43">
        <v>763</v>
      </c>
      <c r="K20" s="43">
        <v>1198</v>
      </c>
    </row>
    <row r="21" spans="1:11" x14ac:dyDescent="0.3">
      <c r="A21" s="84">
        <v>2012</v>
      </c>
      <c r="B21" s="141">
        <v>236</v>
      </c>
      <c r="C21" s="43">
        <v>0</v>
      </c>
      <c r="D21" s="43">
        <v>106</v>
      </c>
      <c r="E21" s="43">
        <v>0</v>
      </c>
      <c r="F21" s="43">
        <v>154</v>
      </c>
      <c r="G21" s="43">
        <v>0</v>
      </c>
      <c r="H21" s="43">
        <v>0</v>
      </c>
      <c r="I21" s="43">
        <v>496</v>
      </c>
      <c r="J21" s="43">
        <v>865</v>
      </c>
      <c r="K21" s="43">
        <v>1511</v>
      </c>
    </row>
    <row r="22" spans="1:11" x14ac:dyDescent="0.3">
      <c r="A22" s="84">
        <v>2013</v>
      </c>
      <c r="B22" s="141">
        <v>144</v>
      </c>
      <c r="C22" s="43">
        <v>0</v>
      </c>
      <c r="D22" s="43">
        <v>67</v>
      </c>
      <c r="E22" s="43">
        <v>0</v>
      </c>
      <c r="F22" s="43">
        <v>91</v>
      </c>
      <c r="G22" s="43">
        <v>0</v>
      </c>
      <c r="H22" s="43">
        <v>0</v>
      </c>
      <c r="I22" s="43">
        <v>303</v>
      </c>
      <c r="J22" s="43">
        <v>695</v>
      </c>
      <c r="K22" s="43">
        <v>1028</v>
      </c>
    </row>
    <row r="23" spans="1:11" x14ac:dyDescent="0.3">
      <c r="A23" s="84">
        <v>2014</v>
      </c>
      <c r="B23" s="141">
        <v>100</v>
      </c>
      <c r="C23" s="43">
        <v>0</v>
      </c>
      <c r="D23" s="43">
        <v>123</v>
      </c>
      <c r="E23" s="43">
        <v>0</v>
      </c>
      <c r="F23" s="43">
        <v>59</v>
      </c>
      <c r="G23" s="43">
        <v>0</v>
      </c>
      <c r="H23" s="43">
        <v>0</v>
      </c>
      <c r="I23" s="43">
        <v>282</v>
      </c>
      <c r="J23" s="43">
        <v>913</v>
      </c>
      <c r="K23" s="43">
        <v>1230</v>
      </c>
    </row>
    <row r="24" spans="1:11" x14ac:dyDescent="0.3">
      <c r="A24" s="84">
        <v>2015</v>
      </c>
      <c r="B24" s="141">
        <v>115</v>
      </c>
      <c r="C24" s="43">
        <v>0</v>
      </c>
      <c r="D24" s="43">
        <v>244</v>
      </c>
      <c r="E24" s="43">
        <v>0</v>
      </c>
      <c r="F24" s="43">
        <v>80</v>
      </c>
      <c r="G24" s="43">
        <v>0</v>
      </c>
      <c r="H24" s="43">
        <v>0</v>
      </c>
      <c r="I24" s="43">
        <v>439</v>
      </c>
      <c r="J24" s="43">
        <v>492</v>
      </c>
      <c r="K24" s="43">
        <v>1012</v>
      </c>
    </row>
    <row r="25" spans="1:11" x14ac:dyDescent="0.3">
      <c r="A25" s="84">
        <v>2016</v>
      </c>
      <c r="B25" s="141">
        <v>82</v>
      </c>
      <c r="C25" s="43">
        <v>0</v>
      </c>
      <c r="D25" s="43">
        <v>605</v>
      </c>
      <c r="E25" s="86" t="s">
        <v>340</v>
      </c>
      <c r="F25" s="43">
        <v>56</v>
      </c>
      <c r="G25" s="86" t="s">
        <v>340</v>
      </c>
      <c r="H25" s="86" t="s">
        <v>340</v>
      </c>
      <c r="I25" s="43">
        <v>742</v>
      </c>
      <c r="J25" s="43">
        <v>498</v>
      </c>
      <c r="K25" s="43">
        <v>1119</v>
      </c>
    </row>
    <row r="26" spans="1:11" x14ac:dyDescent="0.3">
      <c r="A26" s="84">
        <v>2017</v>
      </c>
      <c r="B26" s="141">
        <v>77</v>
      </c>
      <c r="C26" s="43">
        <v>0</v>
      </c>
      <c r="D26" s="43">
        <v>446</v>
      </c>
      <c r="E26" s="86" t="s">
        <v>340</v>
      </c>
      <c r="F26" s="43">
        <v>62</v>
      </c>
      <c r="G26" s="86" t="s">
        <v>340</v>
      </c>
      <c r="H26" s="86" t="s">
        <v>340</v>
      </c>
      <c r="I26" s="43">
        <v>585</v>
      </c>
      <c r="J26" s="43">
        <v>852</v>
      </c>
      <c r="K26" s="43">
        <v>1438</v>
      </c>
    </row>
    <row r="27" spans="1:11" x14ac:dyDescent="0.3">
      <c r="A27" s="84">
        <v>2018</v>
      </c>
      <c r="B27" s="141">
        <v>52</v>
      </c>
      <c r="C27" s="86" t="s">
        <v>340</v>
      </c>
      <c r="D27" s="43">
        <v>315</v>
      </c>
      <c r="E27" s="86" t="s">
        <v>340</v>
      </c>
      <c r="F27" s="43">
        <v>64</v>
      </c>
      <c r="G27" s="86" t="s">
        <v>340</v>
      </c>
      <c r="H27" s="86" t="s">
        <v>340</v>
      </c>
      <c r="I27" s="43">
        <v>435</v>
      </c>
      <c r="J27" s="43">
        <v>395</v>
      </c>
      <c r="K27" s="43">
        <v>830</v>
      </c>
    </row>
    <row r="28" spans="1:11" x14ac:dyDescent="0.3">
      <c r="A28" s="85" t="s">
        <v>379</v>
      </c>
      <c r="B28" s="141">
        <v>168</v>
      </c>
      <c r="C28" s="43">
        <v>0</v>
      </c>
      <c r="D28" s="43">
        <v>244</v>
      </c>
      <c r="E28" s="86" t="s">
        <v>340</v>
      </c>
      <c r="F28" s="43">
        <v>53</v>
      </c>
      <c r="G28" s="86" t="s">
        <v>340</v>
      </c>
      <c r="H28" s="86" t="s">
        <v>340</v>
      </c>
      <c r="I28" s="43">
        <v>466</v>
      </c>
      <c r="J28" s="43">
        <v>537</v>
      </c>
      <c r="K28" s="43">
        <v>1002</v>
      </c>
    </row>
    <row r="29" spans="1:11" x14ac:dyDescent="0.3">
      <c r="A29" s="85" t="s">
        <v>211</v>
      </c>
      <c r="B29" s="141">
        <v>84</v>
      </c>
      <c r="C29" s="86" t="s">
        <v>340</v>
      </c>
      <c r="D29" s="43">
        <v>177</v>
      </c>
      <c r="E29" s="86" t="s">
        <v>340</v>
      </c>
      <c r="F29" s="43">
        <v>70</v>
      </c>
      <c r="G29" s="43">
        <v>2</v>
      </c>
      <c r="H29" s="86" t="s">
        <v>340</v>
      </c>
      <c r="I29" s="43">
        <v>333</v>
      </c>
      <c r="J29" s="43">
        <v>271</v>
      </c>
      <c r="K29" s="43">
        <v>601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C969C-6C6B-4573-B205-35701B5220C6}">
  <dimension ref="A1:Z64"/>
  <sheetViews>
    <sheetView zoomScale="130" zoomScaleNormal="130" workbookViewId="0">
      <selection activeCell="C64" sqref="C64:Z64"/>
    </sheetView>
  </sheetViews>
  <sheetFormatPr baseColWidth="10" defaultRowHeight="14.4" x14ac:dyDescent="0.3"/>
  <sheetData>
    <row r="1" spans="1:21" x14ac:dyDescent="0.3">
      <c r="A1" s="160" t="s">
        <v>357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2"/>
      <c r="M1" s="90"/>
      <c r="N1" s="90"/>
      <c r="O1" s="90"/>
      <c r="P1" s="90"/>
      <c r="Q1" s="90"/>
      <c r="R1" s="90"/>
      <c r="S1" s="90"/>
      <c r="T1" s="90"/>
      <c r="U1" s="90"/>
    </row>
    <row r="2" spans="1:21" x14ac:dyDescent="0.3">
      <c r="A2" s="91"/>
      <c r="B2" s="92"/>
      <c r="C2" s="93" t="s">
        <v>358</v>
      </c>
      <c r="D2" s="94"/>
      <c r="E2" s="95" t="s">
        <v>359</v>
      </c>
      <c r="F2" s="95" t="s">
        <v>360</v>
      </c>
      <c r="G2" s="163" t="s">
        <v>361</v>
      </c>
      <c r="H2" s="164"/>
      <c r="I2" s="165" t="s">
        <v>362</v>
      </c>
      <c r="J2" s="166"/>
      <c r="K2" s="96" t="s">
        <v>363</v>
      </c>
      <c r="L2" s="95" t="s">
        <v>364</v>
      </c>
      <c r="M2" s="96" t="s">
        <v>365</v>
      </c>
      <c r="N2" s="92"/>
      <c r="O2" s="93" t="s">
        <v>366</v>
      </c>
      <c r="P2" s="94"/>
      <c r="Q2" s="167" t="s">
        <v>367</v>
      </c>
      <c r="R2" s="168"/>
      <c r="S2" s="168"/>
      <c r="T2" s="168"/>
      <c r="U2" s="169"/>
    </row>
    <row r="3" spans="1:21" x14ac:dyDescent="0.3">
      <c r="A3" s="97"/>
      <c r="B3" s="98"/>
      <c r="C3" s="90"/>
      <c r="D3" s="99"/>
      <c r="E3" s="100"/>
      <c r="F3" s="101" t="s">
        <v>368</v>
      </c>
      <c r="G3" s="170" t="s">
        <v>369</v>
      </c>
      <c r="H3" s="171"/>
      <c r="I3" s="98"/>
      <c r="J3" s="99"/>
      <c r="K3" s="100"/>
      <c r="L3" s="100"/>
      <c r="M3" s="100"/>
      <c r="N3" s="98"/>
      <c r="O3" s="90"/>
      <c r="P3" s="99"/>
      <c r="Q3" s="91"/>
      <c r="R3" s="91"/>
      <c r="S3" s="91"/>
      <c r="T3" s="91"/>
      <c r="U3" s="172" t="s">
        <v>370</v>
      </c>
    </row>
    <row r="4" spans="1:21" x14ac:dyDescent="0.3">
      <c r="A4" s="100"/>
      <c r="B4" s="102">
        <v>22</v>
      </c>
      <c r="C4" s="102">
        <v>23</v>
      </c>
      <c r="D4" s="103" t="s">
        <v>371</v>
      </c>
      <c r="E4" s="102">
        <v>24</v>
      </c>
      <c r="F4" s="103" t="s">
        <v>371</v>
      </c>
      <c r="G4" s="102">
        <v>22</v>
      </c>
      <c r="H4" s="104" t="s">
        <v>371</v>
      </c>
      <c r="I4" s="102">
        <v>22</v>
      </c>
      <c r="J4" s="102">
        <v>24</v>
      </c>
      <c r="K4" s="102">
        <v>24</v>
      </c>
      <c r="L4" s="105">
        <v>24</v>
      </c>
      <c r="M4" s="102">
        <v>24</v>
      </c>
      <c r="N4" s="102">
        <v>22</v>
      </c>
      <c r="O4" s="102">
        <v>23</v>
      </c>
      <c r="P4" s="104" t="s">
        <v>371</v>
      </c>
      <c r="Q4" s="106">
        <v>22</v>
      </c>
      <c r="R4" s="107">
        <v>23</v>
      </c>
      <c r="S4" s="107">
        <v>24</v>
      </c>
      <c r="T4" s="101" t="s">
        <v>372</v>
      </c>
      <c r="U4" s="173"/>
    </row>
    <row r="5" spans="1:21" hidden="1" x14ac:dyDescent="0.3">
      <c r="A5" s="108">
        <v>1965</v>
      </c>
      <c r="B5" s="91"/>
      <c r="C5" s="91"/>
      <c r="D5" s="109">
        <v>19457</v>
      </c>
      <c r="E5" s="91"/>
      <c r="F5" s="109">
        <v>9705</v>
      </c>
      <c r="G5" s="91"/>
      <c r="H5" s="109">
        <v>13350</v>
      </c>
      <c r="I5" s="91"/>
      <c r="J5" s="91"/>
      <c r="K5" s="91"/>
      <c r="L5" s="91"/>
      <c r="M5" s="91"/>
      <c r="N5" s="91"/>
      <c r="O5" s="91"/>
      <c r="P5" s="109">
        <v>2182</v>
      </c>
      <c r="Q5" s="110">
        <v>27867</v>
      </c>
      <c r="R5" s="111"/>
      <c r="S5" s="112">
        <v>17007</v>
      </c>
      <c r="T5" s="94"/>
      <c r="U5" s="109">
        <v>44874</v>
      </c>
    </row>
    <row r="6" spans="1:21" hidden="1" x14ac:dyDescent="0.3">
      <c r="A6" s="113">
        <v>1966</v>
      </c>
      <c r="B6" s="97"/>
      <c r="C6" s="97"/>
      <c r="D6" s="114">
        <v>20500</v>
      </c>
      <c r="E6" s="97"/>
      <c r="F6" s="114">
        <v>8393</v>
      </c>
      <c r="G6" s="97"/>
      <c r="H6" s="114">
        <v>11448</v>
      </c>
      <c r="I6" s="97"/>
      <c r="J6" s="97"/>
      <c r="K6" s="97"/>
      <c r="L6" s="97"/>
      <c r="M6" s="97"/>
      <c r="N6" s="97"/>
      <c r="O6" s="97"/>
      <c r="P6" s="114">
        <v>2110</v>
      </c>
      <c r="Q6" s="115">
        <v>27864</v>
      </c>
      <c r="R6" s="116"/>
      <c r="S6" s="117">
        <v>14587</v>
      </c>
      <c r="T6" s="118"/>
      <c r="U6" s="114">
        <v>42451</v>
      </c>
    </row>
    <row r="7" spans="1:21" hidden="1" x14ac:dyDescent="0.3">
      <c r="A7" s="113">
        <v>1967</v>
      </c>
      <c r="B7" s="97"/>
      <c r="C7" s="97"/>
      <c r="D7" s="114">
        <v>19181</v>
      </c>
      <c r="E7" s="97"/>
      <c r="F7" s="114">
        <v>10007</v>
      </c>
      <c r="G7" s="97"/>
      <c r="H7" s="114">
        <v>12884</v>
      </c>
      <c r="I7" s="97"/>
      <c r="J7" s="97"/>
      <c r="K7" s="97"/>
      <c r="L7" s="97"/>
      <c r="M7" s="97"/>
      <c r="N7" s="97"/>
      <c r="O7" s="97"/>
      <c r="P7" s="114">
        <v>1996</v>
      </c>
      <c r="Q7" s="115">
        <v>28875</v>
      </c>
      <c r="R7" s="116"/>
      <c r="S7" s="117">
        <v>15193</v>
      </c>
      <c r="T7" s="118"/>
      <c r="U7" s="114">
        <v>44068</v>
      </c>
    </row>
    <row r="8" spans="1:21" hidden="1" x14ac:dyDescent="0.3">
      <c r="A8" s="113">
        <v>1968</v>
      </c>
      <c r="B8" s="97"/>
      <c r="C8" s="97"/>
      <c r="D8" s="114">
        <v>22593</v>
      </c>
      <c r="E8" s="97"/>
      <c r="F8" s="114">
        <v>12360</v>
      </c>
      <c r="G8" s="97"/>
      <c r="H8" s="114">
        <v>14815</v>
      </c>
      <c r="I8" s="97"/>
      <c r="J8" s="97"/>
      <c r="K8" s="97"/>
      <c r="L8" s="97"/>
      <c r="M8" s="97"/>
      <c r="N8" s="97"/>
      <c r="O8" s="97"/>
      <c r="P8" s="114">
        <v>2113</v>
      </c>
      <c r="Q8" s="115">
        <v>32911</v>
      </c>
      <c r="R8" s="116"/>
      <c r="S8" s="117">
        <v>18970</v>
      </c>
      <c r="T8" s="118"/>
      <c r="U8" s="114">
        <v>51881</v>
      </c>
    </row>
    <row r="9" spans="1:21" hidden="1" x14ac:dyDescent="0.3">
      <c r="A9" s="113">
        <v>1969</v>
      </c>
      <c r="B9" s="97"/>
      <c r="C9" s="97"/>
      <c r="D9" s="114">
        <v>20602</v>
      </c>
      <c r="E9" s="97"/>
      <c r="F9" s="114">
        <v>7519</v>
      </c>
      <c r="G9" s="97"/>
      <c r="H9" s="114">
        <v>12717</v>
      </c>
      <c r="I9" s="97"/>
      <c r="J9" s="97"/>
      <c r="K9" s="97"/>
      <c r="L9" s="97"/>
      <c r="M9" s="97"/>
      <c r="N9" s="97"/>
      <c r="O9" s="97"/>
      <c r="P9" s="114">
        <v>1413</v>
      </c>
      <c r="Q9" s="115">
        <v>29082</v>
      </c>
      <c r="R9" s="116"/>
      <c r="S9" s="117">
        <v>13169</v>
      </c>
      <c r="T9" s="118"/>
      <c r="U9" s="114">
        <v>42251</v>
      </c>
    </row>
    <row r="10" spans="1:21" hidden="1" x14ac:dyDescent="0.3">
      <c r="A10" s="113">
        <v>1970</v>
      </c>
      <c r="B10" s="97"/>
      <c r="C10" s="97"/>
      <c r="D10" s="114">
        <v>20085</v>
      </c>
      <c r="E10" s="97"/>
      <c r="F10" s="114">
        <v>7996</v>
      </c>
      <c r="G10" s="97"/>
      <c r="H10" s="114">
        <v>14589</v>
      </c>
      <c r="I10" s="97"/>
      <c r="J10" s="97"/>
      <c r="K10" s="97"/>
      <c r="L10" s="97"/>
      <c r="M10" s="97"/>
      <c r="N10" s="97"/>
      <c r="O10" s="97"/>
      <c r="P10" s="114">
        <v>1289</v>
      </c>
      <c r="Q10" s="115">
        <v>31363</v>
      </c>
      <c r="R10" s="116"/>
      <c r="S10" s="117">
        <v>12596</v>
      </c>
      <c r="T10" s="118"/>
      <c r="U10" s="114">
        <v>43959</v>
      </c>
    </row>
    <row r="11" spans="1:21" hidden="1" x14ac:dyDescent="0.3">
      <c r="A11" s="113">
        <v>1971</v>
      </c>
      <c r="B11" s="97"/>
      <c r="C11" s="97"/>
      <c r="D11" s="114">
        <v>23715</v>
      </c>
      <c r="E11" s="97"/>
      <c r="F11" s="114">
        <v>8007</v>
      </c>
      <c r="G11" s="97"/>
      <c r="H11" s="114">
        <v>13482</v>
      </c>
      <c r="I11" s="97"/>
      <c r="J11" s="97"/>
      <c r="K11" s="97"/>
      <c r="L11" s="97"/>
      <c r="M11" s="97"/>
      <c r="N11" s="97"/>
      <c r="O11" s="97"/>
      <c r="P11" s="114">
        <v>1419</v>
      </c>
      <c r="Q11" s="115">
        <v>32119</v>
      </c>
      <c r="R11" s="116"/>
      <c r="S11" s="117">
        <v>14504</v>
      </c>
      <c r="T11" s="118"/>
      <c r="U11" s="114">
        <v>46623</v>
      </c>
    </row>
    <row r="12" spans="1:21" hidden="1" x14ac:dyDescent="0.3">
      <c r="A12" s="113">
        <v>1972</v>
      </c>
      <c r="B12" s="97"/>
      <c r="C12" s="97"/>
      <c r="D12" s="114">
        <v>25645</v>
      </c>
      <c r="E12" s="97"/>
      <c r="F12" s="114">
        <v>9665</v>
      </c>
      <c r="G12" s="97"/>
      <c r="H12" s="114">
        <v>12313</v>
      </c>
      <c r="I12" s="97"/>
      <c r="J12" s="97"/>
      <c r="K12" s="97"/>
      <c r="L12" s="97"/>
      <c r="M12" s="97"/>
      <c r="N12" s="97"/>
      <c r="O12" s="97"/>
      <c r="P12" s="114">
        <v>1277</v>
      </c>
      <c r="Q12" s="115">
        <v>32808</v>
      </c>
      <c r="R12" s="116"/>
      <c r="S12" s="117">
        <v>16092</v>
      </c>
      <c r="T12" s="118"/>
      <c r="U12" s="114">
        <v>48900</v>
      </c>
    </row>
    <row r="13" spans="1:21" hidden="1" x14ac:dyDescent="0.3">
      <c r="A13" s="113">
        <v>1973</v>
      </c>
      <c r="B13" s="97"/>
      <c r="C13" s="97"/>
      <c r="D13" s="114">
        <v>30595</v>
      </c>
      <c r="E13" s="97"/>
      <c r="F13" s="114">
        <v>8374</v>
      </c>
      <c r="G13" s="97"/>
      <c r="H13" s="114">
        <v>13733</v>
      </c>
      <c r="I13" s="97"/>
      <c r="J13" s="97"/>
      <c r="K13" s="97"/>
      <c r="L13" s="97"/>
      <c r="M13" s="97"/>
      <c r="N13" s="97"/>
      <c r="O13" s="97"/>
      <c r="P13" s="114">
        <v>1655</v>
      </c>
      <c r="Q13" s="115">
        <v>38237</v>
      </c>
      <c r="R13" s="116"/>
      <c r="S13" s="117">
        <v>16120</v>
      </c>
      <c r="T13" s="118"/>
      <c r="U13" s="114">
        <v>54357</v>
      </c>
    </row>
    <row r="14" spans="1:21" hidden="1" x14ac:dyDescent="0.3">
      <c r="A14" s="113">
        <v>1974</v>
      </c>
      <c r="B14" s="97"/>
      <c r="C14" s="97"/>
      <c r="D14" s="114">
        <v>25782</v>
      </c>
      <c r="E14" s="97"/>
      <c r="F14" s="114">
        <v>8459</v>
      </c>
      <c r="G14" s="97"/>
      <c r="H14" s="114">
        <v>10393</v>
      </c>
      <c r="I14" s="97"/>
      <c r="J14" s="97"/>
      <c r="K14" s="97"/>
      <c r="L14" s="97"/>
      <c r="M14" s="97"/>
      <c r="N14" s="97"/>
      <c r="O14" s="97"/>
      <c r="P14" s="114">
        <v>1937</v>
      </c>
      <c r="Q14" s="115">
        <v>31326</v>
      </c>
      <c r="R14" s="116"/>
      <c r="S14" s="117">
        <v>15245</v>
      </c>
      <c r="T14" s="118"/>
      <c r="U14" s="114">
        <v>46571</v>
      </c>
    </row>
    <row r="15" spans="1:21" hidden="1" x14ac:dyDescent="0.3">
      <c r="A15" s="113">
        <v>1975</v>
      </c>
      <c r="B15" s="97"/>
      <c r="C15" s="97"/>
      <c r="D15" s="114">
        <v>23481</v>
      </c>
      <c r="E15" s="97"/>
      <c r="F15" s="114">
        <v>6042</v>
      </c>
      <c r="G15" s="97"/>
      <c r="H15" s="114">
        <v>12912</v>
      </c>
      <c r="I15" s="97"/>
      <c r="J15" s="97"/>
      <c r="K15" s="97"/>
      <c r="L15" s="97"/>
      <c r="M15" s="97"/>
      <c r="N15" s="97"/>
      <c r="O15" s="97"/>
      <c r="P15" s="114">
        <v>1932</v>
      </c>
      <c r="Q15" s="115">
        <v>31867</v>
      </c>
      <c r="R15" s="116"/>
      <c r="S15" s="117">
        <v>12500</v>
      </c>
      <c r="T15" s="118"/>
      <c r="U15" s="114">
        <v>44367</v>
      </c>
    </row>
    <row r="16" spans="1:21" hidden="1" x14ac:dyDescent="0.3">
      <c r="A16" s="113">
        <v>1976</v>
      </c>
      <c r="B16" s="97"/>
      <c r="C16" s="114">
        <v>712</v>
      </c>
      <c r="D16" s="114">
        <v>29446</v>
      </c>
      <c r="E16" s="97"/>
      <c r="F16" s="114">
        <v>4582</v>
      </c>
      <c r="G16" s="97"/>
      <c r="H16" s="114">
        <v>12893</v>
      </c>
      <c r="I16" s="97"/>
      <c r="J16" s="97"/>
      <c r="K16" s="97"/>
      <c r="L16" s="97"/>
      <c r="M16" s="97"/>
      <c r="N16" s="97"/>
      <c r="O16" s="97"/>
      <c r="P16" s="114">
        <v>1800</v>
      </c>
      <c r="Q16" s="115">
        <v>33368</v>
      </c>
      <c r="R16" s="117">
        <v>712</v>
      </c>
      <c r="S16" s="117">
        <v>15353</v>
      </c>
      <c r="T16" s="118"/>
      <c r="U16" s="114">
        <v>49433</v>
      </c>
    </row>
    <row r="17" spans="1:21" hidden="1" x14ac:dyDescent="0.3">
      <c r="A17" s="113">
        <v>1977</v>
      </c>
      <c r="B17" s="97"/>
      <c r="C17" s="114">
        <v>1166</v>
      </c>
      <c r="D17" s="114">
        <v>27939</v>
      </c>
      <c r="E17" s="97"/>
      <c r="F17" s="114">
        <v>3448</v>
      </c>
      <c r="G17" s="97"/>
      <c r="H17" s="114">
        <v>11686</v>
      </c>
      <c r="I17" s="97"/>
      <c r="J17" s="97"/>
      <c r="K17" s="97"/>
      <c r="L17" s="97"/>
      <c r="M17" s="97"/>
      <c r="N17" s="97"/>
      <c r="O17" s="114">
        <v>550</v>
      </c>
      <c r="P17" s="114">
        <v>1516</v>
      </c>
      <c r="Q17" s="115">
        <v>29510</v>
      </c>
      <c r="R17" s="117">
        <v>1716</v>
      </c>
      <c r="S17" s="117">
        <v>15079</v>
      </c>
      <c r="T17" s="118"/>
      <c r="U17" s="114">
        <v>46305</v>
      </c>
    </row>
    <row r="18" spans="1:21" hidden="1" x14ac:dyDescent="0.3">
      <c r="A18" s="113">
        <v>1978</v>
      </c>
      <c r="B18" s="97"/>
      <c r="C18" s="114">
        <v>1177</v>
      </c>
      <c r="D18" s="114">
        <v>19168</v>
      </c>
      <c r="E18" s="97"/>
      <c r="F18" s="114">
        <v>7085</v>
      </c>
      <c r="G18" s="97"/>
      <c r="H18" s="114">
        <v>10852</v>
      </c>
      <c r="I18" s="97"/>
      <c r="J18" s="97"/>
      <c r="K18" s="97"/>
      <c r="L18" s="97"/>
      <c r="M18" s="97"/>
      <c r="N18" s="97"/>
      <c r="O18" s="114">
        <v>600</v>
      </c>
      <c r="P18" s="114">
        <v>1730</v>
      </c>
      <c r="Q18" s="115">
        <v>24232</v>
      </c>
      <c r="R18" s="117">
        <v>1777</v>
      </c>
      <c r="S18" s="117">
        <v>14603</v>
      </c>
      <c r="T18" s="118"/>
      <c r="U18" s="114">
        <v>40612</v>
      </c>
    </row>
    <row r="19" spans="1:21" hidden="1" x14ac:dyDescent="0.3">
      <c r="A19" s="113">
        <v>1979</v>
      </c>
      <c r="B19" s="97"/>
      <c r="C19" s="114">
        <v>2029</v>
      </c>
      <c r="D19" s="114">
        <v>23325</v>
      </c>
      <c r="E19" s="97"/>
      <c r="F19" s="114">
        <v>7594</v>
      </c>
      <c r="G19" s="97"/>
      <c r="H19" s="114">
        <v>9598</v>
      </c>
      <c r="I19" s="97"/>
      <c r="J19" s="97"/>
      <c r="K19" s="97"/>
      <c r="L19" s="97"/>
      <c r="M19" s="97"/>
      <c r="N19" s="97"/>
      <c r="O19" s="114">
        <v>700</v>
      </c>
      <c r="P19" s="114">
        <v>1800</v>
      </c>
      <c r="Q19" s="115">
        <v>26027</v>
      </c>
      <c r="R19" s="117">
        <v>2729</v>
      </c>
      <c r="S19" s="117">
        <v>16290</v>
      </c>
      <c r="T19" s="118"/>
      <c r="U19" s="114">
        <v>45046</v>
      </c>
    </row>
    <row r="20" spans="1:21" hidden="1" x14ac:dyDescent="0.3">
      <c r="A20" s="113">
        <v>1980</v>
      </c>
      <c r="B20" s="97"/>
      <c r="C20" s="114">
        <v>2425</v>
      </c>
      <c r="D20" s="114">
        <v>23400</v>
      </c>
      <c r="E20" s="97"/>
      <c r="F20" s="114">
        <v>5580</v>
      </c>
      <c r="G20" s="97"/>
      <c r="H20" s="114">
        <v>6657</v>
      </c>
      <c r="I20" s="97"/>
      <c r="J20" s="97"/>
      <c r="K20" s="97"/>
      <c r="L20" s="97"/>
      <c r="M20" s="97"/>
      <c r="N20" s="97"/>
      <c r="O20" s="114">
        <v>1300</v>
      </c>
      <c r="P20" s="114">
        <v>2610</v>
      </c>
      <c r="Q20" s="115">
        <v>22881</v>
      </c>
      <c r="R20" s="117">
        <v>3725</v>
      </c>
      <c r="S20" s="117">
        <v>15366</v>
      </c>
      <c r="T20" s="118"/>
      <c r="U20" s="114">
        <v>41972</v>
      </c>
    </row>
    <row r="21" spans="1:21" hidden="1" x14ac:dyDescent="0.3">
      <c r="A21" s="113">
        <v>1981</v>
      </c>
      <c r="B21" s="97"/>
      <c r="C21" s="114">
        <v>1473</v>
      </c>
      <c r="D21" s="114">
        <v>22654</v>
      </c>
      <c r="E21" s="97"/>
      <c r="F21" s="114">
        <v>11659</v>
      </c>
      <c r="G21" s="97"/>
      <c r="H21" s="114">
        <v>11260</v>
      </c>
      <c r="I21" s="97"/>
      <c r="J21" s="97"/>
      <c r="K21" s="97"/>
      <c r="L21" s="97"/>
      <c r="M21" s="97"/>
      <c r="N21" s="97"/>
      <c r="O21" s="114">
        <v>900</v>
      </c>
      <c r="P21" s="114">
        <v>5700</v>
      </c>
      <c r="Q21" s="115">
        <v>26340</v>
      </c>
      <c r="R21" s="117">
        <v>2373</v>
      </c>
      <c r="S21" s="117">
        <v>24933</v>
      </c>
      <c r="T21" s="118"/>
      <c r="U21" s="114">
        <v>53646</v>
      </c>
    </row>
    <row r="22" spans="1:21" hidden="1" x14ac:dyDescent="0.3">
      <c r="A22" s="113">
        <v>1982</v>
      </c>
      <c r="B22" s="97"/>
      <c r="C22" s="114">
        <v>1638</v>
      </c>
      <c r="D22" s="114">
        <v>19138</v>
      </c>
      <c r="E22" s="97"/>
      <c r="F22" s="114">
        <v>10615</v>
      </c>
      <c r="G22" s="97"/>
      <c r="H22" s="114">
        <v>8060</v>
      </c>
      <c r="I22" s="97"/>
      <c r="J22" s="97"/>
      <c r="K22" s="97"/>
      <c r="L22" s="97"/>
      <c r="M22" s="97"/>
      <c r="N22" s="97"/>
      <c r="O22" s="114">
        <v>140</v>
      </c>
      <c r="P22" s="114">
        <v>7933</v>
      </c>
      <c r="Q22" s="115">
        <v>20971</v>
      </c>
      <c r="R22" s="117">
        <v>1778</v>
      </c>
      <c r="S22" s="117">
        <v>24775</v>
      </c>
      <c r="T22" s="118"/>
      <c r="U22" s="114">
        <v>47524</v>
      </c>
    </row>
    <row r="23" spans="1:21" hidden="1" x14ac:dyDescent="0.3">
      <c r="A23" s="113">
        <v>1983</v>
      </c>
      <c r="B23" s="97"/>
      <c r="C23" s="114">
        <v>1257</v>
      </c>
      <c r="D23" s="114">
        <v>21961</v>
      </c>
      <c r="E23" s="97"/>
      <c r="F23" s="114">
        <v>9097</v>
      </c>
      <c r="G23" s="97"/>
      <c r="H23" s="114">
        <v>9260</v>
      </c>
      <c r="I23" s="97"/>
      <c r="J23" s="97"/>
      <c r="K23" s="97"/>
      <c r="L23" s="97"/>
      <c r="M23" s="97"/>
      <c r="N23" s="97"/>
      <c r="O23" s="114">
        <v>120</v>
      </c>
      <c r="P23" s="114">
        <v>6910</v>
      </c>
      <c r="Q23" s="115">
        <v>24478</v>
      </c>
      <c r="R23" s="117">
        <v>1377</v>
      </c>
      <c r="S23" s="117">
        <v>22750</v>
      </c>
      <c r="T23" s="118"/>
      <c r="U23" s="114">
        <v>48605</v>
      </c>
    </row>
    <row r="24" spans="1:21" hidden="1" x14ac:dyDescent="0.3">
      <c r="A24" s="113">
        <v>1984</v>
      </c>
      <c r="B24" s="97"/>
      <c r="C24" s="114">
        <v>1703</v>
      </c>
      <c r="D24" s="114">
        <v>21909</v>
      </c>
      <c r="E24" s="97"/>
      <c r="F24" s="114">
        <v>8093</v>
      </c>
      <c r="G24" s="97"/>
      <c r="H24" s="114">
        <v>11548</v>
      </c>
      <c r="I24" s="97"/>
      <c r="J24" s="97"/>
      <c r="K24" s="97"/>
      <c r="L24" s="97"/>
      <c r="M24" s="97"/>
      <c r="N24" s="97"/>
      <c r="O24" s="114">
        <v>228</v>
      </c>
      <c r="P24" s="114">
        <v>6014</v>
      </c>
      <c r="Q24" s="115">
        <v>27058</v>
      </c>
      <c r="R24" s="117">
        <v>1931</v>
      </c>
      <c r="S24" s="117">
        <v>20506</v>
      </c>
      <c r="T24" s="118"/>
      <c r="U24" s="114">
        <v>49495</v>
      </c>
    </row>
    <row r="25" spans="1:21" hidden="1" x14ac:dyDescent="0.3">
      <c r="A25" s="113">
        <v>1985</v>
      </c>
      <c r="B25" s="97"/>
      <c r="C25" s="114">
        <v>1076</v>
      </c>
      <c r="D25" s="114">
        <v>23024</v>
      </c>
      <c r="E25" s="97"/>
      <c r="F25" s="114">
        <v>5378</v>
      </c>
      <c r="G25" s="97"/>
      <c r="H25" s="114">
        <v>5523</v>
      </c>
      <c r="I25" s="97"/>
      <c r="J25" s="97"/>
      <c r="K25" s="97"/>
      <c r="L25" s="97"/>
      <c r="M25" s="97"/>
      <c r="N25" s="97"/>
      <c r="O25" s="114">
        <v>263</v>
      </c>
      <c r="P25" s="114">
        <v>4895</v>
      </c>
      <c r="Q25" s="115">
        <v>22063</v>
      </c>
      <c r="R25" s="117">
        <v>1339</v>
      </c>
      <c r="S25" s="117">
        <v>16757</v>
      </c>
      <c r="T25" s="118"/>
      <c r="U25" s="114">
        <v>40159</v>
      </c>
    </row>
    <row r="26" spans="1:21" hidden="1" x14ac:dyDescent="0.3">
      <c r="A26" s="113">
        <v>1986</v>
      </c>
      <c r="B26" s="97"/>
      <c r="C26" s="114">
        <v>748</v>
      </c>
      <c r="D26" s="114">
        <v>16195</v>
      </c>
      <c r="E26" s="97"/>
      <c r="F26" s="114">
        <v>2998</v>
      </c>
      <c r="G26" s="97"/>
      <c r="H26" s="114">
        <v>2902</v>
      </c>
      <c r="I26" s="97"/>
      <c r="J26" s="97"/>
      <c r="K26" s="97"/>
      <c r="L26" s="97"/>
      <c r="M26" s="97"/>
      <c r="N26" s="97"/>
      <c r="O26" s="114">
        <v>227</v>
      </c>
      <c r="P26" s="114">
        <v>3622</v>
      </c>
      <c r="Q26" s="115">
        <v>11975</v>
      </c>
      <c r="R26" s="117">
        <v>975</v>
      </c>
      <c r="S26" s="117">
        <v>13742</v>
      </c>
      <c r="T26" s="118"/>
      <c r="U26" s="114">
        <v>26692</v>
      </c>
    </row>
    <row r="27" spans="1:21" hidden="1" x14ac:dyDescent="0.3">
      <c r="A27" s="113">
        <v>1987</v>
      </c>
      <c r="B27" s="97"/>
      <c r="C27" s="114">
        <v>1503</v>
      </c>
      <c r="D27" s="114">
        <v>13460</v>
      </c>
      <c r="E27" s="97"/>
      <c r="F27" s="114">
        <v>4896</v>
      </c>
      <c r="G27" s="97"/>
      <c r="H27" s="114">
        <v>4256</v>
      </c>
      <c r="I27" s="97"/>
      <c r="J27" s="97"/>
      <c r="K27" s="97"/>
      <c r="L27" s="97"/>
      <c r="M27" s="97"/>
      <c r="N27" s="97"/>
      <c r="O27" s="114">
        <v>137</v>
      </c>
      <c r="P27" s="114">
        <v>4314</v>
      </c>
      <c r="Q27" s="115">
        <v>12105</v>
      </c>
      <c r="R27" s="117">
        <v>1640</v>
      </c>
      <c r="S27" s="117">
        <v>14821</v>
      </c>
      <c r="T27" s="118"/>
      <c r="U27" s="114">
        <v>28566</v>
      </c>
    </row>
    <row r="28" spans="1:21" hidden="1" x14ac:dyDescent="0.3">
      <c r="A28" s="113">
        <v>1988</v>
      </c>
      <c r="B28" s="97"/>
      <c r="C28" s="114">
        <v>1121</v>
      </c>
      <c r="D28" s="114">
        <v>13185</v>
      </c>
      <c r="E28" s="97"/>
      <c r="F28" s="114">
        <v>4632</v>
      </c>
      <c r="G28" s="97"/>
      <c r="H28" s="114">
        <v>4217</v>
      </c>
      <c r="I28" s="97"/>
      <c r="J28" s="97"/>
      <c r="K28" s="97"/>
      <c r="L28" s="97"/>
      <c r="M28" s="97"/>
      <c r="N28" s="97"/>
      <c r="O28" s="114">
        <v>155</v>
      </c>
      <c r="P28" s="114">
        <v>5849</v>
      </c>
      <c r="Q28" s="115">
        <v>9680</v>
      </c>
      <c r="R28" s="117">
        <v>1276</v>
      </c>
      <c r="S28" s="117">
        <v>18203</v>
      </c>
      <c r="T28" s="118"/>
      <c r="U28" s="114">
        <v>29159</v>
      </c>
    </row>
    <row r="29" spans="1:21" hidden="1" x14ac:dyDescent="0.3">
      <c r="A29" s="113">
        <v>1989</v>
      </c>
      <c r="B29" s="97"/>
      <c r="C29" s="114">
        <v>636</v>
      </c>
      <c r="D29" s="114">
        <v>8059</v>
      </c>
      <c r="E29" s="97"/>
      <c r="F29" s="114">
        <v>2144</v>
      </c>
      <c r="G29" s="97"/>
      <c r="H29" s="114">
        <v>2498</v>
      </c>
      <c r="I29" s="97"/>
      <c r="J29" s="97"/>
      <c r="K29" s="97"/>
      <c r="L29" s="97"/>
      <c r="M29" s="97"/>
      <c r="N29" s="97"/>
      <c r="O29" s="114">
        <v>192</v>
      </c>
      <c r="P29" s="114">
        <v>4987</v>
      </c>
      <c r="Q29" s="115">
        <v>5738</v>
      </c>
      <c r="R29" s="117">
        <v>828</v>
      </c>
      <c r="S29" s="117">
        <v>11950</v>
      </c>
      <c r="T29" s="118"/>
      <c r="U29" s="114">
        <v>18516</v>
      </c>
    </row>
    <row r="30" spans="1:21" hidden="1" x14ac:dyDescent="0.3">
      <c r="A30" s="113">
        <v>1990</v>
      </c>
      <c r="B30" s="97"/>
      <c r="C30" s="114">
        <v>722</v>
      </c>
      <c r="D30" s="114">
        <v>8584</v>
      </c>
      <c r="E30" s="97"/>
      <c r="F30" s="114">
        <v>1629</v>
      </c>
      <c r="G30" s="97"/>
      <c r="H30" s="114">
        <v>3054</v>
      </c>
      <c r="I30" s="97"/>
      <c r="J30" s="97"/>
      <c r="K30" s="97"/>
      <c r="L30" s="97"/>
      <c r="M30" s="97"/>
      <c r="N30" s="97"/>
      <c r="O30" s="114">
        <v>120</v>
      </c>
      <c r="P30" s="114">
        <v>3671</v>
      </c>
      <c r="Q30" s="115">
        <v>5361</v>
      </c>
      <c r="R30" s="117">
        <v>842</v>
      </c>
      <c r="S30" s="117">
        <v>11577</v>
      </c>
      <c r="T30" s="118"/>
      <c r="U30" s="114">
        <v>17780</v>
      </c>
    </row>
    <row r="31" spans="1:21" hidden="1" x14ac:dyDescent="0.3">
      <c r="A31" s="113">
        <v>1991</v>
      </c>
      <c r="B31" s="97"/>
      <c r="C31" s="114">
        <v>1431</v>
      </c>
      <c r="D31" s="114">
        <v>9383</v>
      </c>
      <c r="E31" s="97"/>
      <c r="F31" s="97"/>
      <c r="G31" s="97"/>
      <c r="H31" s="114">
        <v>2879</v>
      </c>
      <c r="I31" s="97"/>
      <c r="J31" s="97"/>
      <c r="K31" s="97"/>
      <c r="L31" s="97"/>
      <c r="M31" s="97"/>
      <c r="N31" s="97"/>
      <c r="O31" s="114">
        <v>232</v>
      </c>
      <c r="P31" s="114">
        <v>2768</v>
      </c>
      <c r="Q31" s="115">
        <v>7184</v>
      </c>
      <c r="R31" s="117">
        <v>1663</v>
      </c>
      <c r="S31" s="117">
        <v>7846</v>
      </c>
      <c r="T31" s="118"/>
      <c r="U31" s="114">
        <v>16693</v>
      </c>
    </row>
    <row r="32" spans="1:21" hidden="1" x14ac:dyDescent="0.3">
      <c r="A32" s="113">
        <v>1992</v>
      </c>
      <c r="B32" s="97"/>
      <c r="C32" s="114">
        <v>2449</v>
      </c>
      <c r="D32" s="114">
        <v>9946</v>
      </c>
      <c r="E32" s="97"/>
      <c r="F32" s="97"/>
      <c r="G32" s="97"/>
      <c r="H32" s="114">
        <v>3656</v>
      </c>
      <c r="I32" s="97"/>
      <c r="J32" s="97"/>
      <c r="K32" s="97"/>
      <c r="L32" s="97"/>
      <c r="M32" s="97"/>
      <c r="N32" s="97"/>
      <c r="O32" s="114">
        <v>290</v>
      </c>
      <c r="P32" s="114">
        <v>1655</v>
      </c>
      <c r="Q32" s="115">
        <v>9887</v>
      </c>
      <c r="R32" s="117">
        <v>2739</v>
      </c>
      <c r="S32" s="117">
        <v>5370</v>
      </c>
      <c r="T32" s="118"/>
      <c r="U32" s="114">
        <v>17996</v>
      </c>
    </row>
    <row r="33" spans="1:21" hidden="1" x14ac:dyDescent="0.3">
      <c r="A33" s="113">
        <v>1993</v>
      </c>
      <c r="B33" s="97"/>
      <c r="C33" s="114">
        <v>1001</v>
      </c>
      <c r="D33" s="114">
        <v>8666</v>
      </c>
      <c r="E33" s="97"/>
      <c r="F33" s="97"/>
      <c r="G33" s="97"/>
      <c r="H33" s="114">
        <v>4084</v>
      </c>
      <c r="I33" s="97"/>
      <c r="J33" s="97"/>
      <c r="K33" s="97"/>
      <c r="L33" s="97"/>
      <c r="M33" s="97"/>
      <c r="N33" s="97"/>
      <c r="O33" s="114">
        <v>274</v>
      </c>
      <c r="P33" s="114">
        <v>1675</v>
      </c>
      <c r="Q33" s="115">
        <v>7296</v>
      </c>
      <c r="R33" s="117">
        <v>1275</v>
      </c>
      <c r="S33" s="117">
        <v>7129</v>
      </c>
      <c r="T33" s="119">
        <v>5528</v>
      </c>
      <c r="U33" s="114">
        <v>21228</v>
      </c>
    </row>
    <row r="34" spans="1:21" hidden="1" x14ac:dyDescent="0.3">
      <c r="A34" s="113">
        <v>1994</v>
      </c>
      <c r="B34" s="97"/>
      <c r="C34" s="114">
        <v>1073</v>
      </c>
      <c r="D34" s="114">
        <v>13831</v>
      </c>
      <c r="E34" s="97"/>
      <c r="F34" s="97"/>
      <c r="G34" s="97"/>
      <c r="H34" s="114">
        <v>4023</v>
      </c>
      <c r="I34" s="97"/>
      <c r="J34" s="97"/>
      <c r="K34" s="97"/>
      <c r="L34" s="97"/>
      <c r="M34" s="97"/>
      <c r="N34" s="97"/>
      <c r="O34" s="114">
        <v>555</v>
      </c>
      <c r="P34" s="114">
        <v>3711</v>
      </c>
      <c r="Q34" s="115">
        <v>8229</v>
      </c>
      <c r="R34" s="117">
        <v>1628</v>
      </c>
      <c r="S34" s="117">
        <v>13336</v>
      </c>
      <c r="T34" s="119">
        <v>7502</v>
      </c>
      <c r="U34" s="114">
        <v>30695</v>
      </c>
    </row>
    <row r="35" spans="1:21" hidden="1" x14ac:dyDescent="0.3">
      <c r="A35" s="113">
        <v>1995</v>
      </c>
      <c r="B35" s="97"/>
      <c r="C35" s="114">
        <v>2547</v>
      </c>
      <c r="D35" s="114">
        <v>18762</v>
      </c>
      <c r="E35" s="114">
        <v>132</v>
      </c>
      <c r="F35" s="97"/>
      <c r="G35" s="97"/>
      <c r="H35" s="114">
        <v>9196</v>
      </c>
      <c r="I35" s="97"/>
      <c r="J35" s="97"/>
      <c r="K35" s="97"/>
      <c r="L35" s="114">
        <v>15</v>
      </c>
      <c r="M35" s="97"/>
      <c r="N35" s="97"/>
      <c r="O35" s="114">
        <v>611</v>
      </c>
      <c r="P35" s="114">
        <v>2632</v>
      </c>
      <c r="Q35" s="115">
        <v>16936</v>
      </c>
      <c r="R35" s="117">
        <v>3158</v>
      </c>
      <c r="S35" s="117">
        <v>13801</v>
      </c>
      <c r="T35" s="118"/>
      <c r="U35" s="114">
        <v>33895</v>
      </c>
    </row>
    <row r="36" spans="1:21" hidden="1" x14ac:dyDescent="0.3">
      <c r="A36" s="113">
        <v>1996</v>
      </c>
      <c r="B36" s="97"/>
      <c r="C36" s="114">
        <v>2999</v>
      </c>
      <c r="D36" s="114">
        <v>27946</v>
      </c>
      <c r="E36" s="114">
        <v>50</v>
      </c>
      <c r="F36" s="97"/>
      <c r="G36" s="97"/>
      <c r="H36" s="114">
        <v>12018</v>
      </c>
      <c r="I36" s="97"/>
      <c r="J36" s="114">
        <v>50</v>
      </c>
      <c r="K36" s="97"/>
      <c r="L36" s="114">
        <v>32</v>
      </c>
      <c r="M36" s="97"/>
      <c r="N36" s="97"/>
      <c r="O36" s="114">
        <v>1032</v>
      </c>
      <c r="P36" s="114">
        <v>4418</v>
      </c>
      <c r="Q36" s="115">
        <v>21417</v>
      </c>
      <c r="R36" s="117">
        <v>4031</v>
      </c>
      <c r="S36" s="117">
        <v>23097</v>
      </c>
      <c r="T36" s="119">
        <v>2300</v>
      </c>
      <c r="U36" s="114">
        <v>50845</v>
      </c>
    </row>
    <row r="37" spans="1:21" hidden="1" x14ac:dyDescent="0.3">
      <c r="A37" s="113">
        <v>1997</v>
      </c>
      <c r="B37" s="97"/>
      <c r="C37" s="114">
        <v>1886</v>
      </c>
      <c r="D37" s="114">
        <v>28887</v>
      </c>
      <c r="E37" s="114">
        <v>11</v>
      </c>
      <c r="F37" s="97"/>
      <c r="G37" s="97"/>
      <c r="H37" s="114">
        <v>9269</v>
      </c>
      <c r="I37" s="97"/>
      <c r="J37" s="114">
        <v>6</v>
      </c>
      <c r="K37" s="97"/>
      <c r="L37" s="97"/>
      <c r="M37" s="114">
        <v>263</v>
      </c>
      <c r="N37" s="97"/>
      <c r="O37" s="114">
        <v>777</v>
      </c>
      <c r="P37" s="114">
        <v>2525</v>
      </c>
      <c r="Q37" s="115">
        <v>21966</v>
      </c>
      <c r="R37" s="117">
        <v>2663</v>
      </c>
      <c r="S37" s="117">
        <v>18995</v>
      </c>
      <c r="T37" s="118"/>
      <c r="U37" s="114">
        <v>43624</v>
      </c>
    </row>
    <row r="38" spans="1:21" hidden="1" x14ac:dyDescent="0.3">
      <c r="A38" s="113">
        <v>1998</v>
      </c>
      <c r="B38" s="97"/>
      <c r="C38" s="114">
        <v>2467</v>
      </c>
      <c r="D38" s="114">
        <v>19192</v>
      </c>
      <c r="E38" s="114">
        <v>13</v>
      </c>
      <c r="F38" s="97"/>
      <c r="G38" s="97"/>
      <c r="H38" s="114">
        <v>9722</v>
      </c>
      <c r="I38" s="97"/>
      <c r="J38" s="114">
        <v>8</v>
      </c>
      <c r="K38" s="97"/>
      <c r="L38" s="114">
        <v>13</v>
      </c>
      <c r="M38" s="114">
        <v>623</v>
      </c>
      <c r="N38" s="97"/>
      <c r="O38" s="114">
        <v>607</v>
      </c>
      <c r="P38" s="114">
        <v>1571</v>
      </c>
      <c r="Q38" s="115">
        <v>15093</v>
      </c>
      <c r="R38" s="117">
        <v>3074</v>
      </c>
      <c r="S38" s="117">
        <v>16049</v>
      </c>
      <c r="T38" s="118"/>
      <c r="U38" s="114">
        <v>34216</v>
      </c>
    </row>
    <row r="39" spans="1:21" hidden="1" x14ac:dyDescent="0.3">
      <c r="A39" s="113">
        <v>1999</v>
      </c>
      <c r="B39" s="97"/>
      <c r="C39" s="114">
        <v>2839</v>
      </c>
      <c r="D39" s="114">
        <v>23074</v>
      </c>
      <c r="E39" s="114">
        <v>116</v>
      </c>
      <c r="F39" s="97"/>
      <c r="G39" s="97"/>
      <c r="H39" s="114">
        <v>13224</v>
      </c>
      <c r="I39" s="97"/>
      <c r="J39" s="114">
        <v>10</v>
      </c>
      <c r="K39" s="97"/>
      <c r="L39" s="114">
        <v>25</v>
      </c>
      <c r="M39" s="114">
        <v>660</v>
      </c>
      <c r="N39" s="97"/>
      <c r="O39" s="114">
        <v>682</v>
      </c>
      <c r="P39" s="114">
        <v>1525</v>
      </c>
      <c r="Q39" s="115">
        <v>20409</v>
      </c>
      <c r="R39" s="117">
        <v>3521</v>
      </c>
      <c r="S39" s="117">
        <v>18225</v>
      </c>
      <c r="T39" s="118"/>
      <c r="U39" s="114">
        <v>42155</v>
      </c>
    </row>
    <row r="40" spans="1:21" hidden="1" x14ac:dyDescent="0.3">
      <c r="A40" s="113">
        <v>2000</v>
      </c>
      <c r="B40" s="97"/>
      <c r="C40" s="114">
        <v>2451</v>
      </c>
      <c r="D40" s="114">
        <v>19876</v>
      </c>
      <c r="E40" s="114">
        <v>171</v>
      </c>
      <c r="F40" s="97"/>
      <c r="G40" s="97"/>
      <c r="H40" s="114">
        <v>11572</v>
      </c>
      <c r="I40" s="97"/>
      <c r="J40" s="114">
        <v>5</v>
      </c>
      <c r="K40" s="97"/>
      <c r="L40" s="114">
        <v>84</v>
      </c>
      <c r="M40" s="114">
        <v>926</v>
      </c>
      <c r="N40" s="97"/>
      <c r="O40" s="114">
        <v>698</v>
      </c>
      <c r="P40" s="114">
        <v>2564</v>
      </c>
      <c r="Q40" s="115">
        <v>18934</v>
      </c>
      <c r="R40" s="117">
        <v>3149</v>
      </c>
      <c r="S40" s="117">
        <v>16264</v>
      </c>
      <c r="T40" s="118"/>
      <c r="U40" s="114">
        <v>38347</v>
      </c>
    </row>
    <row r="41" spans="1:21" hidden="1" x14ac:dyDescent="0.3">
      <c r="A41" s="113">
        <v>2001</v>
      </c>
      <c r="B41" s="97"/>
      <c r="C41" s="114">
        <v>2124</v>
      </c>
      <c r="D41" s="114">
        <v>17446</v>
      </c>
      <c r="E41" s="114">
        <v>191</v>
      </c>
      <c r="F41" s="97"/>
      <c r="G41" s="97"/>
      <c r="H41" s="114">
        <v>10579</v>
      </c>
      <c r="I41" s="97"/>
      <c r="J41" s="114">
        <v>40</v>
      </c>
      <c r="K41" s="97"/>
      <c r="L41" s="114">
        <v>46</v>
      </c>
      <c r="M41" s="114">
        <v>646</v>
      </c>
      <c r="N41" s="97"/>
      <c r="O41" s="114">
        <v>693</v>
      </c>
      <c r="P41" s="114">
        <v>2479</v>
      </c>
      <c r="Q41" s="115">
        <v>14976</v>
      </c>
      <c r="R41" s="117">
        <v>2817</v>
      </c>
      <c r="S41" s="117">
        <v>16451</v>
      </c>
      <c r="T41" s="118"/>
      <c r="U41" s="114">
        <v>34244</v>
      </c>
    </row>
    <row r="42" spans="1:21" hidden="1" x14ac:dyDescent="0.3">
      <c r="A42" s="113">
        <v>2002</v>
      </c>
      <c r="B42" s="97"/>
      <c r="C42" s="114">
        <v>2055</v>
      </c>
      <c r="D42" s="114">
        <v>11657</v>
      </c>
      <c r="E42" s="114">
        <v>191</v>
      </c>
      <c r="F42" s="97"/>
      <c r="G42" s="97"/>
      <c r="H42" s="114">
        <v>7322</v>
      </c>
      <c r="I42" s="97"/>
      <c r="J42" s="97"/>
      <c r="K42" s="97"/>
      <c r="L42" s="114">
        <v>71</v>
      </c>
      <c r="M42" s="114">
        <v>782</v>
      </c>
      <c r="N42" s="97"/>
      <c r="O42" s="114">
        <v>354</v>
      </c>
      <c r="P42" s="114">
        <v>1727</v>
      </c>
      <c r="Q42" s="115">
        <v>11968</v>
      </c>
      <c r="R42" s="117">
        <v>2409</v>
      </c>
      <c r="S42" s="117">
        <v>9781</v>
      </c>
      <c r="T42" s="118"/>
      <c r="U42" s="114">
        <v>24158</v>
      </c>
    </row>
    <row r="43" spans="1:21" hidden="1" x14ac:dyDescent="0.3">
      <c r="A43" s="113">
        <v>2003</v>
      </c>
      <c r="B43" s="97"/>
      <c r="C43" s="114">
        <v>1373</v>
      </c>
      <c r="D43" s="114">
        <v>13275</v>
      </c>
      <c r="E43" s="114">
        <v>59</v>
      </c>
      <c r="F43" s="97"/>
      <c r="G43" s="97"/>
      <c r="H43" s="114">
        <v>6775</v>
      </c>
      <c r="I43" s="97"/>
      <c r="J43" s="97"/>
      <c r="K43" s="97"/>
      <c r="L43" s="114">
        <v>124</v>
      </c>
      <c r="M43" s="114">
        <v>568</v>
      </c>
      <c r="N43" s="97"/>
      <c r="O43" s="114">
        <v>551</v>
      </c>
      <c r="P43" s="114">
        <v>1899</v>
      </c>
      <c r="Q43" s="115">
        <v>9573</v>
      </c>
      <c r="R43" s="117">
        <v>1925</v>
      </c>
      <c r="S43" s="117">
        <v>13127</v>
      </c>
      <c r="T43" s="118"/>
      <c r="U43" s="114">
        <v>24624</v>
      </c>
    </row>
    <row r="44" spans="1:21" hidden="1" x14ac:dyDescent="0.3">
      <c r="A44" s="113">
        <v>2004</v>
      </c>
      <c r="B44" s="97"/>
      <c r="C44" s="114">
        <v>1927</v>
      </c>
      <c r="D44" s="114">
        <v>11386</v>
      </c>
      <c r="E44" s="97"/>
      <c r="F44" s="97"/>
      <c r="G44" s="97"/>
      <c r="H44" s="114">
        <v>4651</v>
      </c>
      <c r="I44" s="97"/>
      <c r="J44" s="97"/>
      <c r="K44" s="97"/>
      <c r="L44" s="114">
        <v>221</v>
      </c>
      <c r="M44" s="114">
        <v>538</v>
      </c>
      <c r="N44" s="97"/>
      <c r="O44" s="114">
        <v>393</v>
      </c>
      <c r="P44" s="114">
        <v>1727</v>
      </c>
      <c r="Q44" s="115">
        <v>9091</v>
      </c>
      <c r="R44" s="117">
        <v>2320</v>
      </c>
      <c r="S44" s="117">
        <v>9430</v>
      </c>
      <c r="T44" s="119">
        <v>13</v>
      </c>
      <c r="U44" s="114">
        <v>20854</v>
      </c>
    </row>
    <row r="45" spans="1:21" hidden="1" x14ac:dyDescent="0.3">
      <c r="A45" s="113">
        <v>2005</v>
      </c>
      <c r="B45" s="97"/>
      <c r="C45" s="114">
        <v>1902</v>
      </c>
      <c r="D45" s="114">
        <v>9867</v>
      </c>
      <c r="E45" s="114">
        <v>2</v>
      </c>
      <c r="F45" s="97"/>
      <c r="G45" s="97"/>
      <c r="H45" s="114">
        <v>7002</v>
      </c>
      <c r="I45" s="120">
        <v>72</v>
      </c>
      <c r="J45" s="114">
        <v>67</v>
      </c>
      <c r="K45" s="97"/>
      <c r="L45" s="114">
        <v>476</v>
      </c>
      <c r="M45" s="114">
        <v>1093</v>
      </c>
      <c r="N45" s="97"/>
      <c r="O45" s="114">
        <v>720</v>
      </c>
      <c r="P45" s="114">
        <v>835</v>
      </c>
      <c r="Q45" s="115">
        <v>8729</v>
      </c>
      <c r="R45" s="117">
        <v>2621</v>
      </c>
      <c r="S45" s="117">
        <v>10686</v>
      </c>
      <c r="T45" s="119">
        <v>9</v>
      </c>
      <c r="U45" s="114">
        <v>22045</v>
      </c>
    </row>
    <row r="46" spans="1:21" hidden="1" x14ac:dyDescent="0.3">
      <c r="A46" s="113">
        <v>2006</v>
      </c>
      <c r="B46" s="97"/>
      <c r="C46" s="114">
        <v>1899</v>
      </c>
      <c r="D46" s="114">
        <v>9761</v>
      </c>
      <c r="E46" s="114">
        <v>242</v>
      </c>
      <c r="F46" s="97"/>
      <c r="G46" s="97"/>
      <c r="H46" s="114">
        <v>7516</v>
      </c>
      <c r="I46" s="97"/>
      <c r="J46" s="114">
        <v>91</v>
      </c>
      <c r="K46" s="97"/>
      <c r="L46" s="114">
        <v>586</v>
      </c>
      <c r="M46" s="114">
        <v>801</v>
      </c>
      <c r="N46" s="97"/>
      <c r="O46" s="97"/>
      <c r="P46" s="114">
        <v>1855</v>
      </c>
      <c r="Q46" s="115">
        <v>9979</v>
      </c>
      <c r="R46" s="117">
        <v>1914</v>
      </c>
      <c r="S46" s="117">
        <v>10858</v>
      </c>
      <c r="T46" s="118"/>
      <c r="U46" s="114">
        <v>22751</v>
      </c>
    </row>
    <row r="47" spans="1:21" hidden="1" x14ac:dyDescent="0.3">
      <c r="A47" s="113">
        <v>2007</v>
      </c>
      <c r="B47" s="97"/>
      <c r="C47" s="114">
        <v>2169</v>
      </c>
      <c r="D47" s="114">
        <v>8975</v>
      </c>
      <c r="E47" s="114">
        <v>220</v>
      </c>
      <c r="F47" s="97"/>
      <c r="G47" s="97"/>
      <c r="H47" s="114">
        <v>6802</v>
      </c>
      <c r="I47" s="97"/>
      <c r="J47" s="114">
        <v>69</v>
      </c>
      <c r="K47" s="97"/>
      <c r="L47" s="114">
        <v>273</v>
      </c>
      <c r="M47" s="114">
        <v>2371</v>
      </c>
      <c r="N47" s="97"/>
      <c r="O47" s="114">
        <v>534</v>
      </c>
      <c r="P47" s="114">
        <v>2322</v>
      </c>
      <c r="Q47" s="115">
        <v>7840</v>
      </c>
      <c r="R47" s="117">
        <v>2713</v>
      </c>
      <c r="S47" s="117">
        <v>13183</v>
      </c>
      <c r="T47" s="118"/>
      <c r="U47" s="114">
        <v>23736</v>
      </c>
    </row>
    <row r="48" spans="1:21" hidden="1" x14ac:dyDescent="0.3">
      <c r="A48" s="113">
        <v>2008</v>
      </c>
      <c r="B48" s="97"/>
      <c r="C48" s="114">
        <v>1612</v>
      </c>
      <c r="D48" s="114">
        <v>8582</v>
      </c>
      <c r="E48" s="114">
        <v>159</v>
      </c>
      <c r="F48" s="97"/>
      <c r="G48" s="97"/>
      <c r="H48" s="114">
        <v>5489</v>
      </c>
      <c r="I48" s="97"/>
      <c r="J48" s="114">
        <v>134</v>
      </c>
      <c r="K48" s="97"/>
      <c r="L48" s="114">
        <v>30</v>
      </c>
      <c r="M48" s="114">
        <v>1361</v>
      </c>
      <c r="N48" s="97"/>
      <c r="O48" s="114">
        <v>525</v>
      </c>
      <c r="P48" s="114">
        <v>2189</v>
      </c>
      <c r="Q48" s="115">
        <v>5687</v>
      </c>
      <c r="R48" s="117">
        <v>2139</v>
      </c>
      <c r="S48" s="117">
        <v>12256</v>
      </c>
      <c r="T48" s="118"/>
      <c r="U48" s="114">
        <v>20082</v>
      </c>
    </row>
    <row r="49" spans="1:26" hidden="1" x14ac:dyDescent="0.3">
      <c r="A49" s="113">
        <v>2009</v>
      </c>
      <c r="B49" s="97"/>
      <c r="C49" s="114">
        <v>567</v>
      </c>
      <c r="D49" s="114">
        <v>7871</v>
      </c>
      <c r="E49" s="114">
        <v>259</v>
      </c>
      <c r="F49" s="97"/>
      <c r="G49" s="97"/>
      <c r="H49" s="114">
        <v>4020</v>
      </c>
      <c r="I49" s="97"/>
      <c r="J49" s="114">
        <v>194</v>
      </c>
      <c r="K49" s="97"/>
      <c r="L49" s="114">
        <v>23</v>
      </c>
      <c r="M49" s="114">
        <v>529</v>
      </c>
      <c r="N49" s="97"/>
      <c r="O49" s="114">
        <v>269</v>
      </c>
      <c r="P49" s="114">
        <v>1817</v>
      </c>
      <c r="Q49" s="115">
        <v>3451</v>
      </c>
      <c r="R49" s="117">
        <v>839</v>
      </c>
      <c r="S49" s="117">
        <v>11259</v>
      </c>
      <c r="T49" s="118"/>
      <c r="U49" s="114">
        <v>15549</v>
      </c>
    </row>
    <row r="50" spans="1:26" hidden="1" x14ac:dyDescent="0.3">
      <c r="A50" s="113">
        <v>2010</v>
      </c>
      <c r="B50" s="97"/>
      <c r="C50" s="114">
        <v>689</v>
      </c>
      <c r="D50" s="114">
        <v>6849</v>
      </c>
      <c r="E50" s="114">
        <v>203</v>
      </c>
      <c r="F50" s="97"/>
      <c r="G50" s="97"/>
      <c r="H50" s="114">
        <v>4250</v>
      </c>
      <c r="I50" s="97"/>
      <c r="J50" s="97"/>
      <c r="K50" s="114">
        <v>9</v>
      </c>
      <c r="L50" s="114">
        <v>159</v>
      </c>
      <c r="M50" s="114">
        <v>319</v>
      </c>
      <c r="N50" s="97"/>
      <c r="O50" s="114">
        <v>490</v>
      </c>
      <c r="P50" s="114">
        <v>1151</v>
      </c>
      <c r="Q50" s="115">
        <v>3925</v>
      </c>
      <c r="R50" s="117">
        <v>1179</v>
      </c>
      <c r="S50" s="117">
        <v>9016</v>
      </c>
      <c r="T50" s="118"/>
      <c r="U50" s="114">
        <v>14120</v>
      </c>
    </row>
    <row r="51" spans="1:26" hidden="1" x14ac:dyDescent="0.3">
      <c r="A51" s="113">
        <v>2011</v>
      </c>
      <c r="B51" s="97"/>
      <c r="C51" s="114">
        <v>783</v>
      </c>
      <c r="D51" s="114">
        <v>7799</v>
      </c>
      <c r="E51" s="114">
        <v>149</v>
      </c>
      <c r="F51" s="97"/>
      <c r="G51" s="97"/>
      <c r="H51" s="114">
        <v>4521</v>
      </c>
      <c r="I51" s="97"/>
      <c r="J51" s="97"/>
      <c r="K51" s="97"/>
      <c r="L51" s="114">
        <v>24</v>
      </c>
      <c r="M51" s="114">
        <v>487</v>
      </c>
      <c r="N51" s="97"/>
      <c r="O51" s="114">
        <v>414</v>
      </c>
      <c r="P51" s="114">
        <v>2153</v>
      </c>
      <c r="Q51" s="115">
        <v>5493</v>
      </c>
      <c r="R51" s="117">
        <v>1198</v>
      </c>
      <c r="S51" s="117">
        <v>9641</v>
      </c>
      <c r="T51" s="118"/>
      <c r="U51" s="114">
        <v>16332</v>
      </c>
    </row>
    <row r="52" spans="1:26" hidden="1" x14ac:dyDescent="0.3">
      <c r="A52" s="113">
        <v>2012</v>
      </c>
      <c r="B52" s="97"/>
      <c r="C52" s="114">
        <v>733</v>
      </c>
      <c r="D52" s="114">
        <v>8381</v>
      </c>
      <c r="E52" s="114">
        <v>260</v>
      </c>
      <c r="F52" s="97"/>
      <c r="G52" s="97"/>
      <c r="H52" s="114">
        <v>4522</v>
      </c>
      <c r="I52" s="97"/>
      <c r="J52" s="114">
        <v>3</v>
      </c>
      <c r="K52" s="97"/>
      <c r="L52" s="114">
        <v>11</v>
      </c>
      <c r="M52" s="114">
        <v>818</v>
      </c>
      <c r="N52" s="97"/>
      <c r="O52" s="114">
        <v>390</v>
      </c>
      <c r="P52" s="114">
        <v>1955</v>
      </c>
      <c r="Q52" s="115">
        <v>4896</v>
      </c>
      <c r="R52" s="117">
        <v>1123</v>
      </c>
      <c r="S52" s="117">
        <v>11053</v>
      </c>
      <c r="T52" s="118"/>
      <c r="U52" s="114">
        <v>17072</v>
      </c>
    </row>
    <row r="53" spans="1:26" hidden="1" x14ac:dyDescent="0.3">
      <c r="A53" s="113">
        <v>2013</v>
      </c>
      <c r="B53" s="97"/>
      <c r="C53" s="114">
        <v>580</v>
      </c>
      <c r="D53" s="114">
        <v>6566</v>
      </c>
      <c r="E53" s="114">
        <v>50</v>
      </c>
      <c r="F53" s="97"/>
      <c r="G53" s="97"/>
      <c r="H53" s="114">
        <v>3237</v>
      </c>
      <c r="I53" s="97"/>
      <c r="J53" s="97"/>
      <c r="K53" s="97"/>
      <c r="L53" s="114">
        <v>128</v>
      </c>
      <c r="M53" s="114">
        <v>708</v>
      </c>
      <c r="N53" s="97"/>
      <c r="O53" s="114">
        <v>380</v>
      </c>
      <c r="P53" s="114">
        <v>1317</v>
      </c>
      <c r="Q53" s="115">
        <v>4675</v>
      </c>
      <c r="R53" s="117">
        <v>960</v>
      </c>
      <c r="S53" s="117">
        <v>7333</v>
      </c>
      <c r="T53" s="118"/>
      <c r="U53" s="114">
        <v>12968</v>
      </c>
    </row>
    <row r="54" spans="1:26" hidden="1" x14ac:dyDescent="0.3">
      <c r="A54" s="113">
        <v>2014</v>
      </c>
      <c r="B54" s="114">
        <v>2206</v>
      </c>
      <c r="C54" s="114">
        <v>795</v>
      </c>
      <c r="D54" s="114">
        <v>6804</v>
      </c>
      <c r="E54" s="114">
        <v>7</v>
      </c>
      <c r="F54" s="97"/>
      <c r="G54" s="114">
        <v>2109</v>
      </c>
      <c r="H54" s="114">
        <v>3243</v>
      </c>
      <c r="I54" s="97"/>
      <c r="J54" s="97"/>
      <c r="K54" s="97"/>
      <c r="L54" s="114">
        <v>39</v>
      </c>
      <c r="M54" s="114">
        <v>854</v>
      </c>
      <c r="N54" s="114">
        <v>1</v>
      </c>
      <c r="O54" s="114">
        <v>565</v>
      </c>
      <c r="P54" s="114">
        <v>1231</v>
      </c>
      <c r="Q54" s="115">
        <v>4316</v>
      </c>
      <c r="R54" s="117">
        <v>1361</v>
      </c>
      <c r="S54" s="117">
        <v>7862</v>
      </c>
      <c r="T54" s="118"/>
      <c r="U54" s="114">
        <v>13538</v>
      </c>
    </row>
    <row r="55" spans="1:26" hidden="1" x14ac:dyDescent="0.3">
      <c r="A55" s="113">
        <v>2015</v>
      </c>
      <c r="B55" s="114">
        <v>2781</v>
      </c>
      <c r="C55" s="114">
        <v>738</v>
      </c>
      <c r="D55" s="114">
        <v>6623</v>
      </c>
      <c r="E55" s="114">
        <v>28</v>
      </c>
      <c r="F55" s="97"/>
      <c r="G55" s="114">
        <v>2213</v>
      </c>
      <c r="H55" s="114">
        <v>2915</v>
      </c>
      <c r="I55" s="97"/>
      <c r="J55" s="97"/>
      <c r="K55" s="97"/>
      <c r="L55" s="114">
        <v>7</v>
      </c>
      <c r="M55" s="114">
        <v>755</v>
      </c>
      <c r="N55" s="97"/>
      <c r="O55" s="114">
        <v>493</v>
      </c>
      <c r="P55" s="114">
        <v>1858</v>
      </c>
      <c r="Q55" s="115">
        <v>4994</v>
      </c>
      <c r="R55" s="117">
        <v>1232</v>
      </c>
      <c r="S55" s="117">
        <v>7193</v>
      </c>
      <c r="T55" s="118"/>
      <c r="U55" s="114">
        <v>13418</v>
      </c>
    </row>
    <row r="56" spans="1:26" hidden="1" x14ac:dyDescent="0.3">
      <c r="A56" s="113">
        <v>2016</v>
      </c>
      <c r="B56" s="114">
        <v>1576</v>
      </c>
      <c r="C56" s="114">
        <v>675</v>
      </c>
      <c r="D56" s="114">
        <v>4881</v>
      </c>
      <c r="E56" s="114">
        <v>29</v>
      </c>
      <c r="F56" s="97"/>
      <c r="G56" s="114">
        <v>1617</v>
      </c>
      <c r="H56" s="114">
        <v>2390</v>
      </c>
      <c r="I56" s="97"/>
      <c r="J56" s="97"/>
      <c r="K56" s="97"/>
      <c r="L56" s="97"/>
      <c r="M56" s="114">
        <v>657</v>
      </c>
      <c r="N56" s="114">
        <v>1</v>
      </c>
      <c r="O56" s="114">
        <v>448</v>
      </c>
      <c r="P56" s="114">
        <v>1550</v>
      </c>
      <c r="Q56" s="115">
        <v>3193</v>
      </c>
      <c r="R56" s="117">
        <v>1123</v>
      </c>
      <c r="S56" s="117">
        <v>6313</v>
      </c>
      <c r="T56" s="118"/>
      <c r="U56" s="114">
        <v>10629</v>
      </c>
    </row>
    <row r="57" spans="1:26" hidden="1" x14ac:dyDescent="0.3">
      <c r="A57" s="113">
        <v>2017</v>
      </c>
      <c r="B57" s="121">
        <v>1167</v>
      </c>
      <c r="C57" s="121">
        <v>506</v>
      </c>
      <c r="D57" s="121">
        <v>2352</v>
      </c>
      <c r="E57" s="97"/>
      <c r="F57" s="97"/>
      <c r="G57" s="114">
        <v>1029</v>
      </c>
      <c r="H57" s="121">
        <v>1281</v>
      </c>
      <c r="I57" s="97"/>
      <c r="J57" s="97"/>
      <c r="K57" s="97"/>
      <c r="L57" s="97"/>
      <c r="M57" s="114">
        <v>926</v>
      </c>
      <c r="N57" s="97"/>
      <c r="O57" s="114">
        <v>435</v>
      </c>
      <c r="P57" s="114">
        <v>352</v>
      </c>
      <c r="Q57" s="115">
        <v>2196</v>
      </c>
      <c r="R57" s="117">
        <v>941</v>
      </c>
      <c r="S57" s="117">
        <v>2714</v>
      </c>
      <c r="T57" s="118"/>
      <c r="U57" s="114">
        <v>5852</v>
      </c>
    </row>
    <row r="58" spans="1:26" hidden="1" x14ac:dyDescent="0.3">
      <c r="A58" s="113">
        <v>2018</v>
      </c>
      <c r="B58" s="121">
        <v>1010</v>
      </c>
      <c r="C58" s="121">
        <v>475</v>
      </c>
      <c r="D58" s="121">
        <v>2235</v>
      </c>
      <c r="E58" s="122">
        <v>0.5</v>
      </c>
      <c r="F58" s="97"/>
      <c r="G58" s="114">
        <v>1005</v>
      </c>
      <c r="H58" s="114">
        <v>1373</v>
      </c>
      <c r="I58" s="97"/>
      <c r="J58" s="97"/>
      <c r="K58" s="97"/>
      <c r="L58" s="97"/>
      <c r="M58" s="114">
        <v>886</v>
      </c>
      <c r="N58" s="97"/>
      <c r="O58" s="114">
        <v>395</v>
      </c>
      <c r="P58" s="114">
        <v>462</v>
      </c>
      <c r="Q58" s="115">
        <v>2014</v>
      </c>
      <c r="R58" s="117">
        <v>870</v>
      </c>
      <c r="S58" s="117">
        <v>2942</v>
      </c>
      <c r="T58" s="118"/>
      <c r="U58" s="114">
        <v>5826</v>
      </c>
    </row>
    <row r="59" spans="1:26" hidden="1" x14ac:dyDescent="0.3">
      <c r="A59" s="113">
        <v>2019</v>
      </c>
      <c r="B59" s="114">
        <v>2074</v>
      </c>
      <c r="C59" s="114">
        <v>608</v>
      </c>
      <c r="D59" s="114">
        <v>3194</v>
      </c>
      <c r="E59" s="97"/>
      <c r="F59" s="97"/>
      <c r="G59" s="121">
        <v>1653</v>
      </c>
      <c r="H59" s="114">
        <v>1992</v>
      </c>
      <c r="I59" s="97"/>
      <c r="J59" s="97"/>
      <c r="K59" s="97"/>
      <c r="L59" s="97"/>
      <c r="M59" s="114">
        <v>991</v>
      </c>
      <c r="N59" s="114">
        <v>2</v>
      </c>
      <c r="O59" s="114">
        <v>559</v>
      </c>
      <c r="P59" s="114">
        <v>334</v>
      </c>
      <c r="Q59" s="115">
        <v>3728</v>
      </c>
      <c r="R59" s="117">
        <v>1167</v>
      </c>
      <c r="S59" s="117">
        <v>2783</v>
      </c>
      <c r="T59" s="118"/>
      <c r="U59" s="114">
        <v>7679</v>
      </c>
    </row>
    <row r="60" spans="1:26" hidden="1" x14ac:dyDescent="0.3">
      <c r="A60" s="123">
        <v>2020</v>
      </c>
      <c r="B60" s="124">
        <v>1456</v>
      </c>
      <c r="C60" s="124">
        <v>177</v>
      </c>
      <c r="D60" s="124">
        <v>1791</v>
      </c>
      <c r="E60" s="100"/>
      <c r="F60" s="100"/>
      <c r="G60" s="125">
        <v>691</v>
      </c>
      <c r="H60" s="124">
        <v>936</v>
      </c>
      <c r="I60" s="100"/>
      <c r="J60" s="100"/>
      <c r="K60" s="100"/>
      <c r="L60" s="100"/>
      <c r="M60" s="124">
        <v>74</v>
      </c>
      <c r="N60" s="124">
        <v>1</v>
      </c>
      <c r="O60" s="124">
        <v>331</v>
      </c>
      <c r="P60" s="124">
        <v>17</v>
      </c>
      <c r="Q60" s="126">
        <v>2147</v>
      </c>
      <c r="R60" s="127">
        <v>508</v>
      </c>
      <c r="S60" s="127">
        <v>671</v>
      </c>
      <c r="T60" s="99"/>
      <c r="U60" s="124">
        <v>3326</v>
      </c>
    </row>
    <row r="61" spans="1:26" x14ac:dyDescent="0.3">
      <c r="A61" s="128">
        <v>2021</v>
      </c>
      <c r="B61" s="129">
        <v>469</v>
      </c>
      <c r="C61" s="129">
        <v>127</v>
      </c>
      <c r="D61" s="129">
        <v>574</v>
      </c>
      <c r="E61" s="130"/>
      <c r="F61" s="130"/>
      <c r="G61" s="129">
        <v>155</v>
      </c>
      <c r="H61" s="129">
        <v>43</v>
      </c>
      <c r="I61" s="131"/>
      <c r="J61" s="132"/>
      <c r="K61" s="132"/>
      <c r="L61" s="133"/>
      <c r="M61" s="129">
        <v>200</v>
      </c>
      <c r="N61" s="129">
        <v>1</v>
      </c>
      <c r="O61" s="129">
        <v>218</v>
      </c>
      <c r="P61" s="129">
        <v>9</v>
      </c>
      <c r="Q61" s="134">
        <v>624</v>
      </c>
      <c r="R61" s="135">
        <v>345</v>
      </c>
      <c r="S61" s="135">
        <v>357</v>
      </c>
      <c r="T61" s="133"/>
      <c r="U61" s="129">
        <v>1326</v>
      </c>
    </row>
    <row r="62" spans="1:26" x14ac:dyDescent="0.3">
      <c r="A62" s="157" t="s">
        <v>373</v>
      </c>
      <c r="B62" s="158"/>
      <c r="C62" s="158"/>
      <c r="D62" s="158"/>
      <c r="E62" s="158"/>
      <c r="F62" s="159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</row>
    <row r="63" spans="1:26" x14ac:dyDescent="0.3">
      <c r="C63" t="s">
        <v>7</v>
      </c>
      <c r="D63" t="s">
        <v>8</v>
      </c>
      <c r="E63" t="s">
        <v>9</v>
      </c>
      <c r="F63" t="s">
        <v>10</v>
      </c>
      <c r="G63" t="s">
        <v>11</v>
      </c>
      <c r="H63" t="s">
        <v>12</v>
      </c>
      <c r="I63" t="s">
        <v>13</v>
      </c>
      <c r="J63" t="s">
        <v>14</v>
      </c>
      <c r="K63" t="s">
        <v>15</v>
      </c>
      <c r="L63" t="s">
        <v>16</v>
      </c>
      <c r="M63" t="s">
        <v>17</v>
      </c>
      <c r="N63" t="s">
        <v>18</v>
      </c>
      <c r="O63" t="s">
        <v>19</v>
      </c>
      <c r="P63" t="s">
        <v>20</v>
      </c>
      <c r="Q63" t="s">
        <v>21</v>
      </c>
      <c r="R63" t="s">
        <v>22</v>
      </c>
      <c r="S63" t="s">
        <v>23</v>
      </c>
      <c r="T63" t="s">
        <v>24</v>
      </c>
      <c r="U63" t="s">
        <v>25</v>
      </c>
      <c r="V63" t="s">
        <v>26</v>
      </c>
      <c r="W63" t="s">
        <v>27</v>
      </c>
      <c r="X63" t="s">
        <v>28</v>
      </c>
      <c r="Y63" t="s">
        <v>29</v>
      </c>
      <c r="Z63" t="s">
        <v>206</v>
      </c>
    </row>
    <row r="64" spans="1:26" x14ac:dyDescent="0.3">
      <c r="D64" s="9">
        <f>H61</f>
        <v>43</v>
      </c>
      <c r="E64" s="9">
        <f>D61+C61</f>
        <v>701</v>
      </c>
      <c r="V64" s="9">
        <f>M61</f>
        <v>200</v>
      </c>
      <c r="Y64" s="9">
        <f>P61+O61</f>
        <v>227</v>
      </c>
    </row>
  </sheetData>
  <mergeCells count="7">
    <mergeCell ref="A62:F62"/>
    <mergeCell ref="A1:L1"/>
    <mergeCell ref="G2:H2"/>
    <mergeCell ref="I2:J2"/>
    <mergeCell ref="Q2:U2"/>
    <mergeCell ref="G3:H3"/>
    <mergeCell ref="U3:U4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9839-A35E-4C7D-A206-10540E67341C}">
  <dimension ref="A1:AN238"/>
  <sheetViews>
    <sheetView topLeftCell="A37" zoomScale="70" zoomScaleNormal="70" workbookViewId="0">
      <selection activeCell="H60" sqref="H60"/>
    </sheetView>
  </sheetViews>
  <sheetFormatPr baseColWidth="10" defaultColWidth="11.44140625" defaultRowHeight="14.4" x14ac:dyDescent="0.3"/>
  <cols>
    <col min="1" max="1" width="32.6640625" customWidth="1"/>
    <col min="2" max="2" width="17.88671875" customWidth="1"/>
    <col min="3" max="3" width="31" customWidth="1"/>
    <col min="4" max="4" width="24.6640625" customWidth="1"/>
    <col min="5" max="5" width="18.33203125" customWidth="1"/>
    <col min="6" max="6" width="21.5546875" style="1" bestFit="1" customWidth="1"/>
    <col min="7" max="7" width="7.6640625" customWidth="1"/>
    <col min="8" max="8" width="12.33203125" customWidth="1"/>
    <col min="9" max="9" width="7.6640625" customWidth="1"/>
    <col min="10" max="10" width="11.109375" customWidth="1"/>
    <col min="11" max="11" width="10" customWidth="1"/>
    <col min="12" max="12" width="11.109375" customWidth="1"/>
    <col min="13" max="13" width="13.33203125" customWidth="1"/>
    <col min="14" max="14" width="11.109375" customWidth="1"/>
    <col min="15" max="15" width="13.33203125" customWidth="1"/>
    <col min="16" max="16" width="6.6640625" customWidth="1"/>
    <col min="17" max="17" width="8.88671875" customWidth="1"/>
    <col min="18" max="18" width="12.33203125" customWidth="1"/>
    <col min="19" max="19" width="6.6640625" customWidth="1"/>
    <col min="20" max="20" width="7.6640625" customWidth="1"/>
    <col min="21" max="21" width="6.6640625" customWidth="1"/>
    <col min="22" max="22" width="11.109375" customWidth="1"/>
    <col min="23" max="23" width="10" customWidth="1"/>
    <col min="24" max="26" width="11.109375" customWidth="1"/>
    <col min="27" max="27" width="10" customWidth="1"/>
    <col min="28" max="28" width="7.6640625" customWidth="1"/>
    <col min="29" max="29" width="12.33203125" customWidth="1"/>
    <col min="30" max="30" width="22.6640625" bestFit="1" customWidth="1"/>
    <col min="31" max="31" width="17" customWidth="1"/>
    <col min="32" max="33" width="19.33203125" style="1" customWidth="1"/>
    <col min="34" max="34" width="18.33203125" customWidth="1"/>
    <col min="35" max="35" width="21.44140625" customWidth="1"/>
    <col min="36" max="36" width="25.88671875" customWidth="1"/>
    <col min="37" max="37" width="44.33203125" customWidth="1"/>
    <col min="38" max="40" width="11.5546875" customWidth="1"/>
    <col min="41" max="41" width="5.6640625" customWidth="1"/>
  </cols>
  <sheetData>
    <row r="1" spans="1:40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</row>
    <row r="2" spans="1:40" x14ac:dyDescent="0.3">
      <c r="A2" t="s">
        <v>0</v>
      </c>
      <c r="B2" t="s">
        <v>2</v>
      </c>
      <c r="C2" t="s">
        <v>3</v>
      </c>
      <c r="D2" t="s">
        <v>4</v>
      </c>
      <c r="E2" t="s">
        <v>5</v>
      </c>
      <c r="F2" s="1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s="1" t="s">
        <v>32</v>
      </c>
      <c r="AG2" s="1" t="s">
        <v>33</v>
      </c>
      <c r="AH2" s="1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</row>
    <row r="3" spans="1:40" x14ac:dyDescent="0.3">
      <c r="A3" t="s">
        <v>41</v>
      </c>
      <c r="B3">
        <v>2020</v>
      </c>
      <c r="C3">
        <v>2020</v>
      </c>
      <c r="D3" s="2">
        <v>2019</v>
      </c>
      <c r="E3" s="2">
        <v>2019</v>
      </c>
      <c r="F3" s="1">
        <v>45955</v>
      </c>
      <c r="G3" t="s">
        <v>42</v>
      </c>
      <c r="H3" t="s">
        <v>42</v>
      </c>
      <c r="I3" t="s">
        <v>42</v>
      </c>
      <c r="J3" t="s">
        <v>42</v>
      </c>
      <c r="K3" t="s">
        <v>42</v>
      </c>
      <c r="L3" t="s">
        <v>42</v>
      </c>
      <c r="M3" t="s">
        <v>42</v>
      </c>
      <c r="N3" t="s">
        <v>42</v>
      </c>
      <c r="O3" t="s">
        <v>42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s="1"/>
      <c r="AE3" t="s">
        <v>125</v>
      </c>
      <c r="AF3" s="1">
        <v>0</v>
      </c>
      <c r="AG3" s="1">
        <v>0</v>
      </c>
      <c r="AH3" s="3" t="e">
        <v>#DIV/0!</v>
      </c>
      <c r="AI3" s="3" t="s">
        <v>126</v>
      </c>
      <c r="AJ3" t="s">
        <v>127</v>
      </c>
    </row>
    <row r="4" spans="1:40" x14ac:dyDescent="0.3">
      <c r="A4" t="s">
        <v>43</v>
      </c>
      <c r="B4">
        <v>2022</v>
      </c>
      <c r="C4">
        <v>2022</v>
      </c>
      <c r="D4">
        <v>2021</v>
      </c>
      <c r="E4" s="2">
        <v>2021</v>
      </c>
      <c r="F4" s="4">
        <v>5285</v>
      </c>
      <c r="G4" t="s">
        <v>42</v>
      </c>
      <c r="H4" t="s">
        <v>42</v>
      </c>
      <c r="I4" t="s">
        <v>42</v>
      </c>
      <c r="J4" t="s">
        <v>42</v>
      </c>
      <c r="K4" t="s">
        <v>42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s="1"/>
      <c r="AE4" t="s">
        <v>128</v>
      </c>
      <c r="AF4" s="1">
        <v>3478</v>
      </c>
      <c r="AG4" s="1">
        <v>-3478</v>
      </c>
      <c r="AH4" s="3">
        <v>1</v>
      </c>
      <c r="AI4" s="3" t="s">
        <v>126</v>
      </c>
      <c r="AJ4" t="s">
        <v>127</v>
      </c>
    </row>
    <row r="5" spans="1:40" x14ac:dyDescent="0.3">
      <c r="A5" t="s">
        <v>44</v>
      </c>
      <c r="B5">
        <v>2023</v>
      </c>
      <c r="C5">
        <v>2022</v>
      </c>
      <c r="D5">
        <v>2022</v>
      </c>
      <c r="E5" s="2">
        <v>2021</v>
      </c>
      <c r="F5" s="1">
        <v>1139531</v>
      </c>
      <c r="G5">
        <v>0</v>
      </c>
      <c r="H5">
        <v>41467.106099999997</v>
      </c>
      <c r="I5">
        <v>58810</v>
      </c>
      <c r="J5">
        <v>0</v>
      </c>
      <c r="K5">
        <v>22789.05</v>
      </c>
      <c r="L5">
        <v>0</v>
      </c>
      <c r="M5">
        <v>344940.19754999998</v>
      </c>
      <c r="N5">
        <v>12372.282999999999</v>
      </c>
      <c r="O5">
        <v>21792.8878</v>
      </c>
      <c r="P5">
        <v>0</v>
      </c>
      <c r="Q5">
        <v>19612.5</v>
      </c>
      <c r="R5">
        <v>15881.869000000001</v>
      </c>
      <c r="S5">
        <v>0</v>
      </c>
      <c r="T5">
        <v>243734</v>
      </c>
      <c r="U5">
        <v>0</v>
      </c>
      <c r="V5">
        <v>11613.69</v>
      </c>
      <c r="W5">
        <v>0</v>
      </c>
      <c r="X5">
        <v>62066.324999999997</v>
      </c>
      <c r="Y5">
        <v>354026.68</v>
      </c>
      <c r="Z5">
        <v>47391.648000000001</v>
      </c>
      <c r="AA5">
        <v>2687.93</v>
      </c>
      <c r="AB5">
        <v>134545</v>
      </c>
      <c r="AC5">
        <v>23.808399999999999</v>
      </c>
      <c r="AD5" s="1"/>
      <c r="AE5" t="s">
        <v>129</v>
      </c>
      <c r="AF5" s="1">
        <v>1460507</v>
      </c>
      <c r="AG5" s="1">
        <v>-66752.025150000118</v>
      </c>
      <c r="AH5" s="3">
        <v>4.5704693746760623E-2</v>
      </c>
      <c r="AI5" s="3" t="s">
        <v>130</v>
      </c>
      <c r="AJ5" t="s">
        <v>131</v>
      </c>
    </row>
    <row r="6" spans="1:40" x14ac:dyDescent="0.3">
      <c r="A6" t="s">
        <v>45</v>
      </c>
      <c r="B6">
        <v>2022</v>
      </c>
      <c r="C6">
        <v>2021</v>
      </c>
      <c r="D6">
        <v>2021</v>
      </c>
      <c r="E6" s="2">
        <v>2021</v>
      </c>
      <c r="F6" s="1">
        <v>10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6.5830000000000002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0.43</v>
      </c>
      <c r="Z6">
        <v>0</v>
      </c>
      <c r="AA6">
        <v>0</v>
      </c>
      <c r="AB6">
        <v>19</v>
      </c>
      <c r="AC6">
        <v>0</v>
      </c>
      <c r="AD6" s="1"/>
      <c r="AE6" t="s">
        <v>132</v>
      </c>
      <c r="AF6" s="1">
        <v>31</v>
      </c>
      <c r="AG6" s="1">
        <v>-4.9870000000000019</v>
      </c>
      <c r="AH6" s="3">
        <v>0.16087096774193554</v>
      </c>
      <c r="AI6" s="3" t="s">
        <v>126</v>
      </c>
      <c r="AJ6" t="s">
        <v>131</v>
      </c>
    </row>
    <row r="7" spans="1:40" x14ac:dyDescent="0.3">
      <c r="A7" t="s">
        <v>46</v>
      </c>
      <c r="B7">
        <v>2023</v>
      </c>
      <c r="C7">
        <v>2022</v>
      </c>
      <c r="D7">
        <v>2021</v>
      </c>
      <c r="E7" s="2">
        <v>2021</v>
      </c>
      <c r="F7" s="1">
        <v>265740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2009.0909999999999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267784</v>
      </c>
      <c r="U7">
        <v>0</v>
      </c>
      <c r="V7">
        <v>0</v>
      </c>
      <c r="W7">
        <v>0</v>
      </c>
      <c r="X7">
        <v>0</v>
      </c>
      <c r="Y7">
        <v>49.41</v>
      </c>
      <c r="Z7">
        <v>0</v>
      </c>
      <c r="AA7">
        <v>0</v>
      </c>
      <c r="AB7">
        <v>0</v>
      </c>
      <c r="AC7">
        <v>0</v>
      </c>
      <c r="AD7" s="1"/>
      <c r="AE7" t="s">
        <v>133</v>
      </c>
      <c r="AF7" s="1">
        <v>270302</v>
      </c>
      <c r="AG7" s="1">
        <v>-457.49900000001071</v>
      </c>
      <c r="AH7" s="3">
        <v>1.6925475949123969E-3</v>
      </c>
      <c r="AI7" s="3" t="s">
        <v>130</v>
      </c>
      <c r="AJ7" t="s">
        <v>131</v>
      </c>
    </row>
    <row r="8" spans="1:40" x14ac:dyDescent="0.3">
      <c r="A8" t="s">
        <v>47</v>
      </c>
      <c r="B8">
        <v>2022</v>
      </c>
      <c r="C8">
        <v>2022</v>
      </c>
      <c r="D8">
        <v>2021</v>
      </c>
      <c r="E8" s="2">
        <v>2021</v>
      </c>
      <c r="F8" s="4">
        <v>1906</v>
      </c>
      <c r="G8">
        <v>0</v>
      </c>
      <c r="H8">
        <v>0</v>
      </c>
      <c r="I8">
        <v>0</v>
      </c>
      <c r="J8">
        <v>0</v>
      </c>
      <c r="K8">
        <v>32.31</v>
      </c>
      <c r="L8">
        <v>0</v>
      </c>
      <c r="M8">
        <v>0</v>
      </c>
      <c r="N8">
        <v>139.47499999999999</v>
      </c>
      <c r="O8">
        <v>735.74030000000005</v>
      </c>
      <c r="P8">
        <v>0</v>
      </c>
      <c r="Q8">
        <v>2.7</v>
      </c>
      <c r="R8">
        <v>67.683599999999998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3.95</v>
      </c>
      <c r="Z8">
        <v>0</v>
      </c>
      <c r="AA8">
        <v>0</v>
      </c>
      <c r="AB8">
        <v>0</v>
      </c>
      <c r="AC8">
        <v>0</v>
      </c>
      <c r="AD8" s="1"/>
      <c r="AE8" t="s">
        <v>134</v>
      </c>
      <c r="AF8" s="1">
        <v>1176.1079999999999</v>
      </c>
      <c r="AG8" s="1">
        <v>-194.24909999999988</v>
      </c>
      <c r="AH8" s="3">
        <v>0.16516263812507007</v>
      </c>
      <c r="AI8" s="3" t="s">
        <v>126</v>
      </c>
      <c r="AJ8" t="s">
        <v>131</v>
      </c>
    </row>
    <row r="9" spans="1:40" x14ac:dyDescent="0.3">
      <c r="A9" t="s">
        <v>48</v>
      </c>
      <c r="B9">
        <v>2022</v>
      </c>
      <c r="C9">
        <v>2022</v>
      </c>
      <c r="D9">
        <v>2021</v>
      </c>
      <c r="E9" s="2">
        <v>2021</v>
      </c>
      <c r="F9" s="1">
        <v>137</v>
      </c>
      <c r="G9">
        <v>9.6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96.593299999999999</v>
      </c>
      <c r="P9">
        <v>1.1000000000000001</v>
      </c>
      <c r="Q9">
        <v>0</v>
      </c>
      <c r="R9">
        <v>147.5256</v>
      </c>
      <c r="S9">
        <v>0.1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1"/>
      <c r="AE9" t="s">
        <v>135</v>
      </c>
      <c r="AF9" s="1">
        <v>181</v>
      </c>
      <c r="AG9" s="1">
        <v>73.918899999999979</v>
      </c>
      <c r="AH9" s="3">
        <v>0.40839171270718222</v>
      </c>
      <c r="AI9" s="3" t="s">
        <v>126</v>
      </c>
      <c r="AJ9" t="s">
        <v>131</v>
      </c>
    </row>
    <row r="10" spans="1:40" x14ac:dyDescent="0.3">
      <c r="A10" t="s">
        <v>49</v>
      </c>
      <c r="B10">
        <v>2022</v>
      </c>
      <c r="C10">
        <v>2022</v>
      </c>
      <c r="D10">
        <v>2021</v>
      </c>
      <c r="E10" s="2">
        <v>2021</v>
      </c>
      <c r="F10" s="1">
        <v>1360</v>
      </c>
      <c r="G10">
        <v>18</v>
      </c>
      <c r="H10">
        <v>0</v>
      </c>
      <c r="I10">
        <v>0</v>
      </c>
      <c r="J10">
        <v>0</v>
      </c>
      <c r="K10">
        <v>28.74</v>
      </c>
      <c r="L10">
        <v>0</v>
      </c>
      <c r="M10">
        <v>0</v>
      </c>
      <c r="N10">
        <v>370.654</v>
      </c>
      <c r="O10">
        <v>40.5503</v>
      </c>
      <c r="P10">
        <v>0</v>
      </c>
      <c r="Q10">
        <v>0</v>
      </c>
      <c r="R10">
        <v>417.8895</v>
      </c>
      <c r="S10">
        <v>0</v>
      </c>
      <c r="T10">
        <v>0</v>
      </c>
      <c r="U10">
        <v>0</v>
      </c>
      <c r="V10">
        <v>0</v>
      </c>
      <c r="W10">
        <v>0</v>
      </c>
      <c r="X10">
        <v>1.524</v>
      </c>
      <c r="Y10">
        <v>0</v>
      </c>
      <c r="Z10">
        <v>0</v>
      </c>
      <c r="AA10">
        <v>0</v>
      </c>
      <c r="AB10">
        <v>0</v>
      </c>
      <c r="AC10">
        <v>0</v>
      </c>
      <c r="AD10" s="1"/>
      <c r="AE10" t="s">
        <v>136</v>
      </c>
      <c r="AF10" s="1">
        <v>922</v>
      </c>
      <c r="AG10" s="1">
        <v>-44.642200000000003</v>
      </c>
      <c r="AH10" s="3">
        <v>4.8418872017353579E-2</v>
      </c>
      <c r="AI10" s="3" t="s">
        <v>130</v>
      </c>
      <c r="AJ10" t="s">
        <v>131</v>
      </c>
    </row>
    <row r="11" spans="1:40" x14ac:dyDescent="0.3">
      <c r="A11" t="s">
        <v>50</v>
      </c>
      <c r="B11">
        <v>2022</v>
      </c>
      <c r="C11">
        <v>2022</v>
      </c>
      <c r="D11">
        <v>2021</v>
      </c>
      <c r="E11" s="2">
        <v>2021</v>
      </c>
      <c r="F11" s="1">
        <v>25829</v>
      </c>
      <c r="G11">
        <v>0</v>
      </c>
      <c r="H11">
        <v>39.435299999999998</v>
      </c>
      <c r="I11">
        <v>0</v>
      </c>
      <c r="J11">
        <v>0</v>
      </c>
      <c r="K11">
        <v>0</v>
      </c>
      <c r="L11">
        <v>0</v>
      </c>
      <c r="M11">
        <v>1309.58833</v>
      </c>
      <c r="N11">
        <v>0</v>
      </c>
      <c r="O11">
        <v>0</v>
      </c>
      <c r="P11">
        <v>0</v>
      </c>
      <c r="Q11">
        <v>10505.4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1364.67</v>
      </c>
      <c r="Z11">
        <v>0</v>
      </c>
      <c r="AA11">
        <v>0</v>
      </c>
      <c r="AB11">
        <v>4</v>
      </c>
      <c r="AC11">
        <v>0</v>
      </c>
      <c r="AD11" s="1"/>
      <c r="AE11" t="s">
        <v>137</v>
      </c>
      <c r="AF11" s="1">
        <v>15933</v>
      </c>
      <c r="AG11" s="1">
        <v>-2709.9063700000006</v>
      </c>
      <c r="AH11" s="3">
        <v>0.17008136383606356</v>
      </c>
      <c r="AI11" s="3" t="s">
        <v>126</v>
      </c>
      <c r="AJ11" t="s">
        <v>131</v>
      </c>
    </row>
    <row r="12" spans="1:40" x14ac:dyDescent="0.3">
      <c r="A12" t="s">
        <v>51</v>
      </c>
      <c r="B12">
        <v>2022</v>
      </c>
      <c r="C12">
        <v>2022</v>
      </c>
      <c r="D12">
        <v>2021</v>
      </c>
      <c r="E12" s="2">
        <v>2021</v>
      </c>
      <c r="F12" s="1">
        <v>13580</v>
      </c>
      <c r="G12" t="s">
        <v>42</v>
      </c>
      <c r="H12" t="s">
        <v>42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s="1"/>
      <c r="AE12" t="s">
        <v>138</v>
      </c>
      <c r="AF12" s="1">
        <v>17926</v>
      </c>
      <c r="AG12" s="1">
        <v>-17926</v>
      </c>
      <c r="AH12" s="3">
        <v>1</v>
      </c>
      <c r="AI12" s="3" t="s">
        <v>126</v>
      </c>
      <c r="AJ12" t="s">
        <v>127</v>
      </c>
    </row>
    <row r="13" spans="1:40" x14ac:dyDescent="0.3">
      <c r="A13" t="s">
        <v>52</v>
      </c>
      <c r="B13">
        <v>2023</v>
      </c>
      <c r="C13">
        <v>2022</v>
      </c>
      <c r="D13">
        <v>2021</v>
      </c>
      <c r="E13" s="2">
        <v>2021</v>
      </c>
      <c r="F13" s="1">
        <v>18403.242850262552</v>
      </c>
      <c r="G13">
        <v>673.8</v>
      </c>
      <c r="H13">
        <v>757.23379999999997</v>
      </c>
      <c r="I13">
        <v>4925</v>
      </c>
      <c r="J13">
        <v>0</v>
      </c>
      <c r="K13">
        <v>0</v>
      </c>
      <c r="L13">
        <v>0</v>
      </c>
      <c r="M13">
        <v>0.5</v>
      </c>
      <c r="N13">
        <v>275.01299999999998</v>
      </c>
      <c r="O13">
        <v>9133.8829000000005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591.79399999999998</v>
      </c>
      <c r="Y13">
        <v>2266.67</v>
      </c>
      <c r="Z13">
        <v>0</v>
      </c>
      <c r="AA13">
        <v>0</v>
      </c>
      <c r="AB13">
        <v>0</v>
      </c>
      <c r="AC13">
        <v>578.63040000000001</v>
      </c>
      <c r="AD13" s="1"/>
      <c r="AE13" t="s">
        <v>139</v>
      </c>
      <c r="AF13" s="1">
        <v>19372.706457061999</v>
      </c>
      <c r="AG13" s="1">
        <v>-170.1823570619963</v>
      </c>
      <c r="AH13" s="3">
        <v>8.7846454205658571E-3</v>
      </c>
      <c r="AI13" s="3" t="s">
        <v>130</v>
      </c>
      <c r="AJ13" t="s">
        <v>131</v>
      </c>
    </row>
    <row r="14" spans="1:40" s="2" customFormat="1" x14ac:dyDescent="0.3">
      <c r="A14" s="2" t="s">
        <v>53</v>
      </c>
      <c r="B14" s="2">
        <v>2021</v>
      </c>
      <c r="C14" s="2">
        <v>2021</v>
      </c>
      <c r="D14" s="2">
        <v>2020</v>
      </c>
      <c r="E14" s="2">
        <v>2020</v>
      </c>
      <c r="F14" s="4">
        <v>689672</v>
      </c>
      <c r="G14" s="2">
        <v>0</v>
      </c>
      <c r="H14" s="2">
        <v>9724.5204999999987</v>
      </c>
      <c r="I14" s="2">
        <v>99</v>
      </c>
      <c r="J14" s="2">
        <v>1064.4349999999999</v>
      </c>
      <c r="K14" s="2">
        <v>11406.95</v>
      </c>
      <c r="L14" s="2">
        <v>0</v>
      </c>
      <c r="M14" s="2">
        <v>20521.60108</v>
      </c>
      <c r="N14" s="2">
        <v>5795.2659999999996</v>
      </c>
      <c r="O14" s="2">
        <v>0</v>
      </c>
      <c r="P14" s="2">
        <v>0</v>
      </c>
      <c r="Q14" s="2">
        <v>8168.4</v>
      </c>
      <c r="R14" s="2">
        <v>0</v>
      </c>
      <c r="S14" s="2">
        <v>0</v>
      </c>
      <c r="T14" s="2">
        <v>9734</v>
      </c>
      <c r="U14" s="2">
        <v>0</v>
      </c>
      <c r="V14" s="2">
        <v>423.65100000000001</v>
      </c>
      <c r="W14" s="2">
        <v>0</v>
      </c>
      <c r="X14" s="2">
        <v>0</v>
      </c>
      <c r="Y14" s="2">
        <v>322247.19</v>
      </c>
      <c r="Z14" s="2">
        <v>1243.2487000000001</v>
      </c>
      <c r="AA14" s="2">
        <v>4859.6400000000003</v>
      </c>
      <c r="AB14" s="2">
        <v>312683</v>
      </c>
      <c r="AC14" s="2">
        <v>3.6900000000000002E-2</v>
      </c>
      <c r="AD14" s="4"/>
      <c r="AE14" s="2" t="s">
        <v>140</v>
      </c>
      <c r="AF14" s="1">
        <v>692903</v>
      </c>
      <c r="AG14" s="4">
        <v>15067.939179999987</v>
      </c>
      <c r="AH14" s="3">
        <v>2.1746101806457738E-2</v>
      </c>
      <c r="AI14" s="3" t="s">
        <v>130</v>
      </c>
      <c r="AJ14" s="2" t="s">
        <v>131</v>
      </c>
    </row>
    <row r="15" spans="1:40" x14ac:dyDescent="0.3">
      <c r="A15" t="s">
        <v>54</v>
      </c>
      <c r="B15">
        <v>2022</v>
      </c>
      <c r="C15">
        <v>2022</v>
      </c>
      <c r="D15">
        <v>2021</v>
      </c>
      <c r="E15" s="2">
        <v>2021</v>
      </c>
      <c r="F15" s="1">
        <v>50</v>
      </c>
      <c r="G15" t="s">
        <v>42</v>
      </c>
      <c r="H15" t="s">
        <v>42</v>
      </c>
      <c r="I15" t="s">
        <v>42</v>
      </c>
      <c r="J15" t="s">
        <v>42</v>
      </c>
      <c r="K15" t="s">
        <v>42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s="1"/>
      <c r="AE15" t="s">
        <v>141</v>
      </c>
      <c r="AF15" s="1">
        <v>36</v>
      </c>
      <c r="AG15" s="1">
        <v>-36</v>
      </c>
      <c r="AH15" s="3">
        <v>1</v>
      </c>
      <c r="AI15" s="3" t="s">
        <v>126</v>
      </c>
      <c r="AJ15" t="s">
        <v>127</v>
      </c>
    </row>
    <row r="16" spans="1:40" x14ac:dyDescent="0.3">
      <c r="A16" t="s">
        <v>55</v>
      </c>
      <c r="B16">
        <v>2022</v>
      </c>
      <c r="C16">
        <v>2022</v>
      </c>
      <c r="D16">
        <v>2021</v>
      </c>
      <c r="E16" s="2">
        <v>2021</v>
      </c>
      <c r="F16" s="1">
        <v>1116</v>
      </c>
      <c r="G16">
        <v>0</v>
      </c>
      <c r="H16">
        <v>938.52170000000001</v>
      </c>
      <c r="I16">
        <v>1930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76.573999999999998</v>
      </c>
      <c r="AA16">
        <v>0</v>
      </c>
      <c r="AB16">
        <v>0</v>
      </c>
      <c r="AC16">
        <v>348.6814</v>
      </c>
      <c r="AD16" s="1"/>
      <c r="AE16" t="s">
        <v>142</v>
      </c>
      <c r="AF16" s="1">
        <v>2898.6418083316698</v>
      </c>
      <c r="AG16" s="1">
        <v>395.13529166833041</v>
      </c>
      <c r="AH16" s="3">
        <v>0.13631739200496554</v>
      </c>
      <c r="AI16" s="3" t="s">
        <v>126</v>
      </c>
      <c r="AJ16" t="s">
        <v>131</v>
      </c>
    </row>
    <row r="17" spans="1:36" x14ac:dyDescent="0.3">
      <c r="A17" t="s">
        <v>56</v>
      </c>
      <c r="B17">
        <v>2022</v>
      </c>
      <c r="C17">
        <v>2022</v>
      </c>
      <c r="D17">
        <v>2021</v>
      </c>
      <c r="E17" s="2">
        <v>2021</v>
      </c>
      <c r="F17" s="1">
        <v>831</v>
      </c>
      <c r="G17">
        <v>0</v>
      </c>
      <c r="H17">
        <v>0</v>
      </c>
      <c r="I17">
        <v>0</v>
      </c>
      <c r="J17">
        <v>0</v>
      </c>
      <c r="K17">
        <v>4.9099999999999993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55.49</v>
      </c>
      <c r="AB17">
        <v>0</v>
      </c>
      <c r="AC17">
        <v>0</v>
      </c>
      <c r="AD17" s="1"/>
      <c r="AE17" t="s">
        <v>143</v>
      </c>
      <c r="AF17" s="1">
        <v>711</v>
      </c>
      <c r="AG17" s="1">
        <v>-650.6</v>
      </c>
      <c r="AH17" s="3">
        <v>0.91504922644163156</v>
      </c>
      <c r="AI17" s="3" t="s">
        <v>126</v>
      </c>
      <c r="AJ17" t="s">
        <v>131</v>
      </c>
    </row>
    <row r="18" spans="1:36" x14ac:dyDescent="0.3">
      <c r="A18" t="s">
        <v>57</v>
      </c>
      <c r="B18">
        <v>2021</v>
      </c>
      <c r="C18">
        <v>2022</v>
      </c>
      <c r="D18">
        <v>2021</v>
      </c>
      <c r="E18" s="2">
        <v>2021</v>
      </c>
      <c r="F18" s="1">
        <v>10193</v>
      </c>
      <c r="G18" t="s">
        <v>42</v>
      </c>
      <c r="H18" t="s">
        <v>42</v>
      </c>
      <c r="I18" t="s">
        <v>42</v>
      </c>
      <c r="J18" t="s">
        <v>42</v>
      </c>
      <c r="K18" t="s">
        <v>42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s="1"/>
      <c r="AE18" t="s">
        <v>144</v>
      </c>
      <c r="AF18" s="1">
        <v>9644</v>
      </c>
      <c r="AG18" s="1">
        <v>-9644</v>
      </c>
      <c r="AH18" s="3">
        <v>1</v>
      </c>
      <c r="AI18" s="3" t="s">
        <v>126</v>
      </c>
      <c r="AJ18" t="s">
        <v>127</v>
      </c>
    </row>
    <row r="19" spans="1:36" x14ac:dyDescent="0.3">
      <c r="A19" t="s">
        <v>58</v>
      </c>
      <c r="B19">
        <v>2022</v>
      </c>
      <c r="C19">
        <v>2022</v>
      </c>
      <c r="D19">
        <v>2021</v>
      </c>
      <c r="E19" s="2">
        <v>2021</v>
      </c>
      <c r="F19" s="1">
        <v>43337</v>
      </c>
      <c r="G19">
        <v>0</v>
      </c>
      <c r="H19">
        <v>581.91859999999997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1784</v>
      </c>
      <c r="R19">
        <v>0</v>
      </c>
      <c r="S19">
        <v>0</v>
      </c>
      <c r="T19">
        <v>40530</v>
      </c>
      <c r="U19">
        <v>0</v>
      </c>
      <c r="V19">
        <v>0</v>
      </c>
      <c r="W19">
        <v>0</v>
      </c>
      <c r="X19">
        <v>0</v>
      </c>
      <c r="Y19">
        <v>1068.6099999999999</v>
      </c>
      <c r="Z19">
        <v>0</v>
      </c>
      <c r="AA19">
        <v>0</v>
      </c>
      <c r="AB19">
        <v>11</v>
      </c>
      <c r="AC19">
        <v>0</v>
      </c>
      <c r="AD19" s="1"/>
      <c r="AE19" t="s">
        <v>145</v>
      </c>
      <c r="AF19" s="1">
        <v>46090</v>
      </c>
      <c r="AG19" s="1">
        <v>-2114.4714000000022</v>
      </c>
      <c r="AH19" s="3">
        <v>4.5877010197439838E-2</v>
      </c>
      <c r="AI19" s="3" t="s">
        <v>130</v>
      </c>
      <c r="AJ19" t="s">
        <v>131</v>
      </c>
    </row>
    <row r="20" spans="1:36" x14ac:dyDescent="0.3">
      <c r="A20" t="s">
        <v>59</v>
      </c>
      <c r="B20">
        <v>2022</v>
      </c>
      <c r="C20">
        <v>2022</v>
      </c>
      <c r="D20">
        <v>2021</v>
      </c>
      <c r="E20" s="2">
        <v>2021</v>
      </c>
      <c r="F20" s="4">
        <v>23802</v>
      </c>
      <c r="G20">
        <v>0</v>
      </c>
      <c r="H20">
        <v>4478.4066000000003</v>
      </c>
      <c r="I20">
        <v>0</v>
      </c>
      <c r="J20">
        <v>0</v>
      </c>
      <c r="K20">
        <v>100.09</v>
      </c>
      <c r="L20">
        <v>0</v>
      </c>
      <c r="M20">
        <v>1932.9379300000001</v>
      </c>
      <c r="N20">
        <v>96.668000000000006</v>
      </c>
      <c r="O20">
        <v>62.7498</v>
      </c>
      <c r="P20">
        <v>0</v>
      </c>
      <c r="Q20">
        <v>1992.4</v>
      </c>
      <c r="R20">
        <v>0</v>
      </c>
      <c r="S20">
        <v>0</v>
      </c>
      <c r="T20">
        <v>12535</v>
      </c>
      <c r="U20">
        <v>0</v>
      </c>
      <c r="V20">
        <v>0</v>
      </c>
      <c r="W20">
        <v>0</v>
      </c>
      <c r="X20">
        <v>0</v>
      </c>
      <c r="Y20">
        <v>813.12</v>
      </c>
      <c r="Z20">
        <v>0</v>
      </c>
      <c r="AA20">
        <v>0</v>
      </c>
      <c r="AB20">
        <v>325</v>
      </c>
      <c r="AC20">
        <v>0</v>
      </c>
      <c r="AD20" s="1"/>
      <c r="AE20" t="s">
        <v>146</v>
      </c>
      <c r="AF20" s="1">
        <v>22669</v>
      </c>
      <c r="AG20" s="1">
        <v>-332.62767000000167</v>
      </c>
      <c r="AH20" s="3">
        <v>1.4673239666504993E-2</v>
      </c>
      <c r="AI20" s="3" t="s">
        <v>130</v>
      </c>
      <c r="AJ20" t="s">
        <v>131</v>
      </c>
    </row>
    <row r="21" spans="1:36" x14ac:dyDescent="0.3">
      <c r="A21" t="s">
        <v>60</v>
      </c>
      <c r="B21">
        <v>2022</v>
      </c>
      <c r="C21">
        <v>2022</v>
      </c>
      <c r="D21">
        <v>2021</v>
      </c>
      <c r="E21" s="2">
        <v>2021</v>
      </c>
      <c r="F21" s="1">
        <v>57318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1019.15248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53541</v>
      </c>
      <c r="U21">
        <v>0</v>
      </c>
      <c r="V21">
        <v>0</v>
      </c>
      <c r="W21">
        <v>0</v>
      </c>
      <c r="X21">
        <v>0</v>
      </c>
      <c r="Y21">
        <v>5.56</v>
      </c>
      <c r="Z21">
        <v>0</v>
      </c>
      <c r="AA21">
        <v>0</v>
      </c>
      <c r="AB21">
        <v>0</v>
      </c>
      <c r="AC21">
        <v>0</v>
      </c>
      <c r="AD21" s="1"/>
      <c r="AE21" t="s">
        <v>147</v>
      </c>
      <c r="AF21" s="1">
        <v>54548</v>
      </c>
      <c r="AG21" s="1">
        <v>17.712479999994684</v>
      </c>
      <c r="AH21" s="3">
        <v>3.2471364669639003E-4</v>
      </c>
      <c r="AI21" s="3" t="s">
        <v>130</v>
      </c>
      <c r="AJ21" t="s">
        <v>131</v>
      </c>
    </row>
    <row r="22" spans="1:36" x14ac:dyDescent="0.3">
      <c r="A22" t="s">
        <v>61</v>
      </c>
      <c r="B22">
        <v>2021</v>
      </c>
      <c r="C22">
        <v>2022</v>
      </c>
      <c r="D22">
        <v>2021</v>
      </c>
      <c r="E22" s="2">
        <v>2021</v>
      </c>
      <c r="F22" s="1">
        <v>5212</v>
      </c>
      <c r="G22">
        <v>0</v>
      </c>
      <c r="H22">
        <v>0</v>
      </c>
      <c r="I22">
        <v>0</v>
      </c>
      <c r="J22">
        <v>0</v>
      </c>
      <c r="K22">
        <v>0.09</v>
      </c>
      <c r="L22">
        <v>0</v>
      </c>
      <c r="M22">
        <v>0</v>
      </c>
      <c r="N22">
        <v>2.4460000000000002</v>
      </c>
      <c r="O22">
        <v>0</v>
      </c>
      <c r="P22">
        <v>0</v>
      </c>
      <c r="Q22">
        <v>0</v>
      </c>
      <c r="R22">
        <v>679.47989999999993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13.63</v>
      </c>
      <c r="Z22">
        <v>0</v>
      </c>
      <c r="AA22">
        <v>0</v>
      </c>
      <c r="AB22">
        <v>133</v>
      </c>
      <c r="AC22">
        <v>0</v>
      </c>
      <c r="AD22" s="1"/>
      <c r="AE22" t="s">
        <v>148</v>
      </c>
      <c r="AF22" s="1">
        <v>5509.9911645179</v>
      </c>
      <c r="AG22" s="1">
        <v>-4681.3452645179004</v>
      </c>
      <c r="AH22" s="3">
        <v>0.84961030330935161</v>
      </c>
      <c r="AI22" s="3" t="s">
        <v>126</v>
      </c>
      <c r="AJ22" t="s">
        <v>131</v>
      </c>
    </row>
    <row r="23" spans="1:36" x14ac:dyDescent="0.3">
      <c r="A23" t="s">
        <v>62</v>
      </c>
      <c r="B23">
        <v>2022</v>
      </c>
      <c r="C23">
        <v>2022</v>
      </c>
      <c r="D23">
        <v>2021</v>
      </c>
      <c r="E23" s="2">
        <v>2021</v>
      </c>
      <c r="F23" s="1">
        <v>1891</v>
      </c>
      <c r="G23">
        <v>3.6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531.36389999999994</v>
      </c>
      <c r="P23">
        <v>0</v>
      </c>
      <c r="Q23">
        <v>0</v>
      </c>
      <c r="R23">
        <v>759.31010000000003</v>
      </c>
      <c r="S23">
        <v>0.1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1"/>
      <c r="AE23" t="s">
        <v>149</v>
      </c>
      <c r="AF23" s="1">
        <v>742</v>
      </c>
      <c r="AG23" s="1">
        <v>552.3739999999998</v>
      </c>
      <c r="AH23" s="3">
        <v>0.74443935309973019</v>
      </c>
      <c r="AI23" s="3" t="s">
        <v>126</v>
      </c>
      <c r="AJ23" t="s">
        <v>131</v>
      </c>
    </row>
    <row r="24" spans="1:36" x14ac:dyDescent="0.3">
      <c r="A24" t="s">
        <v>63</v>
      </c>
      <c r="B24">
        <v>2022</v>
      </c>
      <c r="C24">
        <v>2022</v>
      </c>
      <c r="D24">
        <v>2021</v>
      </c>
      <c r="E24" s="2">
        <v>2021</v>
      </c>
      <c r="F24" s="1">
        <v>11644.86342491128</v>
      </c>
      <c r="G24">
        <v>106.5</v>
      </c>
      <c r="H24">
        <v>0</v>
      </c>
      <c r="I24">
        <v>1</v>
      </c>
      <c r="J24">
        <v>0</v>
      </c>
      <c r="K24">
        <v>177.21</v>
      </c>
      <c r="L24">
        <v>0</v>
      </c>
      <c r="M24">
        <v>0</v>
      </c>
      <c r="N24">
        <v>3806.7959999999998</v>
      </c>
      <c r="O24">
        <v>518.16920000000005</v>
      </c>
      <c r="P24">
        <v>0</v>
      </c>
      <c r="Q24">
        <v>0</v>
      </c>
      <c r="R24">
        <v>2628.2894000000001</v>
      </c>
      <c r="S24">
        <v>0</v>
      </c>
      <c r="T24">
        <v>0</v>
      </c>
      <c r="U24">
        <v>0</v>
      </c>
      <c r="V24">
        <v>0</v>
      </c>
      <c r="W24">
        <v>0</v>
      </c>
      <c r="X24">
        <v>39.752000000000002</v>
      </c>
      <c r="Y24">
        <v>0</v>
      </c>
      <c r="Z24">
        <v>0</v>
      </c>
      <c r="AA24">
        <v>0</v>
      </c>
      <c r="AB24">
        <v>0</v>
      </c>
      <c r="AC24">
        <v>0</v>
      </c>
      <c r="AD24" s="1"/>
      <c r="AE24" t="s">
        <v>150</v>
      </c>
      <c r="AF24" s="1">
        <v>7859.2164400000001</v>
      </c>
      <c r="AG24" s="1">
        <v>-581.4998400000004</v>
      </c>
      <c r="AH24" s="3">
        <v>7.3989543924559531E-2</v>
      </c>
      <c r="AI24" s="3" t="s">
        <v>130</v>
      </c>
      <c r="AJ24" t="s">
        <v>131</v>
      </c>
    </row>
    <row r="25" spans="1:36" x14ac:dyDescent="0.3">
      <c r="A25" t="s">
        <v>64</v>
      </c>
      <c r="B25">
        <v>2022</v>
      </c>
      <c r="C25">
        <v>2022</v>
      </c>
      <c r="D25">
        <v>2021</v>
      </c>
      <c r="E25" s="2">
        <v>2021</v>
      </c>
      <c r="F25" s="1">
        <v>42765.310040973098</v>
      </c>
      <c r="G25">
        <v>40.000000000000007</v>
      </c>
      <c r="H25">
        <v>369.66449999999998</v>
      </c>
      <c r="I25">
        <v>1684</v>
      </c>
      <c r="J25">
        <v>0</v>
      </c>
      <c r="K25">
        <v>25.82</v>
      </c>
      <c r="L25">
        <v>0</v>
      </c>
      <c r="M25">
        <v>1.8</v>
      </c>
      <c r="N25">
        <v>230.358</v>
      </c>
      <c r="O25">
        <v>22700.9797</v>
      </c>
      <c r="P25">
        <v>0</v>
      </c>
      <c r="Q25">
        <v>0</v>
      </c>
      <c r="R25">
        <v>448.1567</v>
      </c>
      <c r="S25">
        <v>0</v>
      </c>
      <c r="T25">
        <v>0</v>
      </c>
      <c r="U25">
        <v>0</v>
      </c>
      <c r="V25">
        <v>130.233</v>
      </c>
      <c r="W25">
        <v>0</v>
      </c>
      <c r="X25">
        <v>241.434</v>
      </c>
      <c r="Y25">
        <v>3166.51</v>
      </c>
      <c r="Z25">
        <v>0</v>
      </c>
      <c r="AA25">
        <v>0</v>
      </c>
      <c r="AB25">
        <v>0</v>
      </c>
      <c r="AC25">
        <v>114.98309999999999</v>
      </c>
      <c r="AD25" s="1"/>
      <c r="AE25" t="s">
        <v>151</v>
      </c>
      <c r="AF25" s="1">
        <v>30176.455396603302</v>
      </c>
      <c r="AG25" s="1">
        <v>-1022.5163966032997</v>
      </c>
      <c r="AH25" s="3">
        <v>3.3884576010156424E-2</v>
      </c>
      <c r="AI25" s="3" t="s">
        <v>130</v>
      </c>
      <c r="AJ25" t="s">
        <v>131</v>
      </c>
    </row>
    <row r="26" spans="1:36" s="2" customFormat="1" x14ac:dyDescent="0.3">
      <c r="A26" s="2" t="s">
        <v>65</v>
      </c>
      <c r="B26" s="2">
        <v>2021</v>
      </c>
      <c r="C26" s="2">
        <v>2021</v>
      </c>
      <c r="D26" s="2">
        <v>2020</v>
      </c>
      <c r="E26" s="2">
        <v>2020</v>
      </c>
      <c r="F26" s="4">
        <v>182468</v>
      </c>
      <c r="G26" s="2">
        <v>0</v>
      </c>
      <c r="H26" s="2">
        <v>281.90890000000002</v>
      </c>
      <c r="I26" s="2">
        <v>5</v>
      </c>
      <c r="J26" s="2">
        <v>4.4800000000000004</v>
      </c>
      <c r="K26" s="2">
        <v>44.52</v>
      </c>
      <c r="L26" s="2">
        <v>0</v>
      </c>
      <c r="M26" s="2">
        <v>1359.2190700000001</v>
      </c>
      <c r="N26" s="2">
        <v>96.003</v>
      </c>
      <c r="O26" s="2">
        <v>0</v>
      </c>
      <c r="P26" s="2">
        <v>0</v>
      </c>
      <c r="Q26" s="2">
        <v>835.9</v>
      </c>
      <c r="R26" s="2">
        <v>0</v>
      </c>
      <c r="S26" s="2">
        <v>0</v>
      </c>
      <c r="T26" s="2">
        <v>549</v>
      </c>
      <c r="U26" s="2">
        <v>0</v>
      </c>
      <c r="V26" s="2">
        <v>5.7880000000000003</v>
      </c>
      <c r="W26" s="2">
        <v>0</v>
      </c>
      <c r="X26" s="2">
        <v>0</v>
      </c>
      <c r="Y26" s="2">
        <v>87344.66</v>
      </c>
      <c r="Z26" s="2">
        <v>7.0180999999999996</v>
      </c>
      <c r="AA26" s="2">
        <v>60.73</v>
      </c>
      <c r="AB26" s="2">
        <v>89030</v>
      </c>
      <c r="AC26" s="2">
        <v>0.58789999999999998</v>
      </c>
      <c r="AD26" s="4"/>
      <c r="AE26" s="2" t="s">
        <v>152</v>
      </c>
      <c r="AF26" s="1">
        <v>182468</v>
      </c>
      <c r="AG26" s="4">
        <v>-2843.1850299999933</v>
      </c>
      <c r="AH26" s="3">
        <v>1.5581828210973942E-2</v>
      </c>
      <c r="AI26" s="3" t="s">
        <v>130</v>
      </c>
      <c r="AJ26" s="2" t="s">
        <v>131</v>
      </c>
    </row>
    <row r="27" spans="1:36" x14ac:dyDescent="0.3">
      <c r="A27" t="s">
        <v>66</v>
      </c>
      <c r="B27">
        <v>2022</v>
      </c>
      <c r="C27">
        <v>2022</v>
      </c>
      <c r="D27">
        <v>2021</v>
      </c>
      <c r="E27" s="2">
        <v>2021</v>
      </c>
      <c r="F27" s="4">
        <v>9065</v>
      </c>
      <c r="G27">
        <v>0</v>
      </c>
      <c r="H27">
        <v>0</v>
      </c>
      <c r="I27">
        <v>0</v>
      </c>
      <c r="J27">
        <v>0</v>
      </c>
      <c r="K27">
        <v>6579.2999999999993</v>
      </c>
      <c r="L27">
        <v>0</v>
      </c>
      <c r="M27">
        <v>0</v>
      </c>
      <c r="N27">
        <v>49.203000000000003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2135.73</v>
      </c>
      <c r="AB27">
        <v>0</v>
      </c>
      <c r="AC27">
        <v>0</v>
      </c>
      <c r="AD27" s="1"/>
      <c r="AE27" t="s">
        <v>153</v>
      </c>
      <c r="AF27" s="1">
        <v>8732.3044300000001</v>
      </c>
      <c r="AG27" s="1">
        <v>31.928570000000036</v>
      </c>
      <c r="AH27" s="3">
        <v>3.6563738994610426E-3</v>
      </c>
      <c r="AI27" s="3" t="s">
        <v>130</v>
      </c>
      <c r="AJ27" t="s">
        <v>131</v>
      </c>
    </row>
    <row r="28" spans="1:36" x14ac:dyDescent="0.3">
      <c r="A28" t="s">
        <v>67</v>
      </c>
      <c r="B28">
        <v>2022</v>
      </c>
      <c r="C28">
        <v>2022</v>
      </c>
      <c r="D28">
        <v>2021</v>
      </c>
      <c r="E28" s="2">
        <v>2021</v>
      </c>
      <c r="F28" s="1">
        <v>74798.548800000004</v>
      </c>
      <c r="G28">
        <v>79.900000000000006</v>
      </c>
      <c r="H28">
        <v>408.7561</v>
      </c>
      <c r="I28">
        <v>3303</v>
      </c>
      <c r="J28">
        <v>0</v>
      </c>
      <c r="K28">
        <v>24381.31</v>
      </c>
      <c r="L28">
        <v>0</v>
      </c>
      <c r="M28">
        <v>0</v>
      </c>
      <c r="N28">
        <v>29918.482</v>
      </c>
      <c r="O28">
        <v>7515.3558999999996</v>
      </c>
      <c r="P28">
        <v>0</v>
      </c>
      <c r="Q28">
        <v>0</v>
      </c>
      <c r="R28">
        <v>3552.3054999999999</v>
      </c>
      <c r="S28">
        <v>0</v>
      </c>
      <c r="T28">
        <v>0</v>
      </c>
      <c r="U28">
        <v>0</v>
      </c>
      <c r="V28">
        <v>0</v>
      </c>
      <c r="W28">
        <v>0</v>
      </c>
      <c r="X28">
        <v>298.10500000000002</v>
      </c>
      <c r="Y28">
        <v>2871.13</v>
      </c>
      <c r="Z28">
        <v>46.87</v>
      </c>
      <c r="AA28">
        <v>1.44</v>
      </c>
      <c r="AB28">
        <v>0</v>
      </c>
      <c r="AC28">
        <v>52.190100000000001</v>
      </c>
      <c r="AD28" s="1"/>
      <c r="AE28" t="s">
        <v>154</v>
      </c>
      <c r="AF28" s="1">
        <v>72578.781400000007</v>
      </c>
      <c r="AG28" s="1">
        <v>-149.93679999999586</v>
      </c>
      <c r="AH28" s="3">
        <v>2.0658489589905934E-3</v>
      </c>
      <c r="AI28" s="3" t="s">
        <v>130</v>
      </c>
      <c r="AJ28" t="s">
        <v>131</v>
      </c>
    </row>
    <row r="29" spans="1:36" x14ac:dyDescent="0.3">
      <c r="A29" t="s">
        <v>68</v>
      </c>
      <c r="B29">
        <v>2022</v>
      </c>
      <c r="C29">
        <v>2022</v>
      </c>
      <c r="D29">
        <v>2021</v>
      </c>
      <c r="E29" s="2">
        <v>2021</v>
      </c>
      <c r="F29" s="1">
        <v>70084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62805.686849999998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129838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1"/>
      <c r="AE29" t="s">
        <v>155</v>
      </c>
      <c r="AF29" s="1">
        <v>36099</v>
      </c>
      <c r="AG29" s="1">
        <v>156544.68685</v>
      </c>
      <c r="AH29" s="3">
        <v>4.3365380439901378</v>
      </c>
      <c r="AI29" s="3" t="s">
        <v>126</v>
      </c>
      <c r="AJ29" t="s">
        <v>156</v>
      </c>
    </row>
    <row r="30" spans="1:36" x14ac:dyDescent="0.3">
      <c r="A30" t="s">
        <v>69</v>
      </c>
      <c r="B30">
        <v>2022</v>
      </c>
      <c r="C30">
        <v>2022</v>
      </c>
      <c r="D30">
        <v>2021</v>
      </c>
      <c r="E30" s="2">
        <v>2021</v>
      </c>
      <c r="F30" s="1">
        <v>7208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5969.5757999999996</v>
      </c>
      <c r="P30">
        <v>0</v>
      </c>
      <c r="Q30">
        <v>0</v>
      </c>
      <c r="R30">
        <v>1988.1464000000001</v>
      </c>
      <c r="S30">
        <v>1.4999999999999999E-2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s="1"/>
      <c r="AE30" t="s">
        <v>157</v>
      </c>
      <c r="AF30" s="1">
        <v>7927</v>
      </c>
      <c r="AG30" s="1">
        <v>30.737200000000485</v>
      </c>
      <c r="AH30" s="3">
        <v>3.8775324839157924E-3</v>
      </c>
      <c r="AI30" s="3" t="s">
        <v>130</v>
      </c>
      <c r="AJ30" t="s">
        <v>156</v>
      </c>
    </row>
    <row r="31" spans="1:36" s="2" customFormat="1" x14ac:dyDescent="0.3">
      <c r="A31" s="2" t="s">
        <v>70</v>
      </c>
      <c r="B31" s="2">
        <v>2020</v>
      </c>
      <c r="C31" s="2">
        <v>2021</v>
      </c>
      <c r="D31" s="2">
        <v>2020</v>
      </c>
      <c r="E31" s="2">
        <v>2020</v>
      </c>
      <c r="F31" s="4">
        <v>1397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4</v>
      </c>
      <c r="N31" s="2">
        <v>0</v>
      </c>
      <c r="O31" s="2">
        <v>50.82</v>
      </c>
      <c r="P31" s="2">
        <v>0</v>
      </c>
      <c r="Q31" s="2">
        <v>0</v>
      </c>
      <c r="R31" s="2">
        <v>1189.7053000000001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7.1539999999999999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4"/>
      <c r="AE31" s="2" t="s">
        <v>158</v>
      </c>
      <c r="AF31" s="1">
        <v>1397</v>
      </c>
      <c r="AG31" s="4">
        <v>-145.32069999999999</v>
      </c>
      <c r="AH31" s="3">
        <v>0.10402340730136005</v>
      </c>
      <c r="AI31" s="3" t="s">
        <v>126</v>
      </c>
      <c r="AJ31" s="2" t="s">
        <v>131</v>
      </c>
    </row>
    <row r="32" spans="1:36" x14ac:dyDescent="0.3">
      <c r="A32" t="s">
        <v>71</v>
      </c>
      <c r="B32">
        <v>2022</v>
      </c>
      <c r="C32">
        <v>2022</v>
      </c>
      <c r="D32">
        <v>2021</v>
      </c>
      <c r="E32" s="2">
        <v>2021</v>
      </c>
      <c r="F32" s="1">
        <v>745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1.0999999999999999E-2</v>
      </c>
      <c r="O32">
        <v>5969.5757999999996</v>
      </c>
      <c r="P32">
        <v>0</v>
      </c>
      <c r="Q32">
        <v>0</v>
      </c>
      <c r="R32">
        <v>1991.1833999999999</v>
      </c>
      <c r="S32">
        <v>1.4999999999999999E-2</v>
      </c>
      <c r="T32">
        <v>0</v>
      </c>
      <c r="U32">
        <v>0</v>
      </c>
      <c r="V32">
        <v>0</v>
      </c>
      <c r="W32">
        <v>0</v>
      </c>
      <c r="X32">
        <v>0.154</v>
      </c>
      <c r="Y32">
        <v>0</v>
      </c>
      <c r="Z32">
        <v>0</v>
      </c>
      <c r="AA32">
        <v>0</v>
      </c>
      <c r="AB32">
        <v>0</v>
      </c>
      <c r="AC32">
        <v>0</v>
      </c>
      <c r="AD32" s="1"/>
      <c r="AE32" t="s">
        <v>159</v>
      </c>
      <c r="AF32" s="1">
        <v>132</v>
      </c>
      <c r="AG32" s="1">
        <v>7828.9392000000007</v>
      </c>
      <c r="AH32" s="3">
        <v>59.310145454545463</v>
      </c>
      <c r="AI32" s="3" t="s">
        <v>126</v>
      </c>
      <c r="AJ32" t="s">
        <v>156</v>
      </c>
    </row>
    <row r="33" spans="1:36" x14ac:dyDescent="0.3">
      <c r="A33" t="s">
        <v>72</v>
      </c>
      <c r="B33">
        <v>2022</v>
      </c>
      <c r="C33">
        <v>2022</v>
      </c>
      <c r="D33">
        <v>2021</v>
      </c>
      <c r="E33" s="2">
        <v>2021</v>
      </c>
      <c r="F33" s="1">
        <v>365356</v>
      </c>
      <c r="G33">
        <v>116</v>
      </c>
      <c r="H33">
        <v>29293.745999999999</v>
      </c>
      <c r="I33">
        <v>95644</v>
      </c>
      <c r="J33">
        <v>0</v>
      </c>
      <c r="K33">
        <v>0</v>
      </c>
      <c r="L33">
        <v>0</v>
      </c>
      <c r="M33">
        <v>1030.5040200000001</v>
      </c>
      <c r="N33">
        <v>19753.75</v>
      </c>
      <c r="O33">
        <v>68627.824399999998</v>
      </c>
      <c r="P33">
        <v>0</v>
      </c>
      <c r="Q33">
        <v>0</v>
      </c>
      <c r="R33">
        <v>234.57599999999999</v>
      </c>
      <c r="S33">
        <v>0</v>
      </c>
      <c r="T33">
        <v>0</v>
      </c>
      <c r="U33">
        <v>0</v>
      </c>
      <c r="V33">
        <v>6031.8879999999999</v>
      </c>
      <c r="W33">
        <v>0</v>
      </c>
      <c r="X33">
        <v>74265.858999999997</v>
      </c>
      <c r="Y33">
        <v>115967.75</v>
      </c>
      <c r="Z33">
        <v>0</v>
      </c>
      <c r="AA33">
        <v>0</v>
      </c>
      <c r="AB33">
        <v>0</v>
      </c>
      <c r="AC33">
        <v>13142.5949</v>
      </c>
      <c r="AD33" s="1"/>
      <c r="AE33" t="s">
        <v>160</v>
      </c>
      <c r="AF33" s="1">
        <v>426900</v>
      </c>
      <c r="AG33" s="1">
        <v>-2791.5076800000388</v>
      </c>
      <c r="AH33" s="3">
        <v>6.5390200983837877E-3</v>
      </c>
      <c r="AI33" s="3" t="s">
        <v>130</v>
      </c>
      <c r="AJ33" t="s">
        <v>156</v>
      </c>
    </row>
    <row r="34" spans="1:36" x14ac:dyDescent="0.3">
      <c r="A34" t="s">
        <v>73</v>
      </c>
      <c r="B34">
        <v>2022</v>
      </c>
      <c r="C34">
        <v>2022</v>
      </c>
      <c r="D34">
        <v>2021</v>
      </c>
      <c r="E34" s="2">
        <v>2021</v>
      </c>
      <c r="F34" s="1">
        <v>851813</v>
      </c>
      <c r="G34">
        <v>0</v>
      </c>
      <c r="H34">
        <v>19303.003199999999</v>
      </c>
      <c r="I34">
        <v>73188</v>
      </c>
      <c r="J34">
        <v>0</v>
      </c>
      <c r="K34">
        <v>0</v>
      </c>
      <c r="L34">
        <v>0</v>
      </c>
      <c r="M34">
        <v>119283.70501000001</v>
      </c>
      <c r="N34">
        <v>7689.8860000000004</v>
      </c>
      <c r="O34">
        <v>56713.832199999997</v>
      </c>
      <c r="P34">
        <v>0</v>
      </c>
      <c r="Q34">
        <v>3546.9</v>
      </c>
      <c r="R34">
        <v>1835.876</v>
      </c>
      <c r="S34">
        <v>0</v>
      </c>
      <c r="T34">
        <v>134160</v>
      </c>
      <c r="U34">
        <v>0</v>
      </c>
      <c r="V34">
        <v>3789.0790000000002</v>
      </c>
      <c r="W34">
        <v>0</v>
      </c>
      <c r="X34">
        <v>54775.408000000003</v>
      </c>
      <c r="Y34">
        <v>503651.83</v>
      </c>
      <c r="Z34">
        <v>1329.82</v>
      </c>
      <c r="AA34">
        <v>0</v>
      </c>
      <c r="AB34">
        <v>74936</v>
      </c>
      <c r="AC34">
        <v>10528.2547</v>
      </c>
      <c r="AD34" s="1"/>
      <c r="AE34" t="s">
        <v>161</v>
      </c>
      <c r="AF34" s="1">
        <v>720937</v>
      </c>
      <c r="AG34" s="1">
        <v>343794.59410999995</v>
      </c>
      <c r="AH34" s="3">
        <v>0.47687189603252428</v>
      </c>
      <c r="AI34" s="3" t="s">
        <v>126</v>
      </c>
      <c r="AJ34" t="s">
        <v>131</v>
      </c>
    </row>
    <row r="35" spans="1:36" x14ac:dyDescent="0.3">
      <c r="A35" t="s">
        <v>74</v>
      </c>
      <c r="B35">
        <v>2022</v>
      </c>
      <c r="C35">
        <v>2022</v>
      </c>
      <c r="D35">
        <v>2021</v>
      </c>
      <c r="E35" s="2">
        <v>2021</v>
      </c>
      <c r="F35" s="4">
        <v>35758</v>
      </c>
      <c r="G35">
        <v>0</v>
      </c>
      <c r="H35">
        <v>0</v>
      </c>
      <c r="I35">
        <v>21</v>
      </c>
      <c r="J35">
        <v>12230.565000000001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21018.51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1"/>
      <c r="AE35" t="s">
        <v>162</v>
      </c>
      <c r="AF35" s="1">
        <v>33215.027476613199</v>
      </c>
      <c r="AG35" s="1">
        <v>55.047523386798275</v>
      </c>
      <c r="AH35" s="3">
        <v>1.6573077781000603E-3</v>
      </c>
      <c r="AI35" s="3" t="s">
        <v>130</v>
      </c>
      <c r="AJ35" t="s">
        <v>131</v>
      </c>
    </row>
    <row r="36" spans="1:36" x14ac:dyDescent="0.3">
      <c r="A36" t="s">
        <v>75</v>
      </c>
      <c r="B36">
        <v>2022</v>
      </c>
      <c r="C36">
        <v>2022</v>
      </c>
      <c r="D36">
        <v>2021</v>
      </c>
      <c r="E36" s="2">
        <v>2021</v>
      </c>
      <c r="F36" s="1">
        <v>14179.968205200799</v>
      </c>
      <c r="G36">
        <v>0</v>
      </c>
      <c r="H36">
        <v>2068.8690999999999</v>
      </c>
      <c r="I36">
        <v>587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500.27100000000002</v>
      </c>
      <c r="AA36">
        <v>0</v>
      </c>
      <c r="AB36">
        <v>0</v>
      </c>
      <c r="AC36">
        <v>713.39300000000003</v>
      </c>
      <c r="AD36" s="1"/>
      <c r="AE36" t="s">
        <v>163</v>
      </c>
      <c r="AF36" s="1">
        <v>22129.653620000001</v>
      </c>
      <c r="AG36" s="1">
        <v>-18260.12052</v>
      </c>
      <c r="AH36" s="3">
        <v>0.82514262688220064</v>
      </c>
      <c r="AI36" s="3" t="s">
        <v>126</v>
      </c>
      <c r="AJ36" t="s">
        <v>131</v>
      </c>
    </row>
    <row r="37" spans="1:36" x14ac:dyDescent="0.3">
      <c r="A37" t="s">
        <v>76</v>
      </c>
      <c r="B37">
        <v>2022</v>
      </c>
      <c r="C37">
        <v>2022</v>
      </c>
      <c r="D37">
        <v>2021</v>
      </c>
      <c r="E37" s="2">
        <v>2021</v>
      </c>
      <c r="F37" s="1">
        <v>128961</v>
      </c>
      <c r="G37">
        <v>0</v>
      </c>
      <c r="H37">
        <v>833.34690000000001</v>
      </c>
      <c r="I37">
        <v>9211</v>
      </c>
      <c r="J37">
        <v>16377.406999999999</v>
      </c>
      <c r="K37">
        <v>0</v>
      </c>
      <c r="L37">
        <v>32158.021000000001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5577.6839999999993</v>
      </c>
      <c r="W37">
        <v>5954.03</v>
      </c>
      <c r="X37">
        <v>0</v>
      </c>
      <c r="Y37">
        <v>0</v>
      </c>
      <c r="Z37">
        <v>36963.658000000003</v>
      </c>
      <c r="AA37">
        <v>0</v>
      </c>
      <c r="AB37">
        <v>26039</v>
      </c>
      <c r="AC37">
        <v>44100.994500000001</v>
      </c>
      <c r="AD37" s="1"/>
      <c r="AE37" t="s">
        <v>164</v>
      </c>
      <c r="AF37" s="1">
        <v>177079</v>
      </c>
      <c r="AG37" s="1">
        <v>136.14140000002226</v>
      </c>
      <c r="AH37" s="3">
        <v>7.688173075295335E-4</v>
      </c>
      <c r="AI37" s="3" t="s">
        <v>130</v>
      </c>
      <c r="AJ37" t="s">
        <v>131</v>
      </c>
    </row>
    <row r="38" spans="1:36" x14ac:dyDescent="0.3">
      <c r="A38" t="s">
        <v>77</v>
      </c>
      <c r="B38">
        <v>2022</v>
      </c>
      <c r="C38">
        <v>2022</v>
      </c>
      <c r="D38">
        <v>2021</v>
      </c>
      <c r="E38" s="2">
        <v>2021</v>
      </c>
      <c r="F38" s="1">
        <v>71924</v>
      </c>
      <c r="G38">
        <v>0</v>
      </c>
      <c r="H38">
        <v>0</v>
      </c>
      <c r="I38">
        <v>0</v>
      </c>
      <c r="J38">
        <v>0</v>
      </c>
      <c r="K38">
        <v>0</v>
      </c>
      <c r="L38">
        <v>60607.771999999997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12440.022199999999</v>
      </c>
      <c r="AD38" s="1"/>
      <c r="AE38" t="s">
        <v>165</v>
      </c>
      <c r="AF38" s="1">
        <v>72956</v>
      </c>
      <c r="AG38" s="1">
        <v>91.794200000003912</v>
      </c>
      <c r="AH38" s="3">
        <v>1.2582131695817193E-3</v>
      </c>
      <c r="AI38" s="3" t="s">
        <v>130</v>
      </c>
      <c r="AJ38" t="s">
        <v>131</v>
      </c>
    </row>
    <row r="39" spans="1:36" x14ac:dyDescent="0.3">
      <c r="A39" t="s">
        <v>78</v>
      </c>
      <c r="B39">
        <v>2022</v>
      </c>
      <c r="C39">
        <v>2022</v>
      </c>
      <c r="D39">
        <v>2021</v>
      </c>
      <c r="E39" s="2">
        <v>2021</v>
      </c>
      <c r="F39" s="1">
        <v>26320</v>
      </c>
      <c r="G39">
        <v>0</v>
      </c>
      <c r="H39">
        <v>0</v>
      </c>
      <c r="I39">
        <v>0</v>
      </c>
      <c r="J39">
        <v>0</v>
      </c>
      <c r="K39">
        <v>12405.29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13900.63</v>
      </c>
      <c r="AB39">
        <v>0</v>
      </c>
      <c r="AC39">
        <v>0</v>
      </c>
      <c r="AD39" s="1"/>
      <c r="AE39" t="s">
        <v>166</v>
      </c>
      <c r="AF39" s="1">
        <v>30177</v>
      </c>
      <c r="AG39" s="1">
        <v>-3871.0800000000017</v>
      </c>
      <c r="AH39" s="3">
        <v>0.1282791529973159</v>
      </c>
      <c r="AI39" s="3" t="s">
        <v>126</v>
      </c>
      <c r="AJ39" t="s">
        <v>131</v>
      </c>
    </row>
    <row r="40" spans="1:36" x14ac:dyDescent="0.3">
      <c r="A40" t="s">
        <v>79</v>
      </c>
      <c r="B40">
        <v>2022</v>
      </c>
      <c r="C40">
        <v>2022</v>
      </c>
      <c r="D40">
        <v>2021</v>
      </c>
      <c r="E40" s="2">
        <v>2021</v>
      </c>
      <c r="F40" s="1">
        <v>81557</v>
      </c>
      <c r="G40" t="s">
        <v>42</v>
      </c>
      <c r="H40" t="s">
        <v>42</v>
      </c>
      <c r="I40" t="s">
        <v>42</v>
      </c>
      <c r="J40" t="s">
        <v>42</v>
      </c>
      <c r="K40" t="s">
        <v>42</v>
      </c>
      <c r="L40" t="s">
        <v>42</v>
      </c>
      <c r="M40" t="s">
        <v>42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s="1"/>
      <c r="AE40" t="s">
        <v>167</v>
      </c>
      <c r="AF40" s="1">
        <v>76422</v>
      </c>
      <c r="AG40" s="1">
        <v>-76422</v>
      </c>
      <c r="AH40" s="3">
        <v>1</v>
      </c>
      <c r="AI40" s="3" t="s">
        <v>126</v>
      </c>
      <c r="AJ40" t="s">
        <v>127</v>
      </c>
    </row>
    <row r="41" spans="1:36" x14ac:dyDescent="0.3">
      <c r="A41" t="s">
        <v>80</v>
      </c>
      <c r="B41">
        <v>2022</v>
      </c>
      <c r="C41">
        <v>2022</v>
      </c>
      <c r="D41">
        <v>2021</v>
      </c>
      <c r="E41" s="2">
        <v>2021</v>
      </c>
      <c r="F41" s="1">
        <v>7128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845.54511000000002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5835</v>
      </c>
      <c r="U41">
        <v>0</v>
      </c>
      <c r="V41">
        <v>0</v>
      </c>
      <c r="W41">
        <v>0</v>
      </c>
      <c r="X41">
        <v>0</v>
      </c>
      <c r="Y41">
        <v>212.87</v>
      </c>
      <c r="Z41">
        <v>0</v>
      </c>
      <c r="AA41">
        <v>0</v>
      </c>
      <c r="AB41">
        <v>0</v>
      </c>
      <c r="AC41">
        <v>0</v>
      </c>
      <c r="AD41" s="1"/>
      <c r="AE41" t="s">
        <v>168</v>
      </c>
      <c r="AF41" s="1">
        <v>7061</v>
      </c>
      <c r="AG41" s="1">
        <v>-167.58489000000009</v>
      </c>
      <c r="AH41" s="3">
        <v>2.3733874805268389E-2</v>
      </c>
      <c r="AI41" s="3" t="s">
        <v>130</v>
      </c>
      <c r="AJ41" t="s">
        <v>131</v>
      </c>
    </row>
    <row r="42" spans="1:36" x14ac:dyDescent="0.3">
      <c r="A42" t="s">
        <v>81</v>
      </c>
      <c r="B42">
        <v>2022</v>
      </c>
      <c r="C42">
        <v>2022</v>
      </c>
      <c r="D42">
        <v>2021</v>
      </c>
      <c r="E42" s="2">
        <v>2021</v>
      </c>
      <c r="F42" s="1">
        <v>1081540.49</v>
      </c>
      <c r="G42">
        <v>122.8</v>
      </c>
      <c r="H42">
        <v>24549.555400000001</v>
      </c>
      <c r="I42">
        <v>37973</v>
      </c>
      <c r="J42">
        <v>0</v>
      </c>
      <c r="K42">
        <v>34359.919999999998</v>
      </c>
      <c r="L42">
        <v>0</v>
      </c>
      <c r="M42">
        <v>69645.990170000005</v>
      </c>
      <c r="N42">
        <v>20454.333999999999</v>
      </c>
      <c r="O42">
        <v>202258.06659999999</v>
      </c>
      <c r="P42">
        <v>4.0030000000000001</v>
      </c>
      <c r="Q42">
        <v>26489.4</v>
      </c>
      <c r="R42">
        <v>61092.229399999997</v>
      </c>
      <c r="S42">
        <v>2.3199999999999998</v>
      </c>
      <c r="T42">
        <v>151534</v>
      </c>
      <c r="U42">
        <v>5.2270000000000003</v>
      </c>
      <c r="V42">
        <v>815.73699999999997</v>
      </c>
      <c r="W42">
        <v>0</v>
      </c>
      <c r="X42">
        <v>29969.742999999999</v>
      </c>
      <c r="Y42">
        <v>211527.33</v>
      </c>
      <c r="Z42">
        <v>5210.1869999999999</v>
      </c>
      <c r="AA42">
        <v>4876.43</v>
      </c>
      <c r="AB42">
        <v>128815</v>
      </c>
      <c r="AC42">
        <v>3689.2682</v>
      </c>
      <c r="AD42" s="1"/>
      <c r="AE42" t="s">
        <v>169</v>
      </c>
      <c r="AF42" s="1">
        <v>1039513.24</v>
      </c>
      <c r="AG42" s="1">
        <v>-26118.699229999911</v>
      </c>
      <c r="AH42" s="3">
        <v>2.5125893759659963E-2</v>
      </c>
      <c r="AI42" s="3" t="s">
        <v>130</v>
      </c>
      <c r="AJ42" t="s">
        <v>131</v>
      </c>
    </row>
    <row r="43" spans="1:36" x14ac:dyDescent="0.3">
      <c r="A43" t="s">
        <v>82</v>
      </c>
      <c r="B43">
        <v>2021</v>
      </c>
      <c r="C43">
        <v>2022</v>
      </c>
      <c r="D43">
        <v>2021</v>
      </c>
      <c r="E43" s="2">
        <v>2021</v>
      </c>
      <c r="F43" s="4">
        <v>631</v>
      </c>
      <c r="G43">
        <v>0</v>
      </c>
      <c r="H43">
        <v>0</v>
      </c>
      <c r="I43">
        <v>0</v>
      </c>
      <c r="J43">
        <v>0</v>
      </c>
      <c r="K43">
        <v>111.62</v>
      </c>
      <c r="L43">
        <v>0</v>
      </c>
      <c r="M43">
        <v>0</v>
      </c>
      <c r="N43">
        <v>41.234999999999999</v>
      </c>
      <c r="O43">
        <v>0</v>
      </c>
      <c r="P43">
        <v>0</v>
      </c>
      <c r="Q43">
        <v>0</v>
      </c>
      <c r="R43">
        <v>466.6952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1"/>
      <c r="AE43" t="s">
        <v>170</v>
      </c>
      <c r="AF43" s="1">
        <v>861</v>
      </c>
      <c r="AG43" s="1">
        <v>-241.44979999999998</v>
      </c>
      <c r="AH43" s="3">
        <v>0.28042950058072008</v>
      </c>
      <c r="AI43" s="3" t="s">
        <v>126</v>
      </c>
      <c r="AJ43" t="s">
        <v>131</v>
      </c>
    </row>
    <row r="44" spans="1:36" x14ac:dyDescent="0.3">
      <c r="A44" t="s">
        <v>83</v>
      </c>
      <c r="B44">
        <v>2022</v>
      </c>
      <c r="C44">
        <v>2022</v>
      </c>
      <c r="D44">
        <v>2021</v>
      </c>
      <c r="E44" s="2">
        <v>2021</v>
      </c>
      <c r="F44" s="1">
        <v>3803</v>
      </c>
      <c r="G44">
        <v>0.2</v>
      </c>
      <c r="H44">
        <v>1.2888999999999999</v>
      </c>
      <c r="I44">
        <v>0</v>
      </c>
      <c r="J44">
        <v>0</v>
      </c>
      <c r="K44">
        <v>301.7</v>
      </c>
      <c r="L44">
        <v>0</v>
      </c>
      <c r="M44">
        <v>0</v>
      </c>
      <c r="N44">
        <v>199.53800000000001</v>
      </c>
      <c r="O44">
        <v>2479.8524000000002</v>
      </c>
      <c r="P44">
        <v>0</v>
      </c>
      <c r="Q44">
        <v>0</v>
      </c>
      <c r="R44">
        <v>249.85130000000001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s="1"/>
      <c r="AE44" t="s">
        <v>171</v>
      </c>
      <c r="AF44" s="1">
        <v>3316</v>
      </c>
      <c r="AG44" s="1">
        <v>-83.56939999999986</v>
      </c>
      <c r="AH44" s="3">
        <v>2.5201869722557255E-2</v>
      </c>
      <c r="AI44" s="3" t="s">
        <v>130</v>
      </c>
      <c r="AJ44" t="s">
        <v>131</v>
      </c>
    </row>
    <row r="45" spans="1:36" x14ac:dyDescent="0.3">
      <c r="A45" t="s">
        <v>84</v>
      </c>
      <c r="B45">
        <v>2022</v>
      </c>
      <c r="C45">
        <v>2022</v>
      </c>
      <c r="D45">
        <v>2021</v>
      </c>
      <c r="E45" s="2">
        <v>2021</v>
      </c>
      <c r="F45" s="1">
        <v>15020.377569999999</v>
      </c>
      <c r="G45">
        <v>0</v>
      </c>
      <c r="H45">
        <v>0</v>
      </c>
      <c r="I45">
        <v>0</v>
      </c>
      <c r="J45">
        <v>0</v>
      </c>
      <c r="K45">
        <v>0.02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0.39</v>
      </c>
      <c r="Y45">
        <v>0</v>
      </c>
      <c r="Z45">
        <v>0</v>
      </c>
      <c r="AA45">
        <v>0</v>
      </c>
      <c r="AB45">
        <v>0</v>
      </c>
      <c r="AC45">
        <v>0</v>
      </c>
      <c r="AD45" s="1"/>
      <c r="AE45" t="s">
        <v>172</v>
      </c>
      <c r="AF45" s="1">
        <v>11141</v>
      </c>
      <c r="AG45" s="1">
        <v>-11140.59</v>
      </c>
      <c r="AH45" s="3">
        <v>0.99996319899470421</v>
      </c>
      <c r="AI45" s="3" t="s">
        <v>126</v>
      </c>
      <c r="AJ45" t="s">
        <v>131</v>
      </c>
    </row>
    <row r="46" spans="1:36" x14ac:dyDescent="0.3">
      <c r="A46" t="s">
        <v>85</v>
      </c>
      <c r="B46">
        <v>2022</v>
      </c>
      <c r="C46">
        <v>2022</v>
      </c>
      <c r="D46">
        <v>2021</v>
      </c>
      <c r="E46" s="2">
        <v>2021</v>
      </c>
      <c r="F46" s="1">
        <v>294.2</v>
      </c>
      <c r="G46">
        <v>0</v>
      </c>
      <c r="H46">
        <v>0</v>
      </c>
      <c r="I46">
        <v>0</v>
      </c>
      <c r="J46">
        <v>0</v>
      </c>
      <c r="K46">
        <v>3.07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44.26</v>
      </c>
      <c r="AB46">
        <v>0</v>
      </c>
      <c r="AC46">
        <v>0</v>
      </c>
      <c r="AD46" s="1"/>
      <c r="AE46" t="s">
        <v>173</v>
      </c>
      <c r="AF46" s="1">
        <v>320</v>
      </c>
      <c r="AG46" s="1">
        <v>-272.67</v>
      </c>
      <c r="AH46" s="3">
        <v>0.85209375000000009</v>
      </c>
      <c r="AI46" s="3" t="s">
        <v>126</v>
      </c>
      <c r="AJ46" t="s">
        <v>131</v>
      </c>
    </row>
    <row r="47" spans="1:36" x14ac:dyDescent="0.3">
      <c r="A47" t="s">
        <v>86</v>
      </c>
      <c r="B47">
        <v>2022</v>
      </c>
      <c r="C47">
        <v>2022</v>
      </c>
      <c r="D47">
        <v>2021</v>
      </c>
      <c r="E47" s="2">
        <v>2021</v>
      </c>
      <c r="F47" s="1">
        <v>7484.4</v>
      </c>
      <c r="G47">
        <v>0</v>
      </c>
      <c r="H47">
        <v>0</v>
      </c>
      <c r="I47">
        <v>328</v>
      </c>
      <c r="J47">
        <v>0</v>
      </c>
      <c r="K47">
        <v>0</v>
      </c>
      <c r="L47">
        <v>0</v>
      </c>
      <c r="M47">
        <v>0</v>
      </c>
      <c r="N47">
        <v>0</v>
      </c>
      <c r="O47">
        <v>0.06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1915.14</v>
      </c>
      <c r="Z47">
        <v>0</v>
      </c>
      <c r="AA47">
        <v>0</v>
      </c>
      <c r="AB47">
        <v>0</v>
      </c>
      <c r="AC47">
        <v>105.84650000000001</v>
      </c>
      <c r="AD47" s="1"/>
      <c r="AE47" t="s">
        <v>174</v>
      </c>
      <c r="AF47" s="1">
        <v>8941</v>
      </c>
      <c r="AG47" s="1">
        <v>-6591.9534999999996</v>
      </c>
      <c r="AH47" s="3">
        <v>0.73727250866793415</v>
      </c>
      <c r="AI47" s="3" t="s">
        <v>126</v>
      </c>
      <c r="AJ47" t="s">
        <v>156</v>
      </c>
    </row>
    <row r="48" spans="1:36" x14ac:dyDescent="0.3">
      <c r="A48" t="s">
        <v>87</v>
      </c>
      <c r="B48">
        <v>2021</v>
      </c>
      <c r="C48">
        <v>2021</v>
      </c>
      <c r="D48">
        <v>2021</v>
      </c>
      <c r="E48" s="2">
        <v>2021</v>
      </c>
      <c r="F48" s="1">
        <v>57000</v>
      </c>
      <c r="G48">
        <v>0</v>
      </c>
      <c r="H48">
        <v>0</v>
      </c>
      <c r="I48">
        <v>0</v>
      </c>
      <c r="J48">
        <v>8696.7350000000006</v>
      </c>
      <c r="K48">
        <v>0</v>
      </c>
      <c r="L48">
        <v>0</v>
      </c>
      <c r="M48">
        <v>2750.278330000001</v>
      </c>
      <c r="N48">
        <v>0</v>
      </c>
      <c r="O48">
        <v>0</v>
      </c>
      <c r="P48">
        <v>0</v>
      </c>
      <c r="Q48">
        <v>632.80000000000007</v>
      </c>
      <c r="R48">
        <v>0</v>
      </c>
      <c r="S48">
        <v>0</v>
      </c>
      <c r="T48">
        <v>0</v>
      </c>
      <c r="U48">
        <v>0</v>
      </c>
      <c r="V48">
        <v>4371.3099999999986</v>
      </c>
      <c r="W48">
        <v>0</v>
      </c>
      <c r="X48">
        <v>0</v>
      </c>
      <c r="Y48">
        <v>19115.63</v>
      </c>
      <c r="Z48">
        <v>1420.662</v>
      </c>
      <c r="AA48">
        <v>0</v>
      </c>
      <c r="AB48">
        <v>21265</v>
      </c>
      <c r="AC48">
        <v>0</v>
      </c>
      <c r="AD48" s="1"/>
      <c r="AE48" t="s">
        <v>175</v>
      </c>
      <c r="AF48" s="1">
        <v>61877</v>
      </c>
      <c r="AG48" s="1">
        <v>-3624.5846700000038</v>
      </c>
      <c r="AH48" s="3">
        <v>5.8577252775667922E-2</v>
      </c>
      <c r="AI48" s="3" t="s">
        <v>130</v>
      </c>
      <c r="AJ48" t="s">
        <v>131</v>
      </c>
    </row>
    <row r="49" spans="1:36" x14ac:dyDescent="0.3">
      <c r="A49" t="s">
        <v>88</v>
      </c>
      <c r="B49">
        <v>2022</v>
      </c>
      <c r="C49">
        <v>2022</v>
      </c>
      <c r="D49">
        <v>2022</v>
      </c>
      <c r="E49" s="2">
        <v>2021</v>
      </c>
      <c r="F49" s="4">
        <v>71954</v>
      </c>
      <c r="G49">
        <v>0</v>
      </c>
      <c r="H49">
        <v>3.7010000000000001</v>
      </c>
      <c r="I49">
        <v>60135</v>
      </c>
      <c r="J49">
        <v>0</v>
      </c>
      <c r="K49">
        <v>0</v>
      </c>
      <c r="L49">
        <v>0</v>
      </c>
      <c r="M49">
        <v>1554.202</v>
      </c>
      <c r="N49">
        <v>3.5000000000000003E-2</v>
      </c>
      <c r="O49">
        <v>85.896199999999993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23.091999999999999</v>
      </c>
      <c r="W49">
        <v>0</v>
      </c>
      <c r="X49">
        <v>88.031999999999996</v>
      </c>
      <c r="Y49">
        <v>63760.94</v>
      </c>
      <c r="Z49">
        <v>0</v>
      </c>
      <c r="AA49">
        <v>0</v>
      </c>
      <c r="AB49">
        <v>0</v>
      </c>
      <c r="AC49">
        <v>35.426299999999998</v>
      </c>
      <c r="AD49" s="1"/>
      <c r="AE49" t="s">
        <v>176</v>
      </c>
      <c r="AF49" s="1">
        <v>129333</v>
      </c>
      <c r="AG49" s="1">
        <v>-3646.6754999999976</v>
      </c>
      <c r="AH49" s="3">
        <v>2.8196017257776419E-2</v>
      </c>
      <c r="AI49" s="3" t="s">
        <v>130</v>
      </c>
      <c r="AJ49" t="s">
        <v>131</v>
      </c>
    </row>
    <row r="50" spans="1:36" x14ac:dyDescent="0.3">
      <c r="A50" t="s">
        <v>89</v>
      </c>
      <c r="B50">
        <v>2022</v>
      </c>
      <c r="C50">
        <v>2022</v>
      </c>
      <c r="D50">
        <v>2021</v>
      </c>
      <c r="E50" s="2">
        <v>2021</v>
      </c>
      <c r="F50" s="1">
        <v>668.447</v>
      </c>
      <c r="G50">
        <v>168.6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140.374</v>
      </c>
      <c r="P50">
        <v>2.0059999999999998</v>
      </c>
      <c r="Q50">
        <v>0</v>
      </c>
      <c r="R50">
        <v>354.31740000000002</v>
      </c>
      <c r="S50">
        <v>1.6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 s="1"/>
      <c r="AE50" t="s">
        <v>177</v>
      </c>
      <c r="AF50" s="1">
        <v>329.86799999999999</v>
      </c>
      <c r="AG50" s="1">
        <v>337.02939999999995</v>
      </c>
      <c r="AH50" s="3">
        <v>1.0217098960796438</v>
      </c>
      <c r="AI50" s="3" t="s">
        <v>126</v>
      </c>
      <c r="AJ50" t="s">
        <v>131</v>
      </c>
    </row>
    <row r="51" spans="1:36" x14ac:dyDescent="0.3">
      <c r="A51" t="s">
        <v>90</v>
      </c>
      <c r="B51">
        <v>2022</v>
      </c>
      <c r="C51">
        <v>2022</v>
      </c>
      <c r="D51">
        <v>2021</v>
      </c>
      <c r="E51" s="2">
        <v>2021</v>
      </c>
      <c r="F51" s="1">
        <v>4717.2004311041201</v>
      </c>
      <c r="G51">
        <v>743.8</v>
      </c>
      <c r="H51">
        <v>0.55479999999999996</v>
      </c>
      <c r="I51">
        <v>0</v>
      </c>
      <c r="J51">
        <v>0</v>
      </c>
      <c r="K51">
        <v>0</v>
      </c>
      <c r="L51">
        <v>0</v>
      </c>
      <c r="M51">
        <v>0</v>
      </c>
      <c r="N51">
        <v>983.73400000000004</v>
      </c>
      <c r="O51">
        <v>345.71390000000002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49.185000000000002</v>
      </c>
      <c r="Y51">
        <v>0</v>
      </c>
      <c r="Z51">
        <v>0</v>
      </c>
      <c r="AA51">
        <v>0</v>
      </c>
      <c r="AB51">
        <v>0</v>
      </c>
      <c r="AC51">
        <v>0</v>
      </c>
      <c r="AD51" s="1"/>
      <c r="AE51" t="s">
        <v>178</v>
      </c>
      <c r="AF51" s="1">
        <v>1727.53479005962</v>
      </c>
      <c r="AG51" s="1">
        <v>395.4529099403801</v>
      </c>
      <c r="AH51" s="3">
        <v>0.22891169093430089</v>
      </c>
      <c r="AI51" s="3" t="s">
        <v>126</v>
      </c>
      <c r="AJ51" t="s">
        <v>131</v>
      </c>
    </row>
    <row r="52" spans="1:36" x14ac:dyDescent="0.3">
      <c r="A52" t="s">
        <v>91</v>
      </c>
      <c r="B52">
        <v>2021</v>
      </c>
      <c r="C52">
        <v>2022</v>
      </c>
      <c r="D52">
        <v>2021</v>
      </c>
      <c r="E52" s="2">
        <v>2021</v>
      </c>
      <c r="F52" s="4">
        <v>846</v>
      </c>
      <c r="G52">
        <v>331.6</v>
      </c>
      <c r="H52">
        <v>0</v>
      </c>
      <c r="I52">
        <v>0</v>
      </c>
      <c r="J52">
        <v>0</v>
      </c>
      <c r="K52">
        <v>0.21</v>
      </c>
      <c r="L52">
        <v>0</v>
      </c>
      <c r="M52">
        <v>0</v>
      </c>
      <c r="N52">
        <v>45.923999999999999</v>
      </c>
      <c r="O52">
        <v>47.011600000000001</v>
      </c>
      <c r="P52">
        <v>0</v>
      </c>
      <c r="Q52">
        <v>0</v>
      </c>
      <c r="R52">
        <v>111.855</v>
      </c>
      <c r="S52">
        <v>0</v>
      </c>
      <c r="T52">
        <v>0</v>
      </c>
      <c r="U52">
        <v>0</v>
      </c>
      <c r="V52">
        <v>0</v>
      </c>
      <c r="W52">
        <v>0</v>
      </c>
      <c r="X52">
        <v>4.1000000000000002E-2</v>
      </c>
      <c r="Y52">
        <v>0</v>
      </c>
      <c r="Z52">
        <v>0</v>
      </c>
      <c r="AA52">
        <v>0</v>
      </c>
      <c r="AB52">
        <v>0</v>
      </c>
      <c r="AC52">
        <v>0</v>
      </c>
      <c r="AD52" s="1"/>
      <c r="AE52" t="s">
        <v>179</v>
      </c>
      <c r="AF52" s="1">
        <v>535.79999999999995</v>
      </c>
      <c r="AG52" s="1">
        <v>0.84160000000008495</v>
      </c>
      <c r="AH52" s="3">
        <v>1.5707353490109837E-3</v>
      </c>
      <c r="AI52" s="3" t="s">
        <v>130</v>
      </c>
      <c r="AJ52" t="s">
        <v>131</v>
      </c>
    </row>
    <row r="53" spans="1:36" x14ac:dyDescent="0.3">
      <c r="A53" t="s">
        <v>92</v>
      </c>
      <c r="B53">
        <v>2022</v>
      </c>
      <c r="C53">
        <v>2022</v>
      </c>
      <c r="D53">
        <v>2021</v>
      </c>
      <c r="E53" s="2">
        <v>2021</v>
      </c>
      <c r="F53" s="1">
        <v>73452.842999999993</v>
      </c>
      <c r="G53">
        <v>2560.1</v>
      </c>
      <c r="H53">
        <v>1402.8656000000001</v>
      </c>
      <c r="I53">
        <v>5639</v>
      </c>
      <c r="J53">
        <v>0</v>
      </c>
      <c r="K53">
        <v>0</v>
      </c>
      <c r="L53">
        <v>0</v>
      </c>
      <c r="M53">
        <v>0</v>
      </c>
      <c r="N53">
        <v>24.844000000000001</v>
      </c>
      <c r="O53">
        <v>5604.2194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18587.935000000001</v>
      </c>
      <c r="Y53">
        <v>35.909999999999997</v>
      </c>
      <c r="Z53">
        <v>0</v>
      </c>
      <c r="AA53">
        <v>0</v>
      </c>
      <c r="AB53">
        <v>0</v>
      </c>
      <c r="AC53">
        <v>4.6031999999999993</v>
      </c>
      <c r="AD53" s="1"/>
      <c r="AE53" t="s">
        <v>180</v>
      </c>
      <c r="AF53" s="1">
        <v>40888</v>
      </c>
      <c r="AG53" s="1">
        <v>-7028.5227999999988</v>
      </c>
      <c r="AH53" s="3">
        <v>0.17189695754255524</v>
      </c>
      <c r="AI53" s="3" t="s">
        <v>126</v>
      </c>
      <c r="AJ53" t="s">
        <v>131</v>
      </c>
    </row>
    <row r="54" spans="1:36" x14ac:dyDescent="0.3">
      <c r="A54" t="s">
        <v>93</v>
      </c>
      <c r="B54">
        <v>2022</v>
      </c>
      <c r="C54">
        <v>2022</v>
      </c>
      <c r="D54">
        <v>2021</v>
      </c>
      <c r="E54" s="2">
        <v>2021</v>
      </c>
      <c r="F54" s="1">
        <v>3053.3395999999998</v>
      </c>
      <c r="G54">
        <v>0</v>
      </c>
      <c r="H54">
        <v>879.03250000000003</v>
      </c>
      <c r="I54">
        <v>2546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31.6252</v>
      </c>
      <c r="AD54" s="1"/>
      <c r="AE54" t="s">
        <v>181</v>
      </c>
      <c r="AF54" s="1">
        <v>3408.6019999999999</v>
      </c>
      <c r="AG54" s="1">
        <v>48.055700000000343</v>
      </c>
      <c r="AH54" s="3">
        <v>1.4098360559549147E-2</v>
      </c>
      <c r="AI54" s="3" t="s">
        <v>130</v>
      </c>
      <c r="AJ54" t="s">
        <v>131</v>
      </c>
    </row>
    <row r="55" spans="1:36" x14ac:dyDescent="0.3">
      <c r="A55" t="s">
        <v>94</v>
      </c>
      <c r="B55">
        <v>2022</v>
      </c>
      <c r="C55">
        <v>2022</v>
      </c>
      <c r="D55">
        <v>2021</v>
      </c>
      <c r="E55" s="2">
        <v>2021</v>
      </c>
      <c r="F55" s="1">
        <v>59762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177.71364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50061</v>
      </c>
      <c r="U55">
        <v>0</v>
      </c>
      <c r="V55">
        <v>0</v>
      </c>
      <c r="W55">
        <v>0</v>
      </c>
      <c r="X55">
        <v>0</v>
      </c>
      <c r="Y55">
        <v>5.64</v>
      </c>
      <c r="Z55">
        <v>0</v>
      </c>
      <c r="AA55">
        <v>0</v>
      </c>
      <c r="AB55">
        <v>0</v>
      </c>
      <c r="AC55">
        <v>0</v>
      </c>
      <c r="AD55" s="1"/>
      <c r="AE55" t="s">
        <v>182</v>
      </c>
      <c r="AF55" s="1">
        <v>50245</v>
      </c>
      <c r="AG55" s="1">
        <v>-0.64635999999882188</v>
      </c>
      <c r="AH55" s="3">
        <v>1.2864165588592335E-5</v>
      </c>
      <c r="AI55" s="3" t="s">
        <v>130</v>
      </c>
      <c r="AJ55" t="s">
        <v>131</v>
      </c>
    </row>
    <row r="56" spans="1:36" x14ac:dyDescent="0.3">
      <c r="A56" t="s">
        <v>95</v>
      </c>
      <c r="B56">
        <v>2022</v>
      </c>
      <c r="C56">
        <v>2022</v>
      </c>
      <c r="D56">
        <v>2021</v>
      </c>
      <c r="E56" s="2">
        <v>2021</v>
      </c>
      <c r="F56" s="1">
        <v>188175</v>
      </c>
      <c r="G56">
        <v>0</v>
      </c>
      <c r="H56">
        <v>1544.3326999999999</v>
      </c>
      <c r="I56">
        <v>89</v>
      </c>
      <c r="J56">
        <v>0</v>
      </c>
      <c r="K56">
        <v>0</v>
      </c>
      <c r="L56">
        <v>0</v>
      </c>
      <c r="M56">
        <v>486.84879999999998</v>
      </c>
      <c r="N56">
        <v>529.44200000000001</v>
      </c>
      <c r="O56">
        <v>0</v>
      </c>
      <c r="P56">
        <v>0</v>
      </c>
      <c r="Q56">
        <v>447.9</v>
      </c>
      <c r="R56">
        <v>8.3849999999999998</v>
      </c>
      <c r="S56">
        <v>0</v>
      </c>
      <c r="T56">
        <v>373</v>
      </c>
      <c r="U56">
        <v>0</v>
      </c>
      <c r="V56">
        <v>0</v>
      </c>
      <c r="W56">
        <v>0</v>
      </c>
      <c r="X56">
        <v>9.0589999999999993</v>
      </c>
      <c r="Y56">
        <v>150699.32999999999</v>
      </c>
      <c r="Z56">
        <v>1.1901999999999999</v>
      </c>
      <c r="AA56">
        <v>131.55000000000001</v>
      </c>
      <c r="AB56">
        <v>14082</v>
      </c>
      <c r="AC56">
        <v>12.148999999999999</v>
      </c>
      <c r="AD56" s="1"/>
      <c r="AE56" t="s">
        <v>183</v>
      </c>
      <c r="AF56" s="1">
        <v>169404</v>
      </c>
      <c r="AG56" s="1">
        <v>-989.81330000000889</v>
      </c>
      <c r="AH56" s="3">
        <v>5.8429157516942274E-3</v>
      </c>
      <c r="AI56" s="3" t="s">
        <v>130</v>
      </c>
      <c r="AJ56" t="s">
        <v>131</v>
      </c>
    </row>
    <row r="57" spans="1:36" s="2" customFormat="1" x14ac:dyDescent="0.3">
      <c r="A57" s="2" t="s">
        <v>96</v>
      </c>
      <c r="B57" s="2">
        <v>0</v>
      </c>
      <c r="C57" s="2">
        <v>0</v>
      </c>
      <c r="D57" s="2">
        <v>0</v>
      </c>
      <c r="E57" s="2">
        <v>0</v>
      </c>
      <c r="F57" s="4" t="s">
        <v>42</v>
      </c>
      <c r="G57" t="s">
        <v>42</v>
      </c>
      <c r="H57" t="s">
        <v>42</v>
      </c>
      <c r="I57" t="s">
        <v>42</v>
      </c>
      <c r="J57" t="s">
        <v>42</v>
      </c>
      <c r="K57" t="s">
        <v>42</v>
      </c>
      <c r="L57" t="s">
        <v>42</v>
      </c>
      <c r="M57" t="s">
        <v>42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s="1"/>
      <c r="AE57" t="e">
        <v>#N/A</v>
      </c>
      <c r="AF57" s="1" t="e">
        <v>#N/A</v>
      </c>
      <c r="AG57" s="1" t="e">
        <v>#N/A</v>
      </c>
      <c r="AH57" s="3" t="e">
        <v>#N/A</v>
      </c>
      <c r="AI57" s="3" t="s">
        <v>126</v>
      </c>
      <c r="AJ57" t="s">
        <v>127</v>
      </c>
    </row>
    <row r="58" spans="1:36" s="2" customFormat="1" x14ac:dyDescent="0.3">
      <c r="A58" s="2" t="s">
        <v>97</v>
      </c>
      <c r="B58" s="2">
        <v>0</v>
      </c>
      <c r="C58" s="2">
        <v>0</v>
      </c>
      <c r="D58" s="2">
        <v>0</v>
      </c>
      <c r="E58" s="2">
        <v>0</v>
      </c>
      <c r="F58" s="4" t="s">
        <v>42</v>
      </c>
      <c r="G58" t="s">
        <v>42</v>
      </c>
      <c r="H58" t="s">
        <v>42</v>
      </c>
      <c r="I58" t="s">
        <v>42</v>
      </c>
      <c r="J58" t="s">
        <v>42</v>
      </c>
      <c r="K58" t="s">
        <v>42</v>
      </c>
      <c r="L58" t="s">
        <v>42</v>
      </c>
      <c r="M58" t="s">
        <v>42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s="1"/>
      <c r="AE58" t="e">
        <v>#N/A</v>
      </c>
      <c r="AF58" s="1" t="e">
        <v>#N/A</v>
      </c>
      <c r="AG58" s="1" t="e">
        <v>#N/A</v>
      </c>
      <c r="AH58" s="3" t="e">
        <v>#N/A</v>
      </c>
      <c r="AI58" s="3" t="s">
        <v>126</v>
      </c>
      <c r="AJ58" t="s">
        <v>127</v>
      </c>
    </row>
    <row r="59" spans="1:36" x14ac:dyDescent="0.3">
      <c r="A59" t="s">
        <v>98</v>
      </c>
      <c r="B59">
        <v>2023</v>
      </c>
      <c r="C59">
        <v>2023</v>
      </c>
      <c r="D59">
        <v>2022</v>
      </c>
      <c r="E59" s="2">
        <v>2021</v>
      </c>
      <c r="F59" s="1">
        <v>83964</v>
      </c>
      <c r="G59">
        <v>0</v>
      </c>
      <c r="H59">
        <v>3815.2179999999998</v>
      </c>
      <c r="I59">
        <v>162460</v>
      </c>
      <c r="J59">
        <v>0</v>
      </c>
      <c r="K59">
        <v>0</v>
      </c>
      <c r="L59">
        <v>0</v>
      </c>
      <c r="M59">
        <v>0</v>
      </c>
      <c r="N59">
        <v>0</v>
      </c>
      <c r="O59">
        <v>3895.9461000000001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244379.13</v>
      </c>
      <c r="Z59">
        <v>0</v>
      </c>
      <c r="AA59">
        <v>0</v>
      </c>
      <c r="AB59">
        <v>0</v>
      </c>
      <c r="AC59">
        <v>25505.0887</v>
      </c>
      <c r="AD59" s="1"/>
      <c r="AE59" t="s">
        <v>184</v>
      </c>
      <c r="AF59" s="1">
        <v>246825</v>
      </c>
      <c r="AG59" s="1">
        <v>193230.38280000002</v>
      </c>
      <c r="AH59" s="3">
        <v>0.78286390276511708</v>
      </c>
      <c r="AI59" s="3" t="s">
        <v>126</v>
      </c>
      <c r="AJ59" t="s">
        <v>156</v>
      </c>
    </row>
    <row r="60" spans="1:36" x14ac:dyDescent="0.3">
      <c r="A60" t="s">
        <v>99</v>
      </c>
      <c r="B60">
        <v>2023</v>
      </c>
      <c r="C60">
        <v>2023</v>
      </c>
      <c r="D60">
        <v>2022</v>
      </c>
      <c r="E60" s="2">
        <v>2021</v>
      </c>
      <c r="F60" s="1">
        <v>5507</v>
      </c>
      <c r="G60">
        <v>0</v>
      </c>
      <c r="H60">
        <v>3815.2179999999998</v>
      </c>
      <c r="I60">
        <v>162460</v>
      </c>
      <c r="J60">
        <v>0</v>
      </c>
      <c r="K60">
        <v>0</v>
      </c>
      <c r="L60">
        <v>0</v>
      </c>
      <c r="M60">
        <v>0</v>
      </c>
      <c r="N60">
        <v>0</v>
      </c>
      <c r="O60">
        <v>3895.9461000000001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244379.13</v>
      </c>
      <c r="Z60">
        <v>0</v>
      </c>
      <c r="AA60">
        <v>0</v>
      </c>
      <c r="AB60">
        <v>0</v>
      </c>
      <c r="AC60">
        <v>25505.0887</v>
      </c>
      <c r="AD60" s="1"/>
      <c r="AE60" t="s">
        <v>185</v>
      </c>
      <c r="AF60" s="1">
        <v>19638</v>
      </c>
      <c r="AG60" s="1">
        <v>420417.38280000002</v>
      </c>
      <c r="AH60" s="3">
        <v>21.408360464405746</v>
      </c>
      <c r="AI60" s="3" t="s">
        <v>126</v>
      </c>
      <c r="AJ60" t="s">
        <v>156</v>
      </c>
    </row>
    <row r="61" spans="1:36" x14ac:dyDescent="0.3">
      <c r="A61" t="s">
        <v>100</v>
      </c>
      <c r="B61">
        <v>2023</v>
      </c>
      <c r="C61">
        <v>2023</v>
      </c>
      <c r="D61">
        <v>2022</v>
      </c>
      <c r="E61" s="2">
        <v>2021</v>
      </c>
      <c r="F61" s="1">
        <v>71569</v>
      </c>
      <c r="G61">
        <v>0</v>
      </c>
      <c r="H61">
        <v>3815.2179999999998</v>
      </c>
      <c r="I61">
        <v>162666</v>
      </c>
      <c r="J61">
        <v>0</v>
      </c>
      <c r="K61">
        <v>0</v>
      </c>
      <c r="L61">
        <v>0</v>
      </c>
      <c r="M61">
        <v>0</v>
      </c>
      <c r="N61">
        <v>0.02</v>
      </c>
      <c r="O61">
        <v>3895.9461000000001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201188.17</v>
      </c>
      <c r="Z61">
        <v>0</v>
      </c>
      <c r="AA61">
        <v>0</v>
      </c>
      <c r="AB61">
        <v>0</v>
      </c>
      <c r="AC61">
        <v>25518.986099999998</v>
      </c>
      <c r="AD61" s="1"/>
      <c r="AE61" t="s">
        <v>186</v>
      </c>
      <c r="AF61" s="1">
        <v>72612</v>
      </c>
      <c r="AG61" s="1">
        <v>324472.34019999998</v>
      </c>
      <c r="AH61" s="3">
        <v>4.4685773728860241</v>
      </c>
      <c r="AI61" s="3" t="s">
        <v>126</v>
      </c>
      <c r="AJ61" t="s">
        <v>156</v>
      </c>
    </row>
    <row r="62" spans="1:36" x14ac:dyDescent="0.3">
      <c r="A62" t="s">
        <v>101</v>
      </c>
      <c r="B62">
        <v>2023</v>
      </c>
      <c r="C62">
        <v>2023</v>
      </c>
      <c r="D62">
        <v>2022</v>
      </c>
      <c r="E62" s="2">
        <v>2021</v>
      </c>
      <c r="F62" s="1">
        <v>5156</v>
      </c>
      <c r="G62">
        <v>0</v>
      </c>
      <c r="H62">
        <v>3815.2179999999998</v>
      </c>
      <c r="I62">
        <v>162666</v>
      </c>
      <c r="J62">
        <v>0</v>
      </c>
      <c r="K62">
        <v>0</v>
      </c>
      <c r="L62">
        <v>0</v>
      </c>
      <c r="M62">
        <v>0</v>
      </c>
      <c r="N62">
        <v>0.02</v>
      </c>
      <c r="O62">
        <v>3895.9461000000001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201188.17</v>
      </c>
      <c r="Z62">
        <v>0</v>
      </c>
      <c r="AA62">
        <v>0</v>
      </c>
      <c r="AB62">
        <v>0</v>
      </c>
      <c r="AC62">
        <v>25518.986099999998</v>
      </c>
      <c r="AD62" s="1"/>
      <c r="AE62" t="s">
        <v>187</v>
      </c>
      <c r="AF62" s="1">
        <v>103282</v>
      </c>
      <c r="AG62" s="1">
        <v>293802.34019999998</v>
      </c>
      <c r="AH62" s="3">
        <v>2.8446616080246314</v>
      </c>
      <c r="AI62" s="3" t="s">
        <v>126</v>
      </c>
      <c r="AJ62" t="s">
        <v>156</v>
      </c>
    </row>
    <row r="63" spans="1:36" x14ac:dyDescent="0.3">
      <c r="A63" t="s">
        <v>102</v>
      </c>
      <c r="B63">
        <v>2022</v>
      </c>
      <c r="C63">
        <v>2022</v>
      </c>
      <c r="D63">
        <v>2021</v>
      </c>
      <c r="E63" s="2">
        <v>2021</v>
      </c>
      <c r="F63" s="4">
        <v>1538</v>
      </c>
      <c r="G63">
        <v>24.1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386.84399999999999</v>
      </c>
      <c r="O63">
        <v>525.6848</v>
      </c>
      <c r="P63">
        <v>7.9980000000000002</v>
      </c>
      <c r="Q63">
        <v>0</v>
      </c>
      <c r="R63">
        <v>0</v>
      </c>
      <c r="S63">
        <v>0</v>
      </c>
      <c r="T63">
        <v>0</v>
      </c>
      <c r="U63">
        <v>7.5419999999999998</v>
      </c>
      <c r="V63">
        <v>0</v>
      </c>
      <c r="W63">
        <v>0</v>
      </c>
      <c r="X63">
        <v>222.81299999999999</v>
      </c>
      <c r="Y63">
        <v>0</v>
      </c>
      <c r="Z63">
        <v>0</v>
      </c>
      <c r="AA63">
        <v>0</v>
      </c>
      <c r="AB63">
        <v>0</v>
      </c>
      <c r="AC63">
        <v>0</v>
      </c>
      <c r="AD63" s="1"/>
      <c r="AE63" t="s">
        <v>188</v>
      </c>
      <c r="AF63" s="1">
        <v>1042</v>
      </c>
      <c r="AG63" s="1">
        <v>132.98180000000002</v>
      </c>
      <c r="AH63" s="3">
        <v>0.12762168905950097</v>
      </c>
      <c r="AI63" s="3" t="s">
        <v>126</v>
      </c>
      <c r="AJ63" t="s">
        <v>131</v>
      </c>
    </row>
    <row r="64" spans="1:36" x14ac:dyDescent="0.3">
      <c r="A64" t="s">
        <v>103</v>
      </c>
      <c r="B64">
        <v>2022</v>
      </c>
      <c r="C64">
        <v>2022</v>
      </c>
      <c r="D64">
        <v>2021</v>
      </c>
      <c r="E64" s="2">
        <v>2021</v>
      </c>
      <c r="F64" s="1">
        <v>2228</v>
      </c>
      <c r="G64">
        <v>0.1</v>
      </c>
      <c r="H64">
        <v>0</v>
      </c>
      <c r="I64">
        <v>0</v>
      </c>
      <c r="J64">
        <v>0</v>
      </c>
      <c r="K64">
        <v>24.4</v>
      </c>
      <c r="L64">
        <v>0</v>
      </c>
      <c r="M64">
        <v>0</v>
      </c>
      <c r="N64">
        <v>2030.9549999999999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 s="1"/>
      <c r="AE64" t="s">
        <v>189</v>
      </c>
      <c r="AF64" s="1">
        <v>2090</v>
      </c>
      <c r="AG64" s="1">
        <v>-34.545000000000073</v>
      </c>
      <c r="AH64" s="3">
        <v>1.6528708133971327E-2</v>
      </c>
      <c r="AI64" s="3" t="s">
        <v>130</v>
      </c>
      <c r="AJ64" t="s">
        <v>131</v>
      </c>
    </row>
    <row r="65" spans="1:36" x14ac:dyDescent="0.3">
      <c r="A65" t="s">
        <v>104</v>
      </c>
      <c r="B65">
        <v>2022</v>
      </c>
      <c r="C65">
        <v>2022</v>
      </c>
      <c r="D65">
        <v>2021</v>
      </c>
      <c r="E65" s="2">
        <v>2021</v>
      </c>
      <c r="F65" s="4">
        <v>690</v>
      </c>
      <c r="G65">
        <v>284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65.145600000000002</v>
      </c>
      <c r="P65">
        <v>1.998</v>
      </c>
      <c r="Q65">
        <v>0</v>
      </c>
      <c r="R65">
        <v>47.8889</v>
      </c>
      <c r="S65">
        <v>0.6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 s="1"/>
      <c r="AE65" t="s">
        <v>190</v>
      </c>
      <c r="AF65" s="1">
        <v>404</v>
      </c>
      <c r="AG65" s="1">
        <v>-4.3675000000000068</v>
      </c>
      <c r="AH65" s="3">
        <v>1.0810643564356452E-2</v>
      </c>
      <c r="AI65" s="3" t="s">
        <v>130</v>
      </c>
      <c r="AJ65" t="s">
        <v>131</v>
      </c>
    </row>
    <row r="66" spans="1:36" x14ac:dyDescent="0.3">
      <c r="A66" t="s">
        <v>105</v>
      </c>
      <c r="B66">
        <v>2022</v>
      </c>
      <c r="C66">
        <v>2022</v>
      </c>
      <c r="D66">
        <v>2021</v>
      </c>
      <c r="E66" s="2">
        <v>2021</v>
      </c>
      <c r="F66" s="4">
        <v>1909</v>
      </c>
      <c r="G66">
        <v>685.5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827.15300000000002</v>
      </c>
      <c r="O66">
        <v>199.18870000000001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5.7000000000000002E-2</v>
      </c>
      <c r="Y66">
        <v>0</v>
      </c>
      <c r="Z66">
        <v>0</v>
      </c>
      <c r="AA66">
        <v>0</v>
      </c>
      <c r="AB66">
        <v>0</v>
      </c>
      <c r="AC66">
        <v>0</v>
      </c>
      <c r="AD66" s="1"/>
      <c r="AE66" t="s">
        <v>191</v>
      </c>
      <c r="AF66" s="1">
        <v>1562</v>
      </c>
      <c r="AG66" s="1">
        <v>149.89869999999996</v>
      </c>
      <c r="AH66" s="3">
        <v>9.5965877080665785E-2</v>
      </c>
      <c r="AI66" s="3" t="s">
        <v>130</v>
      </c>
      <c r="AJ66" t="s">
        <v>131</v>
      </c>
    </row>
    <row r="67" spans="1:36" x14ac:dyDescent="0.3">
      <c r="A67" t="s">
        <v>106</v>
      </c>
      <c r="B67">
        <v>2022</v>
      </c>
      <c r="C67">
        <v>2022</v>
      </c>
      <c r="D67">
        <v>2021</v>
      </c>
      <c r="E67" s="2">
        <v>2021</v>
      </c>
      <c r="F67" s="4">
        <v>1405</v>
      </c>
      <c r="G67">
        <v>58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194.39400000000001</v>
      </c>
      <c r="O67">
        <v>968.49120000000005</v>
      </c>
      <c r="P67">
        <v>0</v>
      </c>
      <c r="Q67">
        <v>0</v>
      </c>
      <c r="R67">
        <v>0</v>
      </c>
      <c r="S67">
        <v>0</v>
      </c>
      <c r="T67">
        <v>0</v>
      </c>
      <c r="U67">
        <v>0.67200000000000004</v>
      </c>
      <c r="V67">
        <v>0</v>
      </c>
      <c r="W67">
        <v>0</v>
      </c>
      <c r="X67">
        <v>0.05</v>
      </c>
      <c r="Y67">
        <v>0</v>
      </c>
      <c r="Z67">
        <v>0</v>
      </c>
      <c r="AA67">
        <v>0</v>
      </c>
      <c r="AB67">
        <v>0</v>
      </c>
      <c r="AC67">
        <v>0</v>
      </c>
      <c r="AD67" s="1"/>
      <c r="AE67" t="s">
        <v>192</v>
      </c>
      <c r="AF67" s="1">
        <v>1219</v>
      </c>
      <c r="AG67" s="1">
        <v>2.6072000000001481</v>
      </c>
      <c r="AH67" s="3">
        <v>2.1388022969648468E-3</v>
      </c>
      <c r="AI67" s="3" t="s">
        <v>130</v>
      </c>
      <c r="AJ67" t="s">
        <v>131</v>
      </c>
    </row>
    <row r="68" spans="1:36" x14ac:dyDescent="0.3">
      <c r="A68" t="s">
        <v>107</v>
      </c>
      <c r="B68">
        <v>2022</v>
      </c>
      <c r="C68">
        <v>2022</v>
      </c>
      <c r="D68">
        <v>2021</v>
      </c>
      <c r="E68" s="2">
        <v>2021</v>
      </c>
      <c r="F68" s="4">
        <v>1398</v>
      </c>
      <c r="G68">
        <v>1120.9000000000001</v>
      </c>
      <c r="H68">
        <v>0</v>
      </c>
      <c r="I68">
        <v>0</v>
      </c>
      <c r="J68">
        <v>0</v>
      </c>
      <c r="K68">
        <v>0.45</v>
      </c>
      <c r="L68">
        <v>0</v>
      </c>
      <c r="M68">
        <v>0</v>
      </c>
      <c r="N68">
        <v>43.564999999999998</v>
      </c>
      <c r="O68">
        <v>289.53739999999999</v>
      </c>
      <c r="P68">
        <v>0</v>
      </c>
      <c r="Q68">
        <v>0</v>
      </c>
      <c r="R68">
        <v>50.844999999999999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 s="1"/>
      <c r="AE68" t="s">
        <v>193</v>
      </c>
      <c r="AF68" s="1">
        <v>1524</v>
      </c>
      <c r="AG68" s="1">
        <v>-18.702599999999848</v>
      </c>
      <c r="AH68" s="3">
        <v>1.2272047244094388E-2</v>
      </c>
      <c r="AI68" s="3" t="s">
        <v>130</v>
      </c>
      <c r="AJ68" t="s">
        <v>131</v>
      </c>
    </row>
    <row r="69" spans="1:36" x14ac:dyDescent="0.3">
      <c r="A69" t="s">
        <v>108</v>
      </c>
      <c r="B69">
        <v>2022</v>
      </c>
      <c r="C69">
        <v>2022</v>
      </c>
      <c r="D69">
        <v>2021</v>
      </c>
      <c r="E69" s="2">
        <v>2021</v>
      </c>
      <c r="F69" s="4">
        <v>3109</v>
      </c>
      <c r="G69">
        <v>299.2</v>
      </c>
      <c r="H69">
        <v>0</v>
      </c>
      <c r="I69">
        <v>0</v>
      </c>
      <c r="J69">
        <v>0</v>
      </c>
      <c r="K69">
        <v>20.83</v>
      </c>
      <c r="L69">
        <v>0</v>
      </c>
      <c r="M69">
        <v>0</v>
      </c>
      <c r="N69">
        <v>2901.0920000000001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 s="1"/>
      <c r="AE69" t="s">
        <v>194</v>
      </c>
      <c r="AF69" s="1">
        <v>3219</v>
      </c>
      <c r="AG69" s="1">
        <v>2.1220000000002983</v>
      </c>
      <c r="AH69" s="3">
        <v>6.5921093507309667E-4</v>
      </c>
      <c r="AI69" s="3" t="s">
        <v>130</v>
      </c>
      <c r="AJ69" t="s">
        <v>131</v>
      </c>
    </row>
    <row r="70" spans="1:36" x14ac:dyDescent="0.3">
      <c r="A70" t="s">
        <v>109</v>
      </c>
      <c r="B70">
        <v>2022</v>
      </c>
      <c r="C70">
        <v>2022</v>
      </c>
      <c r="D70">
        <v>2021</v>
      </c>
      <c r="E70" s="2">
        <v>2021</v>
      </c>
      <c r="F70" s="1">
        <v>9144.4</v>
      </c>
      <c r="G70">
        <v>240.1</v>
      </c>
      <c r="H70">
        <v>919.48149999999998</v>
      </c>
      <c r="I70">
        <v>123</v>
      </c>
      <c r="J70">
        <v>0</v>
      </c>
      <c r="K70">
        <v>0</v>
      </c>
      <c r="L70">
        <v>0</v>
      </c>
      <c r="M70">
        <v>0</v>
      </c>
      <c r="N70">
        <v>36.835999999999999</v>
      </c>
      <c r="O70">
        <v>547.46019999999999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6759.5950000000003</v>
      </c>
      <c r="Y70">
        <v>0.03</v>
      </c>
      <c r="Z70">
        <v>0</v>
      </c>
      <c r="AA70">
        <v>0</v>
      </c>
      <c r="AB70">
        <v>0</v>
      </c>
      <c r="AC70">
        <v>0</v>
      </c>
      <c r="AD70" s="1"/>
      <c r="AE70" t="s">
        <v>195</v>
      </c>
      <c r="AF70" s="1">
        <v>8841</v>
      </c>
      <c r="AG70" s="1">
        <v>-214.49729999999909</v>
      </c>
      <c r="AH70" s="3">
        <v>2.4261655921275771E-2</v>
      </c>
      <c r="AI70" s="3" t="s">
        <v>130</v>
      </c>
      <c r="AJ70" t="s">
        <v>131</v>
      </c>
    </row>
    <row r="71" spans="1:36" x14ac:dyDescent="0.3">
      <c r="A71" t="s">
        <v>110</v>
      </c>
      <c r="B71">
        <v>2022</v>
      </c>
      <c r="C71">
        <v>2022</v>
      </c>
      <c r="D71">
        <v>2021</v>
      </c>
      <c r="E71" s="2">
        <v>2021</v>
      </c>
      <c r="F71" s="4">
        <v>393</v>
      </c>
      <c r="G71">
        <v>0</v>
      </c>
      <c r="H71">
        <v>23.7012</v>
      </c>
      <c r="I71">
        <v>314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9.0163000000000011</v>
      </c>
      <c r="AD71" s="1"/>
      <c r="AE71" t="s">
        <v>196</v>
      </c>
      <c r="AF71" s="1">
        <v>424</v>
      </c>
      <c r="AG71" s="1">
        <v>-77.282500000000027</v>
      </c>
      <c r="AH71" s="3">
        <v>0.18227004716981138</v>
      </c>
      <c r="AI71" s="3" t="s">
        <v>126</v>
      </c>
      <c r="AJ71" t="s">
        <v>131</v>
      </c>
    </row>
    <row r="72" spans="1:36" s="2" customFormat="1" x14ac:dyDescent="0.3">
      <c r="A72" s="2" t="s">
        <v>111</v>
      </c>
      <c r="B72" s="2">
        <v>0</v>
      </c>
      <c r="C72" s="2">
        <v>0</v>
      </c>
      <c r="D72" s="2">
        <v>0</v>
      </c>
      <c r="E72" s="2">
        <v>0</v>
      </c>
      <c r="F72" s="4" t="s">
        <v>42</v>
      </c>
      <c r="G72" t="s">
        <v>42</v>
      </c>
      <c r="H72" t="s">
        <v>42</v>
      </c>
      <c r="I72" t="s">
        <v>42</v>
      </c>
      <c r="J72" t="s">
        <v>42</v>
      </c>
      <c r="K72" t="s">
        <v>42</v>
      </c>
      <c r="L72" t="s">
        <v>42</v>
      </c>
      <c r="M72" t="s">
        <v>42</v>
      </c>
      <c r="N72" t="s">
        <v>42</v>
      </c>
      <c r="O72" t="s">
        <v>42</v>
      </c>
      <c r="P72" t="s">
        <v>42</v>
      </c>
      <c r="Q72" t="s">
        <v>42</v>
      </c>
      <c r="R72" t="s">
        <v>42</v>
      </c>
      <c r="S72" t="s">
        <v>42</v>
      </c>
      <c r="T72" t="s">
        <v>42</v>
      </c>
      <c r="U72" t="s">
        <v>42</v>
      </c>
      <c r="V72" t="s">
        <v>42</v>
      </c>
      <c r="W72" t="s">
        <v>42</v>
      </c>
      <c r="X72" t="s">
        <v>42</v>
      </c>
      <c r="Y72" t="s">
        <v>42</v>
      </c>
      <c r="Z72" t="s">
        <v>42</v>
      </c>
      <c r="AA72" t="s">
        <v>42</v>
      </c>
      <c r="AB72" t="s">
        <v>42</v>
      </c>
      <c r="AC72" t="s">
        <v>42</v>
      </c>
      <c r="AD72" s="1"/>
      <c r="AE72" t="e">
        <v>#N/A</v>
      </c>
      <c r="AF72" s="1" t="e">
        <v>#N/A</v>
      </c>
      <c r="AG72" s="1" t="e">
        <v>#N/A</v>
      </c>
      <c r="AH72" s="3" t="e">
        <v>#N/A</v>
      </c>
      <c r="AI72" s="3" t="s">
        <v>126</v>
      </c>
      <c r="AJ72" t="s">
        <v>127</v>
      </c>
    </row>
    <row r="73" spans="1:36" x14ac:dyDescent="0.3">
      <c r="A73" t="s">
        <v>112</v>
      </c>
      <c r="B73">
        <v>2022</v>
      </c>
      <c r="C73">
        <v>2022</v>
      </c>
      <c r="D73">
        <v>2021</v>
      </c>
      <c r="E73" s="2">
        <v>2021</v>
      </c>
      <c r="F73" s="1">
        <v>285000</v>
      </c>
      <c r="G73">
        <v>0</v>
      </c>
      <c r="H73">
        <v>8929.6200000000008</v>
      </c>
      <c r="I73">
        <v>26508</v>
      </c>
      <c r="J73">
        <v>24309.731</v>
      </c>
      <c r="K73">
        <v>0</v>
      </c>
      <c r="L73">
        <v>12514.035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11140.873</v>
      </c>
      <c r="W73">
        <v>28820.06</v>
      </c>
      <c r="X73">
        <v>0</v>
      </c>
      <c r="Y73">
        <v>0</v>
      </c>
      <c r="Z73">
        <v>60607.716999999997</v>
      </c>
      <c r="AA73">
        <v>0</v>
      </c>
      <c r="AB73">
        <v>45716</v>
      </c>
      <c r="AC73">
        <v>41863.569300000003</v>
      </c>
      <c r="AD73" s="1"/>
      <c r="AE73" t="s">
        <v>197</v>
      </c>
      <c r="AF73" s="1">
        <v>271531</v>
      </c>
      <c r="AG73" s="1">
        <v>-11121.394700000004</v>
      </c>
      <c r="AH73" s="3">
        <v>4.0958103126346547E-2</v>
      </c>
      <c r="AI73" s="3" t="s">
        <v>130</v>
      </c>
      <c r="AJ73" t="s">
        <v>131</v>
      </c>
    </row>
    <row r="74" spans="1:36" x14ac:dyDescent="0.3">
      <c r="A74" t="s">
        <v>113</v>
      </c>
      <c r="B74">
        <v>2022</v>
      </c>
      <c r="C74">
        <v>2022</v>
      </c>
      <c r="D74">
        <v>2021</v>
      </c>
      <c r="E74" s="2">
        <v>2021</v>
      </c>
      <c r="F74" s="1">
        <v>3480</v>
      </c>
      <c r="G74">
        <v>0</v>
      </c>
      <c r="H74">
        <v>2.0859999999999999</v>
      </c>
      <c r="I74">
        <v>0</v>
      </c>
      <c r="J74">
        <v>0</v>
      </c>
      <c r="K74">
        <v>0</v>
      </c>
      <c r="L74">
        <v>0</v>
      </c>
      <c r="M74">
        <v>570.30418999999995</v>
      </c>
      <c r="N74">
        <v>0</v>
      </c>
      <c r="O74">
        <v>0</v>
      </c>
      <c r="P74">
        <v>0</v>
      </c>
      <c r="Q74">
        <v>44.7</v>
      </c>
      <c r="R74">
        <v>0</v>
      </c>
      <c r="S74">
        <v>0</v>
      </c>
      <c r="T74">
        <v>2357</v>
      </c>
      <c r="U74">
        <v>0</v>
      </c>
      <c r="V74">
        <v>0</v>
      </c>
      <c r="W74">
        <v>0</v>
      </c>
      <c r="X74">
        <v>0</v>
      </c>
      <c r="Y74">
        <v>385.01</v>
      </c>
      <c r="Z74">
        <v>0</v>
      </c>
      <c r="AA74">
        <v>0</v>
      </c>
      <c r="AB74">
        <v>0</v>
      </c>
      <c r="AC74">
        <v>0</v>
      </c>
      <c r="AD74" s="1"/>
      <c r="AE74" t="s">
        <v>198</v>
      </c>
      <c r="AF74" s="1">
        <v>3420</v>
      </c>
      <c r="AG74" s="1">
        <v>-60.899809999999889</v>
      </c>
      <c r="AH74" s="3">
        <v>1.780696198830406E-2</v>
      </c>
      <c r="AI74" s="3" t="s">
        <v>130</v>
      </c>
      <c r="AJ74" t="s">
        <v>131</v>
      </c>
    </row>
    <row r="75" spans="1:36" x14ac:dyDescent="0.3">
      <c r="A75" t="s">
        <v>114</v>
      </c>
      <c r="B75">
        <v>2022</v>
      </c>
      <c r="C75">
        <v>2022</v>
      </c>
      <c r="D75">
        <v>2021</v>
      </c>
      <c r="E75" s="2">
        <v>2021</v>
      </c>
      <c r="F75" s="1">
        <v>608</v>
      </c>
      <c r="G75">
        <v>0</v>
      </c>
      <c r="H75">
        <v>0</v>
      </c>
      <c r="I75">
        <v>0</v>
      </c>
      <c r="J75">
        <v>0</v>
      </c>
      <c r="K75">
        <v>177.79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152.65</v>
      </c>
      <c r="AB75">
        <v>0</v>
      </c>
      <c r="AC75">
        <v>0</v>
      </c>
      <c r="AD75" s="1"/>
      <c r="AE75" t="s">
        <v>199</v>
      </c>
      <c r="AF75" s="1">
        <v>721.91029000000003</v>
      </c>
      <c r="AG75" s="1">
        <v>-391.47029000000003</v>
      </c>
      <c r="AH75" s="3">
        <v>0.54226999590212244</v>
      </c>
      <c r="AI75" s="3" t="s">
        <v>126</v>
      </c>
      <c r="AJ75" t="s">
        <v>131</v>
      </c>
    </row>
    <row r="76" spans="1:36" x14ac:dyDescent="0.3">
      <c r="A76" t="s">
        <v>115</v>
      </c>
      <c r="B76">
        <v>2022</v>
      </c>
      <c r="C76">
        <v>2022</v>
      </c>
      <c r="D76">
        <v>2021</v>
      </c>
      <c r="E76" s="2">
        <v>2021</v>
      </c>
      <c r="F76" s="1">
        <v>23879</v>
      </c>
      <c r="G76">
        <v>0</v>
      </c>
      <c r="H76">
        <v>0</v>
      </c>
      <c r="I76">
        <v>0</v>
      </c>
      <c r="J76">
        <v>0</v>
      </c>
      <c r="K76">
        <v>0.82999999999999985</v>
      </c>
      <c r="L76">
        <v>0</v>
      </c>
      <c r="M76">
        <v>0</v>
      </c>
      <c r="N76">
        <v>0</v>
      </c>
      <c r="O76">
        <v>0</v>
      </c>
      <c r="P76">
        <v>0.999</v>
      </c>
      <c r="Q76">
        <v>0</v>
      </c>
      <c r="R76">
        <v>0</v>
      </c>
      <c r="S76">
        <v>0.65</v>
      </c>
      <c r="T76">
        <v>0</v>
      </c>
      <c r="U76">
        <v>0.60099999999999998</v>
      </c>
      <c r="V76">
        <v>0</v>
      </c>
      <c r="W76">
        <v>0</v>
      </c>
      <c r="X76">
        <v>4.6520000000000001</v>
      </c>
      <c r="Y76">
        <v>0</v>
      </c>
      <c r="Z76">
        <v>0</v>
      </c>
      <c r="AA76">
        <v>0.21</v>
      </c>
      <c r="AB76">
        <v>0</v>
      </c>
      <c r="AC76">
        <v>0</v>
      </c>
      <c r="AD76" s="1"/>
      <c r="AE76" t="s">
        <v>200</v>
      </c>
      <c r="AF76" s="1">
        <v>20155.770509999998</v>
      </c>
      <c r="AG76" s="1">
        <v>-20147.828509999999</v>
      </c>
      <c r="AH76" s="3">
        <v>0.99960596892110576</v>
      </c>
      <c r="AI76" s="3" t="s">
        <v>126</v>
      </c>
      <c r="AJ76" t="s">
        <v>131</v>
      </c>
    </row>
    <row r="77" spans="1:36" x14ac:dyDescent="0.3">
      <c r="A77" t="s">
        <v>116</v>
      </c>
      <c r="B77">
        <v>2022</v>
      </c>
      <c r="C77">
        <v>2022</v>
      </c>
      <c r="D77">
        <v>2021</v>
      </c>
      <c r="E77" s="2">
        <v>2021</v>
      </c>
      <c r="F77" s="1">
        <v>1136.9897688498199</v>
      </c>
      <c r="G77">
        <v>0</v>
      </c>
      <c r="H77">
        <v>0</v>
      </c>
      <c r="I77">
        <v>10</v>
      </c>
      <c r="J77">
        <v>0</v>
      </c>
      <c r="K77">
        <v>0</v>
      </c>
      <c r="L77">
        <v>0</v>
      </c>
      <c r="M77">
        <v>0</v>
      </c>
      <c r="N77">
        <v>9.8119999999999994</v>
      </c>
      <c r="O77">
        <v>387.35449999999997</v>
      </c>
      <c r="P77">
        <v>0</v>
      </c>
      <c r="Q77">
        <v>0</v>
      </c>
      <c r="R77">
        <v>127.67910000000001</v>
      </c>
      <c r="S77">
        <v>0</v>
      </c>
      <c r="T77">
        <v>0</v>
      </c>
      <c r="U77">
        <v>0</v>
      </c>
      <c r="V77">
        <v>0</v>
      </c>
      <c r="W77">
        <v>0</v>
      </c>
      <c r="X77">
        <v>13.744</v>
      </c>
      <c r="Y77">
        <v>0</v>
      </c>
      <c r="Z77">
        <v>0</v>
      </c>
      <c r="AA77">
        <v>0</v>
      </c>
      <c r="AB77">
        <v>0</v>
      </c>
      <c r="AC77">
        <v>0</v>
      </c>
      <c r="AD77" s="1"/>
      <c r="AE77" t="s">
        <v>201</v>
      </c>
      <c r="AF77" s="1">
        <v>544.19399999999996</v>
      </c>
      <c r="AG77" s="1">
        <v>4.3956000000000586</v>
      </c>
      <c r="AH77" s="3">
        <v>8.0772665630272633E-3</v>
      </c>
      <c r="AI77" s="3" t="s">
        <v>130</v>
      </c>
      <c r="AJ77" t="s">
        <v>131</v>
      </c>
    </row>
    <row r="78" spans="1:36" x14ac:dyDescent="0.3">
      <c r="A78" t="s">
        <v>117</v>
      </c>
      <c r="B78">
        <v>2022</v>
      </c>
      <c r="C78">
        <v>2022</v>
      </c>
      <c r="D78">
        <v>2021</v>
      </c>
      <c r="E78" s="2">
        <v>2021</v>
      </c>
      <c r="F78" s="1">
        <v>7377</v>
      </c>
      <c r="G78">
        <v>81.7</v>
      </c>
      <c r="H78">
        <v>0</v>
      </c>
      <c r="I78">
        <v>3</v>
      </c>
      <c r="J78">
        <v>0</v>
      </c>
      <c r="K78">
        <v>4.29</v>
      </c>
      <c r="L78">
        <v>0</v>
      </c>
      <c r="M78">
        <v>0</v>
      </c>
      <c r="N78">
        <v>2668.962</v>
      </c>
      <c r="O78">
        <v>335.14460000000003</v>
      </c>
      <c r="P78">
        <v>0</v>
      </c>
      <c r="Q78">
        <v>0</v>
      </c>
      <c r="R78">
        <v>2474.6986000000002</v>
      </c>
      <c r="S78">
        <v>0</v>
      </c>
      <c r="T78">
        <v>0</v>
      </c>
      <c r="U78">
        <v>0.746</v>
      </c>
      <c r="V78">
        <v>0</v>
      </c>
      <c r="W78">
        <v>0</v>
      </c>
      <c r="X78">
        <v>130.97</v>
      </c>
      <c r="Y78">
        <v>0</v>
      </c>
      <c r="Z78">
        <v>1.4750000000000001</v>
      </c>
      <c r="AA78">
        <v>0</v>
      </c>
      <c r="AB78">
        <v>0</v>
      </c>
      <c r="AC78">
        <v>0</v>
      </c>
      <c r="AD78" s="1"/>
      <c r="AE78" t="s">
        <v>202</v>
      </c>
      <c r="AF78" s="1">
        <v>5931</v>
      </c>
      <c r="AG78" s="1">
        <v>-230.01379999999881</v>
      </c>
      <c r="AH78" s="3">
        <v>3.8781621986174138E-2</v>
      </c>
      <c r="AI78" s="3" t="s">
        <v>130</v>
      </c>
      <c r="AJ78" t="s">
        <v>131</v>
      </c>
    </row>
    <row r="79" spans="1:36" x14ac:dyDescent="0.3">
      <c r="A79" t="s">
        <v>118</v>
      </c>
      <c r="B79">
        <v>2022</v>
      </c>
      <c r="C79">
        <v>2022</v>
      </c>
      <c r="D79">
        <v>2021</v>
      </c>
      <c r="E79" s="2">
        <v>2021</v>
      </c>
      <c r="F79" s="1">
        <v>31137.282999999999</v>
      </c>
      <c r="G79">
        <v>256.60000000000002</v>
      </c>
      <c r="H79">
        <v>277.32080000000002</v>
      </c>
      <c r="I79">
        <v>3520</v>
      </c>
      <c r="J79">
        <v>0</v>
      </c>
      <c r="K79">
        <v>0</v>
      </c>
      <c r="L79">
        <v>0</v>
      </c>
      <c r="M79">
        <v>24.731000000000002</v>
      </c>
      <c r="N79">
        <v>1985.9860000000001</v>
      </c>
      <c r="O79">
        <v>12493.5345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20.106000000000002</v>
      </c>
      <c r="W79">
        <v>0</v>
      </c>
      <c r="X79">
        <v>1128.894</v>
      </c>
      <c r="Y79">
        <v>1673.73</v>
      </c>
      <c r="Z79">
        <v>0</v>
      </c>
      <c r="AA79">
        <v>0</v>
      </c>
      <c r="AB79">
        <v>0</v>
      </c>
      <c r="AC79">
        <v>28.3962</v>
      </c>
      <c r="AD79" s="1"/>
      <c r="AE79" t="s">
        <v>203</v>
      </c>
      <c r="AF79" s="1">
        <v>17761.86</v>
      </c>
      <c r="AG79" s="1">
        <v>3647.4384999999966</v>
      </c>
      <c r="AH79" s="3">
        <v>0.20535228292532406</v>
      </c>
      <c r="AI79" s="3" t="s">
        <v>126</v>
      </c>
      <c r="AJ79" t="s">
        <v>131</v>
      </c>
    </row>
    <row r="80" spans="1:36" s="5" customFormat="1" x14ac:dyDescent="0.3">
      <c r="A80" s="5" t="s">
        <v>119</v>
      </c>
      <c r="B80" s="5">
        <v>2022</v>
      </c>
      <c r="C80" s="5">
        <v>2022</v>
      </c>
      <c r="D80" s="5">
        <v>2021</v>
      </c>
      <c r="E80" s="5">
        <v>2021</v>
      </c>
      <c r="F80" s="1">
        <v>50951</v>
      </c>
      <c r="G80" s="5">
        <v>4.5999999999999996</v>
      </c>
      <c r="H80" s="5">
        <v>6853.9754999999996</v>
      </c>
      <c r="I80" s="5">
        <v>2963</v>
      </c>
      <c r="J80" s="5">
        <v>0</v>
      </c>
      <c r="K80" s="5">
        <v>15.24</v>
      </c>
      <c r="L80" s="5">
        <v>0</v>
      </c>
      <c r="M80" s="5">
        <v>30.500640000000001</v>
      </c>
      <c r="N80" s="5">
        <v>10746.849</v>
      </c>
      <c r="O80" s="5">
        <v>11134.594999999999</v>
      </c>
      <c r="P80" s="5">
        <v>0</v>
      </c>
      <c r="Q80" s="5">
        <v>0</v>
      </c>
      <c r="R80" s="5">
        <v>123.5938</v>
      </c>
      <c r="S80" s="5">
        <v>0</v>
      </c>
      <c r="T80" s="5">
        <v>0</v>
      </c>
      <c r="U80" s="5">
        <v>0</v>
      </c>
      <c r="V80" s="5">
        <v>3.4609999999999999</v>
      </c>
      <c r="W80" s="5">
        <v>0</v>
      </c>
      <c r="X80" s="5">
        <v>179.756</v>
      </c>
      <c r="Y80" s="5">
        <v>39324.769999999997</v>
      </c>
      <c r="Z80" s="5">
        <v>0</v>
      </c>
      <c r="AA80" s="5">
        <v>0</v>
      </c>
      <c r="AB80" s="5">
        <v>0</v>
      </c>
      <c r="AC80" s="5">
        <v>886.63079999999991</v>
      </c>
      <c r="AD80" s="1"/>
      <c r="AE80" s="5" t="s">
        <v>204</v>
      </c>
      <c r="AF80" s="1">
        <v>73791</v>
      </c>
      <c r="AG80" s="6">
        <v>-1524.0282600000064</v>
      </c>
      <c r="AH80" s="3">
        <v>2.0653308127007445E-2</v>
      </c>
      <c r="AI80" s="7" t="s">
        <v>130</v>
      </c>
      <c r="AJ80" s="5" t="s">
        <v>131</v>
      </c>
    </row>
    <row r="81" spans="1:37" x14ac:dyDescent="0.3">
      <c r="AD81" s="1"/>
      <c r="AE81" s="1"/>
      <c r="AF81" s="1" t="e">
        <v>#N/A</v>
      </c>
      <c r="AH81" s="8" t="e">
        <v>#N/A</v>
      </c>
      <c r="AI81" s="8"/>
    </row>
    <row r="82" spans="1:37" x14ac:dyDescent="0.3">
      <c r="AD82" s="1"/>
      <c r="AE82" s="1"/>
      <c r="AH82" s="3"/>
      <c r="AI82" s="8"/>
    </row>
    <row r="83" spans="1:37" x14ac:dyDescent="0.3">
      <c r="A83" t="s">
        <v>0</v>
      </c>
      <c r="C83" s="9" t="s">
        <v>120</v>
      </c>
      <c r="D83" t="s">
        <v>121</v>
      </c>
      <c r="F83" s="1" t="s">
        <v>122</v>
      </c>
      <c r="G83" t="s">
        <v>7</v>
      </c>
      <c r="H83" t="s">
        <v>8</v>
      </c>
      <c r="I83" t="s">
        <v>9</v>
      </c>
      <c r="J83" t="s">
        <v>10</v>
      </c>
      <c r="K83" t="s">
        <v>11</v>
      </c>
      <c r="L83" t="s">
        <v>12</v>
      </c>
      <c r="M83" t="s">
        <v>13</v>
      </c>
      <c r="N83" t="s">
        <v>14</v>
      </c>
      <c r="O83" t="s">
        <v>15</v>
      </c>
      <c r="P83" t="s">
        <v>16</v>
      </c>
      <c r="Q83" t="s">
        <v>17</v>
      </c>
      <c r="R83" t="s">
        <v>18</v>
      </c>
      <c r="S83" t="s">
        <v>19</v>
      </c>
      <c r="T83" t="s">
        <v>20</v>
      </c>
      <c r="U83" t="s">
        <v>21</v>
      </c>
      <c r="V83" t="s">
        <v>22</v>
      </c>
      <c r="W83" t="s">
        <v>23</v>
      </c>
      <c r="X83" t="s">
        <v>24</v>
      </c>
      <c r="Y83" t="s">
        <v>25</v>
      </c>
      <c r="Z83" t="s">
        <v>26</v>
      </c>
      <c r="AA83" t="s">
        <v>27</v>
      </c>
      <c r="AB83" t="s">
        <v>28</v>
      </c>
      <c r="AC83" t="s">
        <v>29</v>
      </c>
      <c r="AD83" t="s">
        <v>123</v>
      </c>
      <c r="AE83" t="s">
        <v>31</v>
      </c>
      <c r="AF83" s="1" t="s">
        <v>124</v>
      </c>
      <c r="AH83" s="3"/>
      <c r="AI83" s="10" t="s">
        <v>35</v>
      </c>
      <c r="AJ83" t="s">
        <v>36</v>
      </c>
      <c r="AK83" t="s">
        <v>37</v>
      </c>
    </row>
    <row r="84" spans="1:37" x14ac:dyDescent="0.3">
      <c r="A84" s="11" t="s">
        <v>41</v>
      </c>
      <c r="C84">
        <v>2020</v>
      </c>
      <c r="D84">
        <v>2016</v>
      </c>
      <c r="F84" s="12">
        <v>35646</v>
      </c>
      <c r="G84" s="11" t="s">
        <v>42</v>
      </c>
      <c r="H84" s="11" t="s">
        <v>42</v>
      </c>
      <c r="I84" s="11" t="s">
        <v>42</v>
      </c>
      <c r="J84" s="11" t="s">
        <v>42</v>
      </c>
      <c r="K84" s="11" t="s">
        <v>42</v>
      </c>
      <c r="L84" s="11" t="s">
        <v>42</v>
      </c>
      <c r="M84" s="11" t="s">
        <v>42</v>
      </c>
      <c r="N84" s="11" t="s">
        <v>42</v>
      </c>
      <c r="O84" s="11" t="s">
        <v>42</v>
      </c>
      <c r="P84" s="11" t="s">
        <v>42</v>
      </c>
      <c r="Q84" s="11" t="s">
        <v>42</v>
      </c>
      <c r="R84" s="11" t="s">
        <v>42</v>
      </c>
      <c r="S84" s="11" t="s">
        <v>42</v>
      </c>
      <c r="T84" s="11" t="s">
        <v>42</v>
      </c>
      <c r="U84" s="11" t="s">
        <v>42</v>
      </c>
      <c r="V84" s="11" t="s">
        <v>42</v>
      </c>
      <c r="W84" s="11" t="s">
        <v>42</v>
      </c>
      <c r="X84" s="11" t="s">
        <v>42</v>
      </c>
      <c r="Y84" s="11" t="s">
        <v>42</v>
      </c>
      <c r="Z84" s="11" t="s">
        <v>42</v>
      </c>
      <c r="AA84" s="11" t="s">
        <v>42</v>
      </c>
      <c r="AB84" s="11" t="s">
        <v>42</v>
      </c>
      <c r="AC84" s="11" t="s">
        <v>42</v>
      </c>
      <c r="AD84" s="11">
        <v>0</v>
      </c>
      <c r="AE84" s="11"/>
      <c r="AF84" s="1">
        <v>35646</v>
      </c>
      <c r="AH84" s="3">
        <v>-1</v>
      </c>
      <c r="AI84" s="3" t="s">
        <v>126</v>
      </c>
      <c r="AJ84" t="s">
        <v>127</v>
      </c>
    </row>
    <row r="85" spans="1:37" x14ac:dyDescent="0.3">
      <c r="A85" t="s">
        <v>43</v>
      </c>
      <c r="C85">
        <v>2022</v>
      </c>
      <c r="D85">
        <v>2016</v>
      </c>
      <c r="F85" s="12">
        <v>0</v>
      </c>
      <c r="G85" s="11" t="s">
        <v>42</v>
      </c>
      <c r="H85" s="11" t="s">
        <v>42</v>
      </c>
      <c r="I85" s="11" t="s">
        <v>42</v>
      </c>
      <c r="J85" s="11" t="s">
        <v>42</v>
      </c>
      <c r="K85" s="11" t="s">
        <v>42</v>
      </c>
      <c r="L85" s="11" t="s">
        <v>42</v>
      </c>
      <c r="M85" s="11" t="s">
        <v>42</v>
      </c>
      <c r="N85" s="11" t="s">
        <v>42</v>
      </c>
      <c r="O85" s="11" t="s">
        <v>42</v>
      </c>
      <c r="P85" s="11" t="s">
        <v>42</v>
      </c>
      <c r="Q85" s="11" t="s">
        <v>42</v>
      </c>
      <c r="R85" s="11" t="s">
        <v>42</v>
      </c>
      <c r="S85" s="11" t="s">
        <v>42</v>
      </c>
      <c r="T85" s="11" t="s">
        <v>42</v>
      </c>
      <c r="U85" s="11" t="s">
        <v>42</v>
      </c>
      <c r="V85" s="11" t="s">
        <v>42</v>
      </c>
      <c r="W85" s="11" t="s">
        <v>42</v>
      </c>
      <c r="X85" s="11" t="s">
        <v>42</v>
      </c>
      <c r="Y85" s="11" t="s">
        <v>42</v>
      </c>
      <c r="Z85" s="11" t="s">
        <v>42</v>
      </c>
      <c r="AA85" s="11" t="s">
        <v>42</v>
      </c>
      <c r="AB85" s="11" t="s">
        <v>42</v>
      </c>
      <c r="AC85" s="11" t="s">
        <v>42</v>
      </c>
      <c r="AD85" s="11">
        <v>0</v>
      </c>
      <c r="AF85" s="1">
        <v>2734</v>
      </c>
      <c r="AH85" s="3">
        <v>-1</v>
      </c>
      <c r="AI85" s="3" t="s">
        <v>126</v>
      </c>
      <c r="AJ85" t="s">
        <v>127</v>
      </c>
    </row>
    <row r="86" spans="1:37" x14ac:dyDescent="0.3">
      <c r="A86" s="11" t="s">
        <v>44</v>
      </c>
      <c r="C86">
        <v>2022</v>
      </c>
      <c r="D86">
        <v>2016</v>
      </c>
      <c r="F86" s="12">
        <v>1180786</v>
      </c>
      <c r="G86" s="11">
        <v>0</v>
      </c>
      <c r="H86" s="11">
        <v>11322.6</v>
      </c>
      <c r="I86" s="11">
        <v>39092.97</v>
      </c>
      <c r="J86" s="11">
        <v>0</v>
      </c>
      <c r="K86" s="11">
        <v>22571.27</v>
      </c>
      <c r="L86" s="11">
        <v>0</v>
      </c>
      <c r="M86" s="11">
        <v>75957.19</v>
      </c>
      <c r="N86" s="11">
        <v>10156.219999999999</v>
      </c>
      <c r="O86" s="11">
        <v>38270.22</v>
      </c>
      <c r="P86" s="11">
        <v>0</v>
      </c>
      <c r="Q86" s="11">
        <v>12619.5</v>
      </c>
      <c r="R86" s="11">
        <v>27657.54</v>
      </c>
      <c r="S86" s="11">
        <v>0</v>
      </c>
      <c r="T86" s="11">
        <v>185973</v>
      </c>
      <c r="U86" s="11">
        <v>0</v>
      </c>
      <c r="V86" s="11">
        <v>1129.26</v>
      </c>
      <c r="W86" s="11">
        <v>0</v>
      </c>
      <c r="X86" s="11">
        <v>59911.3</v>
      </c>
      <c r="Y86" s="11">
        <v>309318.40999999997</v>
      </c>
      <c r="Z86" s="11">
        <v>0</v>
      </c>
      <c r="AA86" s="11">
        <v>3456.92</v>
      </c>
      <c r="AB86" s="11">
        <v>7442</v>
      </c>
      <c r="AC86" s="11">
        <v>0.68</v>
      </c>
      <c r="AD86" s="11">
        <v>804879.08000000007</v>
      </c>
      <c r="AF86" s="1">
        <v>1180786</v>
      </c>
      <c r="AH86" s="3">
        <v>-0.31835313088061673</v>
      </c>
      <c r="AI86" s="3" t="s">
        <v>126</v>
      </c>
      <c r="AJ86" t="s">
        <v>131</v>
      </c>
    </row>
    <row r="87" spans="1:37" x14ac:dyDescent="0.3">
      <c r="A87" t="s">
        <v>45</v>
      </c>
      <c r="C87">
        <v>2021</v>
      </c>
      <c r="D87">
        <v>2016</v>
      </c>
      <c r="F87" s="12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751.7</v>
      </c>
      <c r="Z87" s="11">
        <v>0</v>
      </c>
      <c r="AA87" s="11">
        <v>0</v>
      </c>
      <c r="AB87" s="11">
        <v>0</v>
      </c>
      <c r="AC87" s="11">
        <v>0</v>
      </c>
      <c r="AD87" s="11">
        <v>751.7</v>
      </c>
      <c r="AE87" s="1"/>
      <c r="AF87" s="1">
        <v>0</v>
      </c>
      <c r="AH87" s="3" t="e">
        <v>#DIV/0!</v>
      </c>
      <c r="AI87" s="3" t="s">
        <v>126</v>
      </c>
      <c r="AJ87" t="s">
        <v>131</v>
      </c>
    </row>
    <row r="88" spans="1:37" x14ac:dyDescent="0.3">
      <c r="A88" s="11" t="s">
        <v>46</v>
      </c>
      <c r="C88">
        <v>2022</v>
      </c>
      <c r="D88">
        <v>2016</v>
      </c>
      <c r="F88" s="12">
        <v>251219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247141</v>
      </c>
      <c r="U88" s="11">
        <v>0</v>
      </c>
      <c r="V88" s="11">
        <v>0</v>
      </c>
      <c r="W88" s="11">
        <v>0</v>
      </c>
      <c r="X88" s="11">
        <v>0</v>
      </c>
      <c r="Y88" s="11">
        <v>64</v>
      </c>
      <c r="Z88" s="11">
        <v>0</v>
      </c>
      <c r="AA88" s="11">
        <v>0</v>
      </c>
      <c r="AB88" s="11">
        <v>0</v>
      </c>
      <c r="AC88" s="11">
        <v>0</v>
      </c>
      <c r="AD88" s="11">
        <v>247205</v>
      </c>
      <c r="AE88" s="1"/>
      <c r="AF88" s="1">
        <v>251219</v>
      </c>
      <c r="AH88" s="3">
        <v>-1.5978090829117223E-2</v>
      </c>
      <c r="AI88" s="3" t="s">
        <v>130</v>
      </c>
      <c r="AJ88" t="s">
        <v>131</v>
      </c>
    </row>
    <row r="89" spans="1:37" x14ac:dyDescent="0.3">
      <c r="A89" t="s">
        <v>47</v>
      </c>
      <c r="C89">
        <v>2022</v>
      </c>
      <c r="D89">
        <v>2016</v>
      </c>
      <c r="F89" s="12">
        <v>0</v>
      </c>
      <c r="G89" s="11">
        <v>0</v>
      </c>
      <c r="H89" s="11">
        <v>0</v>
      </c>
      <c r="I89" s="11">
        <v>11.17</v>
      </c>
      <c r="J89" s="11">
        <v>0</v>
      </c>
      <c r="K89" s="11">
        <v>0</v>
      </c>
      <c r="L89" s="11">
        <v>0</v>
      </c>
      <c r="M89" s="11">
        <v>0</v>
      </c>
      <c r="N89" s="11">
        <v>85.68</v>
      </c>
      <c r="O89" s="11">
        <v>182.68</v>
      </c>
      <c r="P89" s="11">
        <v>0</v>
      </c>
      <c r="Q89" s="11">
        <v>0.8</v>
      </c>
      <c r="R89" s="11">
        <v>27.88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39.33</v>
      </c>
      <c r="Z89" s="11">
        <v>0</v>
      </c>
      <c r="AA89" s="11">
        <v>0</v>
      </c>
      <c r="AB89" s="11">
        <v>0</v>
      </c>
      <c r="AC89" s="11">
        <v>0</v>
      </c>
      <c r="AD89" s="11">
        <v>347.54</v>
      </c>
      <c r="AE89" s="1"/>
      <c r="AF89" s="1">
        <v>650.38139999999999</v>
      </c>
      <c r="AH89" s="3">
        <v>-0.46563662490962993</v>
      </c>
      <c r="AI89" s="3" t="s">
        <v>126</v>
      </c>
      <c r="AJ89" t="s">
        <v>131</v>
      </c>
    </row>
    <row r="90" spans="1:37" x14ac:dyDescent="0.3">
      <c r="A90" s="11" t="s">
        <v>48</v>
      </c>
      <c r="C90">
        <v>2022</v>
      </c>
      <c r="D90">
        <v>2016</v>
      </c>
      <c r="F90" s="12">
        <v>142.22999999999999</v>
      </c>
      <c r="G90" s="11">
        <v>3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0.04</v>
      </c>
      <c r="O90" s="11">
        <v>35.549999999999997</v>
      </c>
      <c r="P90" s="11">
        <v>0</v>
      </c>
      <c r="Q90" s="11">
        <v>0</v>
      </c>
      <c r="R90" s="11">
        <v>84.23</v>
      </c>
      <c r="S90" s="11">
        <v>0.17299999999999999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122.99299999999999</v>
      </c>
      <c r="AE90" s="1"/>
      <c r="AF90" s="1">
        <v>82</v>
      </c>
      <c r="AH90" s="3">
        <v>0.49991463414634141</v>
      </c>
      <c r="AI90" s="3" t="s">
        <v>126</v>
      </c>
      <c r="AJ90" t="s">
        <v>131</v>
      </c>
    </row>
    <row r="91" spans="1:37" x14ac:dyDescent="0.3">
      <c r="A91" t="s">
        <v>49</v>
      </c>
      <c r="C91">
        <v>2022</v>
      </c>
      <c r="D91">
        <v>2016</v>
      </c>
      <c r="F91" s="12">
        <v>4448</v>
      </c>
      <c r="G91" s="11">
        <v>96.7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2008.57</v>
      </c>
      <c r="O91" s="11">
        <v>360.35</v>
      </c>
      <c r="P91" s="11">
        <v>4.585</v>
      </c>
      <c r="Q91" s="11">
        <v>0</v>
      </c>
      <c r="R91" s="11">
        <v>783.38</v>
      </c>
      <c r="S91" s="11">
        <v>0</v>
      </c>
      <c r="T91" s="11">
        <v>0</v>
      </c>
      <c r="U91" s="11">
        <v>5.5500000000000001E-2</v>
      </c>
      <c r="V91" s="11">
        <v>0</v>
      </c>
      <c r="W91" s="11">
        <v>0</v>
      </c>
      <c r="X91" s="11">
        <v>1.1000000000000001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3254.7404999999999</v>
      </c>
      <c r="AE91" s="1"/>
      <c r="AF91" s="1">
        <v>3924</v>
      </c>
      <c r="AH91" s="3">
        <v>-0.1705554281345566</v>
      </c>
      <c r="AI91" s="3" t="s">
        <v>126</v>
      </c>
      <c r="AJ91" t="s">
        <v>131</v>
      </c>
    </row>
    <row r="92" spans="1:37" x14ac:dyDescent="0.3">
      <c r="A92" s="11" t="s">
        <v>50</v>
      </c>
      <c r="C92">
        <v>2022</v>
      </c>
      <c r="D92">
        <v>2016</v>
      </c>
      <c r="F92" s="12">
        <v>14818</v>
      </c>
      <c r="G92" s="11">
        <v>0</v>
      </c>
      <c r="H92" s="11">
        <v>4.66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377.85</v>
      </c>
      <c r="P92" s="11">
        <v>0</v>
      </c>
      <c r="Q92" s="11">
        <v>8467.5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997.6</v>
      </c>
      <c r="Z92" s="11">
        <v>0</v>
      </c>
      <c r="AA92" s="11">
        <v>0</v>
      </c>
      <c r="AB92" s="11">
        <v>0</v>
      </c>
      <c r="AC92" s="11">
        <v>0</v>
      </c>
      <c r="AD92" s="11">
        <v>9847.61</v>
      </c>
      <c r="AF92" s="1">
        <v>14818</v>
      </c>
      <c r="AH92" s="3">
        <v>-0.33542920772034007</v>
      </c>
      <c r="AI92" s="3" t="s">
        <v>126</v>
      </c>
      <c r="AJ92" t="s">
        <v>131</v>
      </c>
    </row>
    <row r="93" spans="1:37" x14ac:dyDescent="0.3">
      <c r="A93" t="s">
        <v>51</v>
      </c>
      <c r="C93">
        <v>2022</v>
      </c>
      <c r="D93">
        <v>2016</v>
      </c>
      <c r="F93" s="12">
        <v>34204</v>
      </c>
      <c r="G93" s="11" t="s">
        <v>42</v>
      </c>
      <c r="H93" s="11" t="s">
        <v>42</v>
      </c>
      <c r="I93" s="11" t="s">
        <v>42</v>
      </c>
      <c r="J93" s="11" t="s">
        <v>42</v>
      </c>
      <c r="K93" s="11" t="s">
        <v>42</v>
      </c>
      <c r="L93" s="11" t="s">
        <v>42</v>
      </c>
      <c r="M93" s="11" t="s">
        <v>42</v>
      </c>
      <c r="N93" s="11" t="s">
        <v>42</v>
      </c>
      <c r="O93" s="11" t="s">
        <v>42</v>
      </c>
      <c r="P93" s="11" t="s">
        <v>42</v>
      </c>
      <c r="Q93" s="11" t="s">
        <v>42</v>
      </c>
      <c r="R93" s="11" t="s">
        <v>42</v>
      </c>
      <c r="S93" s="11" t="s">
        <v>42</v>
      </c>
      <c r="T93" s="11" t="s">
        <v>42</v>
      </c>
      <c r="U93" s="11" t="s">
        <v>42</v>
      </c>
      <c r="V93" s="11" t="s">
        <v>42</v>
      </c>
      <c r="W93" s="11" t="s">
        <v>42</v>
      </c>
      <c r="X93" s="11" t="s">
        <v>42</v>
      </c>
      <c r="Y93" s="11" t="s">
        <v>42</v>
      </c>
      <c r="Z93" s="11" t="s">
        <v>42</v>
      </c>
      <c r="AA93" s="11" t="s">
        <v>42</v>
      </c>
      <c r="AB93" s="11" t="s">
        <v>42</v>
      </c>
      <c r="AC93" s="11" t="s">
        <v>42</v>
      </c>
      <c r="AD93" s="11">
        <v>0</v>
      </c>
      <c r="AF93" s="1">
        <v>34204</v>
      </c>
      <c r="AH93" s="3">
        <v>-1</v>
      </c>
      <c r="AI93" s="3" t="s">
        <v>126</v>
      </c>
      <c r="AJ93" t="s">
        <v>127</v>
      </c>
    </row>
    <row r="94" spans="1:37" x14ac:dyDescent="0.3">
      <c r="A94" s="11" t="s">
        <v>52</v>
      </c>
      <c r="C94">
        <v>2022</v>
      </c>
      <c r="D94">
        <v>2016</v>
      </c>
      <c r="F94" s="12">
        <v>50307.093535621803</v>
      </c>
      <c r="G94" s="11">
        <v>1141</v>
      </c>
      <c r="H94" s="11">
        <v>2177.14</v>
      </c>
      <c r="I94" s="11">
        <v>10408.700000000001</v>
      </c>
      <c r="J94" s="11">
        <v>0</v>
      </c>
      <c r="K94" s="11">
        <v>0</v>
      </c>
      <c r="L94" s="11">
        <v>0</v>
      </c>
      <c r="M94" s="11">
        <v>0</v>
      </c>
      <c r="N94" s="11">
        <v>669.86</v>
      </c>
      <c r="O94" s="11">
        <v>16704.61</v>
      </c>
      <c r="P94" s="11">
        <v>0</v>
      </c>
      <c r="Q94" s="11">
        <v>1.8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1405.5</v>
      </c>
      <c r="Y94" s="11">
        <v>6178.08</v>
      </c>
      <c r="Z94" s="11">
        <v>0</v>
      </c>
      <c r="AA94" s="11">
        <v>0</v>
      </c>
      <c r="AB94" s="11">
        <v>0</v>
      </c>
      <c r="AC94" s="11">
        <v>1013.6</v>
      </c>
      <c r="AD94" s="11">
        <v>39700.29</v>
      </c>
      <c r="AF94" s="1">
        <v>38103.682965569496</v>
      </c>
      <c r="AH94" s="3">
        <v>4.19016459871661E-2</v>
      </c>
      <c r="AI94" s="3" t="s">
        <v>130</v>
      </c>
      <c r="AJ94" t="s">
        <v>131</v>
      </c>
    </row>
    <row r="95" spans="1:37" x14ac:dyDescent="0.3">
      <c r="A95" t="s">
        <v>53</v>
      </c>
      <c r="C95">
        <v>2021</v>
      </c>
      <c r="D95">
        <v>2016</v>
      </c>
      <c r="F95" s="12">
        <v>849422</v>
      </c>
      <c r="G95" s="11">
        <v>0</v>
      </c>
      <c r="H95" s="11">
        <v>3922.64</v>
      </c>
      <c r="I95" s="11">
        <v>472.48</v>
      </c>
      <c r="J95" s="11">
        <v>416.17</v>
      </c>
      <c r="K95" s="11">
        <v>14449.17</v>
      </c>
      <c r="L95" s="11">
        <v>0</v>
      </c>
      <c r="M95" s="11">
        <v>0</v>
      </c>
      <c r="N95" s="11">
        <v>7721.41</v>
      </c>
      <c r="O95" s="11">
        <v>13583.34</v>
      </c>
      <c r="P95" s="11">
        <v>0</v>
      </c>
      <c r="Q95" s="11">
        <v>8607.2000000000007</v>
      </c>
      <c r="R95" s="11">
        <v>0</v>
      </c>
      <c r="S95" s="11">
        <v>0</v>
      </c>
      <c r="T95" s="11">
        <v>15950</v>
      </c>
      <c r="U95" s="11">
        <v>0</v>
      </c>
      <c r="V95" s="11">
        <v>0</v>
      </c>
      <c r="W95" s="11">
        <v>0</v>
      </c>
      <c r="X95" s="11">
        <v>0</v>
      </c>
      <c r="Y95" s="11">
        <v>403896.71</v>
      </c>
      <c r="Z95" s="11">
        <v>6183.8600000000006</v>
      </c>
      <c r="AA95" s="11">
        <v>4338.1000000000004</v>
      </c>
      <c r="AB95" s="11">
        <v>0</v>
      </c>
      <c r="AC95" s="11">
        <v>0</v>
      </c>
      <c r="AD95" s="11">
        <v>479541.07999999996</v>
      </c>
      <c r="AF95" s="1">
        <v>849422</v>
      </c>
      <c r="AH95" s="3">
        <v>-0.43545012961755175</v>
      </c>
      <c r="AI95" s="3" t="s">
        <v>126</v>
      </c>
      <c r="AJ95" t="s">
        <v>131</v>
      </c>
    </row>
    <row r="96" spans="1:37" x14ac:dyDescent="0.3">
      <c r="A96" s="11" t="s">
        <v>54</v>
      </c>
      <c r="C96">
        <v>2022</v>
      </c>
      <c r="D96">
        <v>2016</v>
      </c>
      <c r="F96" s="12">
        <v>521</v>
      </c>
      <c r="G96" s="11" t="s">
        <v>42</v>
      </c>
      <c r="H96" s="11" t="s">
        <v>42</v>
      </c>
      <c r="I96" s="11" t="s">
        <v>42</v>
      </c>
      <c r="J96" s="11" t="s">
        <v>42</v>
      </c>
      <c r="K96" s="11" t="s">
        <v>42</v>
      </c>
      <c r="L96" s="11" t="s">
        <v>42</v>
      </c>
      <c r="M96" s="11" t="s">
        <v>42</v>
      </c>
      <c r="N96" s="11" t="s">
        <v>42</v>
      </c>
      <c r="O96" s="11" t="s">
        <v>42</v>
      </c>
      <c r="P96" s="11" t="s">
        <v>42</v>
      </c>
      <c r="Q96" s="11" t="s">
        <v>42</v>
      </c>
      <c r="R96" s="11" t="s">
        <v>42</v>
      </c>
      <c r="S96" s="11" t="s">
        <v>42</v>
      </c>
      <c r="T96" s="11" t="s">
        <v>42</v>
      </c>
      <c r="U96" s="11" t="s">
        <v>42</v>
      </c>
      <c r="V96" s="11" t="s">
        <v>42</v>
      </c>
      <c r="W96" s="11" t="s">
        <v>42</v>
      </c>
      <c r="X96" s="11" t="s">
        <v>42</v>
      </c>
      <c r="Y96" s="11" t="s">
        <v>42</v>
      </c>
      <c r="Z96" s="11" t="s">
        <v>42</v>
      </c>
      <c r="AA96" s="11" t="s">
        <v>42</v>
      </c>
      <c r="AB96" s="11" t="s">
        <v>42</v>
      </c>
      <c r="AC96" s="11" t="s">
        <v>42</v>
      </c>
      <c r="AD96" s="11">
        <v>0</v>
      </c>
      <c r="AF96" s="1">
        <v>299</v>
      </c>
      <c r="AH96" s="3">
        <v>-1</v>
      </c>
      <c r="AI96" s="3" t="s">
        <v>126</v>
      </c>
      <c r="AJ96" t="s">
        <v>127</v>
      </c>
    </row>
    <row r="97" spans="1:36" x14ac:dyDescent="0.3">
      <c r="A97" t="s">
        <v>55</v>
      </c>
      <c r="C97">
        <v>2022</v>
      </c>
      <c r="D97">
        <v>2016</v>
      </c>
      <c r="F97" s="12">
        <v>0</v>
      </c>
      <c r="G97" s="11">
        <v>0</v>
      </c>
      <c r="H97" s="11">
        <v>2659.67</v>
      </c>
      <c r="I97" s="11">
        <v>5481.01</v>
      </c>
      <c r="J97" s="11">
        <v>0</v>
      </c>
      <c r="K97" s="11">
        <v>0</v>
      </c>
      <c r="L97" s="11">
        <v>28.908000000000001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703.39</v>
      </c>
      <c r="AA97" s="11">
        <v>0</v>
      </c>
      <c r="AB97" s="11">
        <v>0</v>
      </c>
      <c r="AC97" s="11">
        <v>2034.86</v>
      </c>
      <c r="AD97" s="11">
        <v>10907.838000000002</v>
      </c>
      <c r="AF97" s="1">
        <v>6121.8294165802199</v>
      </c>
      <c r="AH97" s="3">
        <v>0.7817938491486659</v>
      </c>
      <c r="AI97" s="3" t="s">
        <v>126</v>
      </c>
      <c r="AJ97" t="s">
        <v>131</v>
      </c>
    </row>
    <row r="98" spans="1:36" x14ac:dyDescent="0.3">
      <c r="A98" s="11" t="s">
        <v>56</v>
      </c>
      <c r="C98">
        <v>2022</v>
      </c>
      <c r="D98">
        <v>2016</v>
      </c>
      <c r="F98" s="12">
        <v>1419</v>
      </c>
      <c r="G98" s="11">
        <v>0</v>
      </c>
      <c r="H98" s="11">
        <v>0</v>
      </c>
      <c r="I98" s="11">
        <v>0</v>
      </c>
      <c r="J98" s="11">
        <v>0</v>
      </c>
      <c r="K98" s="11">
        <v>1.66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10.5</v>
      </c>
      <c r="AB98" s="11">
        <v>0</v>
      </c>
      <c r="AC98" s="11">
        <v>0</v>
      </c>
      <c r="AD98" s="11">
        <v>12.16</v>
      </c>
      <c r="AF98" s="1">
        <v>1086.7982135909999</v>
      </c>
      <c r="AH98" s="3">
        <v>-0.98881117041974054</v>
      </c>
      <c r="AI98" s="3" t="s">
        <v>126</v>
      </c>
      <c r="AJ98" t="s">
        <v>131</v>
      </c>
    </row>
    <row r="99" spans="1:36" x14ac:dyDescent="0.3">
      <c r="A99" t="s">
        <v>57</v>
      </c>
      <c r="C99">
        <v>2022</v>
      </c>
      <c r="D99">
        <v>2016</v>
      </c>
      <c r="F99" s="12">
        <v>5463</v>
      </c>
      <c r="G99" s="11" t="s">
        <v>42</v>
      </c>
      <c r="H99" s="11" t="s">
        <v>42</v>
      </c>
      <c r="I99" s="11" t="s">
        <v>42</v>
      </c>
      <c r="J99" s="11" t="s">
        <v>42</v>
      </c>
      <c r="K99" s="11" t="s">
        <v>42</v>
      </c>
      <c r="L99" s="11" t="s">
        <v>42</v>
      </c>
      <c r="M99" s="11" t="s">
        <v>42</v>
      </c>
      <c r="N99" s="11" t="s">
        <v>42</v>
      </c>
      <c r="O99" s="11" t="s">
        <v>42</v>
      </c>
      <c r="P99" s="11" t="s">
        <v>42</v>
      </c>
      <c r="Q99" s="11" t="s">
        <v>42</v>
      </c>
      <c r="R99" s="11" t="s">
        <v>42</v>
      </c>
      <c r="S99" s="11" t="s">
        <v>42</v>
      </c>
      <c r="T99" s="11" t="s">
        <v>42</v>
      </c>
      <c r="U99" s="11" t="s">
        <v>42</v>
      </c>
      <c r="V99" s="11" t="s">
        <v>42</v>
      </c>
      <c r="W99" s="11" t="s">
        <v>42</v>
      </c>
      <c r="X99" s="11" t="s">
        <v>42</v>
      </c>
      <c r="Y99" s="11" t="s">
        <v>42</v>
      </c>
      <c r="Z99" s="11" t="s">
        <v>42</v>
      </c>
      <c r="AA99" s="11" t="s">
        <v>42</v>
      </c>
      <c r="AB99" s="11" t="s">
        <v>42</v>
      </c>
      <c r="AC99" s="11" t="s">
        <v>42</v>
      </c>
      <c r="AD99" s="11">
        <v>0</v>
      </c>
      <c r="AF99" s="1">
        <v>5463</v>
      </c>
      <c r="AH99" s="3">
        <v>-1</v>
      </c>
      <c r="AI99" s="3" t="s">
        <v>126</v>
      </c>
      <c r="AJ99" t="s">
        <v>127</v>
      </c>
    </row>
    <row r="100" spans="1:36" x14ac:dyDescent="0.3">
      <c r="A100" s="11" t="s">
        <v>58</v>
      </c>
      <c r="C100">
        <v>2022</v>
      </c>
      <c r="D100">
        <v>2016</v>
      </c>
      <c r="F100" s="12">
        <v>59711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2263.3000000000002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911.91</v>
      </c>
      <c r="Z100" s="11">
        <v>0</v>
      </c>
      <c r="AA100" s="11">
        <v>0</v>
      </c>
      <c r="AB100" s="11">
        <v>0</v>
      </c>
      <c r="AC100" s="11">
        <v>0</v>
      </c>
      <c r="AD100" s="11">
        <v>3175.21</v>
      </c>
      <c r="AF100" s="1">
        <v>59697</v>
      </c>
      <c r="AH100" s="3">
        <v>-0.94681123004506096</v>
      </c>
      <c r="AI100" s="3" t="s">
        <v>126</v>
      </c>
      <c r="AJ100" t="s">
        <v>131</v>
      </c>
    </row>
    <row r="101" spans="1:36" x14ac:dyDescent="0.3">
      <c r="A101" t="s">
        <v>59</v>
      </c>
      <c r="C101">
        <v>2022</v>
      </c>
      <c r="D101">
        <v>2016</v>
      </c>
      <c r="F101" s="12">
        <v>0</v>
      </c>
      <c r="G101" s="11">
        <v>0</v>
      </c>
      <c r="H101" s="11">
        <v>713.61</v>
      </c>
      <c r="I101" s="11">
        <v>0</v>
      </c>
      <c r="J101" s="11">
        <v>0</v>
      </c>
      <c r="K101" s="11">
        <v>127.32</v>
      </c>
      <c r="L101" s="11">
        <v>0</v>
      </c>
      <c r="M101" s="11">
        <v>208.97</v>
      </c>
      <c r="N101" s="11">
        <v>87.73</v>
      </c>
      <c r="O101" s="11">
        <v>368.02</v>
      </c>
      <c r="P101" s="11">
        <v>0</v>
      </c>
      <c r="Q101" s="11">
        <v>1506.5</v>
      </c>
      <c r="R101" s="11">
        <v>0.08</v>
      </c>
      <c r="S101" s="11">
        <v>0</v>
      </c>
      <c r="T101" s="11">
        <v>12588</v>
      </c>
      <c r="U101" s="11">
        <v>0</v>
      </c>
      <c r="V101" s="11">
        <v>0</v>
      </c>
      <c r="W101" s="11">
        <v>0</v>
      </c>
      <c r="X101" s="11">
        <v>0</v>
      </c>
      <c r="Y101" s="11">
        <v>1007.62</v>
      </c>
      <c r="Z101" s="11">
        <v>0</v>
      </c>
      <c r="AA101" s="11">
        <v>0</v>
      </c>
      <c r="AB101" s="11">
        <v>0</v>
      </c>
      <c r="AC101" s="11">
        <v>0</v>
      </c>
      <c r="AD101" s="11">
        <v>16607.849999999999</v>
      </c>
      <c r="AF101" s="1">
        <v>25397</v>
      </c>
      <c r="AH101" s="3">
        <v>-0.34607040201598621</v>
      </c>
      <c r="AI101" s="3" t="s">
        <v>126</v>
      </c>
      <c r="AJ101" t="s">
        <v>131</v>
      </c>
    </row>
    <row r="102" spans="1:36" x14ac:dyDescent="0.3">
      <c r="A102" s="11" t="s">
        <v>60</v>
      </c>
      <c r="C102">
        <v>2022</v>
      </c>
      <c r="D102">
        <v>2016</v>
      </c>
      <c r="F102" s="12">
        <v>38090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36464</v>
      </c>
      <c r="U102" s="11">
        <v>0</v>
      </c>
      <c r="V102" s="11">
        <v>0</v>
      </c>
      <c r="W102" s="11">
        <v>0</v>
      </c>
      <c r="X102" s="11">
        <v>0</v>
      </c>
      <c r="Y102" s="11">
        <v>6.23</v>
      </c>
      <c r="Z102" s="11">
        <v>0</v>
      </c>
      <c r="AA102" s="11">
        <v>0</v>
      </c>
      <c r="AB102" s="11">
        <v>0</v>
      </c>
      <c r="AC102" s="11">
        <v>0</v>
      </c>
      <c r="AD102" s="11">
        <v>36470.230000000003</v>
      </c>
      <c r="AF102" s="1">
        <v>38090</v>
      </c>
      <c r="AH102" s="3">
        <v>-4.252480966132835E-2</v>
      </c>
      <c r="AI102" s="3" t="s">
        <v>130</v>
      </c>
      <c r="AJ102" t="s">
        <v>131</v>
      </c>
    </row>
    <row r="103" spans="1:36" x14ac:dyDescent="0.3">
      <c r="A103" t="s">
        <v>61</v>
      </c>
      <c r="C103">
        <v>2022</v>
      </c>
      <c r="D103">
        <v>2016</v>
      </c>
      <c r="F103" s="12">
        <v>2906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2159.98</v>
      </c>
      <c r="P103" s="11">
        <v>0</v>
      </c>
      <c r="Q103" s="11">
        <v>0</v>
      </c>
      <c r="R103" s="11">
        <v>362.05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62.53</v>
      </c>
      <c r="Z103" s="11">
        <v>0</v>
      </c>
      <c r="AA103" s="11">
        <v>0</v>
      </c>
      <c r="AB103" s="11">
        <v>0</v>
      </c>
      <c r="AC103" s="11">
        <v>0</v>
      </c>
      <c r="AD103" s="11">
        <v>2584.5600000000004</v>
      </c>
      <c r="AF103" s="1">
        <v>2504</v>
      </c>
      <c r="AH103" s="3">
        <v>3.2172523961661502E-2</v>
      </c>
      <c r="AI103" s="3" t="s">
        <v>130</v>
      </c>
      <c r="AJ103" t="s">
        <v>131</v>
      </c>
    </row>
    <row r="104" spans="1:36" x14ac:dyDescent="0.3">
      <c r="A104" s="11" t="s">
        <v>62</v>
      </c>
      <c r="C104">
        <v>2022</v>
      </c>
      <c r="D104">
        <v>2016</v>
      </c>
      <c r="F104" s="12">
        <v>1306</v>
      </c>
      <c r="G104" s="11">
        <v>4.8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1.25</v>
      </c>
      <c r="O104" s="11">
        <v>824.7</v>
      </c>
      <c r="P104" s="11">
        <v>0</v>
      </c>
      <c r="Q104" s="11">
        <v>0</v>
      </c>
      <c r="R104" s="11">
        <v>645.55999999999995</v>
      </c>
      <c r="S104" s="11">
        <v>0.67700000000000005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1476.9869999999999</v>
      </c>
      <c r="AF104" s="1">
        <v>1008</v>
      </c>
      <c r="AH104" s="3">
        <v>0.46526488095238083</v>
      </c>
      <c r="AI104" s="3" t="s">
        <v>126</v>
      </c>
      <c r="AJ104" t="s">
        <v>131</v>
      </c>
    </row>
    <row r="105" spans="1:36" x14ac:dyDescent="0.3">
      <c r="A105" t="s">
        <v>63</v>
      </c>
      <c r="C105">
        <v>2022</v>
      </c>
      <c r="D105">
        <v>2016</v>
      </c>
      <c r="F105" s="12">
        <v>19713.152383590299</v>
      </c>
      <c r="G105" s="11">
        <v>88.3</v>
      </c>
      <c r="H105" s="11">
        <v>0</v>
      </c>
      <c r="I105" s="11">
        <v>0</v>
      </c>
      <c r="J105" s="11">
        <v>0</v>
      </c>
      <c r="K105" s="11">
        <v>0.17</v>
      </c>
      <c r="L105" s="11">
        <v>0</v>
      </c>
      <c r="M105" s="11">
        <v>0</v>
      </c>
      <c r="N105" s="11">
        <v>4486.75</v>
      </c>
      <c r="O105" s="11">
        <v>692.30000000000007</v>
      </c>
      <c r="P105" s="11">
        <v>0</v>
      </c>
      <c r="Q105" s="11">
        <v>0</v>
      </c>
      <c r="R105" s="11">
        <v>1729.55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26.2</v>
      </c>
      <c r="Y105" s="11">
        <v>0.18</v>
      </c>
      <c r="Z105" s="11">
        <v>0</v>
      </c>
      <c r="AA105" s="11">
        <v>0</v>
      </c>
      <c r="AB105" s="11">
        <v>0</v>
      </c>
      <c r="AC105" s="11">
        <v>0</v>
      </c>
      <c r="AD105" s="11">
        <v>7023.4500000000007</v>
      </c>
      <c r="AF105" s="1">
        <v>7647.7788399999999</v>
      </c>
      <c r="AH105" s="3">
        <v>-8.1635315699061087E-2</v>
      </c>
      <c r="AI105" s="3" t="s">
        <v>130</v>
      </c>
      <c r="AJ105" t="s">
        <v>131</v>
      </c>
    </row>
    <row r="106" spans="1:36" x14ac:dyDescent="0.3">
      <c r="A106" s="11" t="s">
        <v>64</v>
      </c>
      <c r="C106">
        <v>2022</v>
      </c>
      <c r="D106">
        <v>2016</v>
      </c>
      <c r="F106" s="12">
        <v>42929.5911093389</v>
      </c>
      <c r="G106" s="11">
        <v>52.5</v>
      </c>
      <c r="H106" s="11">
        <v>554.06999999999994</v>
      </c>
      <c r="I106" s="11">
        <v>1246.53</v>
      </c>
      <c r="J106" s="11">
        <v>0</v>
      </c>
      <c r="K106" s="11">
        <v>33.380000000000003</v>
      </c>
      <c r="L106" s="11">
        <v>0</v>
      </c>
      <c r="M106" s="11">
        <v>0</v>
      </c>
      <c r="N106" s="11">
        <v>182.27</v>
      </c>
      <c r="O106" s="11">
        <v>29527.5</v>
      </c>
      <c r="P106" s="11">
        <v>0</v>
      </c>
      <c r="Q106" s="11">
        <v>0</v>
      </c>
      <c r="R106" s="11">
        <v>1034.28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173.6</v>
      </c>
      <c r="Y106" s="11">
        <v>1503.68</v>
      </c>
      <c r="Z106" s="11">
        <v>0</v>
      </c>
      <c r="AA106" s="11">
        <v>0</v>
      </c>
      <c r="AB106" s="11">
        <v>0</v>
      </c>
      <c r="AC106" s="11">
        <v>118.42</v>
      </c>
      <c r="AD106" s="11">
        <v>34426.229999999996</v>
      </c>
      <c r="AF106" s="1">
        <v>35057.559616875304</v>
      </c>
      <c r="AH106" s="3">
        <v>-1.8008373194676418E-2</v>
      </c>
      <c r="AI106" s="3" t="s">
        <v>130</v>
      </c>
      <c r="AJ106" t="s">
        <v>131</v>
      </c>
    </row>
    <row r="107" spans="1:36" x14ac:dyDescent="0.3">
      <c r="A107" t="s">
        <v>65</v>
      </c>
      <c r="C107">
        <v>2021</v>
      </c>
      <c r="D107">
        <v>2016</v>
      </c>
      <c r="F107" s="12">
        <v>233416</v>
      </c>
      <c r="G107" s="11">
        <v>0</v>
      </c>
      <c r="H107" s="11">
        <v>138.36000000000001</v>
      </c>
      <c r="I107" s="11">
        <v>28.13</v>
      </c>
      <c r="J107" s="11">
        <v>0</v>
      </c>
      <c r="K107" s="11">
        <v>146.1</v>
      </c>
      <c r="L107" s="11">
        <v>0</v>
      </c>
      <c r="M107" s="11">
        <v>0</v>
      </c>
      <c r="N107" s="11">
        <v>311.45999999999998</v>
      </c>
      <c r="O107" s="11">
        <v>543.82999999999993</v>
      </c>
      <c r="P107" s="11">
        <v>0</v>
      </c>
      <c r="Q107" s="11">
        <v>1401.7</v>
      </c>
      <c r="R107" s="11">
        <v>0</v>
      </c>
      <c r="S107" s="11">
        <v>0</v>
      </c>
      <c r="T107" s="11">
        <v>1844</v>
      </c>
      <c r="U107" s="11">
        <v>0</v>
      </c>
      <c r="V107" s="11">
        <v>0</v>
      </c>
      <c r="W107" s="11">
        <v>0</v>
      </c>
      <c r="X107" s="11">
        <v>0</v>
      </c>
      <c r="Y107" s="11">
        <v>108679.99</v>
      </c>
      <c r="Z107" s="11">
        <v>252.47</v>
      </c>
      <c r="AA107" s="11">
        <v>120.36</v>
      </c>
      <c r="AB107" s="11">
        <v>0</v>
      </c>
      <c r="AC107" s="11">
        <v>0</v>
      </c>
      <c r="AD107" s="11">
        <v>113466.40000000001</v>
      </c>
      <c r="AF107" s="1">
        <v>233416</v>
      </c>
      <c r="AH107" s="3">
        <v>-0.51388765123213487</v>
      </c>
      <c r="AI107" s="3" t="s">
        <v>126</v>
      </c>
      <c r="AJ107" t="s">
        <v>131</v>
      </c>
    </row>
    <row r="108" spans="1:36" x14ac:dyDescent="0.3">
      <c r="A108" s="11" t="s">
        <v>66</v>
      </c>
      <c r="C108">
        <v>2022</v>
      </c>
      <c r="D108">
        <v>2016</v>
      </c>
      <c r="F108" s="12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7299</v>
      </c>
      <c r="L108" s="11">
        <v>0</v>
      </c>
      <c r="M108" s="11">
        <v>0</v>
      </c>
      <c r="N108" s="11">
        <v>233.15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2395.37</v>
      </c>
      <c r="AB108" s="11">
        <v>0</v>
      </c>
      <c r="AC108" s="11">
        <v>0</v>
      </c>
      <c r="AD108" s="11">
        <v>9927.52</v>
      </c>
      <c r="AF108" s="1">
        <v>12443.22287</v>
      </c>
      <c r="AH108" s="3">
        <v>-0.20217454081492309</v>
      </c>
      <c r="AI108" s="3" t="s">
        <v>126</v>
      </c>
      <c r="AJ108" t="s">
        <v>131</v>
      </c>
    </row>
    <row r="109" spans="1:36" x14ac:dyDescent="0.3">
      <c r="A109" t="s">
        <v>67</v>
      </c>
      <c r="C109">
        <v>2022</v>
      </c>
      <c r="D109">
        <v>2016</v>
      </c>
      <c r="F109" s="12">
        <v>123588.2439</v>
      </c>
      <c r="G109" s="11">
        <v>81</v>
      </c>
      <c r="H109" s="11">
        <v>833.49</v>
      </c>
      <c r="I109" s="11">
        <v>3843.56</v>
      </c>
      <c r="J109" s="11">
        <v>0</v>
      </c>
      <c r="K109" s="11">
        <v>29922.43</v>
      </c>
      <c r="L109" s="11">
        <v>0</v>
      </c>
      <c r="M109" s="11">
        <v>0</v>
      </c>
      <c r="N109" s="11">
        <v>44337.37</v>
      </c>
      <c r="O109" s="11">
        <v>14357.57</v>
      </c>
      <c r="P109" s="11">
        <v>0</v>
      </c>
      <c r="Q109" s="11">
        <v>0</v>
      </c>
      <c r="R109" s="11">
        <v>3393.62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791.00000000000011</v>
      </c>
      <c r="Y109" s="11">
        <v>5802.73</v>
      </c>
      <c r="Z109" s="11">
        <v>0</v>
      </c>
      <c r="AA109" s="11">
        <v>0</v>
      </c>
      <c r="AB109" s="11">
        <v>0</v>
      </c>
      <c r="AC109" s="11">
        <v>30.8</v>
      </c>
      <c r="AD109" s="11">
        <v>103393.57</v>
      </c>
      <c r="AF109" s="1">
        <v>109106</v>
      </c>
      <c r="AH109" s="3">
        <v>-5.2356698989972993E-2</v>
      </c>
      <c r="AI109" s="3" t="s">
        <v>130</v>
      </c>
      <c r="AJ109" t="s">
        <v>131</v>
      </c>
    </row>
    <row r="110" spans="1:36" x14ac:dyDescent="0.3">
      <c r="A110" s="11" t="s">
        <v>68</v>
      </c>
      <c r="C110">
        <v>2022</v>
      </c>
      <c r="D110">
        <v>2016</v>
      </c>
      <c r="F110" s="12">
        <v>60403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10</v>
      </c>
      <c r="R110" s="11">
        <v>0</v>
      </c>
      <c r="S110" s="11">
        <v>0</v>
      </c>
      <c r="T110" s="11">
        <v>66598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66608</v>
      </c>
      <c r="AF110" s="1">
        <v>60403</v>
      </c>
      <c r="AH110" s="3">
        <v>0.10272668576064103</v>
      </c>
      <c r="AI110" s="3" t="s">
        <v>130</v>
      </c>
      <c r="AJ110" t="s">
        <v>156</v>
      </c>
    </row>
    <row r="111" spans="1:36" x14ac:dyDescent="0.3">
      <c r="A111" t="s">
        <v>69</v>
      </c>
      <c r="C111">
        <v>2022</v>
      </c>
      <c r="D111">
        <v>2016</v>
      </c>
      <c r="F111" s="12">
        <v>4327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4244.75</v>
      </c>
      <c r="P111" s="11">
        <v>0</v>
      </c>
      <c r="Q111" s="11">
        <v>0</v>
      </c>
      <c r="R111" s="11">
        <v>2319.84</v>
      </c>
      <c r="S111" s="11">
        <v>0.108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6564.6980000000003</v>
      </c>
      <c r="AF111" s="1">
        <v>4327</v>
      </c>
      <c r="AH111" s="3">
        <v>0.51714767737462453</v>
      </c>
      <c r="AI111" s="3" t="s">
        <v>126</v>
      </c>
      <c r="AJ111" t="s">
        <v>156</v>
      </c>
    </row>
    <row r="112" spans="1:36" x14ac:dyDescent="0.3">
      <c r="A112" s="11" t="s">
        <v>70</v>
      </c>
      <c r="C112">
        <v>2021</v>
      </c>
      <c r="D112">
        <v>2016</v>
      </c>
      <c r="F112" s="12">
        <v>0</v>
      </c>
      <c r="G112" s="11">
        <v>0</v>
      </c>
      <c r="H112" s="11">
        <v>1028.19</v>
      </c>
      <c r="I112" s="11">
        <v>23.29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3254.27</v>
      </c>
      <c r="P112" s="11">
        <v>0</v>
      </c>
      <c r="Q112" s="11">
        <v>0</v>
      </c>
      <c r="R112" s="11">
        <v>2186.5700000000002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366.7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6859.0199999999995</v>
      </c>
      <c r="AF112" s="1">
        <v>6937</v>
      </c>
      <c r="AH112" s="3">
        <v>-1.1241170534813388E-2</v>
      </c>
      <c r="AI112" s="3" t="s">
        <v>130</v>
      </c>
      <c r="AJ112" t="s">
        <v>131</v>
      </c>
    </row>
    <row r="113" spans="1:36" x14ac:dyDescent="0.3">
      <c r="A113" t="s">
        <v>71</v>
      </c>
      <c r="C113">
        <v>2022</v>
      </c>
      <c r="D113">
        <v>2016</v>
      </c>
      <c r="F113" s="12">
        <v>16318</v>
      </c>
      <c r="G113" s="11">
        <v>0</v>
      </c>
      <c r="H113" s="11">
        <v>418.67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4804.04</v>
      </c>
      <c r="P113" s="11">
        <v>0</v>
      </c>
      <c r="Q113" s="11">
        <v>0</v>
      </c>
      <c r="R113" s="11">
        <v>14955.28</v>
      </c>
      <c r="S113" s="11">
        <v>0.108</v>
      </c>
      <c r="T113" s="11">
        <v>0</v>
      </c>
      <c r="U113" s="11">
        <v>0</v>
      </c>
      <c r="V113" s="11">
        <v>0</v>
      </c>
      <c r="W113" s="11">
        <v>0</v>
      </c>
      <c r="X113" s="11">
        <v>1014.8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21192.898000000001</v>
      </c>
      <c r="AF113" s="1">
        <v>16318</v>
      </c>
      <c r="AH113" s="3">
        <v>0.2987435960289252</v>
      </c>
      <c r="AI113" s="3" t="s">
        <v>126</v>
      </c>
      <c r="AJ113" t="s">
        <v>156</v>
      </c>
    </row>
    <row r="114" spans="1:36" x14ac:dyDescent="0.3">
      <c r="A114" s="11" t="s">
        <v>72</v>
      </c>
      <c r="C114">
        <v>2022</v>
      </c>
      <c r="D114">
        <v>2016</v>
      </c>
      <c r="F114" s="12">
        <v>563610</v>
      </c>
      <c r="G114" s="11">
        <v>27.8</v>
      </c>
      <c r="H114" s="11">
        <v>44232.22</v>
      </c>
      <c r="I114" s="11">
        <v>133296.67000000001</v>
      </c>
      <c r="J114" s="11">
        <v>0</v>
      </c>
      <c r="K114" s="11">
        <v>0</v>
      </c>
      <c r="L114" s="11">
        <v>0</v>
      </c>
      <c r="M114" s="11">
        <v>1062.52</v>
      </c>
      <c r="N114" s="11">
        <v>34814.47</v>
      </c>
      <c r="O114" s="11">
        <v>79710.819999999992</v>
      </c>
      <c r="P114" s="11">
        <v>0</v>
      </c>
      <c r="Q114" s="11">
        <v>0</v>
      </c>
      <c r="R114" s="11">
        <v>127.17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98497.1</v>
      </c>
      <c r="Y114" s="11">
        <v>150398.95000000001</v>
      </c>
      <c r="Z114" s="11">
        <v>0</v>
      </c>
      <c r="AA114" s="11">
        <v>0</v>
      </c>
      <c r="AB114" s="11">
        <v>0</v>
      </c>
      <c r="AC114" s="11">
        <v>16893.75</v>
      </c>
      <c r="AD114" s="11">
        <v>559061.47</v>
      </c>
      <c r="AF114" s="1">
        <v>563610</v>
      </c>
      <c r="AH114" s="3">
        <v>-8.0703500647611431E-3</v>
      </c>
      <c r="AI114" s="3" t="s">
        <v>130</v>
      </c>
      <c r="AJ114" t="s">
        <v>156</v>
      </c>
    </row>
    <row r="115" spans="1:36" x14ac:dyDescent="0.3">
      <c r="A115" t="s">
        <v>73</v>
      </c>
      <c r="C115">
        <v>2022</v>
      </c>
      <c r="D115">
        <v>2016</v>
      </c>
      <c r="F115" s="12">
        <v>383174</v>
      </c>
      <c r="G115" s="11">
        <v>0</v>
      </c>
      <c r="H115" s="11">
        <v>30508.85</v>
      </c>
      <c r="I115" s="11">
        <v>108055.29</v>
      </c>
      <c r="J115" s="11">
        <v>0</v>
      </c>
      <c r="K115" s="11">
        <v>0</v>
      </c>
      <c r="L115" s="11">
        <v>0</v>
      </c>
      <c r="M115" s="11">
        <v>1041.2</v>
      </c>
      <c r="N115" s="11">
        <v>15072.71</v>
      </c>
      <c r="O115" s="11">
        <v>75598.759999999995</v>
      </c>
      <c r="P115" s="11">
        <v>0</v>
      </c>
      <c r="Q115" s="11">
        <v>20071.5</v>
      </c>
      <c r="R115" s="11">
        <v>2175.31</v>
      </c>
      <c r="S115" s="11">
        <v>0</v>
      </c>
      <c r="T115" s="11">
        <v>116758</v>
      </c>
      <c r="U115" s="11">
        <v>0</v>
      </c>
      <c r="V115" s="11">
        <v>0</v>
      </c>
      <c r="W115" s="11">
        <v>0</v>
      </c>
      <c r="X115" s="11">
        <v>69396.700000000012</v>
      </c>
      <c r="Y115" s="11">
        <v>332880.15000000002</v>
      </c>
      <c r="Z115" s="11">
        <v>0</v>
      </c>
      <c r="AA115" s="11">
        <v>0</v>
      </c>
      <c r="AB115" s="11">
        <v>0</v>
      </c>
      <c r="AC115" s="11">
        <v>12968.52</v>
      </c>
      <c r="AD115" s="11">
        <v>784526.99</v>
      </c>
      <c r="AF115" s="1">
        <v>383174</v>
      </c>
      <c r="AH115" s="3">
        <v>1.0474431720315052</v>
      </c>
      <c r="AI115" s="3" t="s">
        <v>126</v>
      </c>
      <c r="AJ115" t="s">
        <v>131</v>
      </c>
    </row>
    <row r="116" spans="1:36" x14ac:dyDescent="0.3">
      <c r="A116" s="11" t="s">
        <v>74</v>
      </c>
      <c r="C116">
        <v>2022</v>
      </c>
      <c r="D116">
        <v>2016</v>
      </c>
      <c r="F116" s="12">
        <v>0</v>
      </c>
      <c r="G116" s="11">
        <v>0</v>
      </c>
      <c r="H116" s="11">
        <v>0</v>
      </c>
      <c r="I116" s="11">
        <v>0</v>
      </c>
      <c r="J116" s="11">
        <v>15814.21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19072.03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34886.239999999998</v>
      </c>
      <c r="AF116" s="1">
        <v>30865</v>
      </c>
      <c r="AH116" s="3">
        <v>0.13028478859549644</v>
      </c>
      <c r="AI116" s="3" t="s">
        <v>126</v>
      </c>
      <c r="AJ116" t="s">
        <v>131</v>
      </c>
    </row>
    <row r="117" spans="1:36" x14ac:dyDescent="0.3">
      <c r="A117" t="s">
        <v>75</v>
      </c>
      <c r="C117">
        <v>2022</v>
      </c>
      <c r="D117">
        <v>2016</v>
      </c>
      <c r="F117" s="12">
        <v>51298.0524</v>
      </c>
      <c r="G117" s="11">
        <v>0</v>
      </c>
      <c r="H117" s="11">
        <v>14426.6</v>
      </c>
      <c r="I117" s="11">
        <v>5754.39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2844.37</v>
      </c>
      <c r="AA117" s="11">
        <v>0</v>
      </c>
      <c r="AB117" s="11">
        <v>0</v>
      </c>
      <c r="AC117" s="11">
        <v>1868.65</v>
      </c>
      <c r="AD117" s="11">
        <v>24894.010000000002</v>
      </c>
      <c r="AF117" s="1">
        <v>51298.0524</v>
      </c>
      <c r="AH117" s="3">
        <v>-0.51471822349341279</v>
      </c>
      <c r="AI117" s="3" t="s">
        <v>126</v>
      </c>
      <c r="AJ117" t="s">
        <v>131</v>
      </c>
    </row>
    <row r="118" spans="1:36" x14ac:dyDescent="0.3">
      <c r="A118" s="11" t="s">
        <v>76</v>
      </c>
      <c r="C118">
        <v>2022</v>
      </c>
      <c r="D118">
        <v>2016</v>
      </c>
      <c r="F118" s="12">
        <v>192056</v>
      </c>
      <c r="G118" s="11">
        <v>0</v>
      </c>
      <c r="H118" s="11">
        <v>2375.4</v>
      </c>
      <c r="I118" s="11">
        <v>4573.7299999999996</v>
      </c>
      <c r="J118" s="11">
        <v>17954.490000000002</v>
      </c>
      <c r="K118" s="11">
        <v>0</v>
      </c>
      <c r="L118" s="11">
        <v>28960.789000000001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5199.33</v>
      </c>
      <c r="W118" s="11">
        <v>7039.91</v>
      </c>
      <c r="X118" s="11">
        <v>0</v>
      </c>
      <c r="Y118" s="11">
        <v>0</v>
      </c>
      <c r="Z118" s="11">
        <v>41201.019999999997</v>
      </c>
      <c r="AA118" s="11">
        <v>0</v>
      </c>
      <c r="AB118" s="11">
        <v>23561</v>
      </c>
      <c r="AC118" s="11">
        <v>56906.94</v>
      </c>
      <c r="AD118" s="11">
        <v>187772.609</v>
      </c>
      <c r="AF118" s="1">
        <v>192056</v>
      </c>
      <c r="AH118" s="3">
        <v>-2.2302823134918999E-2</v>
      </c>
      <c r="AI118" s="3" t="s">
        <v>130</v>
      </c>
      <c r="AJ118" t="s">
        <v>131</v>
      </c>
    </row>
    <row r="119" spans="1:36" x14ac:dyDescent="0.3">
      <c r="A119" t="s">
        <v>77</v>
      </c>
      <c r="C119">
        <v>2022</v>
      </c>
      <c r="D119">
        <v>2016</v>
      </c>
      <c r="F119" s="12">
        <v>130029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107736.07799999999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22160.52</v>
      </c>
      <c r="AD119" s="11">
        <v>129896.598</v>
      </c>
      <c r="AF119" s="1">
        <v>130029</v>
      </c>
      <c r="AH119" s="3">
        <v>-1.0182497750501954E-3</v>
      </c>
      <c r="AI119" s="3" t="s">
        <v>130</v>
      </c>
      <c r="AJ119" t="s">
        <v>131</v>
      </c>
    </row>
    <row r="120" spans="1:36" x14ac:dyDescent="0.3">
      <c r="A120" s="11" t="s">
        <v>78</v>
      </c>
      <c r="C120">
        <v>2022</v>
      </c>
      <c r="D120">
        <v>2016</v>
      </c>
      <c r="F120" s="12">
        <v>40730</v>
      </c>
      <c r="G120" s="11">
        <v>0</v>
      </c>
      <c r="H120" s="11">
        <v>0</v>
      </c>
      <c r="I120" s="11">
        <v>0</v>
      </c>
      <c r="J120" s="11">
        <v>0</v>
      </c>
      <c r="K120" s="11">
        <v>8675.1200000000008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257.85000000000002</v>
      </c>
      <c r="AB120" s="11">
        <v>0</v>
      </c>
      <c r="AC120" s="11">
        <v>0</v>
      </c>
      <c r="AD120" s="11">
        <v>8932.9700000000012</v>
      </c>
      <c r="AF120" s="1">
        <v>40730</v>
      </c>
      <c r="AH120" s="3">
        <v>-0.78067836975202554</v>
      </c>
      <c r="AI120" s="3" t="s">
        <v>126</v>
      </c>
      <c r="AJ120" t="s">
        <v>131</v>
      </c>
    </row>
    <row r="121" spans="1:36" x14ac:dyDescent="0.3">
      <c r="A121" t="s">
        <v>79</v>
      </c>
      <c r="C121">
        <v>2022</v>
      </c>
      <c r="D121">
        <v>2016</v>
      </c>
      <c r="F121" s="12">
        <v>98811</v>
      </c>
      <c r="G121" s="11" t="s">
        <v>42</v>
      </c>
      <c r="H121" s="11" t="s">
        <v>42</v>
      </c>
      <c r="I121" s="11" t="s">
        <v>42</v>
      </c>
      <c r="J121" s="11" t="s">
        <v>42</v>
      </c>
      <c r="K121" s="11" t="s">
        <v>42</v>
      </c>
      <c r="L121" s="11" t="s">
        <v>42</v>
      </c>
      <c r="M121" s="11" t="s">
        <v>42</v>
      </c>
      <c r="N121" s="11" t="s">
        <v>42</v>
      </c>
      <c r="O121" s="11" t="s">
        <v>42</v>
      </c>
      <c r="P121" s="11" t="s">
        <v>42</v>
      </c>
      <c r="Q121" s="11" t="s">
        <v>42</v>
      </c>
      <c r="R121" s="11" t="s">
        <v>42</v>
      </c>
      <c r="S121" s="11" t="s">
        <v>42</v>
      </c>
      <c r="T121" s="11" t="s">
        <v>42</v>
      </c>
      <c r="U121" s="11" t="s">
        <v>42</v>
      </c>
      <c r="V121" s="11" t="s">
        <v>42</v>
      </c>
      <c r="W121" s="11" t="s">
        <v>42</v>
      </c>
      <c r="X121" s="11" t="s">
        <v>42</v>
      </c>
      <c r="Y121" s="11" t="s">
        <v>42</v>
      </c>
      <c r="Z121" s="11" t="s">
        <v>42</v>
      </c>
      <c r="AA121" s="11" t="s">
        <v>42</v>
      </c>
      <c r="AB121" s="11" t="s">
        <v>42</v>
      </c>
      <c r="AC121" s="11" t="s">
        <v>42</v>
      </c>
      <c r="AD121" s="11">
        <v>0</v>
      </c>
      <c r="AF121" s="1">
        <v>98810</v>
      </c>
      <c r="AH121" s="3">
        <v>-1</v>
      </c>
      <c r="AI121" s="3" t="s">
        <v>126</v>
      </c>
      <c r="AJ121" t="s">
        <v>127</v>
      </c>
    </row>
    <row r="122" spans="1:36" x14ac:dyDescent="0.3">
      <c r="A122" s="11" t="s">
        <v>80</v>
      </c>
      <c r="C122">
        <v>2022</v>
      </c>
      <c r="D122">
        <v>2016</v>
      </c>
      <c r="F122" s="12">
        <v>9884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8539</v>
      </c>
      <c r="U122" s="11">
        <v>0</v>
      </c>
      <c r="V122" s="11">
        <v>0</v>
      </c>
      <c r="W122" s="11">
        <v>0</v>
      </c>
      <c r="X122" s="11">
        <v>0</v>
      </c>
      <c r="Y122" s="11">
        <v>204.56</v>
      </c>
      <c r="Z122" s="11">
        <v>0</v>
      </c>
      <c r="AA122" s="11">
        <v>0</v>
      </c>
      <c r="AB122" s="11">
        <v>0</v>
      </c>
      <c r="AC122" s="11">
        <v>0</v>
      </c>
      <c r="AD122" s="11">
        <v>8743.56</v>
      </c>
      <c r="AF122" s="1">
        <v>9884</v>
      </c>
      <c r="AH122" s="3">
        <v>-0.11538243626062328</v>
      </c>
      <c r="AI122" s="3" t="s">
        <v>126</v>
      </c>
      <c r="AJ122" t="s">
        <v>131</v>
      </c>
    </row>
    <row r="123" spans="1:36" x14ac:dyDescent="0.3">
      <c r="A123" t="s">
        <v>81</v>
      </c>
      <c r="C123">
        <v>2022</v>
      </c>
      <c r="D123">
        <v>2016</v>
      </c>
      <c r="F123" s="12">
        <v>1100134.72</v>
      </c>
      <c r="G123" s="11">
        <v>142.6</v>
      </c>
      <c r="H123" s="11">
        <v>22205.99</v>
      </c>
      <c r="I123" s="11">
        <v>41251.32</v>
      </c>
      <c r="J123" s="11">
        <v>0</v>
      </c>
      <c r="K123" s="11">
        <v>27583.119999999999</v>
      </c>
      <c r="L123" s="11">
        <v>0</v>
      </c>
      <c r="M123" s="11">
        <v>33273.080999999998</v>
      </c>
      <c r="N123" s="11">
        <v>20011.75</v>
      </c>
      <c r="O123" s="11">
        <v>217331.93</v>
      </c>
      <c r="P123" s="11">
        <v>2.948</v>
      </c>
      <c r="Q123" s="11">
        <v>35689.300000000003</v>
      </c>
      <c r="R123" s="11">
        <v>76531.86</v>
      </c>
      <c r="S123" s="11">
        <v>3.28</v>
      </c>
      <c r="T123" s="11">
        <v>169655</v>
      </c>
      <c r="U123" s="11">
        <v>2.6793</v>
      </c>
      <c r="V123" s="11">
        <v>2548.42</v>
      </c>
      <c r="W123" s="11">
        <v>0</v>
      </c>
      <c r="X123" s="11">
        <v>37451.4</v>
      </c>
      <c r="Y123" s="11">
        <v>210346.73</v>
      </c>
      <c r="Z123" s="11">
        <v>0.03</v>
      </c>
      <c r="AA123" s="11">
        <v>6823.9699999999993</v>
      </c>
      <c r="AB123" s="11">
        <v>30</v>
      </c>
      <c r="AC123" s="11">
        <v>3788.34</v>
      </c>
      <c r="AD123" s="11">
        <v>904673.74829999998</v>
      </c>
      <c r="AF123" s="1">
        <v>1100134.72</v>
      </c>
      <c r="AH123" s="3">
        <v>-0.17767003272108348</v>
      </c>
      <c r="AI123" s="3" t="s">
        <v>126</v>
      </c>
      <c r="AJ123" t="s">
        <v>131</v>
      </c>
    </row>
    <row r="124" spans="1:36" x14ac:dyDescent="0.3">
      <c r="A124" s="11" t="s">
        <v>82</v>
      </c>
      <c r="C124">
        <v>2022</v>
      </c>
      <c r="D124">
        <v>2016</v>
      </c>
      <c r="F124" s="12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69.19</v>
      </c>
      <c r="L124" s="11">
        <v>0</v>
      </c>
      <c r="M124" s="11">
        <v>0</v>
      </c>
      <c r="N124" s="11">
        <v>0</v>
      </c>
      <c r="O124" s="11">
        <v>116.12</v>
      </c>
      <c r="P124" s="11">
        <v>0</v>
      </c>
      <c r="Q124" s="11">
        <v>0</v>
      </c>
      <c r="R124" s="11">
        <v>271.92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457.23</v>
      </c>
      <c r="AF124" s="1">
        <v>405</v>
      </c>
      <c r="AH124" s="3">
        <v>0.128962962962963</v>
      </c>
      <c r="AI124" s="3" t="s">
        <v>126</v>
      </c>
      <c r="AJ124" t="s">
        <v>131</v>
      </c>
    </row>
    <row r="125" spans="1:36" x14ac:dyDescent="0.3">
      <c r="A125" t="s">
        <v>83</v>
      </c>
      <c r="C125">
        <v>2022</v>
      </c>
      <c r="D125">
        <v>2016</v>
      </c>
      <c r="F125" s="12">
        <v>2959</v>
      </c>
      <c r="G125" s="11">
        <v>0</v>
      </c>
      <c r="H125" s="11">
        <v>0</v>
      </c>
      <c r="I125" s="11">
        <v>0</v>
      </c>
      <c r="J125" s="11">
        <v>0</v>
      </c>
      <c r="K125" s="11">
        <v>99.43</v>
      </c>
      <c r="L125" s="11">
        <v>0</v>
      </c>
      <c r="M125" s="11">
        <v>0</v>
      </c>
      <c r="N125" s="11">
        <v>201.9</v>
      </c>
      <c r="O125" s="11">
        <v>1973.43</v>
      </c>
      <c r="P125" s="11">
        <v>0</v>
      </c>
      <c r="Q125" s="11">
        <v>0</v>
      </c>
      <c r="R125" s="11">
        <v>409.77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2684.53</v>
      </c>
      <c r="AF125" s="1">
        <v>2792</v>
      </c>
      <c r="AH125" s="3">
        <v>-3.8492120343839469E-2</v>
      </c>
      <c r="AI125" s="3" t="s">
        <v>130</v>
      </c>
      <c r="AJ125" t="s">
        <v>131</v>
      </c>
    </row>
    <row r="126" spans="1:36" x14ac:dyDescent="0.3">
      <c r="A126" s="11" t="s">
        <v>84</v>
      </c>
      <c r="C126">
        <v>2022</v>
      </c>
      <c r="D126">
        <v>2016</v>
      </c>
      <c r="F126" s="12">
        <v>14862.921990000001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F126" s="1">
        <v>11548</v>
      </c>
      <c r="AH126" s="3">
        <v>-1</v>
      </c>
      <c r="AI126" s="3" t="s">
        <v>126</v>
      </c>
      <c r="AJ126" t="s">
        <v>131</v>
      </c>
    </row>
    <row r="127" spans="1:36" x14ac:dyDescent="0.3">
      <c r="A127" t="s">
        <v>85</v>
      </c>
      <c r="C127">
        <v>2022</v>
      </c>
      <c r="D127">
        <v>2016</v>
      </c>
      <c r="F127" s="12">
        <v>298</v>
      </c>
      <c r="G127" s="11">
        <v>0</v>
      </c>
      <c r="H127" s="11">
        <v>0</v>
      </c>
      <c r="I127" s="11">
        <v>0</v>
      </c>
      <c r="J127" s="11">
        <v>0</v>
      </c>
      <c r="K127" s="11">
        <v>2.94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76.959999999999994</v>
      </c>
      <c r="AB127" s="11">
        <v>0</v>
      </c>
      <c r="AC127" s="11">
        <v>0</v>
      </c>
      <c r="AD127" s="11">
        <v>79.899999999999991</v>
      </c>
      <c r="AF127" s="1">
        <v>235</v>
      </c>
      <c r="AH127" s="3">
        <v>-0.66000000000000014</v>
      </c>
      <c r="AI127" s="3" t="s">
        <v>126</v>
      </c>
      <c r="AJ127" t="s">
        <v>131</v>
      </c>
    </row>
    <row r="128" spans="1:36" x14ac:dyDescent="0.3">
      <c r="A128" s="11" t="s">
        <v>86</v>
      </c>
      <c r="C128">
        <v>2022</v>
      </c>
      <c r="D128">
        <v>2016</v>
      </c>
      <c r="F128" s="12">
        <v>12634.82</v>
      </c>
      <c r="G128" s="11">
        <v>0</v>
      </c>
      <c r="H128" s="11">
        <v>0</v>
      </c>
      <c r="I128" s="11">
        <v>328.11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2310.42</v>
      </c>
      <c r="Z128" s="11">
        <v>0</v>
      </c>
      <c r="AA128" s="11">
        <v>0</v>
      </c>
      <c r="AB128" s="11">
        <v>0</v>
      </c>
      <c r="AC128" s="11">
        <v>153.58000000000001</v>
      </c>
      <c r="AD128" s="11">
        <v>2792.11</v>
      </c>
      <c r="AF128" s="1">
        <v>12397</v>
      </c>
      <c r="AH128" s="3">
        <v>-0.77477534887472777</v>
      </c>
      <c r="AI128" s="3" t="s">
        <v>126</v>
      </c>
      <c r="AJ128" t="s">
        <v>156</v>
      </c>
    </row>
    <row r="129" spans="1:36" x14ac:dyDescent="0.3">
      <c r="A129" t="s">
        <v>87</v>
      </c>
      <c r="C129">
        <v>2021</v>
      </c>
      <c r="D129">
        <v>2016</v>
      </c>
      <c r="F129" s="12">
        <v>30748</v>
      </c>
      <c r="G129" s="11">
        <v>0</v>
      </c>
      <c r="H129" s="11">
        <v>0</v>
      </c>
      <c r="I129" s="11">
        <v>1406.96</v>
      </c>
      <c r="J129" s="11">
        <v>6938.59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2821.3</v>
      </c>
      <c r="R129" s="11">
        <v>0</v>
      </c>
      <c r="S129" s="11">
        <v>0</v>
      </c>
      <c r="T129" s="11">
        <v>344</v>
      </c>
      <c r="U129" s="11">
        <v>0</v>
      </c>
      <c r="V129" s="11">
        <v>928.98</v>
      </c>
      <c r="W129" s="11">
        <v>0</v>
      </c>
      <c r="X129" s="11">
        <v>0</v>
      </c>
      <c r="Y129" s="11">
        <v>10898.11</v>
      </c>
      <c r="Z129" s="11">
        <v>0</v>
      </c>
      <c r="AA129" s="11">
        <v>0</v>
      </c>
      <c r="AB129" s="11">
        <v>0</v>
      </c>
      <c r="AC129" s="11">
        <v>0</v>
      </c>
      <c r="AD129" s="11">
        <v>23337.94</v>
      </c>
      <c r="AF129" s="1">
        <v>30748</v>
      </c>
      <c r="AH129" s="3">
        <v>-0.24099323533237937</v>
      </c>
      <c r="AI129" s="3" t="s">
        <v>126</v>
      </c>
      <c r="AJ129" t="s">
        <v>131</v>
      </c>
    </row>
    <row r="130" spans="1:36" x14ac:dyDescent="0.3">
      <c r="A130" s="11" t="s">
        <v>88</v>
      </c>
      <c r="C130">
        <v>2022</v>
      </c>
      <c r="D130">
        <v>2016</v>
      </c>
      <c r="F130" s="12">
        <v>0</v>
      </c>
      <c r="G130" s="11">
        <v>0</v>
      </c>
      <c r="H130" s="11">
        <v>26.58</v>
      </c>
      <c r="I130" s="11">
        <v>22588.44</v>
      </c>
      <c r="J130" s="11">
        <v>0</v>
      </c>
      <c r="K130" s="11">
        <v>0</v>
      </c>
      <c r="L130" s="11">
        <v>0</v>
      </c>
      <c r="M130" s="11">
        <v>3156</v>
      </c>
      <c r="N130" s="11">
        <v>0</v>
      </c>
      <c r="O130" s="11">
        <v>30.33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7.6</v>
      </c>
      <c r="Y130" s="11">
        <v>35970.17</v>
      </c>
      <c r="Z130" s="11">
        <v>0</v>
      </c>
      <c r="AA130" s="11">
        <v>0</v>
      </c>
      <c r="AB130" s="11">
        <v>0</v>
      </c>
      <c r="AC130" s="11">
        <v>0.67</v>
      </c>
      <c r="AD130" s="11">
        <v>61779.789999999994</v>
      </c>
      <c r="AF130" s="1">
        <v>60241</v>
      </c>
      <c r="AH130" s="3">
        <v>2.5543898673660689E-2</v>
      </c>
      <c r="AI130" s="3" t="s">
        <v>130</v>
      </c>
      <c r="AJ130" t="s">
        <v>131</v>
      </c>
    </row>
    <row r="131" spans="1:36" x14ac:dyDescent="0.3">
      <c r="A131" t="s">
        <v>89</v>
      </c>
      <c r="C131">
        <v>2022</v>
      </c>
      <c r="D131">
        <v>2016</v>
      </c>
      <c r="F131" s="12">
        <v>0</v>
      </c>
      <c r="G131" s="11">
        <v>163.6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111.2</v>
      </c>
      <c r="P131" s="11">
        <v>0</v>
      </c>
      <c r="Q131" s="11">
        <v>0</v>
      </c>
      <c r="R131" s="11">
        <v>1081.06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1355.86</v>
      </c>
      <c r="AF131" s="1">
        <v>682.03</v>
      </c>
      <c r="AH131" s="3">
        <v>0.98797706845739919</v>
      </c>
      <c r="AI131" s="3" t="s">
        <v>126</v>
      </c>
      <c r="AJ131" t="s">
        <v>131</v>
      </c>
    </row>
    <row r="132" spans="1:36" x14ac:dyDescent="0.3">
      <c r="A132" s="11" t="s">
        <v>90</v>
      </c>
      <c r="C132">
        <v>2022</v>
      </c>
      <c r="D132">
        <v>2016</v>
      </c>
      <c r="F132" s="12">
        <v>6707.04891888774</v>
      </c>
      <c r="G132" s="11">
        <v>2246.5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1556.84</v>
      </c>
      <c r="O132" s="11">
        <v>795.15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59.7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4658.1899999999996</v>
      </c>
      <c r="AF132" s="1">
        <v>3617.47704693285</v>
      </c>
      <c r="AH132" s="3">
        <v>0.28769027130373603</v>
      </c>
      <c r="AI132" s="3" t="s">
        <v>126</v>
      </c>
      <c r="AJ132" t="s">
        <v>131</v>
      </c>
    </row>
    <row r="133" spans="1:36" x14ac:dyDescent="0.3">
      <c r="A133" t="s">
        <v>91</v>
      </c>
      <c r="C133">
        <v>2022</v>
      </c>
      <c r="D133">
        <v>2016</v>
      </c>
      <c r="F133" s="12">
        <v>0</v>
      </c>
      <c r="G133" s="11">
        <v>243.5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107.92</v>
      </c>
      <c r="O133" s="11">
        <v>26.79</v>
      </c>
      <c r="P133" s="11">
        <v>0</v>
      </c>
      <c r="Q133" s="11">
        <v>0</v>
      </c>
      <c r="R133" s="11">
        <v>52.18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430.39000000000004</v>
      </c>
      <c r="AF133" s="1">
        <v>431</v>
      </c>
      <c r="AH133" s="3">
        <v>-1.4153132250579045E-3</v>
      </c>
      <c r="AI133" s="3" t="s">
        <v>130</v>
      </c>
      <c r="AJ133" t="s">
        <v>131</v>
      </c>
    </row>
    <row r="134" spans="1:36" x14ac:dyDescent="0.3">
      <c r="A134" s="11" t="s">
        <v>92</v>
      </c>
      <c r="C134">
        <v>2022</v>
      </c>
      <c r="D134">
        <v>2016</v>
      </c>
      <c r="F134" s="12">
        <v>136994.96400000001</v>
      </c>
      <c r="G134" s="11">
        <v>6664.3</v>
      </c>
      <c r="H134" s="11">
        <v>4371.4799999999996</v>
      </c>
      <c r="I134" s="11">
        <v>16547.2</v>
      </c>
      <c r="J134" s="11">
        <v>0</v>
      </c>
      <c r="K134" s="11">
        <v>0</v>
      </c>
      <c r="L134" s="11">
        <v>0</v>
      </c>
      <c r="M134" s="11">
        <v>0.31</v>
      </c>
      <c r="N134" s="11">
        <v>169.07</v>
      </c>
      <c r="O134" s="11">
        <v>18799.669999999998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32227.599999999999</v>
      </c>
      <c r="Y134" s="11">
        <v>93.62</v>
      </c>
      <c r="Z134" s="11">
        <v>0</v>
      </c>
      <c r="AA134" s="11">
        <v>0</v>
      </c>
      <c r="AB134" s="11">
        <v>0</v>
      </c>
      <c r="AC134" s="11">
        <v>9.42</v>
      </c>
      <c r="AD134" s="11">
        <v>78882.67</v>
      </c>
      <c r="AF134" s="1">
        <v>92744</v>
      </c>
      <c r="AH134" s="3">
        <v>-0.14945797032692143</v>
      </c>
      <c r="AI134" s="3" t="s">
        <v>126</v>
      </c>
      <c r="AJ134" t="s">
        <v>131</v>
      </c>
    </row>
    <row r="135" spans="1:36" x14ac:dyDescent="0.3">
      <c r="A135" t="s">
        <v>93</v>
      </c>
      <c r="C135">
        <v>2022</v>
      </c>
      <c r="D135">
        <v>2016</v>
      </c>
      <c r="F135" s="12">
        <v>4521.0950300000004</v>
      </c>
      <c r="G135" s="11">
        <v>0</v>
      </c>
      <c r="H135" s="11">
        <v>679.17000000000007</v>
      </c>
      <c r="I135" s="11">
        <v>2177.8200000000002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 s="11">
        <v>141.16</v>
      </c>
      <c r="AD135" s="11">
        <v>2998.15</v>
      </c>
      <c r="AF135" s="1">
        <v>3020.26</v>
      </c>
      <c r="AH135" s="3">
        <v>-7.3205618059372785E-3</v>
      </c>
      <c r="AI135" s="3" t="s">
        <v>130</v>
      </c>
      <c r="AJ135" t="s">
        <v>131</v>
      </c>
    </row>
    <row r="136" spans="1:36" x14ac:dyDescent="0.3">
      <c r="A136" s="11" t="s">
        <v>94</v>
      </c>
      <c r="C136">
        <v>2022</v>
      </c>
      <c r="D136">
        <v>2016</v>
      </c>
      <c r="F136" s="12">
        <v>49223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48668</v>
      </c>
      <c r="U136" s="11">
        <v>0</v>
      </c>
      <c r="V136" s="11">
        <v>0</v>
      </c>
      <c r="W136" s="11">
        <v>0</v>
      </c>
      <c r="X136" s="11">
        <v>0</v>
      </c>
      <c r="Y136" s="11">
        <v>4.0999999999999996</v>
      </c>
      <c r="Z136" s="11">
        <v>0</v>
      </c>
      <c r="AA136" s="11">
        <v>0</v>
      </c>
      <c r="AB136" s="11">
        <v>0</v>
      </c>
      <c r="AC136" s="11">
        <v>0</v>
      </c>
      <c r="AD136" s="11">
        <v>48672.1</v>
      </c>
      <c r="AF136" s="1">
        <v>49223</v>
      </c>
      <c r="AH136" s="3">
        <v>-1.1191922475265657E-2</v>
      </c>
      <c r="AI136" s="3" t="s">
        <v>130</v>
      </c>
      <c r="AJ136" t="s">
        <v>131</v>
      </c>
    </row>
    <row r="137" spans="1:36" x14ac:dyDescent="0.3">
      <c r="A137" t="s">
        <v>95</v>
      </c>
      <c r="C137">
        <v>2022</v>
      </c>
      <c r="D137">
        <v>2016</v>
      </c>
      <c r="F137" s="12">
        <v>141768.467</v>
      </c>
      <c r="G137" s="11">
        <v>0</v>
      </c>
      <c r="H137" s="11">
        <v>951.78</v>
      </c>
      <c r="I137" s="11">
        <v>3.92</v>
      </c>
      <c r="J137" s="11">
        <v>0</v>
      </c>
      <c r="K137" s="11">
        <v>26.4</v>
      </c>
      <c r="L137" s="11">
        <v>0</v>
      </c>
      <c r="M137" s="11">
        <v>0</v>
      </c>
      <c r="N137" s="11">
        <v>525.5200000000001</v>
      </c>
      <c r="O137" s="11">
        <v>300.88</v>
      </c>
      <c r="P137" s="11">
        <v>0</v>
      </c>
      <c r="Q137" s="11">
        <v>613.4</v>
      </c>
      <c r="R137" s="11">
        <v>5.97</v>
      </c>
      <c r="S137" s="11">
        <v>0</v>
      </c>
      <c r="T137" s="11">
        <v>702</v>
      </c>
      <c r="U137" s="11">
        <v>0</v>
      </c>
      <c r="V137" s="11">
        <v>0</v>
      </c>
      <c r="W137" s="11">
        <v>0</v>
      </c>
      <c r="X137" s="11">
        <v>0</v>
      </c>
      <c r="Y137" s="11">
        <v>121705.22</v>
      </c>
      <c r="Z137" s="11">
        <v>529.65</v>
      </c>
      <c r="AA137" s="11">
        <v>52.23</v>
      </c>
      <c r="AB137" s="11">
        <v>0</v>
      </c>
      <c r="AC137" s="11">
        <v>0</v>
      </c>
      <c r="AD137" s="11">
        <v>125416.96999999999</v>
      </c>
      <c r="AF137" s="1">
        <v>141768.467</v>
      </c>
      <c r="AH137" s="3">
        <v>-0.11533944992154015</v>
      </c>
      <c r="AI137" s="3" t="s">
        <v>126</v>
      </c>
      <c r="AJ137" t="s">
        <v>131</v>
      </c>
    </row>
    <row r="138" spans="1:36" x14ac:dyDescent="0.3">
      <c r="A138" s="2" t="s">
        <v>96</v>
      </c>
      <c r="C138">
        <v>0</v>
      </c>
      <c r="D138">
        <v>2016</v>
      </c>
      <c r="F138" s="12" t="e">
        <v>#N/A</v>
      </c>
      <c r="G138" s="11" t="s">
        <v>42</v>
      </c>
      <c r="H138" s="11" t="s">
        <v>42</v>
      </c>
      <c r="I138" s="11" t="s">
        <v>42</v>
      </c>
      <c r="J138" s="11" t="s">
        <v>42</v>
      </c>
      <c r="K138" s="11" t="s">
        <v>42</v>
      </c>
      <c r="L138" s="11" t="s">
        <v>42</v>
      </c>
      <c r="M138" s="11" t="s">
        <v>42</v>
      </c>
      <c r="N138" s="11" t="s">
        <v>42</v>
      </c>
      <c r="O138" s="11" t="s">
        <v>42</v>
      </c>
      <c r="P138" s="11" t="s">
        <v>42</v>
      </c>
      <c r="Q138" s="11" t="s">
        <v>42</v>
      </c>
      <c r="R138" s="11" t="s">
        <v>42</v>
      </c>
      <c r="S138" s="11" t="s">
        <v>42</v>
      </c>
      <c r="T138" s="11" t="s">
        <v>42</v>
      </c>
      <c r="U138" s="11" t="s">
        <v>42</v>
      </c>
      <c r="V138" s="11" t="s">
        <v>42</v>
      </c>
      <c r="W138" s="11" t="s">
        <v>42</v>
      </c>
      <c r="X138" s="11" t="s">
        <v>42</v>
      </c>
      <c r="Y138" s="11" t="s">
        <v>42</v>
      </c>
      <c r="Z138" s="11" t="s">
        <v>42</v>
      </c>
      <c r="AA138" s="11" t="s">
        <v>42</v>
      </c>
      <c r="AB138" s="11" t="s">
        <v>42</v>
      </c>
      <c r="AC138" s="11" t="s">
        <v>42</v>
      </c>
      <c r="AD138" s="11">
        <v>0</v>
      </c>
      <c r="AF138" s="1" t="e">
        <v>#N/A</v>
      </c>
      <c r="AH138" s="3" t="e">
        <v>#N/A</v>
      </c>
      <c r="AI138" s="3" t="s">
        <v>126</v>
      </c>
      <c r="AJ138" t="s">
        <v>127</v>
      </c>
    </row>
    <row r="139" spans="1:36" x14ac:dyDescent="0.3">
      <c r="A139" s="2" t="s">
        <v>97</v>
      </c>
      <c r="C139">
        <v>0</v>
      </c>
      <c r="D139">
        <v>2016</v>
      </c>
      <c r="F139" s="12" t="e">
        <v>#N/A</v>
      </c>
      <c r="G139" s="11" t="s">
        <v>42</v>
      </c>
      <c r="H139" s="11" t="s">
        <v>42</v>
      </c>
      <c r="I139" s="11" t="s">
        <v>42</v>
      </c>
      <c r="J139" s="11" t="s">
        <v>42</v>
      </c>
      <c r="K139" s="11" t="s">
        <v>42</v>
      </c>
      <c r="L139" s="11" t="s">
        <v>42</v>
      </c>
      <c r="M139" s="11" t="s">
        <v>42</v>
      </c>
      <c r="N139" s="11" t="s">
        <v>42</v>
      </c>
      <c r="O139" s="11" t="s">
        <v>42</v>
      </c>
      <c r="P139" s="11" t="s">
        <v>42</v>
      </c>
      <c r="Q139" s="11" t="s">
        <v>42</v>
      </c>
      <c r="R139" s="11" t="s">
        <v>42</v>
      </c>
      <c r="S139" s="11" t="s">
        <v>42</v>
      </c>
      <c r="T139" s="11" t="s">
        <v>42</v>
      </c>
      <c r="U139" s="11" t="s">
        <v>42</v>
      </c>
      <c r="V139" s="11" t="s">
        <v>42</v>
      </c>
      <c r="W139" s="11" t="s">
        <v>42</v>
      </c>
      <c r="X139" s="11" t="s">
        <v>42</v>
      </c>
      <c r="Y139" s="11" t="s">
        <v>42</v>
      </c>
      <c r="Z139" s="11" t="s">
        <v>42</v>
      </c>
      <c r="AA139" s="11" t="s">
        <v>42</v>
      </c>
      <c r="AB139" s="11" t="s">
        <v>42</v>
      </c>
      <c r="AC139" s="11" t="s">
        <v>42</v>
      </c>
      <c r="AD139" s="11">
        <v>0</v>
      </c>
      <c r="AF139" s="1" t="e">
        <v>#N/A</v>
      </c>
      <c r="AH139" s="3" t="e">
        <v>#N/A</v>
      </c>
      <c r="AI139" s="3" t="s">
        <v>126</v>
      </c>
      <c r="AJ139" t="s">
        <v>127</v>
      </c>
    </row>
    <row r="140" spans="1:36" x14ac:dyDescent="0.3">
      <c r="A140" s="11" t="s">
        <v>98</v>
      </c>
      <c r="C140">
        <v>2023</v>
      </c>
      <c r="D140">
        <v>2016</v>
      </c>
      <c r="F140" s="12">
        <v>44074</v>
      </c>
      <c r="G140" s="11">
        <v>0</v>
      </c>
      <c r="H140" s="11">
        <v>0</v>
      </c>
      <c r="I140" s="11">
        <v>27765.77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40867.360000000001</v>
      </c>
      <c r="Z140" s="11">
        <v>0</v>
      </c>
      <c r="AA140" s="11">
        <v>0</v>
      </c>
      <c r="AB140" s="11">
        <v>0</v>
      </c>
      <c r="AC140" s="11">
        <v>4259.5</v>
      </c>
      <c r="AD140" s="11">
        <v>72892.63</v>
      </c>
      <c r="AF140" s="1">
        <v>42845</v>
      </c>
      <c r="AH140" s="3">
        <v>0.70131007118683641</v>
      </c>
      <c r="AI140" s="3" t="s">
        <v>126</v>
      </c>
      <c r="AJ140" t="s">
        <v>156</v>
      </c>
    </row>
    <row r="141" spans="1:36" x14ac:dyDescent="0.3">
      <c r="A141" t="s">
        <v>99</v>
      </c>
      <c r="C141">
        <v>2023</v>
      </c>
      <c r="D141">
        <v>2016</v>
      </c>
      <c r="F141" s="12">
        <v>6232</v>
      </c>
      <c r="G141" s="11">
        <v>0</v>
      </c>
      <c r="H141" s="11">
        <v>0</v>
      </c>
      <c r="I141" s="11">
        <v>27765.77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40867.360000000001</v>
      </c>
      <c r="Z141" s="11">
        <v>0</v>
      </c>
      <c r="AA141" s="11">
        <v>0</v>
      </c>
      <c r="AB141" s="11">
        <v>0</v>
      </c>
      <c r="AC141" s="11">
        <v>4259.5</v>
      </c>
      <c r="AD141" s="11">
        <v>72892.63</v>
      </c>
      <c r="AF141" s="1">
        <v>6188</v>
      </c>
      <c r="AH141" s="3">
        <v>10.779675177763414</v>
      </c>
      <c r="AI141" s="3" t="s">
        <v>126</v>
      </c>
      <c r="AJ141" t="s">
        <v>156</v>
      </c>
    </row>
    <row r="142" spans="1:36" x14ac:dyDescent="0.3">
      <c r="A142" s="11" t="s">
        <v>100</v>
      </c>
      <c r="C142">
        <v>2023</v>
      </c>
      <c r="D142">
        <v>2016</v>
      </c>
      <c r="F142" s="12">
        <v>9569</v>
      </c>
      <c r="G142" s="11">
        <v>0</v>
      </c>
      <c r="H142" s="11">
        <v>0</v>
      </c>
      <c r="I142" s="11">
        <v>27237.759999999998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27353.58</v>
      </c>
      <c r="Z142" s="11">
        <v>0</v>
      </c>
      <c r="AA142" s="11">
        <v>0</v>
      </c>
      <c r="AB142" s="11">
        <v>0</v>
      </c>
      <c r="AC142" s="11">
        <v>4259.5</v>
      </c>
      <c r="AD142" s="11">
        <v>58850.84</v>
      </c>
      <c r="AF142" s="1">
        <v>5230</v>
      </c>
      <c r="AH142" s="3">
        <v>10.25255066921606</v>
      </c>
      <c r="AI142" s="3" t="s">
        <v>126</v>
      </c>
      <c r="AJ142" t="s">
        <v>156</v>
      </c>
    </row>
    <row r="143" spans="1:36" x14ac:dyDescent="0.3">
      <c r="A143" t="s">
        <v>101</v>
      </c>
      <c r="C143">
        <v>2023</v>
      </c>
      <c r="D143">
        <v>2016</v>
      </c>
      <c r="F143" s="12">
        <v>15407</v>
      </c>
      <c r="G143" s="11">
        <v>0</v>
      </c>
      <c r="H143" s="11">
        <v>0</v>
      </c>
      <c r="I143" s="11">
        <v>27237.759999999998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27353.58</v>
      </c>
      <c r="Z143" s="11">
        <v>0</v>
      </c>
      <c r="AA143" s="11">
        <v>0</v>
      </c>
      <c r="AB143" s="11">
        <v>0</v>
      </c>
      <c r="AC143" s="11">
        <v>4259.5</v>
      </c>
      <c r="AD143" s="11">
        <v>58850.84</v>
      </c>
      <c r="AF143" s="1">
        <v>14613</v>
      </c>
      <c r="AH143" s="3">
        <v>3.0272935057825223</v>
      </c>
      <c r="AI143" s="3" t="s">
        <v>126</v>
      </c>
      <c r="AJ143" t="s">
        <v>156</v>
      </c>
    </row>
    <row r="144" spans="1:36" x14ac:dyDescent="0.3">
      <c r="A144" s="11" t="s">
        <v>102</v>
      </c>
      <c r="C144">
        <v>2022</v>
      </c>
      <c r="D144">
        <v>2016</v>
      </c>
      <c r="F144" s="12">
        <v>0</v>
      </c>
      <c r="G144" s="11">
        <v>23.2</v>
      </c>
      <c r="H144" s="11">
        <v>0.75</v>
      </c>
      <c r="I144" s="11">
        <v>0.47</v>
      </c>
      <c r="J144" s="11">
        <v>0</v>
      </c>
      <c r="K144" s="11">
        <v>0</v>
      </c>
      <c r="L144" s="11">
        <v>0</v>
      </c>
      <c r="M144" s="11">
        <v>0</v>
      </c>
      <c r="N144" s="11">
        <v>545.15</v>
      </c>
      <c r="O144" s="11">
        <v>551.06000000000006</v>
      </c>
      <c r="P144" s="11">
        <v>16.416</v>
      </c>
      <c r="Q144" s="11">
        <v>0</v>
      </c>
      <c r="R144" s="11">
        <v>0</v>
      </c>
      <c r="S144" s="11">
        <v>0</v>
      </c>
      <c r="T144" s="11">
        <v>0</v>
      </c>
      <c r="U144" s="11">
        <v>7.2385000000000002</v>
      </c>
      <c r="V144" s="11">
        <v>0</v>
      </c>
      <c r="W144" s="11">
        <v>0</v>
      </c>
      <c r="X144" s="11">
        <v>155.80000000000001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1300.0844999999999</v>
      </c>
      <c r="AF144" s="1">
        <v>1295</v>
      </c>
      <c r="AH144" s="3">
        <v>3.9262548262547761E-3</v>
      </c>
      <c r="AI144" s="3" t="s">
        <v>130</v>
      </c>
      <c r="AJ144" t="s">
        <v>131</v>
      </c>
    </row>
    <row r="145" spans="1:36" x14ac:dyDescent="0.3">
      <c r="A145" t="s">
        <v>103</v>
      </c>
      <c r="C145">
        <v>2022</v>
      </c>
      <c r="D145">
        <v>2016</v>
      </c>
      <c r="F145" s="12">
        <v>2317</v>
      </c>
      <c r="G145" s="11">
        <v>0</v>
      </c>
      <c r="H145" s="11">
        <v>0</v>
      </c>
      <c r="I145" s="11">
        <v>0</v>
      </c>
      <c r="J145" s="11">
        <v>0</v>
      </c>
      <c r="K145" s="11">
        <v>85.33</v>
      </c>
      <c r="L145" s="11">
        <v>0</v>
      </c>
      <c r="M145" s="11">
        <v>0</v>
      </c>
      <c r="N145" s="11">
        <v>2121.2199999999998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2206.5499999999997</v>
      </c>
      <c r="AF145" s="1">
        <v>2252</v>
      </c>
      <c r="AH145" s="3">
        <v>-2.0182060390763888E-2</v>
      </c>
      <c r="AI145" s="3" t="s">
        <v>130</v>
      </c>
      <c r="AJ145" t="s">
        <v>131</v>
      </c>
    </row>
    <row r="146" spans="1:36" x14ac:dyDescent="0.3">
      <c r="A146" s="11" t="s">
        <v>104</v>
      </c>
      <c r="C146">
        <v>2022</v>
      </c>
      <c r="D146">
        <v>2016</v>
      </c>
      <c r="F146" s="12">
        <v>0</v>
      </c>
      <c r="G146" s="11">
        <v>14.2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5.77</v>
      </c>
      <c r="P146" s="11">
        <v>0</v>
      </c>
      <c r="Q146" s="11">
        <v>0</v>
      </c>
      <c r="R146" s="11">
        <v>15.09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1">
        <v>35.06</v>
      </c>
      <c r="AF146" s="1">
        <v>35</v>
      </c>
      <c r="AH146" s="3">
        <v>1.7142857142857792E-3</v>
      </c>
      <c r="AI146" s="3" t="s">
        <v>130</v>
      </c>
      <c r="AJ146" t="s">
        <v>131</v>
      </c>
    </row>
    <row r="147" spans="1:36" x14ac:dyDescent="0.3">
      <c r="A147" t="s">
        <v>105</v>
      </c>
      <c r="C147">
        <v>2022</v>
      </c>
      <c r="D147">
        <v>2016</v>
      </c>
      <c r="F147" s="12">
        <v>0</v>
      </c>
      <c r="G147" s="11">
        <v>799.4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1336.94</v>
      </c>
      <c r="O147" s="11">
        <v>392.29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2528.63</v>
      </c>
      <c r="AF147" s="1">
        <v>2433</v>
      </c>
      <c r="AH147" s="3">
        <v>3.9305384299219114E-2</v>
      </c>
      <c r="AI147" s="3" t="s">
        <v>130</v>
      </c>
      <c r="AJ147" t="s">
        <v>131</v>
      </c>
    </row>
    <row r="148" spans="1:36" x14ac:dyDescent="0.3">
      <c r="A148" s="11" t="s">
        <v>106</v>
      </c>
      <c r="C148">
        <v>2022</v>
      </c>
      <c r="D148">
        <v>2016</v>
      </c>
      <c r="F148" s="12">
        <v>0</v>
      </c>
      <c r="G148" s="11">
        <v>46.5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245.06</v>
      </c>
      <c r="O148" s="11">
        <v>620.76</v>
      </c>
      <c r="P148" s="11">
        <v>2.121</v>
      </c>
      <c r="Q148" s="11">
        <v>0</v>
      </c>
      <c r="R148" s="11">
        <v>0</v>
      </c>
      <c r="S148" s="11">
        <v>0</v>
      </c>
      <c r="T148" s="11">
        <v>0</v>
      </c>
      <c r="U148" s="11">
        <v>0.89470000000000005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915.33569999999986</v>
      </c>
      <c r="AF148" s="1">
        <v>913.3</v>
      </c>
      <c r="AH148" s="3">
        <v>2.2289499616773307E-3</v>
      </c>
      <c r="AI148" s="3" t="s">
        <v>130</v>
      </c>
      <c r="AJ148" t="s">
        <v>131</v>
      </c>
    </row>
    <row r="149" spans="1:36" x14ac:dyDescent="0.3">
      <c r="A149" t="s">
        <v>107</v>
      </c>
      <c r="C149">
        <v>2022</v>
      </c>
      <c r="D149">
        <v>2016</v>
      </c>
      <c r="F149" s="12">
        <v>0</v>
      </c>
      <c r="G149" s="11">
        <v>563.4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71.509999999999991</v>
      </c>
      <c r="O149" s="11">
        <v>174.27</v>
      </c>
      <c r="P149" s="11">
        <v>0</v>
      </c>
      <c r="Q149" s="11">
        <v>0</v>
      </c>
      <c r="R149" s="11">
        <v>21.28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830.45999999999992</v>
      </c>
      <c r="AF149" s="1">
        <v>832</v>
      </c>
      <c r="AH149" s="3">
        <v>-1.8509615384616313E-3</v>
      </c>
      <c r="AI149" s="3" t="s">
        <v>130</v>
      </c>
      <c r="AJ149" t="s">
        <v>131</v>
      </c>
    </row>
    <row r="150" spans="1:36" x14ac:dyDescent="0.3">
      <c r="A150" s="11" t="s">
        <v>108</v>
      </c>
      <c r="C150">
        <v>2022</v>
      </c>
      <c r="D150">
        <v>2016</v>
      </c>
      <c r="F150" s="12">
        <v>0</v>
      </c>
      <c r="G150" s="11">
        <v>287.7</v>
      </c>
      <c r="H150" s="11">
        <v>0</v>
      </c>
      <c r="I150" s="11">
        <v>0</v>
      </c>
      <c r="J150" s="11">
        <v>0</v>
      </c>
      <c r="K150" s="11">
        <v>4.46</v>
      </c>
      <c r="L150" s="11">
        <v>0</v>
      </c>
      <c r="M150" s="11">
        <v>0</v>
      </c>
      <c r="N150" s="11">
        <v>3054.19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3346.35</v>
      </c>
      <c r="AF150" s="1">
        <v>3232</v>
      </c>
      <c r="AH150" s="3">
        <v>3.5380569306930662E-2</v>
      </c>
      <c r="AI150" s="3" t="s">
        <v>130</v>
      </c>
      <c r="AJ150" t="s">
        <v>131</v>
      </c>
    </row>
    <row r="151" spans="1:36" x14ac:dyDescent="0.3">
      <c r="A151" t="s">
        <v>109</v>
      </c>
      <c r="C151">
        <v>2022</v>
      </c>
      <c r="D151">
        <v>2016</v>
      </c>
      <c r="F151" s="12">
        <v>15323</v>
      </c>
      <c r="G151" s="11">
        <v>767.90000000000009</v>
      </c>
      <c r="H151" s="11">
        <v>861.06</v>
      </c>
      <c r="I151" s="11">
        <v>354.89</v>
      </c>
      <c r="J151" s="11">
        <v>0</v>
      </c>
      <c r="K151" s="11">
        <v>0</v>
      </c>
      <c r="L151" s="11">
        <v>0</v>
      </c>
      <c r="M151" s="11">
        <v>0</v>
      </c>
      <c r="N151" s="11">
        <v>362.09</v>
      </c>
      <c r="O151" s="11">
        <v>705.81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9600.4</v>
      </c>
      <c r="Y151" s="11">
        <v>0.1</v>
      </c>
      <c r="Z151" s="11">
        <v>0</v>
      </c>
      <c r="AA151" s="11">
        <v>0</v>
      </c>
      <c r="AB151" s="11">
        <v>0</v>
      </c>
      <c r="AC151" s="11">
        <v>0</v>
      </c>
      <c r="AD151" s="11">
        <v>12652.25</v>
      </c>
      <c r="AF151" s="1">
        <v>14118</v>
      </c>
      <c r="AH151" s="3">
        <v>-0.10382136279926335</v>
      </c>
      <c r="AI151" s="3" t="s">
        <v>126</v>
      </c>
      <c r="AJ151" t="s">
        <v>131</v>
      </c>
    </row>
    <row r="152" spans="1:36" x14ac:dyDescent="0.3">
      <c r="A152" s="11" t="s">
        <v>110</v>
      </c>
      <c r="C152">
        <v>2022</v>
      </c>
      <c r="D152">
        <v>2016</v>
      </c>
      <c r="F152" s="12">
        <v>0</v>
      </c>
      <c r="G152" s="11">
        <v>0</v>
      </c>
      <c r="H152" s="11">
        <v>17.97</v>
      </c>
      <c r="I152" s="11">
        <v>294.05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0.76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2.34</v>
      </c>
      <c r="Z152" s="11">
        <v>0</v>
      </c>
      <c r="AA152" s="11">
        <v>0</v>
      </c>
      <c r="AB152" s="11">
        <v>0</v>
      </c>
      <c r="AC152" s="11">
        <v>15.41</v>
      </c>
      <c r="AD152" s="11">
        <v>330.53</v>
      </c>
      <c r="AF152" s="1">
        <v>348</v>
      </c>
      <c r="AH152" s="3">
        <v>-5.0201149425287438E-2</v>
      </c>
      <c r="AI152" s="3" t="s">
        <v>130</v>
      </c>
      <c r="AJ152" t="s">
        <v>131</v>
      </c>
    </row>
    <row r="153" spans="1:36" x14ac:dyDescent="0.3">
      <c r="A153" s="2" t="s">
        <v>111</v>
      </c>
      <c r="C153">
        <v>0</v>
      </c>
      <c r="D153">
        <v>2016</v>
      </c>
      <c r="F153" s="12" t="e">
        <v>#N/A</v>
      </c>
      <c r="G153" s="11" t="s">
        <v>42</v>
      </c>
      <c r="H153" s="11" t="s">
        <v>42</v>
      </c>
      <c r="I153" s="11" t="s">
        <v>42</v>
      </c>
      <c r="J153" s="11" t="s">
        <v>42</v>
      </c>
      <c r="K153" s="11" t="s">
        <v>42</v>
      </c>
      <c r="L153" s="11" t="s">
        <v>42</v>
      </c>
      <c r="M153" s="11" t="s">
        <v>42</v>
      </c>
      <c r="N153" s="11" t="s">
        <v>42</v>
      </c>
      <c r="O153" s="11" t="s">
        <v>42</v>
      </c>
      <c r="P153" s="11" t="s">
        <v>42</v>
      </c>
      <c r="Q153" s="11" t="s">
        <v>42</v>
      </c>
      <c r="R153" s="11" t="s">
        <v>42</v>
      </c>
      <c r="S153" s="11" t="s">
        <v>42</v>
      </c>
      <c r="T153" s="11" t="s">
        <v>42</v>
      </c>
      <c r="U153" s="11" t="s">
        <v>42</v>
      </c>
      <c r="V153" s="11" t="s">
        <v>42</v>
      </c>
      <c r="W153" s="11" t="s">
        <v>42</v>
      </c>
      <c r="X153" s="11" t="s">
        <v>42</v>
      </c>
      <c r="Y153" s="11" t="s">
        <v>42</v>
      </c>
      <c r="Z153" s="11" t="s">
        <v>42</v>
      </c>
      <c r="AA153" s="11" t="s">
        <v>42</v>
      </c>
      <c r="AB153" s="11" t="s">
        <v>42</v>
      </c>
      <c r="AC153" s="11" t="s">
        <v>42</v>
      </c>
      <c r="AD153" s="11">
        <v>0</v>
      </c>
      <c r="AF153" s="1" t="e">
        <v>#N/A</v>
      </c>
      <c r="AH153" s="3" t="e">
        <v>#N/A</v>
      </c>
      <c r="AI153" s="3" t="s">
        <v>126</v>
      </c>
      <c r="AJ153" t="s">
        <v>127</v>
      </c>
    </row>
    <row r="154" spans="1:36" x14ac:dyDescent="0.3">
      <c r="A154" s="11" t="s">
        <v>112</v>
      </c>
      <c r="C154">
        <v>2022</v>
      </c>
      <c r="D154">
        <v>2016</v>
      </c>
      <c r="F154" s="12">
        <v>247000</v>
      </c>
      <c r="G154" s="11">
        <v>0</v>
      </c>
      <c r="H154" s="11">
        <v>6722.37</v>
      </c>
      <c r="I154" s="11">
        <v>18384.740000000002</v>
      </c>
      <c r="J154" s="11">
        <v>23686.94</v>
      </c>
      <c r="K154" s="11">
        <v>0</v>
      </c>
      <c r="L154" s="11">
        <v>16805.615000000002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11548.03</v>
      </c>
      <c r="W154" s="11">
        <v>28103.47</v>
      </c>
      <c r="X154" s="11">
        <v>0</v>
      </c>
      <c r="Y154" s="11">
        <v>0</v>
      </c>
      <c r="Z154" s="11">
        <v>60056.09</v>
      </c>
      <c r="AA154" s="11">
        <v>0</v>
      </c>
      <c r="AB154" s="11">
        <v>34500</v>
      </c>
      <c r="AC154" s="11">
        <v>42163.85</v>
      </c>
      <c r="AD154" s="11">
        <v>241971.10500000001</v>
      </c>
      <c r="AF154" s="1">
        <v>247000</v>
      </c>
      <c r="AH154" s="3">
        <v>-2.035989878542506E-2</v>
      </c>
      <c r="AI154" s="3" t="s">
        <v>130</v>
      </c>
      <c r="AJ154" t="s">
        <v>131</v>
      </c>
    </row>
    <row r="155" spans="1:36" x14ac:dyDescent="0.3">
      <c r="A155" t="s">
        <v>113</v>
      </c>
      <c r="C155">
        <v>2022</v>
      </c>
      <c r="D155">
        <v>2016</v>
      </c>
      <c r="F155" s="12">
        <v>4100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181.6</v>
      </c>
      <c r="R155" s="11">
        <v>0</v>
      </c>
      <c r="S155" s="11">
        <v>0</v>
      </c>
      <c r="T155" s="11">
        <v>2636</v>
      </c>
      <c r="U155" s="11">
        <v>0</v>
      </c>
      <c r="V155" s="11">
        <v>0</v>
      </c>
      <c r="W155" s="11">
        <v>0</v>
      </c>
      <c r="X155" s="11">
        <v>0</v>
      </c>
      <c r="Y155" s="11">
        <v>465.27</v>
      </c>
      <c r="Z155" s="11">
        <v>0</v>
      </c>
      <c r="AA155" s="11">
        <v>0</v>
      </c>
      <c r="AB155" s="11">
        <v>0</v>
      </c>
      <c r="AC155" s="11">
        <v>0</v>
      </c>
      <c r="AD155" s="11">
        <v>3282.87</v>
      </c>
      <c r="AF155" s="1">
        <v>3494</v>
      </c>
      <c r="AH155" s="3">
        <v>-6.0426445334859788E-2</v>
      </c>
      <c r="AI155" s="3" t="s">
        <v>130</v>
      </c>
      <c r="AJ155" t="s">
        <v>131</v>
      </c>
    </row>
    <row r="156" spans="1:36" x14ac:dyDescent="0.3">
      <c r="A156" s="11" t="s">
        <v>114</v>
      </c>
      <c r="C156">
        <v>2022</v>
      </c>
      <c r="D156">
        <v>2016</v>
      </c>
      <c r="F156" s="12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393.7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345.46</v>
      </c>
      <c r="AB156" s="11">
        <v>0</v>
      </c>
      <c r="AC156" s="11">
        <v>0</v>
      </c>
      <c r="AD156" s="11">
        <v>739.16</v>
      </c>
      <c r="AF156" s="1">
        <v>1809.4999</v>
      </c>
      <c r="AH156" s="3">
        <v>-0.59151144468148353</v>
      </c>
      <c r="AI156" s="3" t="s">
        <v>126</v>
      </c>
      <c r="AJ156" t="s">
        <v>131</v>
      </c>
    </row>
    <row r="157" spans="1:36" x14ac:dyDescent="0.3">
      <c r="A157" t="s">
        <v>115</v>
      </c>
      <c r="C157">
        <v>2022</v>
      </c>
      <c r="D157">
        <v>2016</v>
      </c>
      <c r="F157" s="12">
        <v>32668</v>
      </c>
      <c r="G157" s="11">
        <v>0</v>
      </c>
      <c r="H157" s="11">
        <v>0</v>
      </c>
      <c r="I157" s="11">
        <v>0</v>
      </c>
      <c r="J157" s="11">
        <v>0</v>
      </c>
      <c r="K157" s="11">
        <v>0.42</v>
      </c>
      <c r="L157" s="11">
        <v>0</v>
      </c>
      <c r="M157" s="11">
        <v>0</v>
      </c>
      <c r="N157" s="11">
        <v>0</v>
      </c>
      <c r="O157" s="11">
        <v>0</v>
      </c>
      <c r="P157" s="11">
        <v>0.56499999999999995</v>
      </c>
      <c r="Q157" s="11">
        <v>0</v>
      </c>
      <c r="R157" s="11">
        <v>3672.44</v>
      </c>
      <c r="S157" s="11">
        <v>1.0549999999999999</v>
      </c>
      <c r="T157" s="11">
        <v>0</v>
      </c>
      <c r="U157" s="11">
        <v>0</v>
      </c>
      <c r="V157" s="11">
        <v>0</v>
      </c>
      <c r="W157" s="11">
        <v>0</v>
      </c>
      <c r="X157" s="11">
        <v>1.6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3676.08</v>
      </c>
      <c r="AF157" s="1">
        <v>29082.581750000001</v>
      </c>
      <c r="AH157" s="3">
        <v>-0.8735985672936345</v>
      </c>
      <c r="AI157" s="3" t="s">
        <v>126</v>
      </c>
      <c r="AJ157" t="s">
        <v>131</v>
      </c>
    </row>
    <row r="158" spans="1:36" x14ac:dyDescent="0.3">
      <c r="A158" s="11" t="s">
        <v>116</v>
      </c>
      <c r="C158">
        <v>2022</v>
      </c>
      <c r="D158">
        <v>2016</v>
      </c>
      <c r="F158" s="12">
        <v>1265.4659999999999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4.55</v>
      </c>
      <c r="O158" s="11">
        <v>98.36</v>
      </c>
      <c r="P158" s="11">
        <v>0</v>
      </c>
      <c r="Q158" s="11">
        <v>0</v>
      </c>
      <c r="R158" s="11">
        <v>77.150000000000006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52.3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232.36</v>
      </c>
      <c r="AF158" s="1">
        <v>226.57400000000001</v>
      </c>
      <c r="AH158" s="3">
        <v>2.5536910678189029E-2</v>
      </c>
      <c r="AI158" s="3" t="s">
        <v>130</v>
      </c>
      <c r="AJ158" t="s">
        <v>131</v>
      </c>
    </row>
    <row r="159" spans="1:36" x14ac:dyDescent="0.3">
      <c r="A159" t="s">
        <v>117</v>
      </c>
      <c r="C159">
        <v>2022</v>
      </c>
      <c r="D159">
        <v>2016</v>
      </c>
      <c r="F159" s="12">
        <v>23460</v>
      </c>
      <c r="G159" s="11">
        <v>185.8</v>
      </c>
      <c r="H159" s="11">
        <v>0.27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6293.75</v>
      </c>
      <c r="O159" s="11">
        <v>890.9799999999999</v>
      </c>
      <c r="P159" s="11">
        <v>0</v>
      </c>
      <c r="Q159" s="11">
        <v>0</v>
      </c>
      <c r="R159" s="11">
        <v>7699.46</v>
      </c>
      <c r="S159" s="11">
        <v>0</v>
      </c>
      <c r="T159" s="11">
        <v>0</v>
      </c>
      <c r="U159" s="11">
        <v>0.85199999999999998</v>
      </c>
      <c r="V159" s="11">
        <v>0</v>
      </c>
      <c r="W159" s="11">
        <v>0</v>
      </c>
      <c r="X159" s="11">
        <v>38.299999999999997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15109.411999999998</v>
      </c>
      <c r="AF159" s="1">
        <v>15201</v>
      </c>
      <c r="AH159" s="3">
        <v>-6.0251299256628881E-3</v>
      </c>
      <c r="AI159" s="3" t="s">
        <v>130</v>
      </c>
      <c r="AJ159" t="s">
        <v>131</v>
      </c>
    </row>
    <row r="160" spans="1:36" s="14" customFormat="1" ht="15" thickBot="1" x14ac:dyDescent="0.35">
      <c r="A160" s="13" t="s">
        <v>118</v>
      </c>
      <c r="C160" s="14">
        <v>2022</v>
      </c>
      <c r="D160" s="14">
        <v>2016</v>
      </c>
      <c r="F160" s="15">
        <v>33395.65</v>
      </c>
      <c r="G160" s="13">
        <v>210.3</v>
      </c>
      <c r="H160" s="13">
        <v>110.72</v>
      </c>
      <c r="I160" s="13">
        <v>4726.54</v>
      </c>
      <c r="J160" s="13">
        <v>0</v>
      </c>
      <c r="K160" s="13">
        <v>0</v>
      </c>
      <c r="L160" s="13">
        <v>0</v>
      </c>
      <c r="M160" s="13">
        <v>8.2999999999999989</v>
      </c>
      <c r="N160" s="13">
        <v>4003.18</v>
      </c>
      <c r="O160" s="13">
        <v>9670.82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1200.3</v>
      </c>
      <c r="Y160" s="13">
        <v>1149.72</v>
      </c>
      <c r="Z160" s="13">
        <v>0</v>
      </c>
      <c r="AA160" s="13">
        <v>0</v>
      </c>
      <c r="AB160" s="13">
        <v>0</v>
      </c>
      <c r="AC160" s="13">
        <v>6.01</v>
      </c>
      <c r="AD160" s="11">
        <v>21085.89</v>
      </c>
      <c r="AF160" s="1">
        <v>16118.07</v>
      </c>
      <c r="AG160" s="1"/>
      <c r="AH160" s="3">
        <v>0.30821432094537371</v>
      </c>
      <c r="AI160" s="3" t="s">
        <v>126</v>
      </c>
      <c r="AJ160" t="s">
        <v>131</v>
      </c>
    </row>
    <row r="161" spans="1:29" x14ac:dyDescent="0.3">
      <c r="A161" s="11" t="s">
        <v>41</v>
      </c>
      <c r="C161">
        <v>2020</v>
      </c>
      <c r="D161">
        <v>2012</v>
      </c>
      <c r="F161" s="12">
        <v>11056</v>
      </c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spans="1:29" x14ac:dyDescent="0.3">
      <c r="A162" t="s">
        <v>43</v>
      </c>
      <c r="C162">
        <v>2022</v>
      </c>
      <c r="D162">
        <v>2012</v>
      </c>
      <c r="F162" s="12">
        <v>0</v>
      </c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spans="1:29" x14ac:dyDescent="0.3">
      <c r="A163" s="11" t="s">
        <v>44</v>
      </c>
      <c r="C163">
        <v>2022</v>
      </c>
      <c r="D163">
        <v>2012</v>
      </c>
      <c r="F163" s="12">
        <v>375692</v>
      </c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spans="1:29" x14ac:dyDescent="0.3">
      <c r="A164" t="s">
        <v>45</v>
      </c>
      <c r="C164">
        <v>2021</v>
      </c>
      <c r="D164">
        <v>2012</v>
      </c>
      <c r="F164" s="12">
        <v>296000</v>
      </c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spans="1:29" x14ac:dyDescent="0.3">
      <c r="A165" s="11" t="s">
        <v>46</v>
      </c>
      <c r="C165">
        <v>2022</v>
      </c>
      <c r="D165">
        <v>2012</v>
      </c>
      <c r="F165" s="12">
        <v>196171</v>
      </c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spans="1:29" x14ac:dyDescent="0.3">
      <c r="A166" t="s">
        <v>47</v>
      </c>
      <c r="C166">
        <v>2022</v>
      </c>
      <c r="D166">
        <v>2012</v>
      </c>
      <c r="F166" s="12">
        <v>0</v>
      </c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spans="1:29" x14ac:dyDescent="0.3">
      <c r="A167" s="11" t="s">
        <v>48</v>
      </c>
      <c r="C167">
        <v>2022</v>
      </c>
      <c r="D167">
        <v>2012</v>
      </c>
      <c r="F167" s="12">
        <v>875.65</v>
      </c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spans="1:29" x14ac:dyDescent="0.3">
      <c r="A168" t="s">
        <v>49</v>
      </c>
      <c r="C168">
        <v>2022</v>
      </c>
      <c r="D168">
        <v>2012</v>
      </c>
      <c r="F168" s="12">
        <v>11783</v>
      </c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spans="1:29" x14ac:dyDescent="0.3">
      <c r="A169" s="11" t="s">
        <v>50</v>
      </c>
      <c r="C169">
        <v>2022</v>
      </c>
      <c r="D169">
        <v>2012</v>
      </c>
      <c r="F169" s="12">
        <v>5411</v>
      </c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spans="1:29" x14ac:dyDescent="0.3">
      <c r="A170" t="s">
        <v>51</v>
      </c>
      <c r="C170">
        <v>2022</v>
      </c>
      <c r="D170">
        <v>2012</v>
      </c>
      <c r="F170" s="12">
        <v>10672</v>
      </c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spans="1:29" x14ac:dyDescent="0.3">
      <c r="A171" s="11" t="s">
        <v>52</v>
      </c>
      <c r="C171">
        <v>2022</v>
      </c>
      <c r="D171">
        <v>2012</v>
      </c>
      <c r="F171" s="12">
        <v>40761.990780529297</v>
      </c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spans="1:29" x14ac:dyDescent="0.3">
      <c r="A172" t="s">
        <v>53</v>
      </c>
      <c r="C172">
        <v>2021</v>
      </c>
      <c r="D172">
        <v>2012</v>
      </c>
      <c r="F172" s="12">
        <v>727663</v>
      </c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spans="1:29" x14ac:dyDescent="0.3">
      <c r="A173" s="11" t="s">
        <v>54</v>
      </c>
      <c r="C173">
        <v>2022</v>
      </c>
      <c r="D173">
        <v>2012</v>
      </c>
      <c r="F173" s="12">
        <v>251</v>
      </c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spans="1:29" x14ac:dyDescent="0.3">
      <c r="A174" t="s">
        <v>55</v>
      </c>
      <c r="C174">
        <v>2022</v>
      </c>
      <c r="D174">
        <v>2012</v>
      </c>
      <c r="F174" s="12">
        <v>0</v>
      </c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spans="1:29" x14ac:dyDescent="0.3">
      <c r="A175" s="11" t="s">
        <v>56</v>
      </c>
      <c r="C175">
        <v>2022</v>
      </c>
      <c r="D175">
        <v>2012</v>
      </c>
      <c r="F175" s="12">
        <v>1321</v>
      </c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spans="1:29" x14ac:dyDescent="0.3">
      <c r="A176" t="s">
        <v>57</v>
      </c>
      <c r="C176">
        <v>2022</v>
      </c>
      <c r="D176">
        <v>2012</v>
      </c>
      <c r="F176" s="12">
        <v>5517</v>
      </c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pans="1:29" x14ac:dyDescent="0.3">
      <c r="A177" s="11" t="s">
        <v>58</v>
      </c>
      <c r="C177">
        <v>2022</v>
      </c>
      <c r="D177">
        <v>2012</v>
      </c>
      <c r="F177" s="12">
        <v>45423</v>
      </c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spans="1:29" x14ac:dyDescent="0.3">
      <c r="A178" t="s">
        <v>59</v>
      </c>
      <c r="C178">
        <v>2022</v>
      </c>
      <c r="D178">
        <v>2012</v>
      </c>
      <c r="F178" s="12">
        <v>0</v>
      </c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spans="1:29" x14ac:dyDescent="0.3">
      <c r="A179" s="11" t="s">
        <v>60</v>
      </c>
      <c r="C179">
        <v>2022</v>
      </c>
      <c r="D179">
        <v>2012</v>
      </c>
      <c r="F179" s="12">
        <v>46032</v>
      </c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pans="1:29" x14ac:dyDescent="0.3">
      <c r="A180" t="s">
        <v>61</v>
      </c>
      <c r="C180">
        <v>2022</v>
      </c>
      <c r="D180">
        <v>2012</v>
      </c>
      <c r="F180" s="12">
        <v>712</v>
      </c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spans="1:29" x14ac:dyDescent="0.3">
      <c r="A181" s="11" t="s">
        <v>62</v>
      </c>
      <c r="C181">
        <v>2022</v>
      </c>
      <c r="D181">
        <v>2012</v>
      </c>
      <c r="F181" s="12">
        <v>942</v>
      </c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spans="1:29" x14ac:dyDescent="0.3">
      <c r="A182" t="s">
        <v>63</v>
      </c>
      <c r="C182">
        <v>2022</v>
      </c>
      <c r="D182">
        <v>2012</v>
      </c>
      <c r="F182" s="12">
        <v>27480.7072016167</v>
      </c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spans="1:29" x14ac:dyDescent="0.3">
      <c r="A183" s="11" t="s">
        <v>64</v>
      </c>
      <c r="C183">
        <v>2022</v>
      </c>
      <c r="D183">
        <v>2012</v>
      </c>
      <c r="F183" s="12">
        <v>42911.7903567787</v>
      </c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spans="1:29" x14ac:dyDescent="0.3">
      <c r="A184" t="s">
        <v>65</v>
      </c>
      <c r="C184">
        <v>2021</v>
      </c>
      <c r="D184">
        <v>2012</v>
      </c>
      <c r="F184" s="12">
        <v>315627</v>
      </c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spans="1:29" x14ac:dyDescent="0.3">
      <c r="A185" s="11" t="s">
        <v>66</v>
      </c>
      <c r="C185">
        <v>2022</v>
      </c>
      <c r="D185">
        <v>2012</v>
      </c>
      <c r="F185" s="12">
        <v>0</v>
      </c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spans="1:29" x14ac:dyDescent="0.3">
      <c r="A186" t="s">
        <v>67</v>
      </c>
      <c r="C186">
        <v>2022</v>
      </c>
      <c r="D186">
        <v>2012</v>
      </c>
      <c r="F186" s="12">
        <v>98357.222500000003</v>
      </c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pans="1:29" x14ac:dyDescent="0.3">
      <c r="A187" s="11" t="s">
        <v>68</v>
      </c>
      <c r="C187">
        <v>2022</v>
      </c>
      <c r="D187">
        <v>2012</v>
      </c>
      <c r="F187" s="12">
        <v>71976</v>
      </c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pans="1:29" x14ac:dyDescent="0.3">
      <c r="A188" t="s">
        <v>69</v>
      </c>
      <c r="C188">
        <v>2022</v>
      </c>
      <c r="D188">
        <v>2012</v>
      </c>
      <c r="F188" s="12">
        <v>5693</v>
      </c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pans="1:29" x14ac:dyDescent="0.3">
      <c r="A189" s="11" t="s">
        <v>70</v>
      </c>
      <c r="C189">
        <v>2021</v>
      </c>
      <c r="D189">
        <v>2012</v>
      </c>
      <c r="F189" s="12">
        <v>0</v>
      </c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pans="1:29" x14ac:dyDescent="0.3">
      <c r="A190" t="s">
        <v>71</v>
      </c>
      <c r="C190">
        <v>2022</v>
      </c>
      <c r="D190">
        <v>2012</v>
      </c>
      <c r="F190" s="12">
        <v>21820</v>
      </c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pans="1:29" x14ac:dyDescent="0.3">
      <c r="A191" s="11" t="s">
        <v>72</v>
      </c>
      <c r="C191">
        <v>2022</v>
      </c>
      <c r="D191">
        <v>2012</v>
      </c>
      <c r="F191" s="12">
        <v>434710</v>
      </c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pans="1:29" x14ac:dyDescent="0.3">
      <c r="A192" t="s">
        <v>73</v>
      </c>
      <c r="C192">
        <v>2022</v>
      </c>
      <c r="D192">
        <v>2012</v>
      </c>
      <c r="F192" s="12">
        <v>825999</v>
      </c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pans="1:29" x14ac:dyDescent="0.3">
      <c r="A193" s="11" t="s">
        <v>74</v>
      </c>
      <c r="C193">
        <v>2022</v>
      </c>
      <c r="D193">
        <v>2012</v>
      </c>
      <c r="F193" s="12">
        <v>0</v>
      </c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pans="1:29" x14ac:dyDescent="0.3">
      <c r="A194" t="s">
        <v>75</v>
      </c>
      <c r="C194">
        <v>2022</v>
      </c>
      <c r="D194">
        <v>2012</v>
      </c>
      <c r="F194" s="12">
        <v>38647.757709999998</v>
      </c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spans="1:29" x14ac:dyDescent="0.3">
      <c r="A195" s="11" t="s">
        <v>76</v>
      </c>
      <c r="C195">
        <v>2022</v>
      </c>
      <c r="D195">
        <v>2012</v>
      </c>
      <c r="F195" s="12">
        <v>100893</v>
      </c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spans="1:29" x14ac:dyDescent="0.3">
      <c r="A196" t="s">
        <v>77</v>
      </c>
      <c r="C196">
        <v>2022</v>
      </c>
      <c r="D196">
        <v>2012</v>
      </c>
      <c r="F196" s="12">
        <v>106007</v>
      </c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 spans="1:29" x14ac:dyDescent="0.3">
      <c r="A197" s="11" t="s">
        <v>78</v>
      </c>
      <c r="C197">
        <v>2022</v>
      </c>
      <c r="D197">
        <v>2012</v>
      </c>
      <c r="F197" s="12">
        <v>24868</v>
      </c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 spans="1:29" x14ac:dyDescent="0.3">
      <c r="A198" t="s">
        <v>79</v>
      </c>
      <c r="C198">
        <v>2022</v>
      </c>
      <c r="D198">
        <v>2012</v>
      </c>
      <c r="F198" s="12">
        <v>169858</v>
      </c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 spans="1:29" x14ac:dyDescent="0.3">
      <c r="A199" s="11" t="s">
        <v>80</v>
      </c>
      <c r="C199">
        <v>2022</v>
      </c>
      <c r="D199">
        <v>2012</v>
      </c>
      <c r="F199" s="12">
        <v>11817</v>
      </c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 spans="1:29" x14ac:dyDescent="0.3">
      <c r="A200" t="s">
        <v>81</v>
      </c>
      <c r="C200">
        <v>2022</v>
      </c>
      <c r="D200">
        <v>2012</v>
      </c>
      <c r="F200" s="12">
        <v>899551.49</v>
      </c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 spans="1:29" x14ac:dyDescent="0.3">
      <c r="A201" s="11" t="s">
        <v>82</v>
      </c>
      <c r="C201">
        <v>2022</v>
      </c>
      <c r="D201">
        <v>2012</v>
      </c>
      <c r="F201" s="12">
        <v>0</v>
      </c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 spans="1:29" x14ac:dyDescent="0.3">
      <c r="A202" t="s">
        <v>83</v>
      </c>
      <c r="C202">
        <v>2022</v>
      </c>
      <c r="D202">
        <v>2012</v>
      </c>
      <c r="F202" s="12">
        <v>3186</v>
      </c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 spans="1:29" x14ac:dyDescent="0.3">
      <c r="A203" s="11" t="s">
        <v>84</v>
      </c>
      <c r="C203">
        <v>2022</v>
      </c>
      <c r="D203">
        <v>2012</v>
      </c>
      <c r="F203" s="12">
        <v>18137.034889999999</v>
      </c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 spans="1:29" x14ac:dyDescent="0.3">
      <c r="A204" t="s">
        <v>85</v>
      </c>
      <c r="C204">
        <v>2022</v>
      </c>
      <c r="D204">
        <v>2012</v>
      </c>
      <c r="F204" s="12">
        <v>293</v>
      </c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 spans="1:29" x14ac:dyDescent="0.3">
      <c r="A205" s="11" t="s">
        <v>86</v>
      </c>
      <c r="C205">
        <v>2022</v>
      </c>
      <c r="D205">
        <v>2012</v>
      </c>
      <c r="F205" s="12">
        <v>8747.7999999999993</v>
      </c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 spans="1:29" x14ac:dyDescent="0.3">
      <c r="A206" t="s">
        <v>87</v>
      </c>
      <c r="C206">
        <v>2021</v>
      </c>
      <c r="D206">
        <v>2012</v>
      </c>
      <c r="F206" s="12">
        <v>24756</v>
      </c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 spans="1:29" x14ac:dyDescent="0.3">
      <c r="A207" s="11" t="s">
        <v>88</v>
      </c>
      <c r="C207">
        <v>2022</v>
      </c>
      <c r="D207">
        <v>2012</v>
      </c>
      <c r="F207" s="12">
        <v>0</v>
      </c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 spans="1:29" x14ac:dyDescent="0.3">
      <c r="A208" t="s">
        <v>89</v>
      </c>
      <c r="C208">
        <v>2022</v>
      </c>
      <c r="D208">
        <v>2012</v>
      </c>
      <c r="F208" s="12">
        <v>0</v>
      </c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 spans="1:29" x14ac:dyDescent="0.3">
      <c r="A209" s="11" t="s">
        <v>90</v>
      </c>
      <c r="C209">
        <v>2022</v>
      </c>
      <c r="D209">
        <v>2012</v>
      </c>
      <c r="F209" s="12">
        <v>6221.8147003033</v>
      </c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 spans="1:29" x14ac:dyDescent="0.3">
      <c r="A210" t="s">
        <v>91</v>
      </c>
      <c r="C210">
        <v>2022</v>
      </c>
      <c r="D210">
        <v>2012</v>
      </c>
      <c r="F210" s="12">
        <v>0</v>
      </c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 spans="1:29" x14ac:dyDescent="0.3">
      <c r="A211" s="11" t="s">
        <v>92</v>
      </c>
      <c r="C211">
        <v>2022</v>
      </c>
      <c r="D211">
        <v>2012</v>
      </c>
      <c r="F211" s="12">
        <v>141931.82999999999</v>
      </c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 spans="1:29" x14ac:dyDescent="0.3">
      <c r="A212" t="s">
        <v>93</v>
      </c>
      <c r="C212">
        <v>2022</v>
      </c>
      <c r="D212">
        <v>2012</v>
      </c>
      <c r="F212" s="12">
        <v>3195.9289800000001</v>
      </c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 spans="1:29" x14ac:dyDescent="0.3">
      <c r="A213" s="11" t="s">
        <v>94</v>
      </c>
      <c r="C213">
        <v>2022</v>
      </c>
      <c r="D213">
        <v>2012</v>
      </c>
      <c r="F213" s="12">
        <v>51252</v>
      </c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 spans="1:29" x14ac:dyDescent="0.3">
      <c r="A214" t="s">
        <v>95</v>
      </c>
      <c r="C214">
        <v>2022</v>
      </c>
      <c r="D214">
        <v>2012</v>
      </c>
      <c r="F214" s="12">
        <v>160960.42000000001</v>
      </c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 spans="1:29" x14ac:dyDescent="0.3">
      <c r="A215" s="2" t="s">
        <v>96</v>
      </c>
      <c r="C215">
        <v>0</v>
      </c>
      <c r="D215">
        <v>2012</v>
      </c>
      <c r="F215" s="12" t="e">
        <v>#N/A</v>
      </c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 spans="1:29" x14ac:dyDescent="0.3">
      <c r="A216" s="2" t="s">
        <v>97</v>
      </c>
      <c r="C216">
        <v>0</v>
      </c>
      <c r="D216">
        <v>2012</v>
      </c>
      <c r="F216" s="12" t="e">
        <v>#N/A</v>
      </c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 spans="1:29" x14ac:dyDescent="0.3">
      <c r="A217" s="11" t="s">
        <v>98</v>
      </c>
      <c r="C217">
        <v>2023</v>
      </c>
      <c r="D217">
        <v>2012</v>
      </c>
      <c r="F217" s="12">
        <v>40141</v>
      </c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 spans="1:29" x14ac:dyDescent="0.3">
      <c r="A218" t="s">
        <v>99</v>
      </c>
      <c r="C218">
        <v>2023</v>
      </c>
      <c r="D218">
        <v>2012</v>
      </c>
      <c r="F218" s="12">
        <v>2618</v>
      </c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 spans="1:29" x14ac:dyDescent="0.3">
      <c r="A219" s="11" t="s">
        <v>100</v>
      </c>
      <c r="C219">
        <v>2023</v>
      </c>
      <c r="D219">
        <v>2012</v>
      </c>
      <c r="F219" s="12">
        <v>12672</v>
      </c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 spans="1:29" x14ac:dyDescent="0.3">
      <c r="A220" t="s">
        <v>101</v>
      </c>
      <c r="C220">
        <v>2023</v>
      </c>
      <c r="D220">
        <v>2012</v>
      </c>
      <c r="F220" s="12">
        <v>45954</v>
      </c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 spans="1:29" x14ac:dyDescent="0.3">
      <c r="A221" s="11" t="s">
        <v>102</v>
      </c>
      <c r="C221">
        <v>2022</v>
      </c>
      <c r="D221">
        <v>2012</v>
      </c>
      <c r="F221" s="12">
        <v>0</v>
      </c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 spans="1:29" x14ac:dyDescent="0.3">
      <c r="A222" t="s">
        <v>103</v>
      </c>
      <c r="C222">
        <v>2022</v>
      </c>
      <c r="D222">
        <v>2012</v>
      </c>
      <c r="F222" s="12">
        <v>0</v>
      </c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 spans="1:29" x14ac:dyDescent="0.3">
      <c r="A223" s="11" t="s">
        <v>104</v>
      </c>
      <c r="C223">
        <v>2022</v>
      </c>
      <c r="D223">
        <v>2012</v>
      </c>
      <c r="F223" s="12">
        <v>0</v>
      </c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 spans="1:29" x14ac:dyDescent="0.3">
      <c r="A224" t="s">
        <v>105</v>
      </c>
      <c r="C224">
        <v>2022</v>
      </c>
      <c r="D224">
        <v>2012</v>
      </c>
      <c r="F224" s="12">
        <v>0</v>
      </c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 spans="1:29" x14ac:dyDescent="0.3">
      <c r="A225" s="11" t="s">
        <v>106</v>
      </c>
      <c r="C225">
        <v>2022</v>
      </c>
      <c r="D225">
        <v>2012</v>
      </c>
      <c r="F225" s="12">
        <v>0</v>
      </c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 spans="1:29" x14ac:dyDescent="0.3">
      <c r="A226" t="s">
        <v>107</v>
      </c>
      <c r="C226">
        <v>2022</v>
      </c>
      <c r="D226">
        <v>2012</v>
      </c>
      <c r="F226" s="12">
        <v>0</v>
      </c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 spans="1:29" x14ac:dyDescent="0.3">
      <c r="A227" s="11" t="s">
        <v>108</v>
      </c>
      <c r="C227">
        <v>2022</v>
      </c>
      <c r="D227">
        <v>2012</v>
      </c>
      <c r="F227" s="12">
        <v>0</v>
      </c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 spans="1:29" x14ac:dyDescent="0.3">
      <c r="A228" t="s">
        <v>109</v>
      </c>
      <c r="C228">
        <v>2022</v>
      </c>
      <c r="D228">
        <v>2012</v>
      </c>
      <c r="F228" s="12">
        <v>14696</v>
      </c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 spans="1:29" x14ac:dyDescent="0.3">
      <c r="A229" s="11" t="s">
        <v>110</v>
      </c>
      <c r="C229">
        <v>2022</v>
      </c>
      <c r="D229">
        <v>2012</v>
      </c>
      <c r="F229" s="12">
        <v>0</v>
      </c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 spans="1:29" x14ac:dyDescent="0.3">
      <c r="A230" s="2" t="s">
        <v>111</v>
      </c>
      <c r="C230">
        <v>0</v>
      </c>
      <c r="D230">
        <v>2012</v>
      </c>
      <c r="F230" s="12" t="e">
        <v>#N/A</v>
      </c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 spans="1:29" x14ac:dyDescent="0.3">
      <c r="A231" s="11" t="s">
        <v>112</v>
      </c>
      <c r="C231">
        <v>2022</v>
      </c>
      <c r="D231">
        <v>2012</v>
      </c>
      <c r="F231" s="12">
        <v>231000</v>
      </c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 spans="1:29" x14ac:dyDescent="0.3">
      <c r="A232" t="s">
        <v>113</v>
      </c>
      <c r="C232">
        <v>2022</v>
      </c>
      <c r="D232">
        <v>2012</v>
      </c>
      <c r="F232" s="12">
        <v>8125</v>
      </c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 spans="1:29" x14ac:dyDescent="0.3">
      <c r="A233" s="11" t="s">
        <v>114</v>
      </c>
      <c r="C233">
        <v>2022</v>
      </c>
      <c r="D233">
        <v>2012</v>
      </c>
      <c r="F233" s="12">
        <v>0</v>
      </c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 spans="1:29" x14ac:dyDescent="0.3">
      <c r="A234" t="s">
        <v>115</v>
      </c>
      <c r="C234">
        <v>2022</v>
      </c>
      <c r="D234">
        <v>2012</v>
      </c>
      <c r="F234" s="12">
        <v>30518</v>
      </c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 spans="1:29" x14ac:dyDescent="0.3">
      <c r="A235" s="11" t="s">
        <v>116</v>
      </c>
      <c r="C235">
        <v>2022</v>
      </c>
      <c r="D235">
        <v>2012</v>
      </c>
      <c r="F235" s="12">
        <v>1076.2380000000001</v>
      </c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 spans="1:29" x14ac:dyDescent="0.3">
      <c r="A236" t="s">
        <v>117</v>
      </c>
      <c r="C236">
        <v>2022</v>
      </c>
      <c r="D236">
        <v>2012</v>
      </c>
      <c r="F236" s="12">
        <v>15950</v>
      </c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 spans="1:29" x14ac:dyDescent="0.3">
      <c r="A237" s="16" t="s">
        <v>118</v>
      </c>
      <c r="C237">
        <v>2022</v>
      </c>
      <c r="D237">
        <v>2012</v>
      </c>
      <c r="F237" s="12">
        <v>30221.040000000001</v>
      </c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 spans="1:29" x14ac:dyDescent="0.3">
      <c r="A238" s="19" t="s">
        <v>348</v>
      </c>
    </row>
  </sheetData>
  <conditionalFormatting sqref="AH3:AH1048576">
    <cfRule type="cellIs" dxfId="3" priority="3" operator="lessThan">
      <formula>-0.1</formula>
    </cfRule>
    <cfRule type="cellIs" dxfId="2" priority="4" operator="greaterThan">
      <formula>0.1</formula>
    </cfRule>
  </conditionalFormatting>
  <conditionalFormatting sqref="AI3:AI80">
    <cfRule type="cellIs" dxfId="1" priority="2" operator="equal">
      <formula>"check"</formula>
    </cfRule>
  </conditionalFormatting>
  <conditionalFormatting sqref="AI84:AI160">
    <cfRule type="cellIs" dxfId="0" priority="1" operator="equal">
      <formula>"check"</formula>
    </cfRule>
  </conditionalFormatting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A8501-8F16-4582-A498-9343B85A637F}">
  <dimension ref="A1:U11"/>
  <sheetViews>
    <sheetView workbookViewId="0">
      <selection activeCell="N11" sqref="N11"/>
    </sheetView>
  </sheetViews>
  <sheetFormatPr baseColWidth="10" defaultRowHeight="14.4" x14ac:dyDescent="0.3"/>
  <sheetData>
    <row r="1" spans="1:21" x14ac:dyDescent="0.3">
      <c r="A1" s="186" t="s">
        <v>290</v>
      </c>
      <c r="B1" s="187"/>
      <c r="C1" s="190" t="s">
        <v>214</v>
      </c>
      <c r="D1" s="191"/>
      <c r="E1" s="192"/>
      <c r="F1" s="193" t="s">
        <v>213</v>
      </c>
      <c r="G1" s="194"/>
      <c r="H1" s="194"/>
      <c r="I1" s="195"/>
      <c r="J1" s="193" t="s">
        <v>225</v>
      </c>
      <c r="K1" s="194"/>
      <c r="L1" s="194"/>
      <c r="M1" s="195"/>
      <c r="N1" s="178" t="s">
        <v>291</v>
      </c>
      <c r="O1" s="179"/>
      <c r="P1" s="178" t="s">
        <v>292</v>
      </c>
      <c r="Q1" s="179"/>
      <c r="R1" s="42"/>
      <c r="S1" s="42"/>
      <c r="T1" s="42"/>
      <c r="U1" s="42"/>
    </row>
    <row r="2" spans="1:21" x14ac:dyDescent="0.3">
      <c r="A2" s="188"/>
      <c r="B2" s="189"/>
      <c r="C2" s="44" t="s">
        <v>293</v>
      </c>
      <c r="D2" s="182" t="s">
        <v>294</v>
      </c>
      <c r="E2" s="183"/>
      <c r="F2" s="184" t="s">
        <v>293</v>
      </c>
      <c r="G2" s="185"/>
      <c r="H2" s="182" t="s">
        <v>294</v>
      </c>
      <c r="I2" s="183"/>
      <c r="J2" s="182" t="s">
        <v>293</v>
      </c>
      <c r="K2" s="183"/>
      <c r="L2" s="182" t="s">
        <v>294</v>
      </c>
      <c r="M2" s="183"/>
      <c r="N2" s="180"/>
      <c r="O2" s="181"/>
      <c r="P2" s="180"/>
      <c r="Q2" s="181"/>
      <c r="R2" s="42"/>
      <c r="S2" s="42"/>
      <c r="T2" s="42"/>
      <c r="U2" s="42"/>
    </row>
    <row r="3" spans="1:21" x14ac:dyDescent="0.3">
      <c r="A3" s="174" t="s">
        <v>295</v>
      </c>
      <c r="B3" s="175"/>
      <c r="C3" s="43">
        <v>522</v>
      </c>
      <c r="D3" s="46">
        <v>264</v>
      </c>
      <c r="E3" s="47"/>
      <c r="F3" s="46">
        <v>8</v>
      </c>
      <c r="G3" s="47"/>
      <c r="H3" s="46">
        <v>2</v>
      </c>
      <c r="I3" s="47"/>
      <c r="J3" s="46">
        <v>46</v>
      </c>
      <c r="K3" s="47"/>
      <c r="L3" s="46">
        <v>17</v>
      </c>
      <c r="M3" s="47"/>
      <c r="N3" s="46">
        <v>1</v>
      </c>
      <c r="O3" s="47"/>
      <c r="P3" s="46">
        <v>860</v>
      </c>
      <c r="Q3" s="47"/>
      <c r="R3" s="42"/>
      <c r="S3" s="42"/>
      <c r="T3" s="42"/>
      <c r="U3" s="42"/>
    </row>
    <row r="4" spans="1:21" x14ac:dyDescent="0.3">
      <c r="A4" s="174" t="s">
        <v>296</v>
      </c>
      <c r="B4" s="175"/>
      <c r="C4" s="43">
        <v>29</v>
      </c>
      <c r="D4" s="46">
        <v>87</v>
      </c>
      <c r="E4" s="47"/>
      <c r="F4" s="46">
        <v>0</v>
      </c>
      <c r="G4" s="47"/>
      <c r="H4" s="48"/>
      <c r="I4" s="49"/>
      <c r="J4" s="46">
        <v>7</v>
      </c>
      <c r="K4" s="47"/>
      <c r="L4" s="46">
        <v>14</v>
      </c>
      <c r="M4" s="47"/>
      <c r="N4" s="46">
        <v>1</v>
      </c>
      <c r="O4" s="47"/>
      <c r="P4" s="46">
        <v>138</v>
      </c>
      <c r="Q4" s="47"/>
      <c r="R4" s="42"/>
      <c r="S4" s="42"/>
      <c r="T4" s="42"/>
      <c r="U4" s="42"/>
    </row>
    <row r="5" spans="1:21" x14ac:dyDescent="0.3">
      <c r="A5" s="174" t="s">
        <v>297</v>
      </c>
      <c r="B5" s="175"/>
      <c r="C5" s="43">
        <v>296</v>
      </c>
      <c r="D5" s="50">
        <v>2201</v>
      </c>
      <c r="E5" s="51"/>
      <c r="F5" s="46">
        <v>146</v>
      </c>
      <c r="G5" s="47"/>
      <c r="H5" s="46">
        <v>818</v>
      </c>
      <c r="I5" s="47"/>
      <c r="J5" s="48"/>
      <c r="K5" s="49"/>
      <c r="L5" s="46">
        <v>0</v>
      </c>
      <c r="M5" s="47"/>
      <c r="N5" s="46">
        <v>12</v>
      </c>
      <c r="O5" s="47"/>
      <c r="P5" s="50">
        <v>3473</v>
      </c>
      <c r="Q5" s="51"/>
      <c r="R5" s="42"/>
      <c r="S5" s="42"/>
      <c r="T5" s="42"/>
      <c r="U5" s="42"/>
    </row>
    <row r="6" spans="1:21" x14ac:dyDescent="0.3">
      <c r="A6" s="176">
        <v>2021</v>
      </c>
      <c r="B6" s="177"/>
      <c r="C6" s="45">
        <v>561</v>
      </c>
      <c r="D6" s="52">
        <v>1341</v>
      </c>
      <c r="E6" s="53"/>
      <c r="F6" s="54">
        <v>257</v>
      </c>
      <c r="G6" s="55"/>
      <c r="H6" s="54">
        <v>758</v>
      </c>
      <c r="I6" s="55"/>
      <c r="J6" s="54">
        <v>95</v>
      </c>
      <c r="K6" s="55"/>
      <c r="L6" s="54">
        <v>27</v>
      </c>
      <c r="M6" s="55"/>
      <c r="N6" s="54">
        <v>14</v>
      </c>
      <c r="O6" s="55"/>
      <c r="P6" s="52">
        <v>3053</v>
      </c>
      <c r="Q6" s="53"/>
      <c r="R6" s="42"/>
      <c r="S6" s="42"/>
      <c r="T6" s="42"/>
      <c r="U6" s="42"/>
    </row>
    <row r="7" spans="1:21" x14ac:dyDescent="0.3">
      <c r="A7" s="174" t="s">
        <v>295</v>
      </c>
      <c r="B7" s="175"/>
      <c r="C7" s="43">
        <v>507</v>
      </c>
      <c r="D7" s="46">
        <v>197</v>
      </c>
      <c r="E7" s="47"/>
      <c r="F7" s="46">
        <v>12</v>
      </c>
      <c r="G7" s="47"/>
      <c r="H7" s="46">
        <v>5</v>
      </c>
      <c r="I7" s="47"/>
      <c r="J7" s="46">
        <v>93</v>
      </c>
      <c r="K7" s="47"/>
      <c r="L7" s="46">
        <v>13</v>
      </c>
      <c r="M7" s="47"/>
      <c r="N7" s="46">
        <v>2</v>
      </c>
      <c r="O7" s="47"/>
      <c r="P7" s="46">
        <v>828</v>
      </c>
      <c r="Q7" s="47"/>
      <c r="R7" s="42"/>
      <c r="S7" s="42"/>
      <c r="T7" s="42"/>
      <c r="U7" s="42"/>
    </row>
    <row r="8" spans="1:21" x14ac:dyDescent="0.3">
      <c r="A8" s="174" t="s">
        <v>296</v>
      </c>
      <c r="B8" s="175"/>
      <c r="C8" s="43">
        <v>20</v>
      </c>
      <c r="D8" s="46">
        <v>63</v>
      </c>
      <c r="E8" s="47"/>
      <c r="F8" s="48"/>
      <c r="G8" s="49"/>
      <c r="H8" s="48"/>
      <c r="I8" s="49"/>
      <c r="J8" s="46">
        <v>2</v>
      </c>
      <c r="K8" s="47"/>
      <c r="L8" s="46">
        <v>15</v>
      </c>
      <c r="M8" s="47"/>
      <c r="N8" s="46">
        <v>0</v>
      </c>
      <c r="O8" s="47"/>
      <c r="P8" s="46">
        <v>101</v>
      </c>
      <c r="Q8" s="47"/>
      <c r="R8" s="42"/>
      <c r="S8" s="42"/>
      <c r="T8" s="42"/>
      <c r="U8" s="42"/>
    </row>
    <row r="9" spans="1:21" x14ac:dyDescent="0.3">
      <c r="A9" s="174" t="s">
        <v>297</v>
      </c>
      <c r="B9" s="175"/>
      <c r="C9" s="43">
        <v>34</v>
      </c>
      <c r="D9" s="50">
        <v>1081</v>
      </c>
      <c r="E9" s="51"/>
      <c r="F9" s="46">
        <v>245</v>
      </c>
      <c r="G9" s="47"/>
      <c r="H9" s="46">
        <v>753</v>
      </c>
      <c r="I9" s="47"/>
      <c r="J9" s="46">
        <v>0</v>
      </c>
      <c r="K9" s="47"/>
      <c r="L9" s="46">
        <v>0</v>
      </c>
      <c r="M9" s="47"/>
      <c r="N9" s="46">
        <v>12</v>
      </c>
      <c r="O9" s="47"/>
      <c r="P9" s="50">
        <v>2124</v>
      </c>
      <c r="Q9" s="51"/>
      <c r="R9" s="42"/>
      <c r="S9" s="42"/>
      <c r="T9" s="42"/>
      <c r="U9" s="42"/>
    </row>
    <row r="10" spans="1:21" x14ac:dyDescent="0.3">
      <c r="C10" s="9">
        <f>SUM(C7:C9)</f>
        <v>561</v>
      </c>
      <c r="D10" s="9">
        <f t="shared" ref="D10:N10" si="0">SUM(D7:D9)</f>
        <v>1341</v>
      </c>
      <c r="E10" s="9"/>
      <c r="F10" s="9">
        <f>SUM(F7:F9)</f>
        <v>257</v>
      </c>
      <c r="G10" s="9"/>
      <c r="H10" s="9">
        <f t="shared" si="0"/>
        <v>758</v>
      </c>
      <c r="I10" s="9"/>
      <c r="J10" s="9">
        <f t="shared" si="0"/>
        <v>95</v>
      </c>
      <c r="K10" s="9">
        <f t="shared" si="0"/>
        <v>0</v>
      </c>
      <c r="L10" s="9">
        <f t="shared" si="0"/>
        <v>28</v>
      </c>
      <c r="M10" s="9">
        <f t="shared" si="0"/>
        <v>0</v>
      </c>
      <c r="N10" s="9">
        <f t="shared" si="0"/>
        <v>14</v>
      </c>
    </row>
    <row r="11" spans="1:21" x14ac:dyDescent="0.3">
      <c r="A11" t="s">
        <v>122</v>
      </c>
      <c r="C11" s="9">
        <f>C10+D10</f>
        <v>1902</v>
      </c>
      <c r="F11" s="9">
        <f>F10+H10</f>
        <v>1015</v>
      </c>
      <c r="J11" s="9">
        <f>J10+L10</f>
        <v>123</v>
      </c>
      <c r="N11" s="9">
        <f>N10</f>
        <v>14</v>
      </c>
    </row>
  </sheetData>
  <mergeCells count="18">
    <mergeCell ref="A1:B2"/>
    <mergeCell ref="C1:E1"/>
    <mergeCell ref="F1:I1"/>
    <mergeCell ref="J1:M1"/>
    <mergeCell ref="N1:O2"/>
    <mergeCell ref="P1:Q2"/>
    <mergeCell ref="D2:E2"/>
    <mergeCell ref="F2:G2"/>
    <mergeCell ref="H2:I2"/>
    <mergeCell ref="J2:K2"/>
    <mergeCell ref="L2:M2"/>
    <mergeCell ref="A3:B3"/>
    <mergeCell ref="A4:B4"/>
    <mergeCell ref="A5:B5"/>
    <mergeCell ref="A6:B6"/>
    <mergeCell ref="A9:B9"/>
    <mergeCell ref="A7:B7"/>
    <mergeCell ref="A8:B8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5329B-1A87-4E4C-AAA6-23B29286DFFF}">
  <dimension ref="A1:CA45"/>
  <sheetViews>
    <sheetView zoomScale="85" zoomScaleNormal="85" workbookViewId="0">
      <selection activeCell="AI50" sqref="AI50"/>
    </sheetView>
  </sheetViews>
  <sheetFormatPr baseColWidth="10" defaultRowHeight="14.4" x14ac:dyDescent="0.3"/>
  <cols>
    <col min="20" max="24" width="11.5546875" customWidth="1"/>
  </cols>
  <sheetData>
    <row r="1" spans="1:79" x14ac:dyDescent="0.3">
      <c r="A1" s="21" t="s">
        <v>209</v>
      </c>
      <c r="B1" s="31" t="s">
        <v>210</v>
      </c>
      <c r="C1" s="22" t="s">
        <v>213</v>
      </c>
      <c r="D1" s="22" t="s">
        <v>214</v>
      </c>
      <c r="E1" s="22" t="s">
        <v>215</v>
      </c>
      <c r="F1" s="22" t="s">
        <v>216</v>
      </c>
      <c r="G1" s="22" t="s">
        <v>217</v>
      </c>
      <c r="H1" s="22" t="s">
        <v>218</v>
      </c>
      <c r="I1" s="22" t="s">
        <v>219</v>
      </c>
      <c r="J1" s="22" t="s">
        <v>220</v>
      </c>
      <c r="K1" s="22" t="s">
        <v>221</v>
      </c>
      <c r="L1" s="22" t="s">
        <v>222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  <c r="U1" t="s">
        <v>239</v>
      </c>
      <c r="V1" t="s">
        <v>240</v>
      </c>
      <c r="W1" t="s">
        <v>241</v>
      </c>
      <c r="X1" t="s">
        <v>242</v>
      </c>
      <c r="Y1" t="s">
        <v>243</v>
      </c>
      <c r="Z1" t="s">
        <v>244</v>
      </c>
      <c r="AA1" t="s">
        <v>245</v>
      </c>
      <c r="AB1" t="s">
        <v>246</v>
      </c>
      <c r="AC1" t="s">
        <v>247</v>
      </c>
      <c r="AD1" t="s">
        <v>248</v>
      </c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</row>
    <row r="2" spans="1:79" hidden="1" x14ac:dyDescent="0.3">
      <c r="A2" s="21" t="s">
        <v>209</v>
      </c>
      <c r="B2" s="29">
        <v>2008</v>
      </c>
      <c r="C2" s="25">
        <v>1</v>
      </c>
      <c r="D2" s="25">
        <v>0</v>
      </c>
      <c r="E2" s="25">
        <v>10</v>
      </c>
      <c r="F2" s="25">
        <v>0</v>
      </c>
      <c r="G2" s="25">
        <v>151</v>
      </c>
      <c r="H2" s="25">
        <v>879</v>
      </c>
      <c r="I2" s="25">
        <v>0</v>
      </c>
      <c r="J2" s="25">
        <v>28</v>
      </c>
      <c r="K2" s="25">
        <v>1776</v>
      </c>
      <c r="L2" s="26"/>
    </row>
    <row r="3" spans="1:79" hidden="1" x14ac:dyDescent="0.3">
      <c r="A3" s="21" t="s">
        <v>209</v>
      </c>
      <c r="B3" s="29">
        <v>2009</v>
      </c>
      <c r="C3" s="25">
        <v>0</v>
      </c>
      <c r="D3" s="25">
        <v>0</v>
      </c>
      <c r="E3" s="25">
        <v>21</v>
      </c>
      <c r="F3" s="25">
        <v>0</v>
      </c>
      <c r="G3" s="25">
        <v>136</v>
      </c>
      <c r="H3" s="25">
        <v>297</v>
      </c>
      <c r="I3" s="25">
        <v>0</v>
      </c>
      <c r="J3" s="25">
        <v>18</v>
      </c>
      <c r="K3" s="25">
        <v>2380</v>
      </c>
      <c r="L3" s="26"/>
    </row>
    <row r="4" spans="1:79" hidden="1" x14ac:dyDescent="0.3">
      <c r="A4" s="21" t="s">
        <v>209</v>
      </c>
      <c r="B4" s="29">
        <v>2010</v>
      </c>
      <c r="C4" s="25">
        <v>1</v>
      </c>
      <c r="D4" s="25">
        <v>0</v>
      </c>
      <c r="E4" s="25">
        <v>28</v>
      </c>
      <c r="F4" s="25">
        <v>0</v>
      </c>
      <c r="G4" s="25">
        <v>89</v>
      </c>
      <c r="H4" s="25">
        <v>396</v>
      </c>
      <c r="I4" s="25">
        <v>0</v>
      </c>
      <c r="J4" s="25">
        <v>9</v>
      </c>
      <c r="K4" s="25">
        <v>2415</v>
      </c>
      <c r="L4" s="26"/>
    </row>
    <row r="5" spans="1:79" hidden="1" x14ac:dyDescent="0.3">
      <c r="A5" s="21" t="s">
        <v>209</v>
      </c>
      <c r="B5" s="29">
        <v>2011</v>
      </c>
      <c r="C5" s="25">
        <v>0</v>
      </c>
      <c r="D5" s="25">
        <v>0</v>
      </c>
      <c r="E5" s="25">
        <v>36</v>
      </c>
      <c r="F5" s="25">
        <v>0</v>
      </c>
      <c r="G5" s="25">
        <v>73</v>
      </c>
      <c r="H5" s="25">
        <v>290</v>
      </c>
      <c r="I5" s="25">
        <v>0</v>
      </c>
      <c r="J5" s="25">
        <v>4</v>
      </c>
      <c r="K5" s="25">
        <v>1364</v>
      </c>
      <c r="L5" s="26"/>
    </row>
    <row r="6" spans="1:79" hidden="1" x14ac:dyDescent="0.3">
      <c r="A6" s="21" t="s">
        <v>209</v>
      </c>
      <c r="B6" s="29">
        <v>2012</v>
      </c>
      <c r="C6" s="25">
        <v>0</v>
      </c>
      <c r="D6" s="25">
        <v>0</v>
      </c>
      <c r="E6" s="25">
        <v>15</v>
      </c>
      <c r="F6" s="25">
        <v>0</v>
      </c>
      <c r="G6" s="25">
        <v>32</v>
      </c>
      <c r="H6" s="25">
        <v>845</v>
      </c>
      <c r="I6" s="25">
        <v>0</v>
      </c>
      <c r="J6" s="25">
        <v>0</v>
      </c>
      <c r="K6" s="25">
        <v>4123</v>
      </c>
      <c r="L6" s="26"/>
    </row>
    <row r="7" spans="1:79" hidden="1" x14ac:dyDescent="0.3">
      <c r="A7" s="21" t="s">
        <v>209</v>
      </c>
      <c r="B7" s="29">
        <v>2013</v>
      </c>
      <c r="C7" s="25">
        <v>0</v>
      </c>
      <c r="D7" s="25">
        <v>0</v>
      </c>
      <c r="E7" s="25">
        <v>14</v>
      </c>
      <c r="F7" s="25">
        <v>0</v>
      </c>
      <c r="G7" s="25">
        <v>51</v>
      </c>
      <c r="H7" s="25">
        <v>746</v>
      </c>
      <c r="I7" s="25">
        <v>0</v>
      </c>
      <c r="J7" s="25">
        <v>6</v>
      </c>
      <c r="K7" s="25">
        <v>3878</v>
      </c>
      <c r="L7" s="26"/>
      <c r="BT7" t="s">
        <v>247</v>
      </c>
      <c r="BU7" t="s">
        <v>238</v>
      </c>
      <c r="BV7" t="s">
        <v>239</v>
      </c>
      <c r="BW7" t="s">
        <v>248</v>
      </c>
      <c r="BX7" t="s">
        <v>242</v>
      </c>
      <c r="BY7" t="s">
        <v>243</v>
      </c>
      <c r="BZ7" t="s">
        <v>240</v>
      </c>
      <c r="CA7" t="s">
        <v>241</v>
      </c>
    </row>
    <row r="8" spans="1:79" hidden="1" x14ac:dyDescent="0.3">
      <c r="A8" s="21" t="s">
        <v>209</v>
      </c>
      <c r="B8" s="29">
        <v>2014</v>
      </c>
      <c r="C8" s="25">
        <v>0</v>
      </c>
      <c r="D8" s="25">
        <v>0</v>
      </c>
      <c r="E8" s="25">
        <v>19</v>
      </c>
      <c r="F8" s="25">
        <v>0</v>
      </c>
      <c r="G8" s="25">
        <v>67</v>
      </c>
      <c r="H8" s="25">
        <v>667</v>
      </c>
      <c r="I8" s="25">
        <v>0</v>
      </c>
      <c r="J8" s="25">
        <v>2</v>
      </c>
      <c r="K8" s="25">
        <v>3261</v>
      </c>
      <c r="L8" s="26"/>
    </row>
    <row r="9" spans="1:79" hidden="1" x14ac:dyDescent="0.3">
      <c r="A9" s="21" t="s">
        <v>209</v>
      </c>
      <c r="B9" s="29">
        <v>2015</v>
      </c>
      <c r="C9" s="25">
        <v>0</v>
      </c>
      <c r="D9" s="25">
        <v>0</v>
      </c>
      <c r="E9" s="25">
        <v>9</v>
      </c>
      <c r="F9" s="25">
        <v>0</v>
      </c>
      <c r="G9" s="25">
        <v>41</v>
      </c>
      <c r="H9" s="25">
        <v>768</v>
      </c>
      <c r="I9" s="25">
        <v>11</v>
      </c>
      <c r="J9" s="25">
        <v>7</v>
      </c>
      <c r="K9" s="25">
        <v>3052</v>
      </c>
      <c r="L9" s="26"/>
    </row>
    <row r="10" spans="1:79" hidden="1" x14ac:dyDescent="0.3">
      <c r="A10" s="21" t="s">
        <v>209</v>
      </c>
      <c r="B10" s="29">
        <v>2016</v>
      </c>
      <c r="C10" s="25">
        <v>0</v>
      </c>
      <c r="D10" s="25">
        <v>2</v>
      </c>
      <c r="E10" s="25">
        <v>33</v>
      </c>
      <c r="F10" s="25">
        <v>0</v>
      </c>
      <c r="G10" s="25">
        <v>62</v>
      </c>
      <c r="H10" s="25">
        <v>1034</v>
      </c>
      <c r="I10" s="25">
        <v>28</v>
      </c>
      <c r="J10" s="25">
        <v>5</v>
      </c>
      <c r="K10" s="25">
        <v>3101</v>
      </c>
      <c r="L10" s="26"/>
    </row>
    <row r="11" spans="1:79" hidden="1" x14ac:dyDescent="0.3">
      <c r="A11" s="21" t="s">
        <v>209</v>
      </c>
      <c r="B11" s="29">
        <v>2017</v>
      </c>
      <c r="C11" s="25">
        <v>0</v>
      </c>
      <c r="D11" s="25">
        <v>2</v>
      </c>
      <c r="E11" s="25">
        <v>28</v>
      </c>
      <c r="F11" s="25">
        <v>0</v>
      </c>
      <c r="G11" s="25">
        <v>68</v>
      </c>
      <c r="H11" s="25">
        <v>641</v>
      </c>
      <c r="I11" s="25">
        <v>31</v>
      </c>
      <c r="J11" s="25">
        <v>1</v>
      </c>
      <c r="K11" s="25">
        <v>2480</v>
      </c>
      <c r="L11" s="25">
        <v>0</v>
      </c>
    </row>
    <row r="12" spans="1:79" hidden="1" x14ac:dyDescent="0.3">
      <c r="A12" s="21" t="s">
        <v>209</v>
      </c>
      <c r="B12" s="29">
        <v>2018</v>
      </c>
      <c r="C12" s="25">
        <v>0</v>
      </c>
      <c r="D12" s="25">
        <v>1</v>
      </c>
      <c r="E12" s="25">
        <v>28</v>
      </c>
      <c r="F12" s="25">
        <v>0</v>
      </c>
      <c r="G12" s="25">
        <v>66</v>
      </c>
      <c r="H12" s="25">
        <v>758</v>
      </c>
      <c r="I12" s="25">
        <v>17</v>
      </c>
      <c r="J12" s="25">
        <v>7</v>
      </c>
      <c r="K12" s="30">
        <v>3441</v>
      </c>
      <c r="L12" s="25">
        <v>2</v>
      </c>
    </row>
    <row r="13" spans="1:79" hidden="1" x14ac:dyDescent="0.3">
      <c r="A13" s="21" t="s">
        <v>209</v>
      </c>
      <c r="B13" s="29">
        <v>2019</v>
      </c>
      <c r="C13" s="25">
        <v>0</v>
      </c>
      <c r="D13" s="25">
        <v>9</v>
      </c>
      <c r="E13" s="25">
        <v>64</v>
      </c>
      <c r="F13" s="25">
        <v>0</v>
      </c>
      <c r="G13" s="25">
        <v>57</v>
      </c>
      <c r="H13" s="25">
        <v>562</v>
      </c>
      <c r="I13" s="25">
        <v>54</v>
      </c>
      <c r="J13" s="25">
        <v>10</v>
      </c>
      <c r="K13" s="25">
        <v>2755</v>
      </c>
      <c r="L13" s="25">
        <v>15</v>
      </c>
    </row>
    <row r="14" spans="1:79" hidden="1" x14ac:dyDescent="0.3">
      <c r="A14" s="21" t="s">
        <v>209</v>
      </c>
      <c r="B14" s="23" t="s">
        <v>211</v>
      </c>
      <c r="C14" s="25">
        <v>0</v>
      </c>
      <c r="D14" s="25">
        <v>4</v>
      </c>
      <c r="E14" s="25">
        <v>26</v>
      </c>
      <c r="F14" s="25">
        <v>0</v>
      </c>
      <c r="G14" s="25">
        <v>86</v>
      </c>
      <c r="H14" s="25">
        <v>441</v>
      </c>
      <c r="I14" s="25">
        <v>13</v>
      </c>
      <c r="J14" s="25">
        <v>2</v>
      </c>
      <c r="K14" s="25">
        <v>2081</v>
      </c>
      <c r="L14" s="25">
        <v>26</v>
      </c>
    </row>
    <row r="15" spans="1:79" x14ac:dyDescent="0.3">
      <c r="A15" s="21" t="s">
        <v>209</v>
      </c>
      <c r="B15" s="23" t="s">
        <v>212</v>
      </c>
      <c r="C15" s="25">
        <v>0</v>
      </c>
      <c r="D15" s="25">
        <v>18</v>
      </c>
      <c r="E15" s="25">
        <v>24</v>
      </c>
      <c r="F15" s="25">
        <v>0</v>
      </c>
      <c r="G15" s="25">
        <v>92</v>
      </c>
      <c r="H15" s="25">
        <v>587</v>
      </c>
      <c r="I15" s="25">
        <v>0</v>
      </c>
      <c r="J15" s="25">
        <v>0</v>
      </c>
      <c r="K15" s="25">
        <v>2838</v>
      </c>
      <c r="L15" s="25">
        <v>30</v>
      </c>
      <c r="N15" s="9">
        <f>C15+C30+D45</f>
        <v>390</v>
      </c>
      <c r="O15" s="9">
        <f>D15+D30+E45</f>
        <v>3751</v>
      </c>
      <c r="P15" s="9">
        <f>E15+F45</f>
        <v>24</v>
      </c>
      <c r="Q15" s="9">
        <f>F15+G45</f>
        <v>0</v>
      </c>
      <c r="R15" s="9">
        <f>G15+H45</f>
        <v>311</v>
      </c>
      <c r="S15" s="9">
        <f>H15+J45</f>
        <v>587</v>
      </c>
      <c r="T15" s="9">
        <f>I15+E30+M45</f>
        <v>302</v>
      </c>
      <c r="U15" s="9">
        <f>F30+N45</f>
        <v>2223</v>
      </c>
      <c r="V15" s="9">
        <f>K15+I30+R45</f>
        <v>19961</v>
      </c>
      <c r="W15" s="9">
        <f>L15+J30+S45</f>
        <v>312</v>
      </c>
      <c r="Y15" s="9">
        <f>Q45+H30</f>
        <v>266</v>
      </c>
      <c r="Z15" s="9">
        <f>C45</f>
        <v>150</v>
      </c>
    </row>
    <row r="16" spans="1:79" x14ac:dyDescent="0.3">
      <c r="A16" s="21" t="s">
        <v>223</v>
      </c>
      <c r="B16" s="28" t="s">
        <v>210</v>
      </c>
      <c r="C16" s="22" t="s">
        <v>213</v>
      </c>
      <c r="D16" s="22" t="s">
        <v>214</v>
      </c>
      <c r="E16" s="22" t="s">
        <v>219</v>
      </c>
      <c r="F16" s="22" t="s">
        <v>220</v>
      </c>
      <c r="G16" s="22" t="s">
        <v>224</v>
      </c>
      <c r="H16" s="22" t="s">
        <v>225</v>
      </c>
      <c r="I16" s="22" t="s">
        <v>221</v>
      </c>
      <c r="J16" s="22" t="s">
        <v>222</v>
      </c>
    </row>
    <row r="17" spans="1:19" hidden="1" x14ac:dyDescent="0.3">
      <c r="A17" s="21" t="s">
        <v>223</v>
      </c>
      <c r="B17" s="29">
        <v>2008</v>
      </c>
      <c r="C17" s="25">
        <v>87</v>
      </c>
      <c r="D17" s="25">
        <v>1052</v>
      </c>
      <c r="E17" s="25">
        <v>0</v>
      </c>
      <c r="F17" s="25">
        <v>170</v>
      </c>
      <c r="G17" s="25">
        <v>0</v>
      </c>
      <c r="H17" s="25">
        <v>276</v>
      </c>
      <c r="I17" s="25">
        <v>0</v>
      </c>
      <c r="J17" s="26"/>
    </row>
    <row r="18" spans="1:19" hidden="1" x14ac:dyDescent="0.3">
      <c r="A18" s="21" t="s">
        <v>223</v>
      </c>
      <c r="B18" s="29">
        <v>2009</v>
      </c>
      <c r="C18" s="25">
        <v>105</v>
      </c>
      <c r="D18" s="25">
        <v>1263</v>
      </c>
      <c r="E18" s="25">
        <v>0</v>
      </c>
      <c r="F18" s="25">
        <v>121</v>
      </c>
      <c r="G18" s="25">
        <v>0</v>
      </c>
      <c r="H18" s="25">
        <v>166</v>
      </c>
      <c r="I18" s="25">
        <v>0</v>
      </c>
      <c r="J18" s="26"/>
    </row>
    <row r="19" spans="1:19" hidden="1" x14ac:dyDescent="0.3">
      <c r="A19" s="21" t="s">
        <v>223</v>
      </c>
      <c r="B19" s="29">
        <v>2010</v>
      </c>
      <c r="C19" s="25">
        <v>65</v>
      </c>
      <c r="D19" s="25">
        <v>1139</v>
      </c>
      <c r="E19" s="25">
        <v>1</v>
      </c>
      <c r="F19" s="25">
        <v>81</v>
      </c>
      <c r="G19" s="25">
        <v>0</v>
      </c>
      <c r="H19" s="25">
        <v>126</v>
      </c>
      <c r="I19" s="25">
        <v>0</v>
      </c>
      <c r="J19" s="26"/>
    </row>
    <row r="20" spans="1:19" hidden="1" x14ac:dyDescent="0.3">
      <c r="A20" s="21" t="s">
        <v>223</v>
      </c>
      <c r="B20" s="29">
        <v>2011</v>
      </c>
      <c r="C20" s="25">
        <v>102</v>
      </c>
      <c r="D20" s="25">
        <v>1661</v>
      </c>
      <c r="E20" s="25">
        <v>0</v>
      </c>
      <c r="F20" s="25">
        <v>125</v>
      </c>
      <c r="G20" s="25">
        <v>0</v>
      </c>
      <c r="H20" s="25">
        <v>198</v>
      </c>
      <c r="I20" s="25">
        <v>0</v>
      </c>
      <c r="J20" s="26"/>
    </row>
    <row r="21" spans="1:19" ht="14.4" hidden="1" customHeight="1" x14ac:dyDescent="0.3">
      <c r="A21" s="21" t="s">
        <v>223</v>
      </c>
      <c r="B21" s="29">
        <v>2012</v>
      </c>
      <c r="C21" s="25">
        <v>120</v>
      </c>
      <c r="D21" s="25">
        <v>1916</v>
      </c>
      <c r="E21" s="25">
        <v>0</v>
      </c>
      <c r="F21" s="25">
        <v>303</v>
      </c>
      <c r="G21" s="25">
        <v>0</v>
      </c>
      <c r="H21" s="25">
        <v>210</v>
      </c>
      <c r="I21" s="25">
        <v>0</v>
      </c>
      <c r="J21" s="26"/>
    </row>
    <row r="22" spans="1:19" hidden="1" x14ac:dyDescent="0.3">
      <c r="A22" s="21" t="s">
        <v>223</v>
      </c>
      <c r="B22" s="29">
        <v>2013</v>
      </c>
      <c r="C22" s="25">
        <v>90</v>
      </c>
      <c r="D22" s="25">
        <v>1456</v>
      </c>
      <c r="E22" s="25">
        <v>5</v>
      </c>
      <c r="F22" s="25">
        <v>223</v>
      </c>
      <c r="G22" s="25">
        <v>0</v>
      </c>
      <c r="H22" s="25">
        <v>217</v>
      </c>
      <c r="I22" s="25">
        <v>3</v>
      </c>
      <c r="J22" s="26"/>
    </row>
    <row r="23" spans="1:19" hidden="1" x14ac:dyDescent="0.3">
      <c r="A23" s="21" t="s">
        <v>223</v>
      </c>
      <c r="B23" s="29">
        <v>2014</v>
      </c>
      <c r="C23" s="25">
        <v>114</v>
      </c>
      <c r="D23" s="25">
        <v>1764</v>
      </c>
      <c r="E23" s="25">
        <v>6</v>
      </c>
      <c r="F23" s="25">
        <v>86</v>
      </c>
      <c r="G23" s="25">
        <v>0</v>
      </c>
      <c r="H23" s="25">
        <v>219</v>
      </c>
      <c r="I23" s="25">
        <v>0</v>
      </c>
      <c r="J23" s="26"/>
    </row>
    <row r="24" spans="1:19" hidden="1" x14ac:dyDescent="0.3">
      <c r="A24" s="21" t="s">
        <v>223</v>
      </c>
      <c r="B24" s="29">
        <v>2015</v>
      </c>
      <c r="C24" s="25">
        <v>103</v>
      </c>
      <c r="D24" s="25">
        <v>1059</v>
      </c>
      <c r="E24" s="25">
        <v>4</v>
      </c>
      <c r="F24" s="25">
        <v>63</v>
      </c>
      <c r="G24" s="25">
        <v>0</v>
      </c>
      <c r="H24" s="25">
        <v>203</v>
      </c>
      <c r="I24" s="25">
        <v>0</v>
      </c>
      <c r="J24" s="26"/>
    </row>
    <row r="25" spans="1:19" hidden="1" x14ac:dyDescent="0.3">
      <c r="A25" s="21" t="s">
        <v>223</v>
      </c>
      <c r="B25" s="29">
        <v>2016</v>
      </c>
      <c r="C25" s="25">
        <v>125</v>
      </c>
      <c r="D25" s="25">
        <v>908</v>
      </c>
      <c r="E25" s="25">
        <v>2</v>
      </c>
      <c r="F25" s="25">
        <v>70</v>
      </c>
      <c r="G25" s="25">
        <v>0</v>
      </c>
      <c r="H25" s="25">
        <v>110</v>
      </c>
      <c r="I25" s="25">
        <v>0</v>
      </c>
      <c r="J25" s="26"/>
    </row>
    <row r="26" spans="1:19" hidden="1" x14ac:dyDescent="0.3">
      <c r="A26" s="21" t="s">
        <v>223</v>
      </c>
      <c r="B26" s="29">
        <v>2017</v>
      </c>
      <c r="C26" s="25">
        <v>56</v>
      </c>
      <c r="D26" s="25">
        <v>852</v>
      </c>
      <c r="E26" s="25">
        <v>20</v>
      </c>
      <c r="F26" s="25">
        <v>0</v>
      </c>
      <c r="G26" s="25">
        <v>0</v>
      </c>
      <c r="H26" s="25">
        <v>104</v>
      </c>
      <c r="I26" s="25">
        <v>0</v>
      </c>
      <c r="J26" s="27" t="s">
        <v>226</v>
      </c>
    </row>
    <row r="27" spans="1:19" hidden="1" x14ac:dyDescent="0.3">
      <c r="A27" s="21" t="s">
        <v>223</v>
      </c>
      <c r="B27" s="29">
        <v>2018</v>
      </c>
      <c r="C27" s="25">
        <v>31</v>
      </c>
      <c r="D27" s="25">
        <v>542</v>
      </c>
      <c r="E27" s="25">
        <v>4</v>
      </c>
      <c r="F27" s="25">
        <v>0</v>
      </c>
      <c r="G27" s="25">
        <v>0</v>
      </c>
      <c r="H27" s="25">
        <v>140</v>
      </c>
      <c r="I27" s="25">
        <v>0</v>
      </c>
      <c r="J27" s="27" t="s">
        <v>226</v>
      </c>
    </row>
    <row r="28" spans="1:19" hidden="1" x14ac:dyDescent="0.3">
      <c r="A28" s="21" t="s">
        <v>223</v>
      </c>
      <c r="B28" s="29">
        <v>2019</v>
      </c>
      <c r="C28" s="25">
        <v>30</v>
      </c>
      <c r="D28" s="25">
        <v>457</v>
      </c>
      <c r="E28" s="25">
        <v>4</v>
      </c>
      <c r="F28" s="25">
        <v>0</v>
      </c>
      <c r="G28" s="25">
        <v>0</v>
      </c>
      <c r="H28" s="25">
        <v>93</v>
      </c>
      <c r="I28" s="25">
        <v>0</v>
      </c>
      <c r="J28" s="25">
        <v>0</v>
      </c>
    </row>
    <row r="29" spans="1:19" hidden="1" x14ac:dyDescent="0.3">
      <c r="A29" s="21" t="s">
        <v>223</v>
      </c>
      <c r="B29" s="23" t="s">
        <v>211</v>
      </c>
      <c r="C29" s="25">
        <v>12</v>
      </c>
      <c r="D29" s="25">
        <v>448</v>
      </c>
      <c r="E29" s="25">
        <v>1</v>
      </c>
      <c r="F29" s="25">
        <v>0</v>
      </c>
      <c r="G29" s="25">
        <v>15</v>
      </c>
      <c r="H29" s="25">
        <v>56</v>
      </c>
      <c r="I29" s="25">
        <v>0</v>
      </c>
      <c r="J29" s="25">
        <v>1</v>
      </c>
    </row>
    <row r="30" spans="1:19" x14ac:dyDescent="0.3">
      <c r="A30" s="21" t="s">
        <v>223</v>
      </c>
      <c r="B30" s="23" t="s">
        <v>212</v>
      </c>
      <c r="C30" s="25">
        <v>21</v>
      </c>
      <c r="D30" s="25">
        <v>1841</v>
      </c>
      <c r="E30" s="25">
        <v>11</v>
      </c>
      <c r="F30" s="25">
        <v>8</v>
      </c>
      <c r="G30" s="25">
        <v>0</v>
      </c>
      <c r="H30" s="25">
        <v>124</v>
      </c>
      <c r="I30" s="25">
        <v>0</v>
      </c>
      <c r="J30" s="25">
        <v>74</v>
      </c>
    </row>
    <row r="31" spans="1:19" x14ac:dyDescent="0.3">
      <c r="A31" s="21" t="s">
        <v>227</v>
      </c>
      <c r="B31" s="28" t="s">
        <v>210</v>
      </c>
      <c r="C31" s="22" t="s">
        <v>228</v>
      </c>
      <c r="D31" s="22" t="s">
        <v>213</v>
      </c>
      <c r="E31" s="22" t="s">
        <v>214</v>
      </c>
      <c r="F31" s="22" t="s">
        <v>215</v>
      </c>
      <c r="G31" s="22" t="s">
        <v>216</v>
      </c>
      <c r="H31" s="22" t="s">
        <v>217</v>
      </c>
      <c r="I31" s="22" t="s">
        <v>229</v>
      </c>
      <c r="J31" s="22" t="s">
        <v>218</v>
      </c>
      <c r="K31" s="22" t="s">
        <v>230</v>
      </c>
      <c r="L31" s="22" t="s">
        <v>231</v>
      </c>
      <c r="M31" s="22" t="s">
        <v>219</v>
      </c>
      <c r="N31" s="22" t="s">
        <v>220</v>
      </c>
      <c r="O31" s="22" t="s">
        <v>248</v>
      </c>
      <c r="P31" s="22" t="s">
        <v>242</v>
      </c>
      <c r="Q31" s="22" t="s">
        <v>243</v>
      </c>
      <c r="R31" s="22" t="s">
        <v>240</v>
      </c>
      <c r="S31" s="22" t="s">
        <v>241</v>
      </c>
    </row>
    <row r="32" spans="1:19" hidden="1" x14ac:dyDescent="0.3">
      <c r="A32" s="21" t="s">
        <v>227</v>
      </c>
      <c r="B32" s="29">
        <v>2008</v>
      </c>
      <c r="C32" s="25">
        <v>112</v>
      </c>
      <c r="D32" s="25">
        <v>393</v>
      </c>
      <c r="E32" s="25">
        <v>501</v>
      </c>
      <c r="F32" s="25">
        <v>0</v>
      </c>
      <c r="G32" s="25">
        <v>3</v>
      </c>
      <c r="H32" s="25">
        <v>448</v>
      </c>
      <c r="I32" s="25">
        <v>0</v>
      </c>
      <c r="J32" s="25">
        <v>0</v>
      </c>
      <c r="K32" s="25">
        <v>0</v>
      </c>
      <c r="L32" s="25">
        <v>0</v>
      </c>
      <c r="M32" s="25">
        <v>29</v>
      </c>
      <c r="N32" s="25">
        <v>1482</v>
      </c>
      <c r="O32" s="25"/>
      <c r="P32" s="25"/>
      <c r="Q32" s="25"/>
      <c r="R32" s="24"/>
      <c r="S32" s="26"/>
    </row>
    <row r="33" spans="1:45" hidden="1" x14ac:dyDescent="0.3">
      <c r="A33" s="21" t="s">
        <v>227</v>
      </c>
      <c r="B33" s="29">
        <v>2009</v>
      </c>
      <c r="C33" s="25">
        <v>108</v>
      </c>
      <c r="D33" s="25">
        <v>657</v>
      </c>
      <c r="E33" s="25">
        <v>552</v>
      </c>
      <c r="F33" s="25">
        <v>0</v>
      </c>
      <c r="G33" s="25">
        <v>32</v>
      </c>
      <c r="H33" s="25">
        <v>135</v>
      </c>
      <c r="I33" s="25">
        <v>4</v>
      </c>
      <c r="J33" s="25">
        <v>0</v>
      </c>
      <c r="K33" s="25">
        <v>0</v>
      </c>
      <c r="L33" s="25">
        <v>0</v>
      </c>
      <c r="M33" s="25">
        <v>24</v>
      </c>
      <c r="N33" s="25">
        <v>1278</v>
      </c>
      <c r="O33" s="25"/>
      <c r="P33" s="25"/>
      <c r="Q33" s="25"/>
      <c r="R33" s="24"/>
      <c r="S33" s="26"/>
    </row>
    <row r="34" spans="1:45" hidden="1" x14ac:dyDescent="0.3">
      <c r="A34" s="21" t="s">
        <v>227</v>
      </c>
      <c r="B34" s="29">
        <v>2010</v>
      </c>
      <c r="C34" s="25">
        <v>78</v>
      </c>
      <c r="D34" s="25">
        <v>634</v>
      </c>
      <c r="E34" s="25">
        <v>725</v>
      </c>
      <c r="F34" s="25">
        <v>0</v>
      </c>
      <c r="G34" s="25">
        <v>5</v>
      </c>
      <c r="H34" s="25">
        <v>276</v>
      </c>
      <c r="I34" s="25">
        <v>0</v>
      </c>
      <c r="J34" s="25">
        <v>0</v>
      </c>
      <c r="K34" s="25">
        <v>0</v>
      </c>
      <c r="L34" s="25">
        <v>0</v>
      </c>
      <c r="M34" s="25">
        <v>41</v>
      </c>
      <c r="N34" s="25">
        <v>1126</v>
      </c>
      <c r="O34" s="25"/>
      <c r="P34" s="25"/>
      <c r="Q34" s="25"/>
      <c r="R34" s="24"/>
      <c r="S34" s="26"/>
    </row>
    <row r="35" spans="1:45" hidden="1" x14ac:dyDescent="0.3">
      <c r="A35" s="21" t="s">
        <v>227</v>
      </c>
      <c r="B35" s="29">
        <v>2011</v>
      </c>
      <c r="C35" s="25">
        <v>106</v>
      </c>
      <c r="D35" s="25">
        <v>575</v>
      </c>
      <c r="E35" s="25">
        <v>697</v>
      </c>
      <c r="F35" s="25">
        <v>0</v>
      </c>
      <c r="G35" s="25">
        <v>0</v>
      </c>
      <c r="H35" s="25">
        <v>320</v>
      </c>
      <c r="I35" s="25">
        <v>0</v>
      </c>
      <c r="J35" s="25">
        <v>0</v>
      </c>
      <c r="K35" s="25">
        <v>0</v>
      </c>
      <c r="L35" s="25">
        <v>0</v>
      </c>
      <c r="M35" s="25">
        <v>71</v>
      </c>
      <c r="N35" s="25">
        <v>1195</v>
      </c>
      <c r="O35" s="25"/>
      <c r="P35" s="25"/>
      <c r="Q35" s="25"/>
      <c r="R35" s="24"/>
      <c r="S35" s="26"/>
    </row>
    <row r="36" spans="1:45" hidden="1" x14ac:dyDescent="0.3">
      <c r="A36" s="21" t="s">
        <v>227</v>
      </c>
      <c r="B36" s="29">
        <v>2012</v>
      </c>
      <c r="C36" s="25">
        <v>78</v>
      </c>
      <c r="D36" s="25">
        <v>548</v>
      </c>
      <c r="E36" s="25">
        <v>947</v>
      </c>
      <c r="F36" s="25">
        <v>0</v>
      </c>
      <c r="G36" s="25">
        <v>0</v>
      </c>
      <c r="H36" s="25">
        <v>175</v>
      </c>
      <c r="I36" s="25">
        <v>0</v>
      </c>
      <c r="J36" s="25">
        <v>0</v>
      </c>
      <c r="K36" s="25">
        <v>0</v>
      </c>
      <c r="L36" s="25">
        <v>0</v>
      </c>
      <c r="M36" s="25">
        <v>191</v>
      </c>
      <c r="N36" s="25">
        <v>1006</v>
      </c>
      <c r="O36" s="25"/>
      <c r="P36" s="25"/>
      <c r="Q36" s="25"/>
      <c r="R36" s="24"/>
      <c r="S36" s="26"/>
    </row>
    <row r="37" spans="1:45" hidden="1" x14ac:dyDescent="0.3">
      <c r="A37" s="21" t="s">
        <v>227</v>
      </c>
      <c r="B37" s="29">
        <v>2013</v>
      </c>
      <c r="C37" s="25">
        <v>78</v>
      </c>
      <c r="D37" s="25">
        <v>677</v>
      </c>
      <c r="E37" s="25">
        <v>1283</v>
      </c>
      <c r="F37" s="25">
        <v>0</v>
      </c>
      <c r="G37" s="25">
        <v>0</v>
      </c>
      <c r="H37" s="25">
        <v>177</v>
      </c>
      <c r="I37" s="25">
        <v>0</v>
      </c>
      <c r="J37" s="25">
        <v>0</v>
      </c>
      <c r="K37" s="25">
        <v>0</v>
      </c>
      <c r="L37" s="25">
        <v>0</v>
      </c>
      <c r="M37" s="25">
        <v>172</v>
      </c>
      <c r="N37" s="25">
        <v>1662</v>
      </c>
      <c r="O37" s="25"/>
      <c r="P37" s="25"/>
      <c r="Q37" s="25"/>
      <c r="R37" s="24"/>
      <c r="S37" s="26"/>
    </row>
    <row r="38" spans="1:45" hidden="1" x14ac:dyDescent="0.3">
      <c r="A38" s="21" t="s">
        <v>227</v>
      </c>
      <c r="B38" s="29">
        <v>2014</v>
      </c>
      <c r="C38" s="25">
        <v>98</v>
      </c>
      <c r="D38" s="25">
        <v>677</v>
      </c>
      <c r="E38" s="25">
        <v>1079</v>
      </c>
      <c r="F38" s="25">
        <v>0</v>
      </c>
      <c r="G38" s="25">
        <v>0</v>
      </c>
      <c r="H38" s="25">
        <v>209</v>
      </c>
      <c r="I38" s="25">
        <v>0</v>
      </c>
      <c r="J38" s="25">
        <v>0</v>
      </c>
      <c r="K38" s="25">
        <v>0</v>
      </c>
      <c r="L38" s="25">
        <v>0</v>
      </c>
      <c r="M38" s="25">
        <v>99</v>
      </c>
      <c r="N38" s="25">
        <v>2743</v>
      </c>
      <c r="O38" s="25"/>
      <c r="P38" s="25"/>
      <c r="Q38" s="25"/>
      <c r="R38" s="24"/>
      <c r="S38" s="26"/>
    </row>
    <row r="39" spans="1:45" hidden="1" x14ac:dyDescent="0.3">
      <c r="A39" s="21" t="s">
        <v>227</v>
      </c>
      <c r="B39" s="29">
        <v>2015</v>
      </c>
      <c r="C39" s="25">
        <v>47</v>
      </c>
      <c r="D39" s="25">
        <v>599</v>
      </c>
      <c r="E39" s="25">
        <v>1442</v>
      </c>
      <c r="F39" s="25">
        <v>0</v>
      </c>
      <c r="G39" s="25">
        <v>0</v>
      </c>
      <c r="H39" s="25">
        <v>100</v>
      </c>
      <c r="I39" s="25">
        <v>0</v>
      </c>
      <c r="J39" s="25">
        <v>0</v>
      </c>
      <c r="K39" s="25">
        <v>0</v>
      </c>
      <c r="L39" s="25">
        <v>0</v>
      </c>
      <c r="M39" s="25">
        <v>44</v>
      </c>
      <c r="N39" s="25">
        <v>2003</v>
      </c>
      <c r="O39" s="25"/>
      <c r="P39" s="25"/>
      <c r="Q39" s="25"/>
      <c r="R39" s="24"/>
      <c r="S39" s="26"/>
    </row>
    <row r="40" spans="1:45" hidden="1" x14ac:dyDescent="0.3">
      <c r="A40" s="21" t="s">
        <v>227</v>
      </c>
      <c r="B40" s="29">
        <v>2016</v>
      </c>
      <c r="C40" s="25">
        <v>53</v>
      </c>
      <c r="D40" s="25">
        <v>554</v>
      </c>
      <c r="E40" s="25">
        <v>1244</v>
      </c>
      <c r="F40" s="25">
        <v>0</v>
      </c>
      <c r="G40" s="25">
        <v>0</v>
      </c>
      <c r="H40" s="25">
        <v>121</v>
      </c>
      <c r="I40" s="25">
        <v>0</v>
      </c>
      <c r="J40" s="25">
        <v>0</v>
      </c>
      <c r="K40" s="25">
        <v>0</v>
      </c>
      <c r="L40" s="25">
        <v>0</v>
      </c>
      <c r="M40" s="25">
        <v>146</v>
      </c>
      <c r="N40" s="25">
        <v>1499</v>
      </c>
      <c r="O40" s="25">
        <v>0</v>
      </c>
      <c r="P40" s="25">
        <v>0</v>
      </c>
      <c r="Q40" s="25">
        <v>118</v>
      </c>
      <c r="R40" s="24">
        <v>26427</v>
      </c>
      <c r="S40" s="26"/>
      <c r="AS40" t="s">
        <v>242</v>
      </c>
    </row>
    <row r="41" spans="1:45" hidden="1" x14ac:dyDescent="0.3">
      <c r="A41" s="21" t="s">
        <v>227</v>
      </c>
      <c r="B41" s="29">
        <v>2017</v>
      </c>
      <c r="C41" s="25">
        <v>30</v>
      </c>
      <c r="D41" s="25">
        <v>609</v>
      </c>
      <c r="E41" s="25">
        <v>1185</v>
      </c>
      <c r="F41" s="25">
        <v>0</v>
      </c>
      <c r="G41" s="25">
        <v>0</v>
      </c>
      <c r="H41" s="25">
        <v>140</v>
      </c>
      <c r="I41" s="25">
        <v>0</v>
      </c>
      <c r="J41" s="25">
        <v>0</v>
      </c>
      <c r="K41" s="25">
        <v>0</v>
      </c>
      <c r="L41" s="25">
        <v>0</v>
      </c>
      <c r="M41" s="25">
        <v>75</v>
      </c>
      <c r="N41" s="25">
        <v>2164</v>
      </c>
      <c r="O41" s="25">
        <v>0</v>
      </c>
      <c r="P41" s="25">
        <v>0</v>
      </c>
      <c r="Q41" s="25">
        <v>181</v>
      </c>
      <c r="R41" s="24">
        <v>25667</v>
      </c>
      <c r="S41" s="27" t="s">
        <v>226</v>
      </c>
      <c r="AS41" t="s">
        <v>243</v>
      </c>
    </row>
    <row r="42" spans="1:45" hidden="1" x14ac:dyDescent="0.3">
      <c r="A42" s="21" t="s">
        <v>227</v>
      </c>
      <c r="B42" s="29">
        <v>2018</v>
      </c>
      <c r="C42" s="25">
        <v>29</v>
      </c>
      <c r="D42" s="25">
        <v>348</v>
      </c>
      <c r="E42" s="30">
        <v>1117</v>
      </c>
      <c r="F42" s="25">
        <v>0</v>
      </c>
      <c r="G42" s="25">
        <v>0</v>
      </c>
      <c r="H42" s="25">
        <v>201</v>
      </c>
      <c r="I42" s="25">
        <v>0</v>
      </c>
      <c r="J42" s="25">
        <v>0</v>
      </c>
      <c r="K42" s="25">
        <v>0</v>
      </c>
      <c r="L42" s="25">
        <v>0</v>
      </c>
      <c r="M42" s="25">
        <v>102</v>
      </c>
      <c r="N42" s="30">
        <v>1428</v>
      </c>
      <c r="O42" s="25">
        <v>0</v>
      </c>
      <c r="P42" s="25">
        <v>0</v>
      </c>
      <c r="Q42" s="25">
        <v>100</v>
      </c>
      <c r="R42" s="24">
        <v>26091</v>
      </c>
      <c r="S42" s="25">
        <v>15</v>
      </c>
      <c r="AS42" t="s">
        <v>240</v>
      </c>
    </row>
    <row r="43" spans="1:45" hidden="1" x14ac:dyDescent="0.3">
      <c r="A43" s="21" t="s">
        <v>227</v>
      </c>
      <c r="B43" s="29">
        <v>2019</v>
      </c>
      <c r="C43" s="25">
        <v>29</v>
      </c>
      <c r="D43" s="25">
        <v>313</v>
      </c>
      <c r="E43" s="25">
        <v>1174</v>
      </c>
      <c r="F43" s="25">
        <v>0</v>
      </c>
      <c r="G43" s="25">
        <v>1</v>
      </c>
      <c r="H43" s="25">
        <v>188</v>
      </c>
      <c r="I43" s="25">
        <v>0</v>
      </c>
      <c r="J43" s="25">
        <v>0</v>
      </c>
      <c r="K43" s="25">
        <v>0</v>
      </c>
      <c r="L43" s="25">
        <v>0</v>
      </c>
      <c r="M43" s="25">
        <v>166</v>
      </c>
      <c r="N43" s="25">
        <v>1516</v>
      </c>
      <c r="O43" s="25">
        <v>0</v>
      </c>
      <c r="P43" s="25">
        <v>0</v>
      </c>
      <c r="Q43" s="25">
        <v>111</v>
      </c>
      <c r="R43" s="24">
        <v>22044</v>
      </c>
      <c r="S43" s="25">
        <v>160</v>
      </c>
      <c r="AS43" t="s">
        <v>241</v>
      </c>
    </row>
    <row r="44" spans="1:45" hidden="1" x14ac:dyDescent="0.3">
      <c r="A44" s="21" t="s">
        <v>227</v>
      </c>
      <c r="B44" s="23" t="s">
        <v>211</v>
      </c>
      <c r="C44" s="25">
        <v>40</v>
      </c>
      <c r="D44" s="25">
        <v>331</v>
      </c>
      <c r="E44" s="25">
        <v>1683</v>
      </c>
      <c r="F44" s="25">
        <v>0</v>
      </c>
      <c r="G44" s="25">
        <v>2</v>
      </c>
      <c r="H44" s="25">
        <v>144</v>
      </c>
      <c r="I44" s="25">
        <v>0</v>
      </c>
      <c r="J44" s="25">
        <v>0</v>
      </c>
      <c r="K44" s="25">
        <v>0</v>
      </c>
      <c r="L44" s="25">
        <v>130</v>
      </c>
      <c r="M44" s="25">
        <v>175</v>
      </c>
      <c r="N44" s="25">
        <v>3171</v>
      </c>
      <c r="O44" s="25">
        <v>0</v>
      </c>
      <c r="P44" s="25">
        <v>0</v>
      </c>
      <c r="Q44" s="25">
        <v>114</v>
      </c>
      <c r="R44" s="24">
        <v>20452</v>
      </c>
      <c r="S44" s="25">
        <v>287</v>
      </c>
    </row>
    <row r="45" spans="1:45" x14ac:dyDescent="0.3">
      <c r="A45" s="21" t="s">
        <v>227</v>
      </c>
      <c r="B45" s="23" t="s">
        <v>212</v>
      </c>
      <c r="C45" s="25">
        <v>150</v>
      </c>
      <c r="D45" s="25">
        <v>369</v>
      </c>
      <c r="E45" s="25">
        <v>1892</v>
      </c>
      <c r="F45" s="25">
        <v>0</v>
      </c>
      <c r="G45" s="25">
        <v>0</v>
      </c>
      <c r="H45" s="25">
        <v>219</v>
      </c>
      <c r="I45" s="25">
        <v>0</v>
      </c>
      <c r="J45" s="25">
        <v>0</v>
      </c>
      <c r="K45" s="25">
        <v>0</v>
      </c>
      <c r="L45" s="25">
        <v>0</v>
      </c>
      <c r="M45" s="25">
        <v>291</v>
      </c>
      <c r="N45" s="25">
        <v>2215</v>
      </c>
      <c r="O45" s="25">
        <v>0</v>
      </c>
      <c r="P45" s="25">
        <v>0</v>
      </c>
      <c r="Q45" s="25">
        <v>142</v>
      </c>
      <c r="R45" s="24">
        <v>17123</v>
      </c>
      <c r="S45" s="25">
        <v>208</v>
      </c>
    </row>
  </sheetData>
  <phoneticPr fontId="9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19F85-6FF4-47C2-8BD5-126D94F02EDB}">
  <dimension ref="A1:T36"/>
  <sheetViews>
    <sheetView topLeftCell="E1" workbookViewId="0">
      <selection activeCell="T4" sqref="T4"/>
    </sheetView>
  </sheetViews>
  <sheetFormatPr baseColWidth="10" defaultRowHeight="14.4" x14ac:dyDescent="0.3"/>
  <sheetData>
    <row r="1" spans="1:20" x14ac:dyDescent="0.3">
      <c r="A1" t="s">
        <v>268</v>
      </c>
      <c r="B1" t="s">
        <v>269</v>
      </c>
      <c r="C1" t="s">
        <v>270</v>
      </c>
      <c r="D1" t="s">
        <v>271</v>
      </c>
      <c r="E1" t="s">
        <v>272</v>
      </c>
    </row>
    <row r="2" spans="1:20" x14ac:dyDescent="0.3">
      <c r="A2" t="s">
        <v>351</v>
      </c>
      <c r="B2" t="s">
        <v>352</v>
      </c>
      <c r="C2" t="s">
        <v>275</v>
      </c>
      <c r="D2" t="s">
        <v>7</v>
      </c>
      <c r="E2">
        <v>0</v>
      </c>
    </row>
    <row r="3" spans="1:20" x14ac:dyDescent="0.3">
      <c r="A3" t="s">
        <v>351</v>
      </c>
      <c r="B3" t="s">
        <v>353</v>
      </c>
      <c r="C3" t="s">
        <v>275</v>
      </c>
      <c r="D3" t="s">
        <v>7</v>
      </c>
      <c r="E3">
        <v>0.4</v>
      </c>
      <c r="H3" t="s">
        <v>7</v>
      </c>
      <c r="I3">
        <f>SUMIF(D:D,H3,E:E)</f>
        <v>0.4</v>
      </c>
      <c r="K3" t="s">
        <v>7</v>
      </c>
      <c r="L3" t="s">
        <v>8</v>
      </c>
      <c r="M3" t="s">
        <v>9</v>
      </c>
      <c r="N3" t="s">
        <v>13</v>
      </c>
      <c r="O3" t="s">
        <v>14</v>
      </c>
      <c r="P3" t="s">
        <v>15</v>
      </c>
      <c r="Q3" t="s">
        <v>24</v>
      </c>
      <c r="R3" t="s">
        <v>25</v>
      </c>
      <c r="S3" t="s">
        <v>26</v>
      </c>
      <c r="T3" t="s">
        <v>29</v>
      </c>
    </row>
    <row r="4" spans="1:20" x14ac:dyDescent="0.3">
      <c r="A4" t="s">
        <v>351</v>
      </c>
      <c r="B4" t="s">
        <v>354</v>
      </c>
      <c r="C4" t="s">
        <v>275</v>
      </c>
      <c r="D4" t="s">
        <v>8</v>
      </c>
      <c r="E4">
        <v>0</v>
      </c>
      <c r="H4" t="s">
        <v>8</v>
      </c>
      <c r="I4">
        <f t="shared" ref="I4:I12" si="0">SUMIF(D:D,H4,E:E)</f>
        <v>9858.8621000000003</v>
      </c>
      <c r="K4">
        <v>0.4</v>
      </c>
      <c r="L4">
        <v>9858.8621000000003</v>
      </c>
      <c r="M4">
        <v>150863</v>
      </c>
      <c r="N4">
        <v>1007</v>
      </c>
      <c r="O4">
        <v>0</v>
      </c>
      <c r="P4">
        <v>2637.3620000000001</v>
      </c>
      <c r="Q4">
        <v>2052.5589999999997</v>
      </c>
      <c r="R4">
        <v>10666.73</v>
      </c>
      <c r="S4">
        <v>0</v>
      </c>
      <c r="T4">
        <v>5871.1172999999999</v>
      </c>
    </row>
    <row r="5" spans="1:20" x14ac:dyDescent="0.3">
      <c r="A5" t="s">
        <v>351</v>
      </c>
      <c r="B5" t="s">
        <v>355</v>
      </c>
      <c r="C5" t="s">
        <v>275</v>
      </c>
      <c r="D5" t="s">
        <v>8</v>
      </c>
      <c r="E5">
        <v>2.3380000000000001</v>
      </c>
      <c r="H5" t="s">
        <v>9</v>
      </c>
      <c r="I5">
        <f t="shared" si="0"/>
        <v>150863</v>
      </c>
    </row>
    <row r="6" spans="1:20" x14ac:dyDescent="0.3">
      <c r="A6" t="s">
        <v>351</v>
      </c>
      <c r="B6" t="s">
        <v>276</v>
      </c>
      <c r="C6" t="s">
        <v>275</v>
      </c>
      <c r="D6" t="s">
        <v>8</v>
      </c>
      <c r="E6">
        <v>0</v>
      </c>
      <c r="H6" t="s">
        <v>13</v>
      </c>
      <c r="I6">
        <f t="shared" si="0"/>
        <v>1007</v>
      </c>
    </row>
    <row r="7" spans="1:20" x14ac:dyDescent="0.3">
      <c r="A7" t="s">
        <v>351</v>
      </c>
      <c r="B7" t="s">
        <v>352</v>
      </c>
      <c r="C7" t="s">
        <v>275</v>
      </c>
      <c r="D7" t="s">
        <v>8</v>
      </c>
      <c r="E7">
        <v>9716.2795000000006</v>
      </c>
      <c r="H7" t="s">
        <v>14</v>
      </c>
      <c r="I7">
        <f t="shared" si="0"/>
        <v>0</v>
      </c>
    </row>
    <row r="8" spans="1:20" x14ac:dyDescent="0.3">
      <c r="A8" t="s">
        <v>351</v>
      </c>
      <c r="B8" t="s">
        <v>353</v>
      </c>
      <c r="C8" t="s">
        <v>275</v>
      </c>
      <c r="D8" t="s">
        <v>8</v>
      </c>
      <c r="E8">
        <v>140.24459999999999</v>
      </c>
      <c r="H8" t="s">
        <v>15</v>
      </c>
      <c r="I8">
        <f t="shared" si="0"/>
        <v>2637.3620000000001</v>
      </c>
    </row>
    <row r="9" spans="1:20" x14ac:dyDescent="0.3">
      <c r="A9" t="s">
        <v>351</v>
      </c>
      <c r="B9" t="s">
        <v>354</v>
      </c>
      <c r="C9" t="s">
        <v>275</v>
      </c>
      <c r="D9" t="s">
        <v>9</v>
      </c>
      <c r="E9">
        <v>2375</v>
      </c>
      <c r="H9" t="s">
        <v>24</v>
      </c>
      <c r="I9">
        <f t="shared" si="0"/>
        <v>2052.5589999999997</v>
      </c>
    </row>
    <row r="10" spans="1:20" x14ac:dyDescent="0.3">
      <c r="A10" t="s">
        <v>351</v>
      </c>
      <c r="B10" t="s">
        <v>355</v>
      </c>
      <c r="C10" t="s">
        <v>275</v>
      </c>
      <c r="D10" t="s">
        <v>9</v>
      </c>
      <c r="E10">
        <v>7146</v>
      </c>
      <c r="H10" t="s">
        <v>25</v>
      </c>
      <c r="I10">
        <f t="shared" si="0"/>
        <v>10666.73</v>
      </c>
    </row>
    <row r="11" spans="1:20" x14ac:dyDescent="0.3">
      <c r="A11" t="s">
        <v>351</v>
      </c>
      <c r="B11" t="s">
        <v>276</v>
      </c>
      <c r="C11" t="s">
        <v>275</v>
      </c>
      <c r="D11" t="s">
        <v>9</v>
      </c>
      <c r="E11">
        <v>522</v>
      </c>
      <c r="H11" t="s">
        <v>26</v>
      </c>
      <c r="I11">
        <f t="shared" si="0"/>
        <v>0</v>
      </c>
    </row>
    <row r="12" spans="1:20" x14ac:dyDescent="0.3">
      <c r="A12" t="s">
        <v>351</v>
      </c>
      <c r="B12" t="s">
        <v>352</v>
      </c>
      <c r="C12" t="s">
        <v>275</v>
      </c>
      <c r="D12" t="s">
        <v>9</v>
      </c>
      <c r="E12">
        <v>138896</v>
      </c>
      <c r="H12" t="s">
        <v>29</v>
      </c>
      <c r="I12">
        <f t="shared" si="0"/>
        <v>5871.1172999999999</v>
      </c>
    </row>
    <row r="13" spans="1:20" x14ac:dyDescent="0.3">
      <c r="A13" t="s">
        <v>351</v>
      </c>
      <c r="B13" t="s">
        <v>353</v>
      </c>
      <c r="C13" t="s">
        <v>275</v>
      </c>
      <c r="D13" t="s">
        <v>9</v>
      </c>
      <c r="E13">
        <v>1924</v>
      </c>
    </row>
    <row r="14" spans="1:20" x14ac:dyDescent="0.3">
      <c r="A14" t="s">
        <v>351</v>
      </c>
      <c r="B14" t="s">
        <v>352</v>
      </c>
      <c r="C14" t="s">
        <v>275</v>
      </c>
      <c r="D14" t="s">
        <v>13</v>
      </c>
      <c r="E14">
        <v>1007</v>
      </c>
    </row>
    <row r="15" spans="1:20" x14ac:dyDescent="0.3">
      <c r="A15" t="s">
        <v>351</v>
      </c>
      <c r="B15" t="s">
        <v>353</v>
      </c>
      <c r="C15" t="s">
        <v>275</v>
      </c>
      <c r="D15" t="s">
        <v>13</v>
      </c>
      <c r="E15">
        <v>0</v>
      </c>
    </row>
    <row r="16" spans="1:20" x14ac:dyDescent="0.3">
      <c r="A16" t="s">
        <v>351</v>
      </c>
      <c r="B16" t="s">
        <v>276</v>
      </c>
      <c r="C16" t="s">
        <v>275</v>
      </c>
      <c r="D16" t="s">
        <v>14</v>
      </c>
      <c r="E16">
        <v>0</v>
      </c>
    </row>
    <row r="17" spans="1:5" x14ac:dyDescent="0.3">
      <c r="A17" t="s">
        <v>351</v>
      </c>
      <c r="B17" t="s">
        <v>352</v>
      </c>
      <c r="C17" t="s">
        <v>275</v>
      </c>
      <c r="D17" t="s">
        <v>14</v>
      </c>
      <c r="E17">
        <v>0</v>
      </c>
    </row>
    <row r="18" spans="1:5" x14ac:dyDescent="0.3">
      <c r="A18" t="s">
        <v>351</v>
      </c>
      <c r="B18" t="s">
        <v>353</v>
      </c>
      <c r="C18" t="s">
        <v>275</v>
      </c>
      <c r="D18" t="s">
        <v>14</v>
      </c>
      <c r="E18">
        <v>0</v>
      </c>
    </row>
    <row r="19" spans="1:5" x14ac:dyDescent="0.3">
      <c r="A19" t="s">
        <v>351</v>
      </c>
      <c r="B19" t="s">
        <v>276</v>
      </c>
      <c r="C19" t="s">
        <v>275</v>
      </c>
      <c r="D19" t="s">
        <v>15</v>
      </c>
      <c r="E19">
        <v>0</v>
      </c>
    </row>
    <row r="20" spans="1:5" x14ac:dyDescent="0.3">
      <c r="A20" t="s">
        <v>351</v>
      </c>
      <c r="B20" t="s">
        <v>276</v>
      </c>
      <c r="C20" t="s">
        <v>275</v>
      </c>
      <c r="D20" t="s">
        <v>24</v>
      </c>
      <c r="E20">
        <v>0</v>
      </c>
    </row>
    <row r="21" spans="1:5" x14ac:dyDescent="0.3">
      <c r="A21" t="s">
        <v>351</v>
      </c>
      <c r="B21" t="s">
        <v>352</v>
      </c>
      <c r="C21" t="s">
        <v>275</v>
      </c>
      <c r="D21" t="s">
        <v>24</v>
      </c>
      <c r="E21">
        <v>507.74700000000001</v>
      </c>
    </row>
    <row r="22" spans="1:5" x14ac:dyDescent="0.3">
      <c r="A22" t="s">
        <v>351</v>
      </c>
      <c r="B22" t="s">
        <v>353</v>
      </c>
      <c r="C22" t="s">
        <v>275</v>
      </c>
      <c r="D22" t="s">
        <v>24</v>
      </c>
      <c r="E22">
        <v>1544.8119999999999</v>
      </c>
    </row>
    <row r="23" spans="1:5" x14ac:dyDescent="0.3">
      <c r="A23" t="s">
        <v>351</v>
      </c>
      <c r="B23" t="s">
        <v>354</v>
      </c>
      <c r="C23" t="s">
        <v>275</v>
      </c>
      <c r="D23" t="s">
        <v>25</v>
      </c>
      <c r="E23">
        <v>0</v>
      </c>
    </row>
    <row r="24" spans="1:5" x14ac:dyDescent="0.3">
      <c r="A24" t="s">
        <v>351</v>
      </c>
      <c r="B24" t="s">
        <v>276</v>
      </c>
      <c r="C24" t="s">
        <v>275</v>
      </c>
      <c r="D24" t="s">
        <v>25</v>
      </c>
      <c r="E24">
        <v>669.8</v>
      </c>
    </row>
    <row r="25" spans="1:5" x14ac:dyDescent="0.3">
      <c r="A25" t="s">
        <v>351</v>
      </c>
      <c r="B25" t="s">
        <v>352</v>
      </c>
      <c r="C25" t="s">
        <v>275</v>
      </c>
      <c r="D25" t="s">
        <v>25</v>
      </c>
      <c r="E25">
        <v>9329.11</v>
      </c>
    </row>
    <row r="26" spans="1:5" x14ac:dyDescent="0.3">
      <c r="A26" t="s">
        <v>351</v>
      </c>
      <c r="B26" t="s">
        <v>353</v>
      </c>
      <c r="C26" t="s">
        <v>275</v>
      </c>
      <c r="D26" t="s">
        <v>25</v>
      </c>
      <c r="E26">
        <v>667.82</v>
      </c>
    </row>
    <row r="27" spans="1:5" x14ac:dyDescent="0.3">
      <c r="A27" t="s">
        <v>351</v>
      </c>
      <c r="B27" t="s">
        <v>276</v>
      </c>
      <c r="C27" t="s">
        <v>275</v>
      </c>
      <c r="D27" t="s">
        <v>26</v>
      </c>
      <c r="E27">
        <v>0</v>
      </c>
    </row>
    <row r="28" spans="1:5" x14ac:dyDescent="0.3">
      <c r="A28" t="s">
        <v>351</v>
      </c>
      <c r="B28" t="s">
        <v>352</v>
      </c>
      <c r="C28" t="s">
        <v>275</v>
      </c>
      <c r="D28" t="s">
        <v>26</v>
      </c>
      <c r="E28">
        <v>0</v>
      </c>
    </row>
    <row r="29" spans="1:5" x14ac:dyDescent="0.3">
      <c r="A29" t="s">
        <v>351</v>
      </c>
      <c r="B29" t="s">
        <v>353</v>
      </c>
      <c r="C29" t="s">
        <v>275</v>
      </c>
      <c r="D29" t="s">
        <v>26</v>
      </c>
      <c r="E29">
        <v>0</v>
      </c>
    </row>
    <row r="30" spans="1:5" x14ac:dyDescent="0.3">
      <c r="A30" t="s">
        <v>351</v>
      </c>
      <c r="B30" t="s">
        <v>354</v>
      </c>
      <c r="C30" t="s">
        <v>275</v>
      </c>
      <c r="D30" t="s">
        <v>29</v>
      </c>
      <c r="E30">
        <v>1033.1342999999999</v>
      </c>
    </row>
    <row r="31" spans="1:5" x14ac:dyDescent="0.3">
      <c r="A31" t="s">
        <v>351</v>
      </c>
      <c r="B31" t="s">
        <v>355</v>
      </c>
      <c r="C31" t="s">
        <v>275</v>
      </c>
      <c r="D31" t="s">
        <v>29</v>
      </c>
      <c r="E31">
        <v>1291.2679000000001</v>
      </c>
    </row>
    <row r="32" spans="1:5" x14ac:dyDescent="0.3">
      <c r="A32" t="s">
        <v>351</v>
      </c>
      <c r="B32" t="s">
        <v>276</v>
      </c>
      <c r="C32" t="s">
        <v>275</v>
      </c>
      <c r="D32" t="s">
        <v>29</v>
      </c>
      <c r="E32">
        <v>0</v>
      </c>
    </row>
    <row r="33" spans="1:5" x14ac:dyDescent="0.3">
      <c r="A33" t="s">
        <v>351</v>
      </c>
      <c r="B33" t="s">
        <v>352</v>
      </c>
      <c r="C33" t="s">
        <v>275</v>
      </c>
      <c r="D33" t="s">
        <v>29</v>
      </c>
      <c r="E33">
        <v>3546.7150999999999</v>
      </c>
    </row>
    <row r="34" spans="1:5" x14ac:dyDescent="0.3">
      <c r="A34" t="s">
        <v>351</v>
      </c>
      <c r="B34" t="s">
        <v>353</v>
      </c>
      <c r="C34" t="s">
        <v>275</v>
      </c>
      <c r="D34" t="s">
        <v>29</v>
      </c>
      <c r="E34">
        <v>0</v>
      </c>
    </row>
    <row r="35" spans="1:5" x14ac:dyDescent="0.3">
      <c r="A35" t="s">
        <v>351</v>
      </c>
      <c r="B35" t="s">
        <v>352</v>
      </c>
      <c r="C35" t="s">
        <v>275</v>
      </c>
      <c r="D35" t="s">
        <v>15</v>
      </c>
      <c r="E35">
        <v>1839.3040000000001</v>
      </c>
    </row>
    <row r="36" spans="1:5" x14ac:dyDescent="0.3">
      <c r="A36" t="s">
        <v>351</v>
      </c>
      <c r="B36" t="s">
        <v>353</v>
      </c>
      <c r="C36" t="s">
        <v>275</v>
      </c>
      <c r="D36" t="s">
        <v>15</v>
      </c>
      <c r="E36">
        <v>798.05799999999999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3cfffc-ae95-4da7-9bd8-c99739f7ce8a">
      <Terms xmlns="http://schemas.microsoft.com/office/infopath/2007/PartnerControls"/>
    </lcf76f155ced4ddcb4097134ff3c332f>
    <TaxCatchAll xmlns="35b6b67f-69ee-4cba-8454-7d027873ec6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276BB7EFF8AA042974F626551A20663" ma:contentTypeVersion="11" ma:contentTypeDescription="Ein neues Dokument erstellen." ma:contentTypeScope="" ma:versionID="583084536382e24d07b19f238cc8b0b7">
  <xsd:schema xmlns:xsd="http://www.w3.org/2001/XMLSchema" xmlns:xs="http://www.w3.org/2001/XMLSchema" xmlns:p="http://schemas.microsoft.com/office/2006/metadata/properties" xmlns:ns2="4b3cfffc-ae95-4da7-9bd8-c99739f7ce8a" xmlns:ns3="35b6b67f-69ee-4cba-8454-7d027873ec68" xmlns:ns4="70b78e52-092a-40b0-ad91-3d6e24b1f3f9" targetNamespace="http://schemas.microsoft.com/office/2006/metadata/properties" ma:root="true" ma:fieldsID="c51ac5a2cf6f1f2ccab7ac1f289be2b6" ns2:_="" ns3:_="" ns4:_="">
    <xsd:import namespace="4b3cfffc-ae95-4da7-9bd8-c99739f7ce8a"/>
    <xsd:import namespace="35b6b67f-69ee-4cba-8454-7d027873ec68"/>
    <xsd:import namespace="70b78e52-092a-40b0-ad91-3d6e24b1f3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3cfffc-ae95-4da7-9bd8-c99739f7ce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5fb31c55-fb86-43d7-9681-5a6ace9195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b6b67f-69ee-4cba-8454-7d027873ec6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69b12a5-a3ad-4e27-94c2-fd1c520b5e46}" ma:internalName="TaxCatchAll" ma:showField="CatchAllData" ma:web="70b78e52-092a-40b0-ad91-3d6e24b1f3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b78e52-092a-40b0-ad91-3d6e24b1f3f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029C30-973A-4CF7-A138-B6261D3B6063}">
  <ds:schemaRefs>
    <ds:schemaRef ds:uri="http://schemas.microsoft.com/office/2006/metadata/properties"/>
    <ds:schemaRef ds:uri="http://schemas.microsoft.com/office/infopath/2007/PartnerControls"/>
    <ds:schemaRef ds:uri="4b3cfffc-ae95-4da7-9bd8-c99739f7ce8a"/>
    <ds:schemaRef ds:uri="35b6b67f-69ee-4cba-8454-7d027873ec68"/>
  </ds:schemaRefs>
</ds:datastoreItem>
</file>

<file path=customXml/itemProps2.xml><?xml version="1.0" encoding="utf-8"?>
<ds:datastoreItem xmlns:ds="http://schemas.openxmlformats.org/officeDocument/2006/customXml" ds:itemID="{7B6CC537-664D-4961-9A2C-05A761230701}"/>
</file>

<file path=customXml/itemProps3.xml><?xml version="1.0" encoding="utf-8"?>
<ds:datastoreItem xmlns:ds="http://schemas.openxmlformats.org/officeDocument/2006/customXml" ds:itemID="{AB710A31-C9A7-4630-81C5-F7B85B9108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Country_Catches_final</vt:lpstr>
      <vt:lpstr>manual check</vt:lpstr>
      <vt:lpstr>ple.27.420</vt:lpstr>
      <vt:lpstr>ple.27.7a</vt:lpstr>
      <vt:lpstr>cod.27.22-24</vt:lpstr>
      <vt:lpstr>summary_table_most_rec</vt:lpstr>
      <vt:lpstr>ple.27.21-23</vt:lpstr>
      <vt:lpstr>had.27.46a20</vt:lpstr>
      <vt:lpstr>spr.27.3a4</vt:lpstr>
      <vt:lpstr>hom.27.2a4a5b6a7a-ce-k8</vt:lpstr>
      <vt:lpstr>sol.27.7a</vt:lpstr>
      <vt:lpstr>Sandeel_inkl. MA</vt:lpstr>
      <vt:lpstr>ple.27.7fg</vt:lpstr>
      <vt:lpstr>her.27.6a7bc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Christoph Spenger</cp:lastModifiedBy>
  <dcterms:created xsi:type="dcterms:W3CDTF">2023-05-24T13:17:06Z</dcterms:created>
  <dcterms:modified xsi:type="dcterms:W3CDTF">2023-07-12T13:02:15Z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0x0101004276BB7EFF8AA042974F626551A20663</vt:lpwstr>
  </property>
  <property fmtid="{D5CDD505-2E9C-101B-9397-08002B2CF9AE}" pid="3" name="MediaServiceImageTags">
    <vt:lpwstr/>
  </property>
</Properties>
</file>