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1" documentId="11_AD4DB114E44117BA4C33ACCD8954C18E683EDF32" xr6:coauthVersionLast="36" xr6:coauthVersionMax="36" xr10:uidLastSave="{D6EB7542-1568-4551-9CFD-E98D5C8AC18A}"/>
  <bookViews>
    <workbookView xWindow="0" yWindow="0" windowWidth="22260" windowHeight="12645" activeTab="3" xr2:uid="{00000000-000D-0000-FFFF-FFFF00000000}"/>
  </bookViews>
  <sheets>
    <sheet name="Export 2012" sheetId="1" r:id="rId1"/>
    <sheet name="Export 2016" sheetId="2" r:id="rId2"/>
    <sheet name="Export 2021" sheetId="4" r:id="rId3"/>
    <sheet name="final_selection_acc_ICES_ind" sheetId="3" r:id="rId4"/>
    <sheet name="Export total 2018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2" i="2"/>
  <c r="CO155" i="3"/>
  <c r="CO154" i="3"/>
  <c r="CO153" i="3"/>
  <c r="CO152" i="3"/>
  <c r="CO151" i="3"/>
  <c r="CO150" i="3"/>
  <c r="CO149" i="3"/>
  <c r="CO148" i="3"/>
  <c r="CO147" i="3"/>
  <c r="CO146" i="3"/>
  <c r="CO145" i="3"/>
  <c r="CO144" i="3"/>
  <c r="CO143" i="3"/>
  <c r="CO142" i="3"/>
  <c r="CO141" i="3"/>
  <c r="CO140" i="3"/>
  <c r="CO139" i="3"/>
  <c r="CO138" i="3"/>
  <c r="CO137" i="3"/>
  <c r="CO136" i="3"/>
  <c r="CO135" i="3"/>
  <c r="CO134" i="3"/>
  <c r="CO133" i="3"/>
  <c r="CO132" i="3"/>
  <c r="CO131" i="3"/>
  <c r="CO130" i="3"/>
  <c r="CO129" i="3"/>
  <c r="CO128" i="3"/>
  <c r="CO127" i="3"/>
  <c r="CO126" i="3"/>
  <c r="CO125" i="3"/>
  <c r="CO124" i="3"/>
  <c r="CO123" i="3"/>
  <c r="CO122" i="3"/>
  <c r="CO121" i="3"/>
  <c r="CO120" i="3"/>
  <c r="CO119" i="3"/>
  <c r="CO118" i="3"/>
  <c r="CO117" i="3"/>
  <c r="CO116" i="3"/>
  <c r="CO115" i="3"/>
  <c r="CO114" i="3"/>
  <c r="CO113" i="3"/>
  <c r="CO112" i="3"/>
  <c r="CO111" i="3"/>
  <c r="CO110" i="3"/>
  <c r="CO109" i="3"/>
  <c r="CO108" i="3"/>
  <c r="CO107" i="3"/>
  <c r="CO106" i="3"/>
  <c r="CO105" i="3"/>
  <c r="CO104" i="3"/>
  <c r="CO103" i="3"/>
  <c r="CO102" i="3"/>
  <c r="CO101" i="3"/>
  <c r="CO100" i="3"/>
  <c r="CO99" i="3"/>
  <c r="CO98" i="3"/>
  <c r="CO97" i="3"/>
  <c r="CO96" i="3"/>
  <c r="CO95" i="3"/>
  <c r="CO94" i="3"/>
  <c r="CO93" i="3"/>
  <c r="CO92" i="3"/>
  <c r="CO91" i="3"/>
  <c r="CO90" i="3"/>
  <c r="CO89" i="3"/>
  <c r="CO88" i="3"/>
  <c r="CO87" i="3"/>
  <c r="CO86" i="3"/>
  <c r="CO85" i="3"/>
  <c r="CO84" i="3"/>
  <c r="CO83" i="3"/>
  <c r="CO82" i="3"/>
  <c r="CO81" i="3"/>
  <c r="CO80" i="3"/>
  <c r="CO79" i="3"/>
  <c r="CO78" i="3"/>
  <c r="CO77" i="3"/>
  <c r="CO76" i="3"/>
  <c r="CO75" i="3"/>
  <c r="CO74" i="3"/>
  <c r="CO73" i="3"/>
  <c r="CO72" i="3"/>
  <c r="CO71" i="3"/>
  <c r="CO70" i="3"/>
  <c r="CO69" i="3"/>
  <c r="CO68" i="3"/>
  <c r="CO67" i="3"/>
  <c r="CO66" i="3"/>
  <c r="CO65" i="3"/>
  <c r="CO64" i="3"/>
  <c r="CO63" i="3"/>
  <c r="CO62" i="3"/>
  <c r="CO61" i="3"/>
  <c r="CO60" i="3"/>
  <c r="CO59" i="3"/>
  <c r="CO58" i="3"/>
  <c r="CO57" i="3"/>
  <c r="CO56" i="3"/>
  <c r="CO55" i="3"/>
  <c r="CO54" i="3"/>
  <c r="CO53" i="3"/>
  <c r="CO52" i="3"/>
  <c r="CO51" i="3"/>
  <c r="CO50" i="3"/>
  <c r="CO49" i="3"/>
  <c r="CO48" i="3"/>
  <c r="CO47" i="3"/>
  <c r="CO46" i="3"/>
  <c r="CO45" i="3"/>
  <c r="CO44" i="3"/>
  <c r="CO43" i="3"/>
  <c r="CO42" i="3"/>
  <c r="CP41" i="3"/>
  <c r="CO41" i="3"/>
  <c r="CO40" i="3"/>
  <c r="CO39" i="3"/>
  <c r="CO38" i="3"/>
  <c r="CO37" i="3"/>
  <c r="CO36" i="3"/>
  <c r="CO35" i="3"/>
  <c r="CO34" i="3"/>
  <c r="CO33" i="3"/>
  <c r="CO32" i="3"/>
  <c r="CO31" i="3"/>
  <c r="CO30" i="3"/>
  <c r="CO29" i="3"/>
  <c r="CO28" i="3"/>
  <c r="CO27" i="3"/>
  <c r="CO26" i="3"/>
  <c r="CO25" i="3"/>
  <c r="CO24" i="3"/>
  <c r="CO23" i="3"/>
  <c r="CO22" i="3"/>
  <c r="CO21" i="3"/>
  <c r="CO20" i="3"/>
  <c r="CO19" i="3"/>
  <c r="CO18" i="3"/>
  <c r="CO17" i="3"/>
  <c r="CO16" i="3"/>
  <c r="CO15" i="3"/>
  <c r="CO14" i="3"/>
  <c r="CO13" i="3"/>
  <c r="CO12" i="3"/>
  <c r="CO11" i="3"/>
  <c r="CO10" i="3"/>
  <c r="CO9" i="3"/>
  <c r="CO8" i="3"/>
  <c r="CO7" i="3"/>
  <c r="CO6" i="3"/>
  <c r="CO5" i="3"/>
  <c r="CO4" i="3"/>
  <c r="CO3" i="3"/>
  <c r="CO2" i="3"/>
  <c r="F89" i="5" l="1"/>
  <c r="F90" i="5"/>
  <c r="F91" i="5"/>
  <c r="F92" i="5"/>
  <c r="F93" i="5"/>
  <c r="F88" i="5"/>
  <c r="F1029" i="5"/>
  <c r="F1030" i="5"/>
  <c r="F1031" i="5"/>
  <c r="F1032" i="5"/>
  <c r="F1033" i="5"/>
  <c r="F1034" i="5"/>
  <c r="F1004" i="5"/>
  <c r="F1003" i="5"/>
  <c r="F1005" i="5"/>
  <c r="F1000" i="5"/>
  <c r="F1001" i="5"/>
  <c r="F1002" i="5"/>
  <c r="F345" i="5"/>
  <c r="F346" i="5"/>
  <c r="F342" i="5"/>
  <c r="F343" i="5"/>
  <c r="F344" i="5"/>
  <c r="F369" i="5"/>
  <c r="F365" i="5"/>
  <c r="F366" i="5"/>
  <c r="F367" i="5"/>
  <c r="F368" i="5"/>
  <c r="F507" i="5"/>
  <c r="F508" i="5"/>
  <c r="F509" i="5"/>
  <c r="F510" i="5"/>
  <c r="F511" i="5"/>
  <c r="F281" i="5"/>
  <c r="F282" i="5"/>
  <c r="F283" i="5"/>
  <c r="F284" i="5"/>
  <c r="F280" i="5"/>
  <c r="F97" i="5"/>
  <c r="F98" i="5"/>
  <c r="F99" i="5"/>
  <c r="F94" i="5"/>
  <c r="F95" i="5"/>
  <c r="F96" i="5"/>
  <c r="F289" i="5"/>
  <c r="F285" i="5"/>
  <c r="F286" i="5"/>
  <c r="F287" i="5"/>
  <c r="F288" i="5"/>
  <c r="F852" i="5"/>
  <c r="F853" i="5"/>
  <c r="F854" i="5"/>
  <c r="F851" i="5"/>
  <c r="F850" i="5"/>
  <c r="F313" i="5"/>
  <c r="F314" i="5"/>
  <c r="F315" i="5"/>
  <c r="F316" i="5"/>
  <c r="F311" i="5"/>
  <c r="F312" i="5"/>
  <c r="F361" i="5"/>
  <c r="F362" i="5"/>
  <c r="F363" i="5"/>
  <c r="F364" i="5"/>
  <c r="F359" i="5"/>
  <c r="F360" i="5"/>
  <c r="F933" i="5"/>
  <c r="F934" i="5"/>
  <c r="F935" i="5"/>
  <c r="F936" i="5"/>
  <c r="F937" i="5"/>
  <c r="F938" i="5"/>
  <c r="F585" i="5"/>
  <c r="F586" i="5"/>
  <c r="F587" i="5"/>
  <c r="F588" i="5"/>
  <c r="F583" i="5"/>
  <c r="F584" i="5"/>
  <c r="F273" i="5"/>
  <c r="F269" i="5"/>
  <c r="F270" i="5"/>
  <c r="F271" i="5"/>
  <c r="F272" i="5"/>
  <c r="F265" i="5"/>
  <c r="F266" i="5"/>
  <c r="F267" i="5"/>
  <c r="F268" i="5"/>
  <c r="F263" i="5"/>
  <c r="F264" i="5"/>
  <c r="F529" i="5"/>
  <c r="F530" i="5"/>
  <c r="F531" i="5"/>
  <c r="F532" i="5"/>
  <c r="F528" i="5"/>
  <c r="F178" i="5"/>
  <c r="F179" i="5"/>
  <c r="F180" i="5"/>
  <c r="F181" i="5"/>
  <c r="F182" i="5"/>
  <c r="F347" i="5"/>
  <c r="F348" i="5"/>
  <c r="F349" i="5"/>
  <c r="F350" i="5"/>
  <c r="F351" i="5"/>
  <c r="F352" i="5"/>
  <c r="F148" i="5"/>
  <c r="F149" i="5"/>
  <c r="F150" i="5"/>
  <c r="F151" i="5"/>
  <c r="F152" i="5"/>
  <c r="F49" i="5"/>
  <c r="F50" i="5"/>
  <c r="F51" i="5"/>
  <c r="F46" i="5"/>
  <c r="F47" i="5"/>
  <c r="F48" i="5"/>
  <c r="F306" i="5"/>
  <c r="F307" i="5"/>
  <c r="F308" i="5"/>
  <c r="F309" i="5"/>
  <c r="F310" i="5"/>
  <c r="F577" i="5"/>
  <c r="F572" i="5"/>
  <c r="F573" i="5"/>
  <c r="F574" i="5"/>
  <c r="F575" i="5"/>
  <c r="F576" i="5"/>
  <c r="F748" i="5"/>
  <c r="F747" i="5"/>
  <c r="F743" i="5"/>
  <c r="F744" i="5"/>
  <c r="F745" i="5"/>
  <c r="F746" i="5"/>
  <c r="F593" i="5"/>
  <c r="F594" i="5"/>
  <c r="F589" i="5"/>
  <c r="F590" i="5"/>
  <c r="F591" i="5"/>
  <c r="F592" i="5"/>
  <c r="F740" i="5"/>
  <c r="F741" i="5"/>
  <c r="F742" i="5"/>
  <c r="F739" i="5"/>
  <c r="F737" i="5"/>
  <c r="F738" i="5"/>
  <c r="F981" i="5"/>
  <c r="F982" i="5"/>
  <c r="F983" i="5"/>
  <c r="F984" i="5"/>
  <c r="F985" i="5"/>
  <c r="F986" i="5"/>
  <c r="F578" i="5"/>
  <c r="F579" i="5"/>
  <c r="F580" i="5"/>
  <c r="F581" i="5"/>
  <c r="F582" i="5"/>
  <c r="F443" i="5"/>
  <c r="F444" i="5"/>
  <c r="F445" i="5"/>
  <c r="F446" i="5"/>
  <c r="F447" i="5"/>
  <c r="F448" i="5"/>
  <c r="F138" i="5"/>
  <c r="F139" i="5"/>
  <c r="F140" i="5"/>
  <c r="F141" i="5"/>
  <c r="F142" i="5"/>
  <c r="F113" i="5"/>
  <c r="F114" i="5"/>
  <c r="F110" i="5"/>
  <c r="F111" i="5"/>
  <c r="F112" i="5"/>
  <c r="F724" i="5"/>
  <c r="F725" i="5"/>
  <c r="F721" i="5"/>
  <c r="F723" i="5"/>
  <c r="F722" i="5"/>
  <c r="F17" i="5"/>
  <c r="F18" i="5"/>
  <c r="F19" i="5"/>
  <c r="F20" i="5"/>
  <c r="F21" i="5"/>
  <c r="F193" i="5"/>
  <c r="F189" i="5"/>
  <c r="F190" i="5"/>
  <c r="F191" i="5"/>
  <c r="F192" i="5"/>
  <c r="F100" i="5"/>
  <c r="F101" i="5"/>
  <c r="F102" i="5"/>
  <c r="F103" i="5"/>
  <c r="F104" i="5"/>
  <c r="F633" i="5"/>
  <c r="F630" i="5"/>
  <c r="F631" i="5"/>
  <c r="F632" i="5"/>
  <c r="F628" i="5"/>
  <c r="F629" i="5"/>
  <c r="F828" i="5"/>
  <c r="F829" i="5"/>
  <c r="F830" i="5"/>
  <c r="F831" i="5"/>
  <c r="F832" i="5"/>
  <c r="F505" i="5"/>
  <c r="F506" i="5"/>
  <c r="F501" i="5"/>
  <c r="F502" i="5"/>
  <c r="F503" i="5"/>
  <c r="F504" i="5"/>
  <c r="F394" i="5"/>
  <c r="F395" i="5"/>
  <c r="F396" i="5"/>
  <c r="F397" i="5"/>
  <c r="F398" i="5"/>
  <c r="F473" i="5"/>
  <c r="F474" i="5"/>
  <c r="F475" i="5"/>
  <c r="F476" i="5"/>
  <c r="F477" i="5"/>
  <c r="F472" i="5"/>
  <c r="F290" i="5"/>
  <c r="F291" i="5"/>
  <c r="F292" i="5"/>
  <c r="F293" i="5"/>
  <c r="F294" i="5"/>
  <c r="F33" i="5"/>
  <c r="F28" i="5"/>
  <c r="F29" i="5"/>
  <c r="F30" i="5"/>
  <c r="F31" i="5"/>
  <c r="F32" i="5"/>
  <c r="F441" i="5"/>
  <c r="F442" i="5"/>
  <c r="F438" i="5"/>
  <c r="F439" i="5"/>
  <c r="F440" i="5"/>
  <c r="F844" i="5"/>
  <c r="F845" i="5"/>
  <c r="F846" i="5"/>
  <c r="F847" i="5"/>
  <c r="F848" i="5"/>
  <c r="F849" i="5"/>
  <c r="F249" i="5"/>
  <c r="F250" i="5"/>
  <c r="F251" i="5"/>
  <c r="F247" i="5"/>
  <c r="F248" i="5"/>
  <c r="F964" i="5"/>
  <c r="F965" i="5"/>
  <c r="F966" i="5"/>
  <c r="F967" i="5"/>
  <c r="F968" i="5"/>
  <c r="F963" i="5"/>
  <c r="F105" i="5"/>
  <c r="F106" i="5"/>
  <c r="F107" i="5"/>
  <c r="F108" i="5"/>
  <c r="F109" i="5"/>
  <c r="F876" i="5"/>
  <c r="F877" i="5"/>
  <c r="F878" i="5"/>
  <c r="F873" i="5"/>
  <c r="F874" i="5"/>
  <c r="F875" i="5"/>
  <c r="F323" i="5"/>
  <c r="F324" i="5"/>
  <c r="F325" i="5"/>
  <c r="F326" i="5"/>
  <c r="F327" i="5"/>
  <c r="F328" i="5"/>
  <c r="F916" i="5"/>
  <c r="F917" i="5"/>
  <c r="F918" i="5"/>
  <c r="F919" i="5"/>
  <c r="F920" i="5"/>
  <c r="F915" i="5"/>
  <c r="F57" i="5"/>
  <c r="F52" i="5"/>
  <c r="F53" i="5"/>
  <c r="F54" i="5"/>
  <c r="F55" i="5"/>
  <c r="F56" i="5"/>
  <c r="F822" i="5"/>
  <c r="F827" i="5"/>
  <c r="F823" i="5"/>
  <c r="F824" i="5"/>
  <c r="F825" i="5"/>
  <c r="F826" i="5"/>
  <c r="F82" i="5"/>
  <c r="F83" i="5"/>
  <c r="F84" i="5"/>
  <c r="F85" i="5"/>
  <c r="F86" i="5"/>
  <c r="F87" i="5"/>
  <c r="F121" i="5"/>
  <c r="F122" i="5"/>
  <c r="F123" i="5"/>
  <c r="F124" i="5"/>
  <c r="F125" i="5"/>
  <c r="F126" i="5"/>
  <c r="F418" i="5"/>
  <c r="F419" i="5"/>
  <c r="F420" i="5"/>
  <c r="F421" i="5"/>
  <c r="F422" i="5"/>
  <c r="F839" i="5"/>
  <c r="F840" i="5"/>
  <c r="F841" i="5"/>
  <c r="F842" i="5"/>
  <c r="F843" i="5"/>
  <c r="F257" i="5"/>
  <c r="F258" i="5"/>
  <c r="F259" i="5"/>
  <c r="F260" i="5"/>
  <c r="F261" i="5"/>
  <c r="F262" i="5"/>
  <c r="F684" i="5"/>
  <c r="F685" i="5"/>
  <c r="F686" i="5"/>
  <c r="F687" i="5"/>
  <c r="F688" i="5"/>
  <c r="F9" i="5"/>
  <c r="F10" i="5"/>
  <c r="F11" i="5"/>
  <c r="F7" i="5"/>
  <c r="F8" i="5"/>
  <c r="F169" i="5"/>
  <c r="F170" i="5"/>
  <c r="F171" i="5"/>
  <c r="F172" i="5"/>
  <c r="F168" i="5"/>
  <c r="F715" i="5"/>
  <c r="F711" i="5"/>
  <c r="F712" i="5"/>
  <c r="F713" i="5"/>
  <c r="F714" i="5"/>
  <c r="F513" i="5"/>
  <c r="F514" i="5"/>
  <c r="F515" i="5"/>
  <c r="F516" i="5"/>
  <c r="F512" i="5"/>
  <c r="F670" i="5"/>
  <c r="F668" i="5"/>
  <c r="F669" i="5"/>
  <c r="F671" i="5"/>
  <c r="F672" i="5"/>
  <c r="F788" i="5"/>
  <c r="F789" i="5"/>
  <c r="F790" i="5"/>
  <c r="F791" i="5"/>
  <c r="F787" i="5"/>
  <c r="F786" i="5"/>
  <c r="F305" i="5"/>
  <c r="F300" i="5"/>
  <c r="F301" i="5"/>
  <c r="F302" i="5"/>
  <c r="F303" i="5"/>
  <c r="F304" i="5"/>
  <c r="F297" i="5"/>
  <c r="F298" i="5"/>
  <c r="F299" i="5"/>
  <c r="F295" i="5"/>
  <c r="F296" i="5"/>
  <c r="F601" i="5"/>
  <c r="F602" i="5"/>
  <c r="F603" i="5"/>
  <c r="F605" i="5"/>
  <c r="F604" i="5"/>
  <c r="F861" i="5"/>
  <c r="F862" i="5"/>
  <c r="F863" i="5"/>
  <c r="F864" i="5"/>
  <c r="F865" i="5"/>
  <c r="F866" i="5"/>
  <c r="F241" i="5"/>
  <c r="F242" i="5"/>
  <c r="F243" i="5"/>
  <c r="F244" i="5"/>
  <c r="F245" i="5"/>
  <c r="F246" i="5"/>
  <c r="F957" i="5"/>
  <c r="F958" i="5"/>
  <c r="F959" i="5"/>
  <c r="F960" i="5"/>
  <c r="F961" i="5"/>
  <c r="F962" i="5"/>
  <c r="F65" i="5"/>
  <c r="F66" i="5"/>
  <c r="F67" i="5"/>
  <c r="F68" i="5"/>
  <c r="F69" i="5"/>
  <c r="F64" i="5"/>
  <c r="F449" i="5"/>
  <c r="F450" i="5"/>
  <c r="F451" i="5"/>
  <c r="F452" i="5"/>
  <c r="F453" i="5"/>
  <c r="F454" i="5"/>
  <c r="F812" i="5"/>
  <c r="F813" i="5"/>
  <c r="F814" i="5"/>
  <c r="F815" i="5"/>
  <c r="F811" i="5"/>
  <c r="F810" i="5"/>
  <c r="F252" i="5"/>
  <c r="F253" i="5"/>
  <c r="F254" i="5"/>
  <c r="F255" i="5"/>
  <c r="F256" i="5"/>
  <c r="F611" i="5"/>
  <c r="F614" i="5"/>
  <c r="F615" i="5"/>
  <c r="F613" i="5"/>
  <c r="F616" i="5"/>
  <c r="F612" i="5"/>
  <c r="F796" i="5"/>
  <c r="F797" i="5"/>
  <c r="F795" i="5"/>
  <c r="F792" i="5"/>
  <c r="F793" i="5"/>
  <c r="F794" i="5"/>
  <c r="F41" i="5"/>
  <c r="F42" i="5"/>
  <c r="F43" i="5"/>
  <c r="F44" i="5"/>
  <c r="F45" i="5"/>
  <c r="F40" i="5"/>
  <c r="F1028" i="5"/>
  <c r="F1027" i="5"/>
  <c r="F1024" i="5"/>
  <c r="F1025" i="5"/>
  <c r="F1026" i="5"/>
  <c r="F553" i="5"/>
  <c r="F554" i="5"/>
  <c r="F555" i="5"/>
  <c r="F550" i="5"/>
  <c r="F551" i="5"/>
  <c r="F552" i="5"/>
  <c r="F780" i="5"/>
  <c r="F781" i="5"/>
  <c r="F782" i="5"/>
  <c r="F783" i="5"/>
  <c r="F779" i="5"/>
  <c r="F784" i="5"/>
  <c r="F785" i="5"/>
  <c r="F595" i="5"/>
  <c r="F596" i="5"/>
  <c r="F597" i="5"/>
  <c r="F598" i="5"/>
  <c r="F599" i="5"/>
  <c r="F600" i="5"/>
  <c r="F81" i="5"/>
  <c r="F76" i="5"/>
  <c r="F77" i="5"/>
  <c r="F78" i="5"/>
  <c r="F79" i="5"/>
  <c r="F80" i="5"/>
  <c r="F153" i="5"/>
  <c r="F154" i="5"/>
  <c r="F155" i="5"/>
  <c r="F156" i="5"/>
  <c r="F157" i="5"/>
  <c r="F658" i="5"/>
  <c r="F662" i="5"/>
  <c r="F657" i="5"/>
  <c r="F659" i="5"/>
  <c r="F660" i="5"/>
  <c r="F661" i="5"/>
  <c r="F764" i="5"/>
  <c r="F765" i="5"/>
  <c r="F766" i="5"/>
  <c r="F767" i="5"/>
  <c r="F768" i="5"/>
  <c r="F433" i="5"/>
  <c r="F434" i="5"/>
  <c r="F435" i="5"/>
  <c r="F436" i="5"/>
  <c r="F437" i="5"/>
  <c r="F12" i="5"/>
  <c r="F13" i="5"/>
  <c r="F14" i="5"/>
  <c r="F15" i="5"/>
  <c r="F16" i="5"/>
  <c r="F1006" i="5"/>
  <c r="F1007" i="5"/>
  <c r="F1008" i="5"/>
  <c r="F1009" i="5"/>
  <c r="F1010" i="5"/>
  <c r="F1011" i="5"/>
  <c r="F675" i="5"/>
  <c r="F676" i="5"/>
  <c r="F674" i="5"/>
  <c r="F677" i="5"/>
  <c r="F673" i="5"/>
  <c r="F225" i="5"/>
  <c r="F226" i="5"/>
  <c r="F227" i="5"/>
  <c r="F228" i="5"/>
  <c r="F229" i="5"/>
  <c r="F860" i="5"/>
  <c r="F855" i="5"/>
  <c r="F856" i="5"/>
  <c r="F857" i="5"/>
  <c r="F859" i="5"/>
  <c r="F858" i="5"/>
  <c r="F617" i="5"/>
  <c r="F618" i="5"/>
  <c r="F619" i="5"/>
  <c r="F620" i="5"/>
  <c r="F621" i="5"/>
  <c r="F924" i="5"/>
  <c r="F925" i="5"/>
  <c r="F923" i="5"/>
  <c r="F926" i="5"/>
  <c r="F921" i="5"/>
  <c r="F922" i="5"/>
  <c r="F457" i="5"/>
  <c r="F458" i="5"/>
  <c r="F459" i="5"/>
  <c r="F460" i="5"/>
  <c r="F455" i="5"/>
  <c r="F456" i="5"/>
  <c r="F537" i="5"/>
  <c r="F533" i="5"/>
  <c r="F534" i="5"/>
  <c r="F535" i="5"/>
  <c r="F536" i="5"/>
  <c r="F274" i="5"/>
  <c r="F275" i="5"/>
  <c r="F276" i="5"/>
  <c r="F277" i="5"/>
  <c r="F278" i="5"/>
  <c r="F279" i="5"/>
  <c r="F161" i="5"/>
  <c r="F162" i="5"/>
  <c r="F158" i="5"/>
  <c r="F159" i="5"/>
  <c r="F160" i="5"/>
  <c r="F353" i="5"/>
  <c r="F354" i="5"/>
  <c r="F355" i="5"/>
  <c r="F356" i="5"/>
  <c r="F357" i="5"/>
  <c r="F358" i="5"/>
  <c r="F34" i="5"/>
  <c r="F35" i="5"/>
  <c r="F36" i="5"/>
  <c r="F37" i="5"/>
  <c r="F38" i="5"/>
  <c r="F39" i="5"/>
  <c r="F370" i="5"/>
  <c r="F371" i="5"/>
  <c r="F372" i="5"/>
  <c r="F373" i="5"/>
  <c r="F374" i="5"/>
  <c r="F375" i="5"/>
  <c r="F481" i="5"/>
  <c r="F482" i="5"/>
  <c r="F478" i="5"/>
  <c r="F479" i="5"/>
  <c r="F480" i="5"/>
  <c r="F235" i="5"/>
  <c r="F236" i="5"/>
  <c r="F237" i="5"/>
  <c r="F238" i="5"/>
  <c r="F239" i="5"/>
  <c r="F240" i="5"/>
  <c r="F948" i="5"/>
  <c r="F949" i="5"/>
  <c r="F950" i="5"/>
  <c r="F945" i="5"/>
  <c r="F946" i="5"/>
  <c r="F947" i="5"/>
  <c r="F538" i="5"/>
  <c r="F539" i="5"/>
  <c r="F540" i="5"/>
  <c r="F541" i="5"/>
  <c r="F542" i="5"/>
  <c r="F543" i="5"/>
  <c r="F940" i="5"/>
  <c r="F941" i="5"/>
  <c r="F942" i="5"/>
  <c r="F943" i="5"/>
  <c r="F944" i="5"/>
  <c r="F939" i="5"/>
  <c r="F321" i="5"/>
  <c r="F322" i="5"/>
  <c r="F317" i="5"/>
  <c r="F318" i="5"/>
  <c r="F319" i="5"/>
  <c r="F320" i="5"/>
  <c r="F377" i="5"/>
  <c r="F378" i="5"/>
  <c r="F379" i="5"/>
  <c r="F380" i="5"/>
  <c r="F381" i="5"/>
  <c r="F376" i="5"/>
  <c r="F425" i="5"/>
  <c r="F426" i="5"/>
  <c r="F427" i="5"/>
  <c r="F423" i="5"/>
  <c r="F424" i="5"/>
  <c r="F700" i="5"/>
  <c r="F699" i="5"/>
  <c r="F701" i="5"/>
  <c r="F702" i="5"/>
  <c r="F703" i="5"/>
  <c r="F704" i="5"/>
  <c r="F651" i="5"/>
  <c r="F654" i="5"/>
  <c r="F655" i="5"/>
  <c r="F652" i="5"/>
  <c r="F653" i="5"/>
  <c r="F656" i="5"/>
  <c r="F467" i="5"/>
  <c r="F468" i="5"/>
  <c r="F469" i="5"/>
  <c r="F470" i="5"/>
  <c r="F471" i="5"/>
  <c r="F204" i="5"/>
  <c r="F205" i="5"/>
  <c r="F206" i="5"/>
  <c r="F207" i="5"/>
  <c r="F208" i="5"/>
  <c r="F908" i="5"/>
  <c r="F903" i="5"/>
  <c r="F907" i="5"/>
  <c r="F904" i="5"/>
  <c r="F905" i="5"/>
  <c r="F906" i="5"/>
  <c r="F868" i="5"/>
  <c r="F867" i="5"/>
  <c r="F869" i="5"/>
  <c r="F870" i="5"/>
  <c r="F871" i="5"/>
  <c r="F872" i="5"/>
  <c r="F798" i="5"/>
  <c r="F799" i="5"/>
  <c r="F803" i="5"/>
  <c r="F800" i="5"/>
  <c r="F801" i="5"/>
  <c r="F802" i="5"/>
  <c r="F337" i="5"/>
  <c r="F338" i="5"/>
  <c r="F339" i="5"/>
  <c r="F340" i="5"/>
  <c r="F341" i="5"/>
  <c r="F336" i="5"/>
  <c r="F561" i="5"/>
  <c r="F562" i="5"/>
  <c r="F563" i="5"/>
  <c r="F564" i="5"/>
  <c r="F565" i="5"/>
  <c r="F409" i="5"/>
  <c r="F404" i="5"/>
  <c r="F405" i="5"/>
  <c r="F406" i="5"/>
  <c r="F407" i="5"/>
  <c r="F408" i="5"/>
  <c r="F756" i="5"/>
  <c r="F757" i="5"/>
  <c r="F755" i="5"/>
  <c r="F758" i="5"/>
  <c r="F754" i="5"/>
  <c r="F884" i="5"/>
  <c r="F879" i="5"/>
  <c r="F880" i="5"/>
  <c r="F883" i="5"/>
  <c r="F881" i="5"/>
  <c r="F882" i="5"/>
  <c r="F885" i="5"/>
  <c r="F886" i="5"/>
  <c r="F887" i="5"/>
  <c r="F888" i="5"/>
  <c r="F889" i="5"/>
  <c r="F890" i="5"/>
  <c r="F678" i="5"/>
  <c r="F679" i="5"/>
  <c r="F680" i="5"/>
  <c r="F681" i="5"/>
  <c r="F682" i="5"/>
  <c r="F683" i="5"/>
  <c r="F217" i="5"/>
  <c r="F218" i="5"/>
  <c r="F219" i="5"/>
  <c r="F215" i="5"/>
  <c r="F216" i="5"/>
  <c r="F609" i="5"/>
  <c r="F610" i="5"/>
  <c r="F606" i="5"/>
  <c r="F607" i="5"/>
  <c r="F608" i="5"/>
  <c r="F233" i="5"/>
  <c r="F234" i="5"/>
  <c r="F230" i="5"/>
  <c r="F231" i="5"/>
  <c r="F232" i="5"/>
  <c r="F201" i="5"/>
  <c r="F202" i="5"/>
  <c r="F203" i="5"/>
  <c r="F199" i="5"/>
  <c r="F200" i="5"/>
  <c r="F759" i="5"/>
  <c r="F760" i="5"/>
  <c r="F763" i="5"/>
  <c r="F761" i="5"/>
  <c r="F762" i="5"/>
  <c r="F393" i="5"/>
  <c r="F388" i="5"/>
  <c r="F389" i="5"/>
  <c r="F390" i="5"/>
  <c r="F391" i="5"/>
  <c r="F392" i="5"/>
  <c r="F980" i="5"/>
  <c r="F979" i="5"/>
  <c r="F975" i="5"/>
  <c r="F976" i="5"/>
  <c r="F977" i="5"/>
  <c r="F978" i="5"/>
  <c r="F483" i="5"/>
  <c r="F484" i="5"/>
  <c r="F485" i="5"/>
  <c r="F486" i="5"/>
  <c r="F487" i="5"/>
  <c r="F488" i="5"/>
  <c r="F115" i="5"/>
  <c r="F116" i="5"/>
  <c r="F117" i="5"/>
  <c r="F118" i="5"/>
  <c r="F119" i="5"/>
  <c r="F120" i="5"/>
  <c r="F988" i="5"/>
  <c r="F989" i="5"/>
  <c r="F987" i="5"/>
  <c r="F990" i="5"/>
  <c r="F991" i="5"/>
  <c r="F992" i="5"/>
  <c r="F329" i="5"/>
  <c r="F330" i="5"/>
  <c r="F331" i="5"/>
  <c r="F332" i="5"/>
  <c r="F333" i="5"/>
  <c r="F334" i="5"/>
  <c r="F335" i="5"/>
  <c r="F545" i="5"/>
  <c r="F546" i="5"/>
  <c r="F547" i="5"/>
  <c r="F548" i="5"/>
  <c r="F549" i="5"/>
  <c r="F544" i="5"/>
  <c r="F209" i="5"/>
  <c r="F210" i="5"/>
  <c r="F211" i="5"/>
  <c r="F212" i="5"/>
  <c r="F213" i="5"/>
  <c r="F214" i="5"/>
  <c r="F556" i="5"/>
  <c r="F557" i="5"/>
  <c r="F558" i="5"/>
  <c r="F559" i="5"/>
  <c r="F560" i="5"/>
  <c r="F401" i="5"/>
  <c r="F402" i="5"/>
  <c r="F403" i="5"/>
  <c r="F399" i="5"/>
  <c r="F400" i="5"/>
  <c r="F772" i="5"/>
  <c r="F771" i="5"/>
  <c r="F773" i="5"/>
  <c r="F769" i="5"/>
  <c r="F770" i="5"/>
  <c r="F666" i="5"/>
  <c r="F663" i="5"/>
  <c r="F665" i="5"/>
  <c r="F667" i="5"/>
  <c r="F664" i="5"/>
  <c r="F220" i="5"/>
  <c r="F221" i="5"/>
  <c r="F222" i="5"/>
  <c r="F223" i="5"/>
  <c r="F224" i="5"/>
  <c r="F694" i="5"/>
  <c r="F695" i="5"/>
  <c r="F696" i="5"/>
  <c r="F697" i="5"/>
  <c r="F698" i="5"/>
  <c r="F497" i="5"/>
  <c r="F498" i="5"/>
  <c r="F499" i="5"/>
  <c r="F500" i="5"/>
  <c r="F495" i="5"/>
  <c r="F496" i="5"/>
  <c r="F900" i="5"/>
  <c r="F899" i="5"/>
  <c r="F901" i="5"/>
  <c r="F902" i="5"/>
  <c r="F897" i="5"/>
  <c r="F898" i="5"/>
  <c r="F726" i="5"/>
  <c r="F727" i="5"/>
  <c r="F728" i="5"/>
  <c r="F729" i="5"/>
  <c r="F730" i="5"/>
  <c r="F569" i="5"/>
  <c r="F570" i="5"/>
  <c r="F571" i="5"/>
  <c r="F566" i="5"/>
  <c r="F567" i="5"/>
  <c r="F568" i="5"/>
  <c r="F774" i="5"/>
  <c r="F775" i="5"/>
  <c r="F776" i="5"/>
  <c r="F777" i="5"/>
  <c r="F778" i="5"/>
  <c r="F956" i="5"/>
  <c r="F951" i="5"/>
  <c r="F952" i="5"/>
  <c r="F953" i="5"/>
  <c r="F954" i="5"/>
  <c r="F955" i="5"/>
  <c r="F932" i="5"/>
  <c r="F927" i="5"/>
  <c r="F928" i="5"/>
  <c r="F929" i="5"/>
  <c r="F931" i="5"/>
  <c r="F930" i="5"/>
  <c r="F692" i="5"/>
  <c r="F693" i="5"/>
  <c r="F691" i="5"/>
  <c r="F689" i="5"/>
  <c r="F690" i="5"/>
  <c r="F163" i="5"/>
  <c r="F164" i="5"/>
  <c r="F165" i="5"/>
  <c r="F166" i="5"/>
  <c r="F167" i="5"/>
  <c r="F137" i="5"/>
  <c r="F133" i="5"/>
  <c r="F134" i="5"/>
  <c r="F135" i="5"/>
  <c r="F136" i="5"/>
  <c r="F972" i="5"/>
  <c r="F973" i="5"/>
  <c r="F974" i="5"/>
  <c r="F969" i="5"/>
  <c r="F971" i="5"/>
  <c r="F970" i="5"/>
  <c r="F73" i="5"/>
  <c r="F74" i="5"/>
  <c r="F75" i="5"/>
  <c r="F70" i="5"/>
  <c r="F71" i="5"/>
  <c r="F72" i="5"/>
  <c r="F185" i="5"/>
  <c r="F186" i="5"/>
  <c r="F187" i="5"/>
  <c r="F188" i="5"/>
  <c r="F183" i="5"/>
  <c r="F184" i="5"/>
  <c r="F489" i="5"/>
  <c r="F490" i="5"/>
  <c r="F491" i="5"/>
  <c r="F492" i="5"/>
  <c r="F493" i="5"/>
  <c r="F494" i="5"/>
  <c r="F58" i="5"/>
  <c r="F59" i="5"/>
  <c r="F60" i="5"/>
  <c r="F61" i="5"/>
  <c r="F62" i="5"/>
  <c r="F63" i="5"/>
  <c r="F732" i="5"/>
  <c r="F731" i="5"/>
  <c r="F733" i="5"/>
  <c r="F734" i="5"/>
  <c r="F735" i="5"/>
  <c r="F736" i="5"/>
  <c r="F129" i="5"/>
  <c r="F130" i="5"/>
  <c r="F131" i="5"/>
  <c r="F132" i="5"/>
  <c r="F127" i="5"/>
  <c r="F128" i="5"/>
  <c r="F634" i="5"/>
  <c r="F635" i="5"/>
  <c r="F638" i="5"/>
  <c r="F639" i="5"/>
  <c r="F636" i="5"/>
  <c r="F637" i="5"/>
  <c r="F465" i="5"/>
  <c r="F466" i="5"/>
  <c r="F461" i="5"/>
  <c r="F462" i="5"/>
  <c r="F463" i="5"/>
  <c r="F464" i="5"/>
  <c r="F625" i="5"/>
  <c r="F626" i="5"/>
  <c r="F627" i="5"/>
  <c r="F622" i="5"/>
  <c r="F623" i="5"/>
  <c r="F624" i="5"/>
  <c r="F836" i="5"/>
  <c r="F837" i="5"/>
  <c r="F838" i="5"/>
  <c r="F833" i="5"/>
  <c r="F834" i="5"/>
  <c r="F835" i="5"/>
  <c r="F1012" i="5"/>
  <c r="F1013" i="5"/>
  <c r="F1014" i="5"/>
  <c r="F1015" i="5"/>
  <c r="F1016" i="5"/>
  <c r="F1017" i="5"/>
  <c r="F428" i="5"/>
  <c r="F429" i="5"/>
  <c r="F430" i="5"/>
  <c r="F431" i="5"/>
  <c r="F432" i="5"/>
  <c r="F523" i="5"/>
  <c r="F524" i="5"/>
  <c r="F525" i="5"/>
  <c r="F526" i="5"/>
  <c r="F527" i="5"/>
  <c r="F892" i="5"/>
  <c r="F893" i="5"/>
  <c r="F894" i="5"/>
  <c r="F891" i="5"/>
  <c r="F895" i="5"/>
  <c r="F896" i="5"/>
  <c r="F1020" i="5"/>
  <c r="F1021" i="5"/>
  <c r="F1022" i="5"/>
  <c r="F1023" i="5"/>
  <c r="F1019" i="5"/>
  <c r="F1018" i="5"/>
  <c r="F145" i="5"/>
  <c r="F146" i="5"/>
  <c r="F147" i="5"/>
  <c r="F143" i="5"/>
  <c r="F144" i="5"/>
  <c r="F2" i="5"/>
  <c r="F3" i="5"/>
  <c r="F4" i="5"/>
  <c r="F5" i="5"/>
  <c r="F6" i="5"/>
  <c r="F521" i="5"/>
  <c r="F522" i="5"/>
  <c r="F517" i="5"/>
  <c r="F518" i="5"/>
  <c r="F519" i="5"/>
  <c r="F520" i="5"/>
  <c r="F820" i="5"/>
  <c r="F821" i="5"/>
  <c r="F819" i="5"/>
  <c r="F816" i="5"/>
  <c r="F817" i="5"/>
  <c r="F818" i="5"/>
  <c r="F716" i="5"/>
  <c r="F717" i="5"/>
  <c r="F718" i="5"/>
  <c r="F719" i="5"/>
  <c r="F720" i="5"/>
  <c r="F385" i="5"/>
  <c r="F386" i="5"/>
  <c r="F387" i="5"/>
  <c r="F382" i="5"/>
  <c r="F383" i="5"/>
  <c r="F384" i="5"/>
  <c r="F1044" i="5"/>
  <c r="F1040" i="5"/>
  <c r="F1043" i="5"/>
  <c r="F1041" i="5"/>
  <c r="F1042" i="5"/>
  <c r="F749" i="5"/>
  <c r="F750" i="5"/>
  <c r="F751" i="5"/>
  <c r="F752" i="5"/>
  <c r="F753" i="5"/>
  <c r="F1036" i="5"/>
  <c r="F1037" i="5"/>
  <c r="F1038" i="5"/>
  <c r="F1039" i="5"/>
  <c r="F1035" i="5"/>
  <c r="F194" i="5"/>
  <c r="F195" i="5"/>
  <c r="F196" i="5"/>
  <c r="F197" i="5"/>
  <c r="F198" i="5"/>
  <c r="F177" i="5"/>
  <c r="F173" i="5"/>
  <c r="F174" i="5"/>
  <c r="F175" i="5"/>
  <c r="F176" i="5"/>
  <c r="F650" i="5"/>
  <c r="F646" i="5"/>
  <c r="F647" i="5"/>
  <c r="F649" i="5"/>
  <c r="F648" i="5"/>
  <c r="F996" i="5"/>
  <c r="F997" i="5"/>
  <c r="F995" i="5"/>
  <c r="F998" i="5"/>
  <c r="F999" i="5"/>
  <c r="F993" i="5"/>
  <c r="F994" i="5"/>
  <c r="F804" i="5"/>
  <c r="F805" i="5"/>
  <c r="F806" i="5"/>
  <c r="F807" i="5"/>
  <c r="F808" i="5"/>
  <c r="F809" i="5"/>
  <c r="F708" i="5"/>
  <c r="F709" i="5"/>
  <c r="F710" i="5"/>
  <c r="F705" i="5"/>
  <c r="F707" i="5"/>
  <c r="F706" i="5"/>
  <c r="F25" i="5"/>
  <c r="F26" i="5"/>
  <c r="F27" i="5"/>
  <c r="F22" i="5"/>
  <c r="F23" i="5"/>
  <c r="F24" i="5"/>
  <c r="F642" i="5"/>
  <c r="F643" i="5"/>
  <c r="F640" i="5"/>
  <c r="F641" i="5"/>
  <c r="F644" i="5"/>
  <c r="F645" i="5"/>
  <c r="F417" i="5"/>
  <c r="F410" i="5"/>
  <c r="F411" i="5"/>
  <c r="F412" i="5"/>
  <c r="F413" i="5"/>
  <c r="F414" i="5"/>
  <c r="F415" i="5"/>
  <c r="F416" i="5"/>
  <c r="F909" i="5"/>
  <c r="F910" i="5"/>
  <c r="F911" i="5"/>
  <c r="F912" i="5"/>
  <c r="F913" i="5"/>
  <c r="F914" i="5"/>
  <c r="G282" i="5"/>
  <c r="G283" i="5"/>
  <c r="G284" i="5"/>
  <c r="G280" i="5"/>
  <c r="G281" i="5"/>
  <c r="G76" i="5"/>
  <c r="G77" i="5"/>
  <c r="G78" i="5"/>
  <c r="G79" i="5"/>
  <c r="G80" i="5"/>
  <c r="G81" i="5"/>
  <c r="G202" i="5"/>
  <c r="G203" i="5"/>
  <c r="G199" i="5"/>
  <c r="G200" i="5"/>
  <c r="G201" i="5"/>
  <c r="G731" i="5"/>
  <c r="G732" i="5"/>
  <c r="G733" i="5"/>
  <c r="G734" i="5"/>
  <c r="G735" i="5"/>
  <c r="G736" i="5"/>
  <c r="G330" i="5"/>
  <c r="G331" i="5"/>
  <c r="G332" i="5"/>
  <c r="G333" i="5"/>
  <c r="G334" i="5"/>
  <c r="G335" i="5"/>
  <c r="G329" i="5"/>
  <c r="G1033" i="5"/>
  <c r="G1034" i="5"/>
  <c r="G1029" i="5"/>
  <c r="G1030" i="5"/>
  <c r="G1031" i="5"/>
  <c r="G1032" i="5"/>
  <c r="G937" i="5"/>
  <c r="G938" i="5"/>
  <c r="G933" i="5"/>
  <c r="G934" i="5"/>
  <c r="G935" i="5"/>
  <c r="G936" i="5"/>
  <c r="G354" i="5"/>
  <c r="G355" i="5"/>
  <c r="G356" i="5"/>
  <c r="G357" i="5"/>
  <c r="G358" i="5"/>
  <c r="G353" i="5"/>
  <c r="G897" i="5"/>
  <c r="G898" i="5"/>
  <c r="G899" i="5"/>
  <c r="G900" i="5"/>
  <c r="G901" i="5"/>
  <c r="G902" i="5"/>
  <c r="G162" i="5"/>
  <c r="G158" i="5"/>
  <c r="G159" i="5"/>
  <c r="G160" i="5"/>
  <c r="G161" i="5"/>
  <c r="G347" i="5"/>
  <c r="G348" i="5"/>
  <c r="G349" i="5"/>
  <c r="G350" i="5"/>
  <c r="G351" i="5"/>
  <c r="G352" i="5"/>
  <c r="G154" i="5"/>
  <c r="G155" i="5"/>
  <c r="G156" i="5"/>
  <c r="G157" i="5"/>
  <c r="G153" i="5"/>
  <c r="G58" i="5"/>
  <c r="G59" i="5"/>
  <c r="G60" i="5"/>
  <c r="G61" i="5"/>
  <c r="G62" i="5"/>
  <c r="G63" i="5"/>
  <c r="G684" i="5"/>
  <c r="G685" i="5"/>
  <c r="G686" i="5"/>
  <c r="G687" i="5"/>
  <c r="G688" i="5"/>
  <c r="G10" i="5"/>
  <c r="G11" i="5"/>
  <c r="G7" i="5"/>
  <c r="G8" i="5"/>
  <c r="G9" i="5"/>
  <c r="G1009" i="5"/>
  <c r="G1010" i="5"/>
  <c r="G1011" i="5"/>
  <c r="G1006" i="5"/>
  <c r="G1007" i="5"/>
  <c r="G1008" i="5"/>
  <c r="G769" i="5"/>
  <c r="G770" i="5"/>
  <c r="G771" i="5"/>
  <c r="G772" i="5"/>
  <c r="G773" i="5"/>
  <c r="G394" i="5"/>
  <c r="G395" i="5"/>
  <c r="G396" i="5"/>
  <c r="G397" i="5"/>
  <c r="G398" i="5"/>
  <c r="G98" i="5"/>
  <c r="G99" i="5"/>
  <c r="G94" i="5"/>
  <c r="G95" i="5"/>
  <c r="G96" i="5"/>
  <c r="G97" i="5"/>
  <c r="G269" i="5"/>
  <c r="G270" i="5"/>
  <c r="G271" i="5"/>
  <c r="G272" i="5"/>
  <c r="G273" i="5"/>
  <c r="G300" i="5"/>
  <c r="G301" i="5"/>
  <c r="G302" i="5"/>
  <c r="G303" i="5"/>
  <c r="G304" i="5"/>
  <c r="G305" i="5"/>
  <c r="G146" i="5"/>
  <c r="G147" i="5"/>
  <c r="G143" i="5"/>
  <c r="G144" i="5"/>
  <c r="G145" i="5"/>
  <c r="G881" i="5"/>
  <c r="G882" i="5"/>
  <c r="G883" i="5"/>
  <c r="G884" i="5"/>
  <c r="G879" i="5"/>
  <c r="G880" i="5"/>
  <c r="G578" i="5"/>
  <c r="G580" i="5"/>
  <c r="G582" i="5"/>
  <c r="G579" i="5"/>
  <c r="G581" i="5"/>
  <c r="G678" i="5"/>
  <c r="G681" i="5"/>
  <c r="G682" i="5"/>
  <c r="G683" i="5"/>
  <c r="G679" i="5"/>
  <c r="G680" i="5"/>
  <c r="G753" i="5"/>
  <c r="G749" i="5"/>
  <c r="G750" i="5"/>
  <c r="G751" i="5"/>
  <c r="G752" i="5"/>
  <c r="G961" i="5"/>
  <c r="G962" i="5"/>
  <c r="G957" i="5"/>
  <c r="G958" i="5"/>
  <c r="G959" i="5"/>
  <c r="G960" i="5"/>
  <c r="G444" i="5"/>
  <c r="G445" i="5"/>
  <c r="G446" i="5"/>
  <c r="G447" i="5"/>
  <c r="G448" i="5"/>
  <c r="G443" i="5"/>
  <c r="G163" i="5"/>
  <c r="G164" i="5"/>
  <c r="G165" i="5"/>
  <c r="G166" i="5"/>
  <c r="G167" i="5"/>
  <c r="G250" i="5"/>
  <c r="G251" i="5"/>
  <c r="G247" i="5"/>
  <c r="G248" i="5"/>
  <c r="G249" i="5"/>
  <c r="G745" i="5"/>
  <c r="G746" i="5"/>
  <c r="G747" i="5"/>
  <c r="G748" i="5"/>
  <c r="G743" i="5"/>
  <c r="G744" i="5"/>
  <c r="G186" i="5"/>
  <c r="G187" i="5"/>
  <c r="G188" i="5"/>
  <c r="G183" i="5"/>
  <c r="G184" i="5"/>
  <c r="G185" i="5"/>
  <c r="G538" i="5"/>
  <c r="G540" i="5"/>
  <c r="G542" i="5"/>
  <c r="G543" i="5"/>
  <c r="G541" i="5"/>
  <c r="G539" i="5"/>
  <c r="G945" i="5"/>
  <c r="G946" i="5"/>
  <c r="G947" i="5"/>
  <c r="G948" i="5"/>
  <c r="G949" i="5"/>
  <c r="G950" i="5"/>
  <c r="G554" i="5"/>
  <c r="G550" i="5"/>
  <c r="G551" i="5"/>
  <c r="G552" i="5"/>
  <c r="G553" i="5"/>
  <c r="G555" i="5"/>
  <c r="G987" i="5"/>
  <c r="G988" i="5"/>
  <c r="G989" i="5"/>
  <c r="G990" i="5"/>
  <c r="G991" i="5"/>
  <c r="G992" i="5"/>
  <c r="G12" i="5"/>
  <c r="G13" i="5"/>
  <c r="G14" i="5"/>
  <c r="G15" i="5"/>
  <c r="G16" i="5"/>
  <c r="G697" i="5"/>
  <c r="G698" i="5"/>
  <c r="G694" i="5"/>
  <c r="G695" i="5"/>
  <c r="G696" i="5"/>
  <c r="G114" i="5"/>
  <c r="G110" i="5"/>
  <c r="G111" i="5"/>
  <c r="G112" i="5"/>
  <c r="G113" i="5"/>
  <c r="G418" i="5"/>
  <c r="G420" i="5"/>
  <c r="G421" i="5"/>
  <c r="G422" i="5"/>
  <c r="G419" i="5"/>
  <c r="G618" i="5"/>
  <c r="G619" i="5"/>
  <c r="G620" i="5"/>
  <c r="G621" i="5"/>
  <c r="G617" i="5"/>
  <c r="G242" i="5"/>
  <c r="G243" i="5"/>
  <c r="G244" i="5"/>
  <c r="G245" i="5"/>
  <c r="G246" i="5"/>
  <c r="G241" i="5"/>
  <c r="G323" i="5"/>
  <c r="G324" i="5"/>
  <c r="G325" i="5"/>
  <c r="G326" i="5"/>
  <c r="G327" i="5"/>
  <c r="G328" i="5"/>
  <c r="G662" i="5"/>
  <c r="G657" i="5"/>
  <c r="G658" i="5"/>
  <c r="G659" i="5"/>
  <c r="G660" i="5"/>
  <c r="G661" i="5"/>
  <c r="G833" i="5"/>
  <c r="G834" i="5"/>
  <c r="G835" i="5"/>
  <c r="G836" i="5"/>
  <c r="G837" i="5"/>
  <c r="G838" i="5"/>
  <c r="G498" i="5"/>
  <c r="G500" i="5"/>
  <c r="G495" i="5"/>
  <c r="G496" i="5"/>
  <c r="G497" i="5"/>
  <c r="G499" i="5"/>
  <c r="G905" i="5"/>
  <c r="G906" i="5"/>
  <c r="G907" i="5"/>
  <c r="G908" i="5"/>
  <c r="G903" i="5"/>
  <c r="G904" i="5"/>
  <c r="G404" i="5"/>
  <c r="G405" i="5"/>
  <c r="G406" i="5"/>
  <c r="G407" i="5"/>
  <c r="G408" i="5"/>
  <c r="G409" i="5"/>
  <c r="G298" i="5"/>
  <c r="G299" i="5"/>
  <c r="G295" i="5"/>
  <c r="G296" i="5"/>
  <c r="G297" i="5"/>
  <c r="G817" i="5"/>
  <c r="G818" i="5"/>
  <c r="G819" i="5"/>
  <c r="G820" i="5"/>
  <c r="G821" i="5"/>
  <c r="G816" i="5"/>
  <c r="G570" i="5"/>
  <c r="G566" i="5"/>
  <c r="G567" i="5"/>
  <c r="G568" i="5"/>
  <c r="G569" i="5"/>
  <c r="G571" i="5"/>
  <c r="G865" i="5"/>
  <c r="G866" i="5"/>
  <c r="G861" i="5"/>
  <c r="G862" i="5"/>
  <c r="G863" i="5"/>
  <c r="G864" i="5"/>
  <c r="G220" i="5"/>
  <c r="G221" i="5"/>
  <c r="G222" i="5"/>
  <c r="G223" i="5"/>
  <c r="G224" i="5"/>
  <c r="G194" i="5"/>
  <c r="G195" i="5"/>
  <c r="G196" i="5"/>
  <c r="G197" i="5"/>
  <c r="G198" i="5"/>
  <c r="G889" i="5"/>
  <c r="G890" i="5"/>
  <c r="G885" i="5"/>
  <c r="G886" i="5"/>
  <c r="G887" i="5"/>
  <c r="G888" i="5"/>
  <c r="G252" i="5"/>
  <c r="G253" i="5"/>
  <c r="G254" i="5"/>
  <c r="G255" i="5"/>
  <c r="G256" i="5"/>
  <c r="G969" i="5"/>
  <c r="G970" i="5"/>
  <c r="G971" i="5"/>
  <c r="G972" i="5"/>
  <c r="G973" i="5"/>
  <c r="G974" i="5"/>
  <c r="G689" i="5"/>
  <c r="G690" i="5"/>
  <c r="G691" i="5"/>
  <c r="G692" i="5"/>
  <c r="G693" i="5"/>
  <c r="G466" i="5"/>
  <c r="G461" i="5"/>
  <c r="G462" i="5"/>
  <c r="G463" i="5"/>
  <c r="G464" i="5"/>
  <c r="G465" i="5"/>
  <c r="G572" i="5"/>
  <c r="G574" i="5"/>
  <c r="G575" i="5"/>
  <c r="G576" i="5"/>
  <c r="G573" i="5"/>
  <c r="G577" i="5"/>
  <c r="G52" i="5"/>
  <c r="G53" i="5"/>
  <c r="G54" i="5"/>
  <c r="G55" i="5"/>
  <c r="G56" i="5"/>
  <c r="G57" i="5"/>
  <c r="G939" i="5"/>
  <c r="G940" i="5"/>
  <c r="G941" i="5"/>
  <c r="G942" i="5"/>
  <c r="G943" i="5"/>
  <c r="G944" i="5"/>
  <c r="G913" i="5"/>
  <c r="G914" i="5"/>
  <c r="G909" i="5"/>
  <c r="G910" i="5"/>
  <c r="G911" i="5"/>
  <c r="G912" i="5"/>
  <c r="G921" i="5"/>
  <c r="G922" i="5"/>
  <c r="G923" i="5"/>
  <c r="G924" i="5"/>
  <c r="G925" i="5"/>
  <c r="G926" i="5"/>
  <c r="G258" i="5"/>
  <c r="G259" i="5"/>
  <c r="G260" i="5"/>
  <c r="G261" i="5"/>
  <c r="G262" i="5"/>
  <c r="G257" i="5"/>
  <c r="G410" i="5"/>
  <c r="G412" i="5"/>
  <c r="G413" i="5"/>
  <c r="G414" i="5"/>
  <c r="G415" i="5"/>
  <c r="G416" i="5"/>
  <c r="G411" i="5"/>
  <c r="G417" i="5"/>
  <c r="G721" i="5"/>
  <c r="G722" i="5"/>
  <c r="G723" i="5"/>
  <c r="G724" i="5"/>
  <c r="G725" i="5"/>
  <c r="G850" i="5"/>
  <c r="G851" i="5"/>
  <c r="G852" i="5"/>
  <c r="G853" i="5"/>
  <c r="G854" i="5"/>
  <c r="G546" i="5"/>
  <c r="G548" i="5"/>
  <c r="G544" i="5"/>
  <c r="G545" i="5"/>
  <c r="G547" i="5"/>
  <c r="G549" i="5"/>
  <c r="G1025" i="5"/>
  <c r="G1026" i="5"/>
  <c r="G1027" i="5"/>
  <c r="G1028" i="5"/>
  <c r="G1024" i="5"/>
  <c r="G626" i="5"/>
  <c r="G622" i="5"/>
  <c r="G624" i="5"/>
  <c r="G623" i="5"/>
  <c r="G625" i="5"/>
  <c r="G627" i="5"/>
  <c r="G474" i="5"/>
  <c r="G476" i="5"/>
  <c r="G477" i="5"/>
  <c r="G472" i="5"/>
  <c r="G473" i="5"/>
  <c r="G475" i="5"/>
  <c r="G468" i="5"/>
  <c r="G469" i="5"/>
  <c r="G470" i="5"/>
  <c r="G471" i="5"/>
  <c r="G467" i="5"/>
  <c r="G713" i="5"/>
  <c r="G714" i="5"/>
  <c r="G715" i="5"/>
  <c r="G711" i="5"/>
  <c r="G712" i="5"/>
  <c r="G138" i="5"/>
  <c r="G139" i="5"/>
  <c r="G140" i="5"/>
  <c r="G141" i="5"/>
  <c r="G142" i="5"/>
  <c r="G670" i="5"/>
  <c r="G672" i="5"/>
  <c r="G668" i="5"/>
  <c r="G669" i="5"/>
  <c r="G671" i="5"/>
  <c r="G378" i="5"/>
  <c r="G379" i="5"/>
  <c r="G380" i="5"/>
  <c r="G381" i="5"/>
  <c r="G376" i="5"/>
  <c r="G377" i="5"/>
  <c r="G226" i="5"/>
  <c r="G227" i="5"/>
  <c r="G228" i="5"/>
  <c r="G229" i="5"/>
  <c r="G225" i="5"/>
  <c r="G754" i="5"/>
  <c r="G755" i="5"/>
  <c r="G756" i="5"/>
  <c r="G757" i="5"/>
  <c r="G758" i="5"/>
  <c r="G841" i="5"/>
  <c r="G842" i="5"/>
  <c r="G843" i="5"/>
  <c r="G839" i="5"/>
  <c r="G840" i="5"/>
  <c r="G602" i="5"/>
  <c r="G604" i="5"/>
  <c r="G605" i="5"/>
  <c r="G601" i="5"/>
  <c r="G603" i="5"/>
  <c r="G1035" i="5"/>
  <c r="G1036" i="5"/>
  <c r="G1037" i="5"/>
  <c r="G1038" i="5"/>
  <c r="G1039" i="5"/>
  <c r="G953" i="5"/>
  <c r="G954" i="5"/>
  <c r="G955" i="5"/>
  <c r="G956" i="5"/>
  <c r="G951" i="5"/>
  <c r="G952" i="5"/>
  <c r="G34" i="5"/>
  <c r="G35" i="5"/>
  <c r="G36" i="5"/>
  <c r="G37" i="5"/>
  <c r="G38" i="5"/>
  <c r="G39" i="5"/>
  <c r="G650" i="5"/>
  <c r="G646" i="5"/>
  <c r="G647" i="5"/>
  <c r="G648" i="5"/>
  <c r="G649" i="5"/>
  <c r="G210" i="5"/>
  <c r="G211" i="5"/>
  <c r="G212" i="5"/>
  <c r="G213" i="5"/>
  <c r="G214" i="5"/>
  <c r="G209" i="5"/>
  <c r="G74" i="5"/>
  <c r="G75" i="5"/>
  <c r="G70" i="5"/>
  <c r="G71" i="5"/>
  <c r="G72" i="5"/>
  <c r="G73" i="5"/>
  <c r="G873" i="5"/>
  <c r="G874" i="5"/>
  <c r="G875" i="5"/>
  <c r="G876" i="5"/>
  <c r="G877" i="5"/>
  <c r="G878" i="5"/>
  <c r="G705" i="5"/>
  <c r="G706" i="5"/>
  <c r="G707" i="5"/>
  <c r="G708" i="5"/>
  <c r="G709" i="5"/>
  <c r="G710" i="5"/>
  <c r="G699" i="5"/>
  <c r="G700" i="5"/>
  <c r="G701" i="5"/>
  <c r="G702" i="5"/>
  <c r="G703" i="5"/>
  <c r="G704" i="5"/>
  <c r="G490" i="5"/>
  <c r="G492" i="5"/>
  <c r="G493" i="5"/>
  <c r="G494" i="5"/>
  <c r="G489" i="5"/>
  <c r="G491" i="5"/>
  <c r="G115" i="5"/>
  <c r="G116" i="5"/>
  <c r="G117" i="5"/>
  <c r="G118" i="5"/>
  <c r="G119" i="5"/>
  <c r="G120" i="5"/>
  <c r="G322" i="5"/>
  <c r="G317" i="5"/>
  <c r="G318" i="5"/>
  <c r="G319" i="5"/>
  <c r="G320" i="5"/>
  <c r="G321" i="5"/>
  <c r="G786" i="5"/>
  <c r="G787" i="5"/>
  <c r="G788" i="5"/>
  <c r="G789" i="5"/>
  <c r="G790" i="5"/>
  <c r="G791" i="5"/>
  <c r="G18" i="5"/>
  <c r="G19" i="5"/>
  <c r="G20" i="5"/>
  <c r="G21" i="5"/>
  <c r="G17" i="5"/>
  <c r="G90" i="5"/>
  <c r="G91" i="5"/>
  <c r="G92" i="5"/>
  <c r="G93" i="5"/>
  <c r="G88" i="5"/>
  <c r="G89" i="5"/>
  <c r="G562" i="5"/>
  <c r="G564" i="5"/>
  <c r="G563" i="5"/>
  <c r="G565" i="5"/>
  <c r="G561" i="5"/>
  <c r="G482" i="5"/>
  <c r="G478" i="5"/>
  <c r="G479" i="5"/>
  <c r="G480" i="5"/>
  <c r="G481" i="5"/>
  <c r="G234" i="5"/>
  <c r="G230" i="5"/>
  <c r="G231" i="5"/>
  <c r="G232" i="5"/>
  <c r="G233" i="5"/>
  <c r="G189" i="5"/>
  <c r="G190" i="5"/>
  <c r="G191" i="5"/>
  <c r="G192" i="5"/>
  <c r="G193" i="5"/>
  <c r="G514" i="5"/>
  <c r="G516" i="5"/>
  <c r="G512" i="5"/>
  <c r="G513" i="5"/>
  <c r="G515" i="5"/>
  <c r="G654" i="5"/>
  <c r="G653" i="5"/>
  <c r="G655" i="5"/>
  <c r="G656" i="5"/>
  <c r="G651" i="5"/>
  <c r="G652" i="5"/>
  <c r="G434" i="5"/>
  <c r="G436" i="5"/>
  <c r="G437" i="5"/>
  <c r="G433" i="5"/>
  <c r="G435" i="5"/>
  <c r="G785" i="5"/>
  <c r="G779" i="5"/>
  <c r="G780" i="5"/>
  <c r="G781" i="5"/>
  <c r="G782" i="5"/>
  <c r="G783" i="5"/>
  <c r="G784" i="5"/>
  <c r="G556" i="5"/>
  <c r="G558" i="5"/>
  <c r="G559" i="5"/>
  <c r="G560" i="5"/>
  <c r="G557" i="5"/>
  <c r="G170" i="5"/>
  <c r="G171" i="5"/>
  <c r="G172" i="5"/>
  <c r="G168" i="5"/>
  <c r="G169" i="5"/>
  <c r="G204" i="5"/>
  <c r="G205" i="5"/>
  <c r="G206" i="5"/>
  <c r="G207" i="5"/>
  <c r="G208" i="5"/>
  <c r="G729" i="5"/>
  <c r="G730" i="5"/>
  <c r="G726" i="5"/>
  <c r="G727" i="5"/>
  <c r="G728" i="5"/>
  <c r="G828" i="5"/>
  <c r="G829" i="5"/>
  <c r="G830" i="5"/>
  <c r="G831" i="5"/>
  <c r="G832" i="5"/>
  <c r="G673" i="5"/>
  <c r="G674" i="5"/>
  <c r="G675" i="5"/>
  <c r="G676" i="5"/>
  <c r="G677" i="5"/>
  <c r="G338" i="5"/>
  <c r="G339" i="5"/>
  <c r="G340" i="5"/>
  <c r="G341" i="5"/>
  <c r="G336" i="5"/>
  <c r="G337" i="5"/>
  <c r="G849" i="5"/>
  <c r="G844" i="5"/>
  <c r="G845" i="5"/>
  <c r="G846" i="5"/>
  <c r="G847" i="5"/>
  <c r="G848" i="5"/>
  <c r="G362" i="5"/>
  <c r="G363" i="5"/>
  <c r="G364" i="5"/>
  <c r="G359" i="5"/>
  <c r="G360" i="5"/>
  <c r="G361" i="5"/>
  <c r="G386" i="5"/>
  <c r="G387" i="5"/>
  <c r="G382" i="5"/>
  <c r="G383" i="5"/>
  <c r="G384" i="5"/>
  <c r="G385" i="5"/>
  <c r="G266" i="5"/>
  <c r="G267" i="5"/>
  <c r="G268" i="5"/>
  <c r="G263" i="5"/>
  <c r="G264" i="5"/>
  <c r="G265" i="5"/>
  <c r="G534" i="5"/>
  <c r="G535" i="5"/>
  <c r="G536" i="5"/>
  <c r="G533" i="5"/>
  <c r="G537" i="5"/>
  <c r="G777" i="5"/>
  <c r="G778" i="5"/>
  <c r="G774" i="5"/>
  <c r="G775" i="5"/>
  <c r="G776" i="5"/>
  <c r="G586" i="5"/>
  <c r="G588" i="5"/>
  <c r="G583" i="5"/>
  <c r="G584" i="5"/>
  <c r="G585" i="5"/>
  <c r="G587" i="5"/>
  <c r="G50" i="5"/>
  <c r="G51" i="5"/>
  <c r="G46" i="5"/>
  <c r="G47" i="5"/>
  <c r="G48" i="5"/>
  <c r="G49" i="5"/>
  <c r="G530" i="5"/>
  <c r="G532" i="5"/>
  <c r="G528" i="5"/>
  <c r="G529" i="5"/>
  <c r="G531" i="5"/>
  <c r="G761" i="5"/>
  <c r="G762" i="5"/>
  <c r="G763" i="5"/>
  <c r="G759" i="5"/>
  <c r="G760" i="5"/>
  <c r="G106" i="5"/>
  <c r="G107" i="5"/>
  <c r="G108" i="5"/>
  <c r="G109" i="5"/>
  <c r="G105" i="5"/>
  <c r="G235" i="5"/>
  <c r="G236" i="5"/>
  <c r="G237" i="5"/>
  <c r="G238" i="5"/>
  <c r="G239" i="5"/>
  <c r="G240" i="5"/>
  <c r="G42" i="5"/>
  <c r="G43" i="5"/>
  <c r="G44" i="5"/>
  <c r="G45" i="5"/>
  <c r="G40" i="5"/>
  <c r="G41" i="5"/>
  <c r="G793" i="5"/>
  <c r="G794" i="5"/>
  <c r="G795" i="5"/>
  <c r="G796" i="5"/>
  <c r="G797" i="5"/>
  <c r="G792" i="5"/>
  <c r="G82" i="5"/>
  <c r="G83" i="5"/>
  <c r="G84" i="5"/>
  <c r="G85" i="5"/>
  <c r="G86" i="5"/>
  <c r="G87" i="5"/>
  <c r="G130" i="5"/>
  <c r="G131" i="5"/>
  <c r="G132" i="5"/>
  <c r="G127" i="5"/>
  <c r="G128" i="5"/>
  <c r="G129" i="5"/>
  <c r="G524" i="5"/>
  <c r="G526" i="5"/>
  <c r="G527" i="5"/>
  <c r="G523" i="5"/>
  <c r="G525" i="5"/>
  <c r="G857" i="5"/>
  <c r="G858" i="5"/>
  <c r="G859" i="5"/>
  <c r="G860" i="5"/>
  <c r="G855" i="5"/>
  <c r="G856" i="5"/>
  <c r="G825" i="5"/>
  <c r="G826" i="5"/>
  <c r="G827" i="5"/>
  <c r="G822" i="5"/>
  <c r="G823" i="5"/>
  <c r="G824" i="5"/>
  <c r="G596" i="5"/>
  <c r="G598" i="5"/>
  <c r="G599" i="5"/>
  <c r="G600" i="5"/>
  <c r="G595" i="5"/>
  <c r="G597" i="5"/>
  <c r="G218" i="5"/>
  <c r="G219" i="5"/>
  <c r="G215" i="5"/>
  <c r="G216" i="5"/>
  <c r="G217" i="5"/>
  <c r="G428" i="5"/>
  <c r="G429" i="5"/>
  <c r="G430" i="5"/>
  <c r="G431" i="5"/>
  <c r="G432" i="5"/>
  <c r="G402" i="5"/>
  <c r="G403" i="5"/>
  <c r="G399" i="5"/>
  <c r="G400" i="5"/>
  <c r="G401" i="5"/>
  <c r="G508" i="5"/>
  <c r="G510" i="5"/>
  <c r="G511" i="5"/>
  <c r="G507" i="5"/>
  <c r="G509" i="5"/>
  <c r="G2" i="5"/>
  <c r="G3" i="5"/>
  <c r="G4" i="5"/>
  <c r="G5" i="5"/>
  <c r="G6" i="5"/>
  <c r="G522" i="5"/>
  <c r="G518" i="5"/>
  <c r="G519" i="5"/>
  <c r="G520" i="5"/>
  <c r="G521" i="5"/>
  <c r="G517" i="5"/>
  <c r="G634" i="5"/>
  <c r="G638" i="5"/>
  <c r="G635" i="5"/>
  <c r="G636" i="5"/>
  <c r="G637" i="5"/>
  <c r="G639" i="5"/>
  <c r="G929" i="5"/>
  <c r="G930" i="5"/>
  <c r="G931" i="5"/>
  <c r="G932" i="5"/>
  <c r="G927" i="5"/>
  <c r="G928" i="5"/>
  <c r="G506" i="5"/>
  <c r="G501" i="5"/>
  <c r="G502" i="5"/>
  <c r="G503" i="5"/>
  <c r="G504" i="5"/>
  <c r="G505" i="5"/>
  <c r="G458" i="5"/>
  <c r="G460" i="5"/>
  <c r="G455" i="5"/>
  <c r="G456" i="5"/>
  <c r="G457" i="5"/>
  <c r="G459" i="5"/>
  <c r="G1041" i="5"/>
  <c r="G1042" i="5"/>
  <c r="G1043" i="5"/>
  <c r="G1044" i="5"/>
  <c r="G1040" i="5"/>
  <c r="G610" i="5"/>
  <c r="G606" i="5"/>
  <c r="G607" i="5"/>
  <c r="G608" i="5"/>
  <c r="G609" i="5"/>
  <c r="G963" i="5"/>
  <c r="G964" i="5"/>
  <c r="G965" i="5"/>
  <c r="G966" i="5"/>
  <c r="G967" i="5"/>
  <c r="G968" i="5"/>
  <c r="G178" i="5"/>
  <c r="G179" i="5"/>
  <c r="G180" i="5"/>
  <c r="G181" i="5"/>
  <c r="G182" i="5"/>
  <c r="G388" i="5"/>
  <c r="G389" i="5"/>
  <c r="G390" i="5"/>
  <c r="G391" i="5"/>
  <c r="G392" i="5"/>
  <c r="G393" i="5"/>
  <c r="G993" i="5"/>
  <c r="G994" i="5"/>
  <c r="G995" i="5"/>
  <c r="G996" i="5"/>
  <c r="G997" i="5"/>
  <c r="G998" i="5"/>
  <c r="G999" i="5"/>
  <c r="G809" i="5"/>
  <c r="G804" i="5"/>
  <c r="G805" i="5"/>
  <c r="G806" i="5"/>
  <c r="G807" i="5"/>
  <c r="G808" i="5"/>
  <c r="G977" i="5"/>
  <c r="G978" i="5"/>
  <c r="G979" i="5"/>
  <c r="G980" i="5"/>
  <c r="G975" i="5"/>
  <c r="G976" i="5"/>
  <c r="G484" i="5"/>
  <c r="G485" i="5"/>
  <c r="G486" i="5"/>
  <c r="G487" i="5"/>
  <c r="G488" i="5"/>
  <c r="G483" i="5"/>
  <c r="G122" i="5"/>
  <c r="G123" i="5"/>
  <c r="G124" i="5"/>
  <c r="G125" i="5"/>
  <c r="G126" i="5"/>
  <c r="G121" i="5"/>
  <c r="G737" i="5"/>
  <c r="G738" i="5"/>
  <c r="G739" i="5"/>
  <c r="G740" i="5"/>
  <c r="G741" i="5"/>
  <c r="G742" i="5"/>
  <c r="G985" i="5"/>
  <c r="G986" i="5"/>
  <c r="G981" i="5"/>
  <c r="G982" i="5"/>
  <c r="G983" i="5"/>
  <c r="G984" i="5"/>
  <c r="G630" i="5"/>
  <c r="G632" i="5"/>
  <c r="G631" i="5"/>
  <c r="G633" i="5"/>
  <c r="G628" i="5"/>
  <c r="G629" i="5"/>
  <c r="G28" i="5"/>
  <c r="G29" i="5"/>
  <c r="G30" i="5"/>
  <c r="G31" i="5"/>
  <c r="G32" i="5"/>
  <c r="G33" i="5"/>
  <c r="G614" i="5"/>
  <c r="G616" i="5"/>
  <c r="G611" i="5"/>
  <c r="G612" i="5"/>
  <c r="G613" i="5"/>
  <c r="G615" i="5"/>
  <c r="G133" i="5"/>
  <c r="G134" i="5"/>
  <c r="G135" i="5"/>
  <c r="G136" i="5"/>
  <c r="G137" i="5"/>
  <c r="G891" i="5"/>
  <c r="G892" i="5"/>
  <c r="G893" i="5"/>
  <c r="G894" i="5"/>
  <c r="G895" i="5"/>
  <c r="G896" i="5"/>
  <c r="G290" i="5"/>
  <c r="G291" i="5"/>
  <c r="G292" i="5"/>
  <c r="G293" i="5"/>
  <c r="G294" i="5"/>
  <c r="G1017" i="5"/>
  <c r="G1012" i="5"/>
  <c r="G1013" i="5"/>
  <c r="G1014" i="5"/>
  <c r="G1015" i="5"/>
  <c r="G1016" i="5"/>
  <c r="G365" i="5"/>
  <c r="G366" i="5"/>
  <c r="G367" i="5"/>
  <c r="G368" i="5"/>
  <c r="G369" i="5"/>
  <c r="G801" i="5"/>
  <c r="G802" i="5"/>
  <c r="G803" i="5"/>
  <c r="G798" i="5"/>
  <c r="G799" i="5"/>
  <c r="G800" i="5"/>
  <c r="G426" i="5"/>
  <c r="G423" i="5"/>
  <c r="G424" i="5"/>
  <c r="G425" i="5"/>
  <c r="G427" i="5"/>
  <c r="G1001" i="5"/>
  <c r="G1002" i="5"/>
  <c r="G1003" i="5"/>
  <c r="G1004" i="5"/>
  <c r="G1005" i="5"/>
  <c r="G1000" i="5"/>
  <c r="G346" i="5"/>
  <c r="G342" i="5"/>
  <c r="G343" i="5"/>
  <c r="G344" i="5"/>
  <c r="G345" i="5"/>
  <c r="G764" i="5"/>
  <c r="G765" i="5"/>
  <c r="G766" i="5"/>
  <c r="G767" i="5"/>
  <c r="G768" i="5"/>
  <c r="G867" i="5"/>
  <c r="G868" i="5"/>
  <c r="G869" i="5"/>
  <c r="G870" i="5"/>
  <c r="G871" i="5"/>
  <c r="G872" i="5"/>
  <c r="G100" i="5"/>
  <c r="G101" i="5"/>
  <c r="G102" i="5"/>
  <c r="G103" i="5"/>
  <c r="G104" i="5"/>
  <c r="G663" i="5"/>
  <c r="G664" i="5"/>
  <c r="G665" i="5"/>
  <c r="G666" i="5"/>
  <c r="G667" i="5"/>
  <c r="G1018" i="5"/>
  <c r="G1019" i="5"/>
  <c r="G1020" i="5"/>
  <c r="G1021" i="5"/>
  <c r="G1022" i="5"/>
  <c r="G1023" i="5"/>
  <c r="G285" i="5"/>
  <c r="G286" i="5"/>
  <c r="G287" i="5"/>
  <c r="G288" i="5"/>
  <c r="G289" i="5"/>
  <c r="G314" i="5"/>
  <c r="G315" i="5"/>
  <c r="G316" i="5"/>
  <c r="G311" i="5"/>
  <c r="G312" i="5"/>
  <c r="G313" i="5"/>
  <c r="G716" i="5"/>
  <c r="G717" i="5"/>
  <c r="G718" i="5"/>
  <c r="G719" i="5"/>
  <c r="G720" i="5"/>
  <c r="G274" i="5"/>
  <c r="G275" i="5"/>
  <c r="G276" i="5"/>
  <c r="G277" i="5"/>
  <c r="G278" i="5"/>
  <c r="G279" i="5"/>
  <c r="G442" i="5"/>
  <c r="G438" i="5"/>
  <c r="G439" i="5"/>
  <c r="G440" i="5"/>
  <c r="G441" i="5"/>
  <c r="G450" i="5"/>
  <c r="G452" i="5"/>
  <c r="G453" i="5"/>
  <c r="G454" i="5"/>
  <c r="G449" i="5"/>
  <c r="G451" i="5"/>
  <c r="G66" i="5"/>
  <c r="G67" i="5"/>
  <c r="G68" i="5"/>
  <c r="G69" i="5"/>
  <c r="G64" i="5"/>
  <c r="G65" i="5"/>
  <c r="G173" i="5"/>
  <c r="G174" i="5"/>
  <c r="G175" i="5"/>
  <c r="G176" i="5"/>
  <c r="G177" i="5"/>
  <c r="G810" i="5"/>
  <c r="G811" i="5"/>
  <c r="G812" i="5"/>
  <c r="G813" i="5"/>
  <c r="G814" i="5"/>
  <c r="G815" i="5"/>
  <c r="G26" i="5"/>
  <c r="G27" i="5"/>
  <c r="G22" i="5"/>
  <c r="G23" i="5"/>
  <c r="G24" i="5"/>
  <c r="G25" i="5"/>
  <c r="G148" i="5"/>
  <c r="G149" i="5"/>
  <c r="G150" i="5"/>
  <c r="G151" i="5"/>
  <c r="G152" i="5"/>
  <c r="G370" i="5"/>
  <c r="G371" i="5"/>
  <c r="G372" i="5"/>
  <c r="G373" i="5"/>
  <c r="G374" i="5"/>
  <c r="G375" i="5"/>
  <c r="G915" i="5"/>
  <c r="G916" i="5"/>
  <c r="G917" i="5"/>
  <c r="G918" i="5"/>
  <c r="G919" i="5"/>
  <c r="G920" i="5"/>
  <c r="G306" i="5"/>
  <c r="G307" i="5"/>
  <c r="G308" i="5"/>
  <c r="G309" i="5"/>
  <c r="G310" i="5"/>
  <c r="G642" i="5"/>
  <c r="G643" i="5"/>
  <c r="G644" i="5"/>
  <c r="G645" i="5"/>
  <c r="G640" i="5"/>
  <c r="G641" i="5"/>
  <c r="G594" i="5"/>
  <c r="G590" i="5"/>
  <c r="G591" i="5"/>
  <c r="G592" i="5"/>
  <c r="G589" i="5"/>
  <c r="G593" i="5"/>
  <c r="AH187" i="1" l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CB187" i="2"/>
  <c r="AI187" i="2"/>
  <c r="CB186" i="2"/>
  <c r="AI186" i="2"/>
  <c r="CB185" i="2"/>
  <c r="AI185" i="2"/>
  <c r="AJ185" i="2" s="1"/>
  <c r="CB184" i="2"/>
  <c r="AI184" i="2"/>
  <c r="CB183" i="2"/>
  <c r="AI183" i="2"/>
  <c r="CB182" i="2"/>
  <c r="AI182" i="2"/>
  <c r="CB181" i="2"/>
  <c r="AI181" i="2"/>
  <c r="AJ181" i="2" s="1"/>
  <c r="CB180" i="2"/>
  <c r="AI180" i="2"/>
  <c r="CB179" i="2"/>
  <c r="AI179" i="2"/>
  <c r="CB178" i="2"/>
  <c r="AI178" i="2"/>
  <c r="CB177" i="2"/>
  <c r="AI177" i="2"/>
  <c r="AJ177" i="2" s="1"/>
  <c r="CB176" i="2"/>
  <c r="AI176" i="2"/>
  <c r="CB175" i="2"/>
  <c r="AI175" i="2"/>
  <c r="CB174" i="2"/>
  <c r="AI174" i="2"/>
  <c r="CB173" i="2"/>
  <c r="AI173" i="2"/>
  <c r="AJ173" i="2" s="1"/>
  <c r="CB172" i="2"/>
  <c r="AI172" i="2"/>
  <c r="CB171" i="2"/>
  <c r="AI171" i="2"/>
  <c r="CB170" i="2"/>
  <c r="AI170" i="2"/>
  <c r="CB169" i="2"/>
  <c r="AI169" i="2"/>
  <c r="AJ169" i="2" s="1"/>
  <c r="CB168" i="2"/>
  <c r="AI168" i="2"/>
  <c r="CB167" i="2"/>
  <c r="AI167" i="2"/>
  <c r="CB166" i="2"/>
  <c r="AI166" i="2"/>
  <c r="CB165" i="2"/>
  <c r="AI165" i="2"/>
  <c r="AJ165" i="2" s="1"/>
  <c r="CB164" i="2"/>
  <c r="AI164" i="2"/>
  <c r="CB163" i="2"/>
  <c r="AI163" i="2"/>
  <c r="CB162" i="2"/>
  <c r="AI162" i="2"/>
  <c r="CB161" i="2"/>
  <c r="AI161" i="2"/>
  <c r="AJ161" i="2" s="1"/>
  <c r="CB160" i="2"/>
  <c r="AI160" i="2"/>
  <c r="CB159" i="2"/>
  <c r="AI159" i="2"/>
  <c r="CB158" i="2"/>
  <c r="AI158" i="2"/>
  <c r="CB157" i="2"/>
  <c r="AI157" i="2"/>
  <c r="AJ157" i="2" s="1"/>
  <c r="CB156" i="2"/>
  <c r="AI156" i="2"/>
  <c r="CB155" i="2"/>
  <c r="AI155" i="2"/>
  <c r="CB154" i="2"/>
  <c r="AI154" i="2"/>
  <c r="CB153" i="2"/>
  <c r="AI153" i="2"/>
  <c r="AJ153" i="2" s="1"/>
  <c r="CB152" i="2"/>
  <c r="AI152" i="2"/>
  <c r="CB151" i="2"/>
  <c r="AI151" i="2"/>
  <c r="CB150" i="2"/>
  <c r="AI150" i="2"/>
  <c r="CB149" i="2"/>
  <c r="AI149" i="2"/>
  <c r="AJ149" i="2" s="1"/>
  <c r="CB148" i="2"/>
  <c r="AI148" i="2"/>
  <c r="CB147" i="2"/>
  <c r="AI147" i="2"/>
  <c r="CB146" i="2"/>
  <c r="AI146" i="2"/>
  <c r="CB145" i="2"/>
  <c r="AI145" i="2"/>
  <c r="AJ145" i="2" s="1"/>
  <c r="CB144" i="2"/>
  <c r="AI144" i="2"/>
  <c r="CB143" i="2"/>
  <c r="AI143" i="2"/>
  <c r="CB142" i="2"/>
  <c r="AI142" i="2"/>
  <c r="CB141" i="2"/>
  <c r="AI141" i="2"/>
  <c r="AJ141" i="2" s="1"/>
  <c r="CB140" i="2"/>
  <c r="AI140" i="2"/>
  <c r="CB139" i="2"/>
  <c r="AI139" i="2"/>
  <c r="CB138" i="2"/>
  <c r="AI138" i="2"/>
  <c r="CB137" i="2"/>
  <c r="AI137" i="2"/>
  <c r="AJ137" i="2" s="1"/>
  <c r="CB136" i="2"/>
  <c r="AI136" i="2"/>
  <c r="CB135" i="2"/>
  <c r="AI135" i="2"/>
  <c r="CB134" i="2"/>
  <c r="AI134" i="2"/>
  <c r="CB133" i="2"/>
  <c r="AI133" i="2"/>
  <c r="AJ133" i="2" s="1"/>
  <c r="CB132" i="2"/>
  <c r="AI132" i="2"/>
  <c r="CB131" i="2"/>
  <c r="AI131" i="2"/>
  <c r="CB130" i="2"/>
  <c r="AI130" i="2"/>
  <c r="CB129" i="2"/>
  <c r="AI129" i="2"/>
  <c r="AJ129" i="2" s="1"/>
  <c r="CB128" i="2"/>
  <c r="AI128" i="2"/>
  <c r="CB127" i="2"/>
  <c r="AI127" i="2"/>
  <c r="CB126" i="2"/>
  <c r="AI126" i="2"/>
  <c r="CB125" i="2"/>
  <c r="AI125" i="2"/>
  <c r="AJ125" i="2" s="1"/>
  <c r="CB124" i="2"/>
  <c r="AI124" i="2"/>
  <c r="CB123" i="2"/>
  <c r="AI123" i="2"/>
  <c r="CB122" i="2"/>
  <c r="AI122" i="2"/>
  <c r="CB121" i="2"/>
  <c r="AI121" i="2"/>
  <c r="AJ121" i="2" s="1"/>
  <c r="CB120" i="2"/>
  <c r="AI120" i="2"/>
  <c r="CB119" i="2"/>
  <c r="AI119" i="2"/>
  <c r="CB118" i="2"/>
  <c r="AI118" i="2"/>
  <c r="CB117" i="2"/>
  <c r="AI117" i="2"/>
  <c r="AJ117" i="2" s="1"/>
  <c r="CB116" i="2"/>
  <c r="AI116" i="2"/>
  <c r="CB115" i="2"/>
  <c r="AI115" i="2"/>
  <c r="CB114" i="2"/>
  <c r="AI114" i="2"/>
  <c r="CB113" i="2"/>
  <c r="AI113" i="2"/>
  <c r="AJ113" i="2" s="1"/>
  <c r="CB112" i="2"/>
  <c r="AI112" i="2"/>
  <c r="CB111" i="2"/>
  <c r="AI111" i="2"/>
  <c r="CB110" i="2"/>
  <c r="AI110" i="2"/>
  <c r="CB109" i="2"/>
  <c r="AI109" i="2"/>
  <c r="AJ109" i="2" s="1"/>
  <c r="CB108" i="2"/>
  <c r="AI108" i="2"/>
  <c r="CB107" i="2"/>
  <c r="AI107" i="2"/>
  <c r="CB106" i="2"/>
  <c r="AI106" i="2"/>
  <c r="CB105" i="2"/>
  <c r="AI105" i="2"/>
  <c r="AJ105" i="2" s="1"/>
  <c r="CB104" i="2"/>
  <c r="AI104" i="2"/>
  <c r="CB103" i="2"/>
  <c r="AI103" i="2"/>
  <c r="CB102" i="2"/>
  <c r="AI102" i="2"/>
  <c r="CB101" i="2"/>
  <c r="AI101" i="2"/>
  <c r="AJ101" i="2" s="1"/>
  <c r="CB100" i="2"/>
  <c r="AI100" i="2"/>
  <c r="CB99" i="2"/>
  <c r="AI99" i="2"/>
  <c r="CB98" i="2"/>
  <c r="AI98" i="2"/>
  <c r="CB97" i="2"/>
  <c r="AI97" i="2"/>
  <c r="AJ97" i="2" s="1"/>
  <c r="CB96" i="2"/>
  <c r="AI96" i="2"/>
  <c r="CB95" i="2"/>
  <c r="AI95" i="2"/>
  <c r="CB94" i="2"/>
  <c r="AI94" i="2"/>
  <c r="CB93" i="2"/>
  <c r="AI93" i="2"/>
  <c r="AJ93" i="2" s="1"/>
  <c r="CB92" i="2"/>
  <c r="AI92" i="2"/>
  <c r="CB91" i="2"/>
  <c r="AI91" i="2"/>
  <c r="CB90" i="2"/>
  <c r="AI90" i="2"/>
  <c r="CB89" i="2"/>
  <c r="AI89" i="2"/>
  <c r="AJ89" i="2" s="1"/>
  <c r="CB88" i="2"/>
  <c r="AI88" i="2"/>
  <c r="CB87" i="2"/>
  <c r="AI87" i="2"/>
  <c r="CB86" i="2"/>
  <c r="AI86" i="2"/>
  <c r="CB85" i="2"/>
  <c r="AI85" i="2"/>
  <c r="AJ85" i="2" s="1"/>
  <c r="CB84" i="2"/>
  <c r="AI84" i="2"/>
  <c r="CB83" i="2"/>
  <c r="AI83" i="2"/>
  <c r="CB82" i="2"/>
  <c r="AI82" i="2"/>
  <c r="CB81" i="2"/>
  <c r="AI81" i="2"/>
  <c r="AJ81" i="2" s="1"/>
  <c r="CB80" i="2"/>
  <c r="AI80" i="2"/>
  <c r="CB79" i="2"/>
  <c r="AI79" i="2"/>
  <c r="CB78" i="2"/>
  <c r="AI78" i="2"/>
  <c r="CB77" i="2"/>
  <c r="AI77" i="2"/>
  <c r="AJ77" i="2" s="1"/>
  <c r="CB76" i="2"/>
  <c r="AI76" i="2"/>
  <c r="CB75" i="2"/>
  <c r="AI75" i="2"/>
  <c r="CB74" i="2"/>
  <c r="AI74" i="2"/>
  <c r="CB73" i="2"/>
  <c r="AI73" i="2"/>
  <c r="AJ73" i="2" s="1"/>
  <c r="CB72" i="2"/>
  <c r="AI72" i="2"/>
  <c r="CB71" i="2"/>
  <c r="AI71" i="2"/>
  <c r="CB70" i="2"/>
  <c r="AI70" i="2"/>
  <c r="CB69" i="2"/>
  <c r="AI69" i="2"/>
  <c r="AJ69" i="2" s="1"/>
  <c r="CB68" i="2"/>
  <c r="AI68" i="2"/>
  <c r="CB67" i="2"/>
  <c r="AI67" i="2"/>
  <c r="CB66" i="2"/>
  <c r="AI66" i="2"/>
  <c r="CB65" i="2"/>
  <c r="AI65" i="2"/>
  <c r="AJ65" i="2" s="1"/>
  <c r="CB64" i="2"/>
  <c r="AI64" i="2"/>
  <c r="CB63" i="2"/>
  <c r="AI63" i="2"/>
  <c r="CB62" i="2"/>
  <c r="AI62" i="2"/>
  <c r="CB61" i="2"/>
  <c r="AI61" i="2"/>
  <c r="AJ61" i="2" s="1"/>
  <c r="CB60" i="2"/>
  <c r="AI60" i="2"/>
  <c r="CB59" i="2"/>
  <c r="AI59" i="2"/>
  <c r="CB58" i="2"/>
  <c r="AH58" i="2"/>
  <c r="AI58" i="2" s="1"/>
  <c r="AF58" i="2"/>
  <c r="CB57" i="2"/>
  <c r="AI57" i="2"/>
  <c r="CB56" i="2"/>
  <c r="AI56" i="2"/>
  <c r="CB55" i="2"/>
  <c r="AI55" i="2"/>
  <c r="CB54" i="2"/>
  <c r="AI54" i="2"/>
  <c r="AJ54" i="2" s="1"/>
  <c r="CB53" i="2"/>
  <c r="AI53" i="2"/>
  <c r="CB52" i="2"/>
  <c r="AI52" i="2"/>
  <c r="AJ52" i="2" s="1"/>
  <c r="CB51" i="2"/>
  <c r="AI51" i="2"/>
  <c r="CB50" i="2"/>
  <c r="AI50" i="2"/>
  <c r="CB49" i="2"/>
  <c r="AI49" i="2"/>
  <c r="CB48" i="2"/>
  <c r="AI48" i="2"/>
  <c r="CB47" i="2"/>
  <c r="AI47" i="2"/>
  <c r="CB46" i="2"/>
  <c r="AI46" i="2"/>
  <c r="AJ46" i="2" s="1"/>
  <c r="CB45" i="2"/>
  <c r="AI45" i="2"/>
  <c r="CB44" i="2"/>
  <c r="AI44" i="2"/>
  <c r="AJ44" i="2" s="1"/>
  <c r="CB43" i="2"/>
  <c r="AI43" i="2"/>
  <c r="CB42" i="2"/>
  <c r="AI42" i="2"/>
  <c r="CB41" i="2"/>
  <c r="AI41" i="2"/>
  <c r="CB40" i="2"/>
  <c r="AI40" i="2"/>
  <c r="CB39" i="2"/>
  <c r="AI39" i="2"/>
  <c r="CB38" i="2"/>
  <c r="AI38" i="2"/>
  <c r="AJ38" i="2" s="1"/>
  <c r="CB37" i="2"/>
  <c r="AI37" i="2"/>
  <c r="CB36" i="2"/>
  <c r="AI36" i="2"/>
  <c r="AJ36" i="2" s="1"/>
  <c r="CB35" i="2"/>
  <c r="AI35" i="2"/>
  <c r="CB34" i="2"/>
  <c r="AI34" i="2"/>
  <c r="CB33" i="2"/>
  <c r="AI33" i="2"/>
  <c r="CB32" i="2"/>
  <c r="AI32" i="2"/>
  <c r="CB31" i="2"/>
  <c r="AI31" i="2"/>
  <c r="CB30" i="2"/>
  <c r="AI30" i="2"/>
  <c r="AJ30" i="2" s="1"/>
  <c r="CB29" i="2"/>
  <c r="AI29" i="2"/>
  <c r="CB28" i="2"/>
  <c r="AI28" i="2"/>
  <c r="AJ28" i="2" s="1"/>
  <c r="CB27" i="2"/>
  <c r="AI27" i="2"/>
  <c r="CB26" i="2"/>
  <c r="AI26" i="2"/>
  <c r="CB25" i="2"/>
  <c r="AI25" i="2"/>
  <c r="CB24" i="2"/>
  <c r="AI24" i="2"/>
  <c r="AJ24" i="2" s="1"/>
  <c r="CB23" i="2"/>
  <c r="AI23" i="2"/>
  <c r="AJ23" i="2" s="1"/>
  <c r="CB22" i="2"/>
  <c r="AI22" i="2"/>
  <c r="CB21" i="2"/>
  <c r="AI21" i="2"/>
  <c r="AJ21" i="2" s="1"/>
  <c r="CB20" i="2"/>
  <c r="AI20" i="2"/>
  <c r="CB19" i="2"/>
  <c r="AI19" i="2"/>
  <c r="CB18" i="2"/>
  <c r="AI18" i="2"/>
  <c r="CB17" i="2"/>
  <c r="AI17" i="2"/>
  <c r="AJ17" i="2" s="1"/>
  <c r="CB16" i="2"/>
  <c r="AI16" i="2"/>
  <c r="CB15" i="2"/>
  <c r="AI15" i="2"/>
  <c r="CB14" i="2"/>
  <c r="AI14" i="2"/>
  <c r="AJ14" i="2" s="1"/>
  <c r="CB13" i="2"/>
  <c r="AI13" i="2"/>
  <c r="CB12" i="2"/>
  <c r="AI12" i="2"/>
  <c r="AJ12" i="2" s="1"/>
  <c r="CB11" i="2"/>
  <c r="AI11" i="2"/>
  <c r="CB10" i="2"/>
  <c r="AI10" i="2"/>
  <c r="CB9" i="2"/>
  <c r="AI9" i="2"/>
  <c r="CB8" i="2"/>
  <c r="AI8" i="2"/>
  <c r="AJ8" i="2" s="1"/>
  <c r="CB7" i="2"/>
  <c r="AI7" i="2"/>
  <c r="AJ7" i="2" s="1"/>
  <c r="CB6" i="2"/>
  <c r="AI6" i="2"/>
  <c r="AJ6" i="2" s="1"/>
  <c r="CB5" i="2"/>
  <c r="AI5" i="2"/>
  <c r="AJ5" i="2" s="1"/>
  <c r="CB4" i="2"/>
  <c r="AI4" i="2"/>
  <c r="CB3" i="2"/>
  <c r="AI3" i="2"/>
  <c r="CB2" i="2"/>
  <c r="AI2" i="2"/>
  <c r="AI30" i="1" l="1"/>
  <c r="AI142" i="1"/>
  <c r="AI46" i="1"/>
  <c r="AI86" i="1"/>
  <c r="AI110" i="1"/>
  <c r="AI134" i="1"/>
  <c r="AI16" i="1"/>
  <c r="AI32" i="1"/>
  <c r="AI40" i="1"/>
  <c r="AI48" i="1"/>
  <c r="AI80" i="1"/>
  <c r="AI96" i="1"/>
  <c r="AI104" i="1"/>
  <c r="AI112" i="1"/>
  <c r="AI38" i="1"/>
  <c r="AI54" i="1"/>
  <c r="AI102" i="1"/>
  <c r="AI126" i="1"/>
  <c r="AI150" i="1"/>
  <c r="AI4" i="1"/>
  <c r="AI12" i="1"/>
  <c r="AI20" i="1"/>
  <c r="AI44" i="1"/>
  <c r="AI52" i="1"/>
  <c r="AI60" i="1"/>
  <c r="AI68" i="1"/>
  <c r="AI76" i="1"/>
  <c r="AI84" i="1"/>
  <c r="AI108" i="1"/>
  <c r="AI116" i="1"/>
  <c r="AI124" i="1"/>
  <c r="AI132" i="1"/>
  <c r="AI140" i="1"/>
  <c r="AI148" i="1"/>
  <c r="AI172" i="1"/>
  <c r="AI180" i="1"/>
  <c r="AI2" i="1"/>
  <c r="AI10" i="1"/>
  <c r="AI18" i="1"/>
  <c r="AI26" i="1"/>
  <c r="AI50" i="1"/>
  <c r="AI58" i="1"/>
  <c r="AI66" i="1"/>
  <c r="AI74" i="1"/>
  <c r="AI82" i="1"/>
  <c r="AI90" i="1"/>
  <c r="AI114" i="1"/>
  <c r="AI122" i="1"/>
  <c r="AI130" i="1"/>
  <c r="AI138" i="1"/>
  <c r="AI146" i="1"/>
  <c r="AI154" i="1"/>
  <c r="AI178" i="1"/>
  <c r="AI186" i="1"/>
  <c r="AI53" i="1"/>
  <c r="AJ3" i="2"/>
  <c r="AJ10" i="2"/>
  <c r="AJ19" i="2"/>
  <c r="AJ26" i="2"/>
  <c r="AJ58" i="2"/>
  <c r="AJ15" i="2"/>
  <c r="AJ22" i="2"/>
  <c r="AJ31" i="2"/>
  <c r="AJ4" i="2"/>
  <c r="AJ20" i="2"/>
  <c r="AJ29" i="2"/>
  <c r="AJ42" i="2"/>
  <c r="AJ2" i="2"/>
  <c r="AJ11" i="2"/>
  <c r="AJ18" i="2"/>
  <c r="AJ27" i="2"/>
  <c r="AJ51" i="2"/>
  <c r="AJ47" i="2"/>
  <c r="AJ39" i="2"/>
  <c r="AJ33" i="2"/>
  <c r="AJ55" i="2"/>
  <c r="AJ49" i="2"/>
  <c r="AJ45" i="2"/>
  <c r="AJ37" i="2"/>
  <c r="AJ53" i="2"/>
  <c r="AJ43" i="2"/>
  <c r="AJ35" i="2"/>
  <c r="AJ57" i="2"/>
  <c r="AJ41" i="2"/>
  <c r="AJ13" i="2"/>
  <c r="AJ34" i="2"/>
  <c r="AJ50" i="2"/>
  <c r="AK2" i="2"/>
  <c r="AK3" i="2" s="1"/>
  <c r="AK4" i="2" s="1"/>
  <c r="AK5" i="2" s="1"/>
  <c r="AK6" i="2" s="1"/>
  <c r="AK7" i="2" s="1"/>
  <c r="AK8" i="2" s="1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K23" i="2" s="1"/>
  <c r="AK24" i="2" s="1"/>
  <c r="AK25" i="2" s="1"/>
  <c r="AK26" i="2" s="1"/>
  <c r="AK27" i="2" s="1"/>
  <c r="AK28" i="2" s="1"/>
  <c r="AK29" i="2" s="1"/>
  <c r="AK30" i="2" s="1"/>
  <c r="AK31" i="2" s="1"/>
  <c r="AK32" i="2" s="1"/>
  <c r="AK33" i="2" s="1"/>
  <c r="AK34" i="2" s="1"/>
  <c r="AK35" i="2" s="1"/>
  <c r="AK36" i="2" s="1"/>
  <c r="AK37" i="2" s="1"/>
  <c r="AK38" i="2" s="1"/>
  <c r="AK39" i="2" s="1"/>
  <c r="AK40" i="2" s="1"/>
  <c r="AK41" i="2" s="1"/>
  <c r="AK42" i="2" s="1"/>
  <c r="AK43" i="2" s="1"/>
  <c r="AK44" i="2" s="1"/>
  <c r="AK45" i="2" s="1"/>
  <c r="AK46" i="2" s="1"/>
  <c r="AK47" i="2" s="1"/>
  <c r="AK48" i="2" s="1"/>
  <c r="AK49" i="2" s="1"/>
  <c r="AK50" i="2" s="1"/>
  <c r="AK51" i="2" s="1"/>
  <c r="AK52" i="2" s="1"/>
  <c r="AK53" i="2" s="1"/>
  <c r="AK54" i="2" s="1"/>
  <c r="AK55" i="2" s="1"/>
  <c r="AK56" i="2" s="1"/>
  <c r="AK57" i="2" s="1"/>
  <c r="AK58" i="2" s="1"/>
  <c r="AK59" i="2" s="1"/>
  <c r="AK60" i="2" s="1"/>
  <c r="AK61" i="2" s="1"/>
  <c r="AK62" i="2" s="1"/>
  <c r="AK63" i="2" s="1"/>
  <c r="AK64" i="2" s="1"/>
  <c r="AK65" i="2" s="1"/>
  <c r="AK66" i="2" s="1"/>
  <c r="AK67" i="2" s="1"/>
  <c r="AK68" i="2" s="1"/>
  <c r="AK69" i="2" s="1"/>
  <c r="AK70" i="2" s="1"/>
  <c r="AK71" i="2" s="1"/>
  <c r="AK72" i="2" s="1"/>
  <c r="AK73" i="2" s="1"/>
  <c r="AK74" i="2" s="1"/>
  <c r="AK75" i="2" s="1"/>
  <c r="AK76" i="2" s="1"/>
  <c r="AK77" i="2" s="1"/>
  <c r="AK78" i="2" s="1"/>
  <c r="AK79" i="2" s="1"/>
  <c r="AK80" i="2" s="1"/>
  <c r="AK81" i="2" s="1"/>
  <c r="AK82" i="2" s="1"/>
  <c r="AK83" i="2" s="1"/>
  <c r="AK84" i="2" s="1"/>
  <c r="AK85" i="2" s="1"/>
  <c r="AK86" i="2" s="1"/>
  <c r="AK87" i="2" s="1"/>
  <c r="AK88" i="2" s="1"/>
  <c r="AK89" i="2" s="1"/>
  <c r="AK90" i="2" s="1"/>
  <c r="AK91" i="2" s="1"/>
  <c r="AK92" i="2" s="1"/>
  <c r="AK93" i="2" s="1"/>
  <c r="AK94" i="2" s="1"/>
  <c r="AK95" i="2" s="1"/>
  <c r="AK96" i="2" s="1"/>
  <c r="AK97" i="2" s="1"/>
  <c r="AK98" i="2" s="1"/>
  <c r="AK99" i="2" s="1"/>
  <c r="AK100" i="2" s="1"/>
  <c r="AK101" i="2" s="1"/>
  <c r="AK102" i="2" s="1"/>
  <c r="AK103" i="2" s="1"/>
  <c r="AK104" i="2" s="1"/>
  <c r="AK105" i="2" s="1"/>
  <c r="AK106" i="2" s="1"/>
  <c r="AK107" i="2" s="1"/>
  <c r="AK108" i="2" s="1"/>
  <c r="AK109" i="2" s="1"/>
  <c r="AK110" i="2" s="1"/>
  <c r="AK111" i="2" s="1"/>
  <c r="AK112" i="2" s="1"/>
  <c r="AK113" i="2" s="1"/>
  <c r="AK114" i="2" s="1"/>
  <c r="AK115" i="2" s="1"/>
  <c r="AK116" i="2" s="1"/>
  <c r="AK117" i="2" s="1"/>
  <c r="AK118" i="2" s="1"/>
  <c r="AK119" i="2" s="1"/>
  <c r="AK120" i="2" s="1"/>
  <c r="AK121" i="2" s="1"/>
  <c r="AK122" i="2" s="1"/>
  <c r="AK123" i="2" s="1"/>
  <c r="AK124" i="2" s="1"/>
  <c r="AK125" i="2" s="1"/>
  <c r="AK126" i="2" s="1"/>
  <c r="AK127" i="2" s="1"/>
  <c r="AK128" i="2" s="1"/>
  <c r="AK129" i="2" s="1"/>
  <c r="AK130" i="2" s="1"/>
  <c r="AK131" i="2" s="1"/>
  <c r="AK132" i="2" s="1"/>
  <c r="AK133" i="2" s="1"/>
  <c r="AK134" i="2" s="1"/>
  <c r="AK135" i="2" s="1"/>
  <c r="AK136" i="2" s="1"/>
  <c r="AK137" i="2" s="1"/>
  <c r="AK138" i="2" s="1"/>
  <c r="AK139" i="2" s="1"/>
  <c r="AK140" i="2" s="1"/>
  <c r="AK141" i="2" s="1"/>
  <c r="AK142" i="2" s="1"/>
  <c r="AK143" i="2" s="1"/>
  <c r="AK144" i="2" s="1"/>
  <c r="AK145" i="2" s="1"/>
  <c r="AK146" i="2" s="1"/>
  <c r="AK147" i="2" s="1"/>
  <c r="AK148" i="2" s="1"/>
  <c r="AK149" i="2" s="1"/>
  <c r="AK150" i="2" s="1"/>
  <c r="AK151" i="2" s="1"/>
  <c r="AK152" i="2" s="1"/>
  <c r="AK153" i="2" s="1"/>
  <c r="AK154" i="2" s="1"/>
  <c r="AK155" i="2" s="1"/>
  <c r="AK156" i="2" s="1"/>
  <c r="AK157" i="2" s="1"/>
  <c r="AK158" i="2" s="1"/>
  <c r="AK159" i="2" s="1"/>
  <c r="AK160" i="2" s="1"/>
  <c r="AK161" i="2" s="1"/>
  <c r="AK162" i="2" s="1"/>
  <c r="AK163" i="2" s="1"/>
  <c r="AK164" i="2" s="1"/>
  <c r="AK165" i="2" s="1"/>
  <c r="AK166" i="2" s="1"/>
  <c r="AK167" i="2" s="1"/>
  <c r="AK168" i="2" s="1"/>
  <c r="AK169" i="2" s="1"/>
  <c r="AK170" i="2" s="1"/>
  <c r="AK171" i="2" s="1"/>
  <c r="AK172" i="2" s="1"/>
  <c r="AK173" i="2" s="1"/>
  <c r="AK174" i="2" s="1"/>
  <c r="AK175" i="2" s="1"/>
  <c r="AK176" i="2" s="1"/>
  <c r="AK177" i="2" s="1"/>
  <c r="AK178" i="2" s="1"/>
  <c r="AK179" i="2" s="1"/>
  <c r="AK180" i="2" s="1"/>
  <c r="AK181" i="2" s="1"/>
  <c r="AK182" i="2" s="1"/>
  <c r="AK183" i="2" s="1"/>
  <c r="AK184" i="2" s="1"/>
  <c r="AK185" i="2" s="1"/>
  <c r="AK186" i="2" s="1"/>
  <c r="AK187" i="2" s="1"/>
  <c r="AJ9" i="2"/>
  <c r="AJ16" i="2"/>
  <c r="AJ25" i="2"/>
  <c r="AJ32" i="2"/>
  <c r="AJ40" i="2"/>
  <c r="AJ48" i="2"/>
  <c r="AJ56" i="2"/>
  <c r="AJ59" i="2"/>
  <c r="AJ63" i="2"/>
  <c r="AJ67" i="2"/>
  <c r="AJ71" i="2"/>
  <c r="AJ75" i="2"/>
  <c r="AJ79" i="2"/>
  <c r="AJ83" i="2"/>
  <c r="AJ87" i="2"/>
  <c r="AJ91" i="2"/>
  <c r="AJ95" i="2"/>
  <c r="AJ99" i="2"/>
  <c r="AJ103" i="2"/>
  <c r="AJ107" i="2"/>
  <c r="AJ111" i="2"/>
  <c r="AJ115" i="2"/>
  <c r="AJ119" i="2"/>
  <c r="AJ123" i="2"/>
  <c r="AJ127" i="2"/>
  <c r="AJ131" i="2"/>
  <c r="AJ135" i="2"/>
  <c r="AJ139" i="2"/>
  <c r="AJ143" i="2"/>
  <c r="AJ147" i="2"/>
  <c r="AJ151" i="2"/>
  <c r="AJ155" i="2"/>
  <c r="AJ159" i="2"/>
  <c r="AJ163" i="2"/>
  <c r="AJ167" i="2"/>
  <c r="AJ171" i="2"/>
  <c r="AJ175" i="2"/>
  <c r="AJ179" i="2"/>
  <c r="AJ183" i="2"/>
  <c r="AJ187" i="2"/>
  <c r="AJ60" i="2"/>
  <c r="AJ62" i="2"/>
  <c r="AJ64" i="2"/>
  <c r="AJ66" i="2"/>
  <c r="AJ68" i="2"/>
  <c r="AJ70" i="2"/>
  <c r="AJ72" i="2"/>
  <c r="AJ74" i="2"/>
  <c r="AJ76" i="2"/>
  <c r="AJ78" i="2"/>
  <c r="AJ80" i="2"/>
  <c r="AJ82" i="2"/>
  <c r="AJ84" i="2"/>
  <c r="AJ86" i="2"/>
  <c r="AJ88" i="2"/>
  <c r="AJ90" i="2"/>
  <c r="AJ92" i="2"/>
  <c r="AJ94" i="2"/>
  <c r="AJ96" i="2"/>
  <c r="AJ98" i="2"/>
  <c r="AJ100" i="2"/>
  <c r="AJ102" i="2"/>
  <c r="AJ104" i="2"/>
  <c r="AJ106" i="2"/>
  <c r="AJ108" i="2"/>
  <c r="AJ110" i="2"/>
  <c r="AJ112" i="2"/>
  <c r="AJ114" i="2"/>
  <c r="AJ116" i="2"/>
  <c r="AJ118" i="2"/>
  <c r="AJ120" i="2"/>
  <c r="AJ122" i="2"/>
  <c r="AJ124" i="2"/>
  <c r="AJ126" i="2"/>
  <c r="AJ128" i="2"/>
  <c r="AJ130" i="2"/>
  <c r="AJ132" i="2"/>
  <c r="AJ134" i="2"/>
  <c r="AJ136" i="2"/>
  <c r="AJ138" i="2"/>
  <c r="AJ140" i="2"/>
  <c r="AJ142" i="2"/>
  <c r="AJ144" i="2"/>
  <c r="AJ146" i="2"/>
  <c r="AJ148" i="2"/>
  <c r="AJ150" i="2"/>
  <c r="AJ152" i="2"/>
  <c r="AJ154" i="2"/>
  <c r="AJ156" i="2"/>
  <c r="AJ158" i="2"/>
  <c r="AJ160" i="2"/>
  <c r="AJ162" i="2"/>
  <c r="AJ164" i="2"/>
  <c r="AJ166" i="2"/>
  <c r="AJ168" i="2"/>
  <c r="AJ170" i="2"/>
  <c r="AJ172" i="2"/>
  <c r="AJ174" i="2"/>
  <c r="AJ176" i="2"/>
  <c r="AJ178" i="2"/>
  <c r="AJ180" i="2"/>
  <c r="AJ182" i="2"/>
  <c r="AJ184" i="2"/>
  <c r="AJ186" i="2"/>
  <c r="AI187" i="1" l="1"/>
  <c r="AI179" i="1"/>
  <c r="AI155" i="1"/>
  <c r="AI147" i="1"/>
  <c r="AI115" i="1"/>
  <c r="AI91" i="1"/>
  <c r="AI83" i="1"/>
  <c r="AI27" i="1"/>
  <c r="AI19" i="1"/>
  <c r="AI171" i="1"/>
  <c r="AI163" i="1"/>
  <c r="AI139" i="1"/>
  <c r="AI131" i="1"/>
  <c r="AI123" i="1"/>
  <c r="AI107" i="1"/>
  <c r="AI99" i="1"/>
  <c r="AI75" i="1"/>
  <c r="AI67" i="1"/>
  <c r="AI59" i="1"/>
  <c r="AI51" i="1"/>
  <c r="AI43" i="1"/>
  <c r="AI35" i="1"/>
  <c r="AI11" i="1"/>
  <c r="AI3" i="1"/>
  <c r="AI184" i="1"/>
  <c r="AI176" i="1"/>
  <c r="AI168" i="1"/>
  <c r="AI160" i="1"/>
  <c r="AI152" i="1"/>
  <c r="AI144" i="1"/>
  <c r="AI136" i="1"/>
  <c r="AI128" i="1"/>
  <c r="AI120" i="1"/>
  <c r="AI183" i="1"/>
  <c r="AI175" i="1"/>
  <c r="AI95" i="1"/>
  <c r="AI87" i="1"/>
  <c r="AI71" i="1"/>
  <c r="AI55" i="1"/>
  <c r="AI47" i="1"/>
  <c r="AI23" i="1"/>
  <c r="AI15" i="1"/>
  <c r="AI7" i="1"/>
  <c r="AI73" i="1"/>
  <c r="AI41" i="1"/>
  <c r="AI181" i="1"/>
  <c r="AI173" i="1"/>
  <c r="AI165" i="1"/>
  <c r="AI157" i="1"/>
  <c r="AI149" i="1"/>
  <c r="AI141" i="1"/>
  <c r="AI133" i="1"/>
  <c r="AI125" i="1"/>
  <c r="AI117" i="1"/>
  <c r="AI109" i="1"/>
  <c r="AI101" i="1"/>
  <c r="AI93" i="1"/>
  <c r="AI85" i="1"/>
  <c r="AI77" i="1"/>
  <c r="AI69" i="1"/>
  <c r="AI61" i="1"/>
  <c r="AI45" i="1"/>
  <c r="AI37" i="1"/>
  <c r="AI29" i="1"/>
  <c r="AI21" i="1"/>
  <c r="AI13" i="1"/>
  <c r="AI5" i="1"/>
  <c r="AI167" i="1"/>
  <c r="AI159" i="1"/>
  <c r="AI151" i="1"/>
  <c r="AI135" i="1"/>
  <c r="AI119" i="1"/>
  <c r="AI103" i="1"/>
  <c r="AI63" i="1"/>
  <c r="AI31" i="1"/>
  <c r="AI143" i="1"/>
  <c r="AI111" i="1"/>
  <c r="AI79" i="1"/>
  <c r="AI39" i="1"/>
  <c r="AI127" i="1"/>
  <c r="AI185" i="1"/>
  <c r="AI177" i="1"/>
  <c r="AI169" i="1"/>
  <c r="AI161" i="1"/>
  <c r="AI153" i="1"/>
  <c r="AI145" i="1"/>
  <c r="AI137" i="1"/>
  <c r="AI129" i="1"/>
  <c r="AI121" i="1"/>
  <c r="AI113" i="1"/>
  <c r="AI105" i="1"/>
  <c r="AI97" i="1"/>
  <c r="AI89" i="1"/>
  <c r="AI81" i="1"/>
  <c r="AI65" i="1"/>
  <c r="AI57" i="1"/>
  <c r="AI49" i="1"/>
  <c r="AI33" i="1"/>
  <c r="AI25" i="1"/>
  <c r="AI17" i="1"/>
  <c r="AI9" i="1"/>
  <c r="AI78" i="1"/>
  <c r="AI88" i="1"/>
  <c r="AI24" i="1"/>
  <c r="AI70" i="1"/>
  <c r="AI166" i="1"/>
  <c r="AI106" i="1"/>
  <c r="AI164" i="1"/>
  <c r="AI36" i="1"/>
  <c r="AI182" i="1"/>
  <c r="AI22" i="1"/>
  <c r="AI64" i="1"/>
  <c r="AI94" i="1"/>
  <c r="AI72" i="1"/>
  <c r="AI8" i="1"/>
  <c r="AI14" i="1"/>
  <c r="AI118" i="1"/>
  <c r="AI170" i="1"/>
  <c r="AI42" i="1"/>
  <c r="AI100" i="1"/>
  <c r="AI162" i="1"/>
  <c r="AI98" i="1"/>
  <c r="AI34" i="1"/>
  <c r="AI156" i="1"/>
  <c r="AI92" i="1"/>
  <c r="AI28" i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J113" i="1" s="1"/>
  <c r="AJ114" i="1" s="1"/>
  <c r="AJ115" i="1" s="1"/>
  <c r="AJ116" i="1" s="1"/>
  <c r="AJ117" i="1" s="1"/>
  <c r="AJ118" i="1" s="1"/>
  <c r="AJ119" i="1" s="1"/>
  <c r="AJ120" i="1" s="1"/>
  <c r="AJ121" i="1" s="1"/>
  <c r="AJ122" i="1" s="1"/>
  <c r="AJ123" i="1" s="1"/>
  <c r="AJ124" i="1" s="1"/>
  <c r="AJ125" i="1" s="1"/>
  <c r="AJ126" i="1" s="1"/>
  <c r="AJ127" i="1" s="1"/>
  <c r="AJ128" i="1" s="1"/>
  <c r="AJ129" i="1" s="1"/>
  <c r="AJ130" i="1" s="1"/>
  <c r="AJ131" i="1" s="1"/>
  <c r="AJ132" i="1" s="1"/>
  <c r="AJ133" i="1" s="1"/>
  <c r="AJ134" i="1" s="1"/>
  <c r="AJ135" i="1" s="1"/>
  <c r="AJ136" i="1" s="1"/>
  <c r="AJ137" i="1" s="1"/>
  <c r="AJ138" i="1" s="1"/>
  <c r="AJ139" i="1" s="1"/>
  <c r="AJ140" i="1" s="1"/>
  <c r="AJ141" i="1" s="1"/>
  <c r="AJ142" i="1" s="1"/>
  <c r="AJ143" i="1" s="1"/>
  <c r="AJ144" i="1" s="1"/>
  <c r="AJ145" i="1" s="1"/>
  <c r="AJ146" i="1" s="1"/>
  <c r="AJ147" i="1" s="1"/>
  <c r="AJ148" i="1" s="1"/>
  <c r="AJ149" i="1" s="1"/>
  <c r="AJ150" i="1" s="1"/>
  <c r="AJ151" i="1" s="1"/>
  <c r="AJ152" i="1" s="1"/>
  <c r="AJ153" i="1" s="1"/>
  <c r="AJ154" i="1" s="1"/>
  <c r="AJ155" i="1" s="1"/>
  <c r="AJ156" i="1" s="1"/>
  <c r="AJ157" i="1" s="1"/>
  <c r="AJ158" i="1" s="1"/>
  <c r="AJ159" i="1" s="1"/>
  <c r="AJ160" i="1" s="1"/>
  <c r="AJ161" i="1" s="1"/>
  <c r="AJ162" i="1" s="1"/>
  <c r="AJ163" i="1" s="1"/>
  <c r="AJ164" i="1" s="1"/>
  <c r="AJ165" i="1" s="1"/>
  <c r="AJ166" i="1" s="1"/>
  <c r="AJ167" i="1" s="1"/>
  <c r="AJ168" i="1" s="1"/>
  <c r="AJ169" i="1" s="1"/>
  <c r="AJ170" i="1" s="1"/>
  <c r="AJ171" i="1" s="1"/>
  <c r="AJ172" i="1" s="1"/>
  <c r="AJ173" i="1" s="1"/>
  <c r="AJ174" i="1" s="1"/>
  <c r="AJ175" i="1" s="1"/>
  <c r="AJ176" i="1" s="1"/>
  <c r="AJ177" i="1" s="1"/>
  <c r="AJ178" i="1" s="1"/>
  <c r="AJ179" i="1" s="1"/>
  <c r="AJ180" i="1" s="1"/>
  <c r="AJ181" i="1" s="1"/>
  <c r="AJ182" i="1" s="1"/>
  <c r="AJ183" i="1" s="1"/>
  <c r="AJ184" i="1" s="1"/>
  <c r="AJ185" i="1" s="1"/>
  <c r="AJ186" i="1" s="1"/>
  <c r="AJ187" i="1" s="1"/>
  <c r="AI158" i="1"/>
  <c r="AI6" i="1"/>
  <c r="AI56" i="1"/>
  <c r="AI174" i="1"/>
  <c r="AI62" i="1"/>
</calcChain>
</file>

<file path=xl/sharedStrings.xml><?xml version="1.0" encoding="utf-8"?>
<sst xmlns="http://schemas.openxmlformats.org/spreadsheetml/2006/main" count="25374" uniqueCount="2128">
  <si>
    <t>AssessmentKey</t>
  </si>
  <si>
    <t>AssessmentYear</t>
  </si>
  <si>
    <t>FishStock</t>
  </si>
  <si>
    <t>StockDatabaseID</t>
  </si>
  <si>
    <t>StockKey</t>
  </si>
  <si>
    <t>Purpose</t>
  </si>
  <si>
    <t>Year</t>
  </si>
  <si>
    <t>StockDescription</t>
  </si>
  <si>
    <t>ICES Areas (splited with character '~')</t>
  </si>
  <si>
    <t>SpeciesName</t>
  </si>
  <si>
    <t>SGName</t>
  </si>
  <si>
    <t>Report</t>
  </si>
  <si>
    <t>Low_Recruitment</t>
  </si>
  <si>
    <t>Recruitment</t>
  </si>
  <si>
    <t>High_Recruitment</t>
  </si>
  <si>
    <t>UnitOfRecruitment</t>
  </si>
  <si>
    <t>RecruitmentDescription</t>
  </si>
  <si>
    <t>Low_TBiomass</t>
  </si>
  <si>
    <t>TBiomass</t>
  </si>
  <si>
    <t>High_TBiomass</t>
  </si>
  <si>
    <t>TotalBiomassUnits</t>
  </si>
  <si>
    <t>Low_StockSize</t>
  </si>
  <si>
    <t>StockSize</t>
  </si>
  <si>
    <t>High_StockSize</t>
  </si>
  <si>
    <t>StockSizeDescription</t>
  </si>
  <si>
    <t>StockSizeUnits</t>
  </si>
  <si>
    <t>CatchesLadingsUnits</t>
  </si>
  <si>
    <t>Landings</t>
  </si>
  <si>
    <t>OfficialLandings</t>
  </si>
  <si>
    <t>Catches</t>
  </si>
  <si>
    <t>Discards</t>
  </si>
  <si>
    <t>IBC</t>
  </si>
  <si>
    <t>Unallocated_Removals</t>
  </si>
  <si>
    <t>YieldSSB</t>
  </si>
  <si>
    <t>Low_FishingPressure</t>
  </si>
  <si>
    <t>FishingPressure</t>
  </si>
  <si>
    <t>High_FishingPressure</t>
  </si>
  <si>
    <t>FishingPressureDescription</t>
  </si>
  <si>
    <t>FishingPressureUnits</t>
  </si>
  <si>
    <t>F_Landings</t>
  </si>
  <si>
    <t>F_Discards</t>
  </si>
  <si>
    <t>F_IBC</t>
  </si>
  <si>
    <t>F_Unallocated</t>
  </si>
  <si>
    <t>Flim</t>
  </si>
  <si>
    <t>Fpa</t>
  </si>
  <si>
    <t>Blim</t>
  </si>
  <si>
    <t>Bpa</t>
  </si>
  <si>
    <t>FMSY</t>
  </si>
  <si>
    <t>MSYBtrigger</t>
  </si>
  <si>
    <t>Fmanagement</t>
  </si>
  <si>
    <t>Bmanagement</t>
  </si>
  <si>
    <t>RecruitmentAge</t>
  </si>
  <si>
    <t>RecruitmentLength</t>
  </si>
  <si>
    <t>FAge</t>
  </si>
  <si>
    <t>FLength</t>
  </si>
  <si>
    <t>TypeStock</t>
  </si>
  <si>
    <t>FupperWithAR</t>
  </si>
  <si>
    <t>FupperWithoutAR</t>
  </si>
  <si>
    <t>FlowerWithoutAR</t>
  </si>
  <si>
    <t>FlowerWithAR</t>
  </si>
  <si>
    <t>Published</t>
  </si>
  <si>
    <t>CustomRefPointName1</t>
  </si>
  <si>
    <t>CustomRefPointValue1</t>
  </si>
  <si>
    <t>CustomRefPointNotes1</t>
  </si>
  <si>
    <t>CustomRefPointName2</t>
  </si>
  <si>
    <t>CustomRefPointValue2</t>
  </si>
  <si>
    <t>CustomRefPointNotes2</t>
  </si>
  <si>
    <t>CustomRefPointName3</t>
  </si>
  <si>
    <t>CustomRefPointValue3</t>
  </si>
  <si>
    <t>CustomRefPointNotes3</t>
  </si>
  <si>
    <t>CustomRefPointName4</t>
  </si>
  <si>
    <t>CustomRefPointValue4</t>
  </si>
  <si>
    <t>CustomRefPointNotes4</t>
  </si>
  <si>
    <t>CustomRefPointName5</t>
  </si>
  <si>
    <t>CustomRefPointValue5</t>
  </si>
  <si>
    <t>CustomRefPointNotes5</t>
  </si>
  <si>
    <t>Custom1</t>
  </si>
  <si>
    <t>CustomName1</t>
  </si>
  <si>
    <t>CustomUnits1</t>
  </si>
  <si>
    <t>Custom2</t>
  </si>
  <si>
    <t>CustomName2</t>
  </si>
  <si>
    <t>CustomUnits2</t>
  </si>
  <si>
    <t>Custom3</t>
  </si>
  <si>
    <t>CustomName3</t>
  </si>
  <si>
    <t>CustomUnits3</t>
  </si>
  <si>
    <t>Custom4</t>
  </si>
  <si>
    <t>CustomName4</t>
  </si>
  <si>
    <t>CustomUnits4</t>
  </si>
  <si>
    <t>Custom5</t>
  </si>
  <si>
    <t>CustomName5</t>
  </si>
  <si>
    <t>CustomUnits5</t>
  </si>
  <si>
    <t>Custom6</t>
  </si>
  <si>
    <t>CustomName6</t>
  </si>
  <si>
    <t>CustomUnits6</t>
  </si>
  <si>
    <t>Custom7</t>
  </si>
  <si>
    <t>CustomName7</t>
  </si>
  <si>
    <t>CustomUnits7</t>
  </si>
  <si>
    <t>Custom8</t>
  </si>
  <si>
    <t>CustomName8</t>
  </si>
  <si>
    <t>CustomUnits8</t>
  </si>
  <si>
    <t>Custom9</t>
  </si>
  <si>
    <t>CustomName9</t>
  </si>
  <si>
    <t>CustomUnits9</t>
  </si>
  <si>
    <t>Custom10</t>
  </si>
  <si>
    <t>CustomName10</t>
  </si>
  <si>
    <t>CustomUnits10</t>
  </si>
  <si>
    <t>Custom11</t>
  </si>
  <si>
    <t>CustomName11</t>
  </si>
  <si>
    <t>CustomUnits11</t>
  </si>
  <si>
    <t>Custom12</t>
  </si>
  <si>
    <t>CustomName12</t>
  </si>
  <si>
    <t>CustomUnits12</t>
  </si>
  <si>
    <t>Custom13</t>
  </si>
  <si>
    <t>CustomName13</t>
  </si>
  <si>
    <t>CustomUnits13</t>
  </si>
  <si>
    <t>Custom14</t>
  </si>
  <si>
    <t>CustomName14</t>
  </si>
  <si>
    <t>CustomUnits14</t>
  </si>
  <si>
    <t>Custom15</t>
  </si>
  <si>
    <t>CustomName15</t>
  </si>
  <si>
    <t>CustomUnits15</t>
  </si>
  <si>
    <t>Custom16</t>
  </si>
  <si>
    <t>CustomName16</t>
  </si>
  <si>
    <t>CustomUnits16</t>
  </si>
  <si>
    <t>Custom17</t>
  </si>
  <si>
    <t>CustomName17</t>
  </si>
  <si>
    <t>CustomUnits17</t>
  </si>
  <si>
    <t>Custom18</t>
  </si>
  <si>
    <t>CustomName18</t>
  </si>
  <si>
    <t>CustomUnits18</t>
  </si>
  <si>
    <t>Custom19</t>
  </si>
  <si>
    <t>CustomName19</t>
  </si>
  <si>
    <t>CustomUnits19</t>
  </si>
  <si>
    <t>Custom20</t>
  </si>
  <si>
    <t>CustomName20</t>
  </si>
  <si>
    <t>CustomUnits20</t>
  </si>
  <si>
    <t>ConfidenceIntervalDefinition</t>
  </si>
  <si>
    <t>san.sa.1r</t>
  </si>
  <si>
    <t>Advice</t>
  </si>
  <si>
    <t>Sandeel (Ammodytes spp.) in divisions 4.b and 4.c. Sandeel Area 1r (central and southern North Sea. Dogger Bank)</t>
  </si>
  <si>
    <t>27.4.b ~ 27.4.c</t>
  </si>
  <si>
    <t>Ammodytes</t>
  </si>
  <si>
    <t>https://doi.org/10.17895/ices.advice.10000</t>
  </si>
  <si>
    <t>thousands</t>
  </si>
  <si>
    <t>SSB</t>
  </si>
  <si>
    <t>tonnes</t>
  </si>
  <si>
    <t>F</t>
  </si>
  <si>
    <t>Year-1</t>
  </si>
  <si>
    <t>True</t>
  </si>
  <si>
    <t>0.397</t>
  </si>
  <si>
    <t>0.38</t>
  </si>
  <si>
    <t>0.43</t>
  </si>
  <si>
    <t>0.496</t>
  </si>
  <si>
    <t>0.37</t>
  </si>
  <si>
    <t>0.26</t>
  </si>
  <si>
    <t>0.56</t>
  </si>
  <si>
    <t>0.523</t>
  </si>
  <si>
    <t>0.597</t>
  </si>
  <si>
    <t>0.98</t>
  </si>
  <si>
    <t>0.353</t>
  </si>
  <si>
    <t>0.413</t>
  </si>
  <si>
    <t>0.63</t>
  </si>
  <si>
    <t>0.097</t>
  </si>
  <si>
    <t>0.112</t>
  </si>
  <si>
    <t>0.363</t>
  </si>
  <si>
    <t>0.42</t>
  </si>
  <si>
    <t>0.464</t>
  </si>
  <si>
    <t>0.445</t>
  </si>
  <si>
    <t>0.068</t>
  </si>
  <si>
    <t>0.079</t>
  </si>
  <si>
    <t>0.092</t>
  </si>
  <si>
    <t>san.sa.2r</t>
  </si>
  <si>
    <t>Sandeel (Ammodytes spp.) in divisions 4.b and 4.c. and Subdivision 20. Sandeel Area 2r (Skagerrak. central and southern North Sea)</t>
  </si>
  <si>
    <t>https://doi.org/10.17895/ices.advice.10001</t>
  </si>
  <si>
    <t>ratio</t>
  </si>
  <si>
    <t>0.97</t>
  </si>
  <si>
    <t>0.138</t>
  </si>
  <si>
    <t>0.176</t>
  </si>
  <si>
    <t>0.755</t>
  </si>
  <si>
    <t>0.254</t>
  </si>
  <si>
    <t>0.669</t>
  </si>
  <si>
    <t>0.23</t>
  </si>
  <si>
    <t>0.577</t>
  </si>
  <si>
    <t>0.643</t>
  </si>
  <si>
    <t>0.558</t>
  </si>
  <si>
    <t>0.35</t>
  </si>
  <si>
    <t>0.22</t>
  </si>
  <si>
    <t>0.272</t>
  </si>
  <si>
    <t>0.335</t>
  </si>
  <si>
    <t>0.188</t>
  </si>
  <si>
    <t>0.356</t>
  </si>
  <si>
    <t>0.437</t>
  </si>
  <si>
    <t>0.31</t>
  </si>
  <si>
    <t>san.sa.4</t>
  </si>
  <si>
    <t>Sandeel (Ammodytes spp.) in divisions 4.a and 4.b. Sandeel Area 4 (northern and central North Sea)</t>
  </si>
  <si>
    <t>27.4.a ~ 27.4.b</t>
  </si>
  <si>
    <t>https://doi.org/10.17895/ices.advice.10003</t>
  </si>
  <si>
    <t>0.59</t>
  </si>
  <si>
    <t>0.68</t>
  </si>
  <si>
    <t>0.274</t>
  </si>
  <si>
    <t>0.381</t>
  </si>
  <si>
    <t>0.529</t>
  </si>
  <si>
    <t>0.189</t>
  </si>
  <si>
    <t>0.195</t>
  </si>
  <si>
    <t>0.266</t>
  </si>
  <si>
    <t>0.203</t>
  </si>
  <si>
    <t>0.277</t>
  </si>
  <si>
    <t>0.046</t>
  </si>
  <si>
    <t>0.257</t>
  </si>
  <si>
    <t>0.066</t>
  </si>
  <si>
    <t>0.01</t>
  </si>
  <si>
    <t>0.035</t>
  </si>
  <si>
    <t>0.32</t>
  </si>
  <si>
    <t>san.sa.3r</t>
  </si>
  <si>
    <t>Sandeel (Ammodytes spp.) in divisions 4.a and 4.b. and Subdivision 20. Sandeel Area 3r (Skagerrak. northern and central North Sea)</t>
  </si>
  <si>
    <t>27.3.a ~ 27.4.a ~ 27.4.b</t>
  </si>
  <si>
    <t>https://doi.org/10.17895/ices.advice.10002</t>
  </si>
  <si>
    <t>0.666</t>
  </si>
  <si>
    <t>0.361</t>
  </si>
  <si>
    <t>0.833</t>
  </si>
  <si>
    <t>0.584</t>
  </si>
  <si>
    <t>0.264</t>
  </si>
  <si>
    <t>0.222</t>
  </si>
  <si>
    <t>0.3</t>
  </si>
  <si>
    <t>0.182</t>
  </si>
  <si>
    <t>0.333</t>
  </si>
  <si>
    <t>0.198</t>
  </si>
  <si>
    <t>0.36</t>
  </si>
  <si>
    <t>0.103</t>
  </si>
  <si>
    <t>0.139</t>
  </si>
  <si>
    <t>0.2</t>
  </si>
  <si>
    <t>0.271</t>
  </si>
  <si>
    <t>0.244</t>
  </si>
  <si>
    <t>0.46</t>
  </si>
  <si>
    <t>0.373</t>
  </si>
  <si>
    <t>0.504</t>
  </si>
  <si>
    <t>pra.27.3a4a</t>
  </si>
  <si>
    <t>Northern shrimp (Pandalus borealis) in divisions 3.a and 4.a East (Skagerrak and Kattegat and northern North Sea in the Norwegian Deep)</t>
  </si>
  <si>
    <t>27.3.a ~ 27.4.a</t>
  </si>
  <si>
    <t>Pandalus borealis</t>
  </si>
  <si>
    <t>SSB/MSYBtrigger</t>
  </si>
  <si>
    <t>F/Fmsy</t>
  </si>
  <si>
    <t>0.605386035</t>
  </si>
  <si>
    <t>0.444684547725052</t>
  </si>
  <si>
    <t>0.641459441850364</t>
  </si>
  <si>
    <t>0.970289933760452</t>
  </si>
  <si>
    <t>7484.4</t>
  </si>
  <si>
    <t>311.4</t>
  </si>
  <si>
    <t>0.604443662625641</t>
  </si>
  <si>
    <t>0.931097331554696</t>
  </si>
  <si>
    <t>had.27.5a</t>
  </si>
  <si>
    <t>Haddock (Melanogrammus aeglefinus) in Division 5.a (Iceland grounds)</t>
  </si>
  <si>
    <t>27.5.a.1 ~ 27.5.a.2</t>
  </si>
  <si>
    <t>Melanogrammus aeglefinus</t>
  </si>
  <si>
    <t>https://doi.org/10.17895/ices.advice.19447949.v1</t>
  </si>
  <si>
    <t>SSB/B45cm</t>
  </si>
  <si>
    <t>F/Harvest rate</t>
  </si>
  <si>
    <t>HRlim</t>
  </si>
  <si>
    <t>HRpa</t>
  </si>
  <si>
    <t>HRmgt=HRmsy</t>
  </si>
  <si>
    <t>B45cm</t>
  </si>
  <si>
    <t>t</t>
  </si>
  <si>
    <t>201.3</t>
  </si>
  <si>
    <t>0.4158</t>
  </si>
  <si>
    <t>her.27.28</t>
  </si>
  <si>
    <t>Herring (Clupea harengus) in Subdivision 28.1 (Gulf of Riga)</t>
  </si>
  <si>
    <t>27.3.d.28.1</t>
  </si>
  <si>
    <t>Clupea harengus</t>
  </si>
  <si>
    <t>https://doi.org/10.17895/ices.advice.19447976.v1</t>
  </si>
  <si>
    <t>0.88</t>
  </si>
  <si>
    <t>0.27</t>
  </si>
  <si>
    <t>0.221</t>
  </si>
  <si>
    <t>sol.27.20-24</t>
  </si>
  <si>
    <t>Sole (Solea solea) in subdivisions 20-24 (Skagerrak and Kattegat. western Baltic Sea)</t>
  </si>
  <si>
    <t>27.3.a.20 ~ 27.3.a.21 ~ 27.3.b.23 ~ 27.3.c.22 ~ 27.3.d.24</t>
  </si>
  <si>
    <t>Solea solea</t>
  </si>
  <si>
    <t>https://doi.org/10.17895/ices.advice.19453811.v1</t>
  </si>
  <si>
    <t>0.403</t>
  </si>
  <si>
    <t>0.315</t>
  </si>
  <si>
    <t>0.24</t>
  </si>
  <si>
    <t>0.291</t>
  </si>
  <si>
    <t>0.451</t>
  </si>
  <si>
    <t>0.321</t>
  </si>
  <si>
    <t>0.393</t>
  </si>
  <si>
    <t>0.375</t>
  </si>
  <si>
    <t>0.533</t>
  </si>
  <si>
    <t>0.668</t>
  </si>
  <si>
    <t>0.41</t>
  </si>
  <si>
    <t>0.4</t>
  </si>
  <si>
    <t>0.305</t>
  </si>
  <si>
    <t>0.28</t>
  </si>
  <si>
    <t>0.366</t>
  </si>
  <si>
    <t>0.45</t>
  </si>
  <si>
    <t>0.251</t>
  </si>
  <si>
    <t>0.402</t>
  </si>
  <si>
    <t>0.309</t>
  </si>
  <si>
    <t>0.19</t>
  </si>
  <si>
    <t>0.25</t>
  </si>
  <si>
    <t>0.241</t>
  </si>
  <si>
    <t>0.134</t>
  </si>
  <si>
    <t>0.232</t>
  </si>
  <si>
    <t>0.233</t>
  </si>
  <si>
    <t>0.292</t>
  </si>
  <si>
    <t>0.157</t>
  </si>
  <si>
    <t>0.269</t>
  </si>
  <si>
    <t>0.141</t>
  </si>
  <si>
    <t>spr.27.22-32</t>
  </si>
  <si>
    <t>Sprat (Sprattus sprattus) in subdivisions 22-32 (Baltic Sea)</t>
  </si>
  <si>
    <t>27.3.b.23 ~ 27.3.c.22 ~ 27.3.d.24 ~ 27.3.d.25 ~ 27.3.d.26 ~ 27.3.d.27 ~ 27.3.d.28.1 ~ 27.3.d.28.2 ~ 27.3.d.29 ~ 27.3.d.30 ~ 27.3.d.31 ~ 27.3.d.32</t>
  </si>
  <si>
    <t>Sprattus sprattus</t>
  </si>
  <si>
    <t>https://doi.org/10.17895/ices.advice.19453856.v1</t>
  </si>
  <si>
    <t>na</t>
  </si>
  <si>
    <t>0.4222</t>
  </si>
  <si>
    <t>bzq.27.2628</t>
  </si>
  <si>
    <t>Flounder (Platichthys spp) in subdivisions 26 and 28 (east of Gotland and Gulf of Gdansk)</t>
  </si>
  <si>
    <t>27.3.d.26 ~ 27.3.d.28</t>
  </si>
  <si>
    <t>Platichthys</t>
  </si>
  <si>
    <t>https://doi.org/10.17895/ices.advice.19928909.v1</t>
  </si>
  <si>
    <t>Kilograms per hour</t>
  </si>
  <si>
    <t>Specify "Other" here</t>
  </si>
  <si>
    <t>1911.18</t>
  </si>
  <si>
    <t>cod.27.24-32</t>
  </si>
  <si>
    <t>Cod (Gadus morhua) in subdivisions 24-32. eastern Baltic stock (eastern Baltic Sea)</t>
  </si>
  <si>
    <t>27.3.d.24 ~ 27.3.d.25 ~ 27.3.d.26 ~ 27.3.d.27 ~ 27.3.d.28.1 ~ 27.3.d.28.2 ~ 27.3.d.29 ~ 27.3.d.30 ~ 27.3.d.31 ~ 27.3.d.32</t>
  </si>
  <si>
    <t>Gadus morhua</t>
  </si>
  <si>
    <t>https://doi.org/10.17895/ices.advice.19447874.v1</t>
  </si>
  <si>
    <t>68442.6</t>
  </si>
  <si>
    <t>0.0199389983</t>
  </si>
  <si>
    <t>0.0219812</t>
  </si>
  <si>
    <t>0.0240234017</t>
  </si>
  <si>
    <t>ple.27.24-32</t>
  </si>
  <si>
    <t>Plaice (Pleuronectes platessa) in subdivisions 24-32 (Baltic Sea. excluding the Sound and Belt Seas)</t>
  </si>
  <si>
    <t>Pleuronectes platessa</t>
  </si>
  <si>
    <t>https://doi.org/10.17895/ices.advice.19453583.v3</t>
  </si>
  <si>
    <t>B/Bmsy</t>
  </si>
  <si>
    <t>0.5</t>
  </si>
  <si>
    <t>0.121598533034292</t>
  </si>
  <si>
    <t>0.227773394467359</t>
  </si>
  <si>
    <t>0.426655798656326</t>
  </si>
  <si>
    <t>her.27.3031</t>
  </si>
  <si>
    <t>Herring (Clupea harengus) in subdivisions 30 and 31 (Gulf of Bothnia)</t>
  </si>
  <si>
    <t>27.3.d.30 ~ 27.3.d.31</t>
  </si>
  <si>
    <t>https://doi.org/10.17895/ices.advice.19447979.v1</t>
  </si>
  <si>
    <t>0.1220329485</t>
  </si>
  <si>
    <t>0.179642</t>
  </si>
  <si>
    <t>0.2372510515</t>
  </si>
  <si>
    <t>cod.27.47d20</t>
  </si>
  <si>
    <t>Replaced</t>
  </si>
  <si>
    <t>Cod (Gadus morhua) in Subarea 4. Division 7.d. and Subdivision 20 (North Sea. eastern English Channel. Skagerrak)</t>
  </si>
  <si>
    <t>27.3.a.20 ~ 27.4.a ~ 27.4.b ~ 27.4.c ~ 27.7.d</t>
  </si>
  <si>
    <t>https://doi.org/10.17895/ices.advice.19447880.v1</t>
  </si>
  <si>
    <t>0.58</t>
  </si>
  <si>
    <t>0.49</t>
  </si>
  <si>
    <t>90227.61</t>
  </si>
  <si>
    <t>132684.66</t>
  </si>
  <si>
    <t>195120.07</t>
  </si>
  <si>
    <t>77237.85</t>
  </si>
  <si>
    <t>94260.28</t>
  </si>
  <si>
    <t>115034.29</t>
  </si>
  <si>
    <t>32566.84</t>
  </si>
  <si>
    <t>43189.42</t>
  </si>
  <si>
    <t>57276.84</t>
  </si>
  <si>
    <t>0.204566</t>
  </si>
  <si>
    <t>0.2570447</t>
  </si>
  <si>
    <t>0.3229861</t>
  </si>
  <si>
    <t>spr.27.3a4</t>
  </si>
  <si>
    <t>Sprat (Sprattus sprattus) in Division 3.a and Subarea 4 (Skagerrak. Kattegat and North Sea)</t>
  </si>
  <si>
    <t>27.3.a.20 ~ 27.3.a.21 ~ 27.4.a ~ 27.4.b ~ 27.4.c</t>
  </si>
  <si>
    <t>https://doi.org/10.17895/ices.advice.19453859.v1</t>
  </si>
  <si>
    <t>0.757</t>
  </si>
  <si>
    <t>0.238</t>
  </si>
  <si>
    <t>80196.48</t>
  </si>
  <si>
    <t>cod.27.22-24</t>
  </si>
  <si>
    <t>Cod (Gadus morhua) in subdivisions 22-24. western Baltic stock (western Baltic Sea)</t>
  </si>
  <si>
    <t>27.3.b.23 ~ 27.3.c.22 ~ 27.3.d.24</t>
  </si>
  <si>
    <t>https://doi.org/10.17895/ices.advice.19447868.v1</t>
  </si>
  <si>
    <t>0.689</t>
  </si>
  <si>
    <t>Recreational catch</t>
  </si>
  <si>
    <t>0.935</t>
  </si>
  <si>
    <t>0.719</t>
  </si>
  <si>
    <t>0.896</t>
  </si>
  <si>
    <t>rng.27.5b6712b</t>
  </si>
  <si>
    <t>Roundnose grenadier (Coryphaenoides rupestris) in subareas 6-7 and divisions 5.b and 12.b (Celtic Seas and the English Channel. Faroes grounds. and western Hatton Bank)</t>
  </si>
  <si>
    <t>27.12.b ~ 27.5.b.1.a ~ 27.5.b.1.b ~ 27.5.b.2 ~ 27.6.a ~ 27.6.b.1 ~ 27.6.b.2 ~ 27.7.a ~ 27.7.b ~ 27.7.c.1 ~ 27.7.c.2 ~ 27.7.d ~ 27.7.e ~ 27.7.f ~ 27.7.g ~ 27.7.h ~ 27.7.j.1 ~ 27.7.j.2 ~ 27.7.k.1 ~ 27.7.k.2</t>
  </si>
  <si>
    <t>Coryphaenoides rupestris</t>
  </si>
  <si>
    <t>https://doi.org/10.17895/ices.advice.19453706.v1</t>
  </si>
  <si>
    <t>sol.27.4</t>
  </si>
  <si>
    <t>Sole (Solea solea) in Subarea 4 (North Sea)</t>
  </si>
  <si>
    <t>27.4.a ~ 27.4.b ~ 27.4.c</t>
  </si>
  <si>
    <t>https://doi.org/10.17895/ices.advice.19453814.v1</t>
  </si>
  <si>
    <t>Spawning Stock Biomass</t>
  </si>
  <si>
    <t>0.4196</t>
  </si>
  <si>
    <t>0.311</t>
  </si>
  <si>
    <t>0.2072</t>
  </si>
  <si>
    <t>2*sd</t>
  </si>
  <si>
    <t>0.473</t>
  </si>
  <si>
    <t>0.62</t>
  </si>
  <si>
    <t>0.6039</t>
  </si>
  <si>
    <t>959.4</t>
  </si>
  <si>
    <t>0.1393</t>
  </si>
  <si>
    <t>0.2076</t>
  </si>
  <si>
    <t>0.276</t>
  </si>
  <si>
    <t>0.1677</t>
  </si>
  <si>
    <t>0.02343</t>
  </si>
  <si>
    <t>tur.27.4</t>
  </si>
  <si>
    <t>Turbot (Scophthalmus maximus) in Subarea 4 (North Sea)</t>
  </si>
  <si>
    <t>Scophthalmus maximus</t>
  </si>
  <si>
    <t>https://doi.org/10.17895/ices.advice.19453871.v1</t>
  </si>
  <si>
    <t>0.856</t>
  </si>
  <si>
    <t>BMS InterCatch</t>
  </si>
  <si>
    <t>0.283457166588733</t>
  </si>
  <si>
    <t>0.349302365559245</t>
  </si>
  <si>
    <t>0.430442962700998</t>
  </si>
  <si>
    <t>pok.27.3a46</t>
  </si>
  <si>
    <t>Saithe (Pollachius virens) in subareas 4. 6 and Division 3.a (North Sea. Rockall and West of Scotland. Skagerrak and Kattegat)</t>
  </si>
  <si>
    <t>27.3.a ~ 27.4.a ~ 27.4.b ~ 27.4.c ~ 27.6.a ~ 27.6.b.1 ~ 27.6.b.2</t>
  </si>
  <si>
    <t>Pollachius virens</t>
  </si>
  <si>
    <t>https://doi.org/10.17895/ices.advice.19453649.v1</t>
  </si>
  <si>
    <t>0.576</t>
  </si>
  <si>
    <t>0.54</t>
  </si>
  <si>
    <t>0.81</t>
  </si>
  <si>
    <t>0.659</t>
  </si>
  <si>
    <t>0.69</t>
  </si>
  <si>
    <t>0.44</t>
  </si>
  <si>
    <t>0.443</t>
  </si>
  <si>
    <t>0.53</t>
  </si>
  <si>
    <t>0.301</t>
  </si>
  <si>
    <t>0.39</t>
  </si>
  <si>
    <t>0.507</t>
  </si>
  <si>
    <t>bll.27.3a47de</t>
  </si>
  <si>
    <t>Brill (Scophthalmus rhombus) in Subarea 4 and divisions 3.a and 7.d-e (North Sea. Skagerrak and Kattegat. English Channel)</t>
  </si>
  <si>
    <t>27.3.a ~ 27.4.a ~ 27.4.b ~ 27.4.c ~ 27.7.d ~ 27.7.e</t>
  </si>
  <si>
    <t>Scophthalmus rhombus</t>
  </si>
  <si>
    <t>https://doi.org/10.17895/ices.advice.19447790.v1</t>
  </si>
  <si>
    <t>B_index</t>
  </si>
  <si>
    <t>Kilograms per day</t>
  </si>
  <si>
    <t>Itrigger</t>
  </si>
  <si>
    <t>wit.27.3a47d</t>
  </si>
  <si>
    <t>Witch (Glyptocephalus cynoglossus) in Subarea 4 and divisions 3.a and 7.d (North Sea. Skagerrak and Kattegat. eastern English Channel)</t>
  </si>
  <si>
    <t>27.3.a ~ 27.4.a ~ 27.4.b ~ 27.4.c ~ 27.7.d</t>
  </si>
  <si>
    <t>Glyptocephalus cynoglossus</t>
  </si>
  <si>
    <t>https://doi.org/10.17895/ices.advice.19458614.v1</t>
  </si>
  <si>
    <t>0.147</t>
  </si>
  <si>
    <t>0.52</t>
  </si>
  <si>
    <t>0.131</t>
  </si>
  <si>
    <t>0.163</t>
  </si>
  <si>
    <t>0.152</t>
  </si>
  <si>
    <t>0.306</t>
  </si>
  <si>
    <t>0.71</t>
  </si>
  <si>
    <t>0.247</t>
  </si>
  <si>
    <t>0.6</t>
  </si>
  <si>
    <t>0.57</t>
  </si>
  <si>
    <t>0.475</t>
  </si>
  <si>
    <t>0.184</t>
  </si>
  <si>
    <t>0.51</t>
  </si>
  <si>
    <t>0.21</t>
  </si>
  <si>
    <t>0.218</t>
  </si>
  <si>
    <t>0.185</t>
  </si>
  <si>
    <t>0.186</t>
  </si>
  <si>
    <t>0.192</t>
  </si>
  <si>
    <t>0.453</t>
  </si>
  <si>
    <t>183.1</t>
  </si>
  <si>
    <t>245.3</t>
  </si>
  <si>
    <t>0.29</t>
  </si>
  <si>
    <t>whg.27.3a</t>
  </si>
  <si>
    <t>Whiting (Merlangius merlangus) in Division 3.a (Skagerrak and Kattegat)</t>
  </si>
  <si>
    <t>27.3.a</t>
  </si>
  <si>
    <t>Merlangius merlangus</t>
  </si>
  <si>
    <t>https://doi.org/10.17895/ices.advice.19454252.v1</t>
  </si>
  <si>
    <t>Biomass index</t>
  </si>
  <si>
    <t>0.9407</t>
  </si>
  <si>
    <t>198.7</t>
  </si>
  <si>
    <t>tur.27.3a</t>
  </si>
  <si>
    <t>Turbot (Scophthalmus maximus) in Division 3.a (Skagerrak and Kattegat)</t>
  </si>
  <si>
    <t>https://doi.org/10.17895/ices.advice.19453868.v1</t>
  </si>
  <si>
    <t>Biomass relative to Bmsy</t>
  </si>
  <si>
    <t>F/Fmsy=1</t>
  </si>
  <si>
    <t>B/Bmsy=0.5</t>
  </si>
  <si>
    <t>0.64</t>
  </si>
  <si>
    <t>0.73</t>
  </si>
  <si>
    <t>0.87</t>
  </si>
  <si>
    <t>0.65</t>
  </si>
  <si>
    <t>0.15</t>
  </si>
  <si>
    <t>gug.27.3a47d</t>
  </si>
  <si>
    <t>Grey gurnard (Eutrigla gurnardus) in Subarea 4 and divisions 7.d and 3.a (North Sea. eastern English Channel. Skagerrak and Kattegat)</t>
  </si>
  <si>
    <t>Eutrigla gurnardus</t>
  </si>
  <si>
    <t>https://doi.org/10.17895/ices.advice.19447934.v1</t>
  </si>
  <si>
    <t>I trigger</t>
  </si>
  <si>
    <t>rb rule</t>
  </si>
  <si>
    <t>Index_B</t>
  </si>
  <si>
    <t>kg/h</t>
  </si>
  <si>
    <t>spr.27.7de</t>
  </si>
  <si>
    <t>Sprat (Sprattus sprattus) in divisions 7.d and 7.e (English Channel)</t>
  </si>
  <si>
    <t>27.7.d ~ 27.7.e</t>
  </si>
  <si>
    <t>https://doi.org/10.17895/ices.advice.19453862.v1</t>
  </si>
  <si>
    <t>Istat</t>
  </si>
  <si>
    <t>11527.9</t>
  </si>
  <si>
    <t>CHR</t>
  </si>
  <si>
    <t>0.0857</t>
  </si>
  <si>
    <t>0.0005</t>
  </si>
  <si>
    <t>caa.27.5a</t>
  </si>
  <si>
    <t>Atlantic wolffish (Anarhichas lupus)  in Division 5.a (Iceland grounds)</t>
  </si>
  <si>
    <t>27.5.a ~ 27.5.a.1 ~ 27.5.a.2</t>
  </si>
  <si>
    <t>Anarhichas lupus</t>
  </si>
  <si>
    <t>https://doi.org/10.17895/ices.advice.19447832.v1</t>
  </si>
  <si>
    <t>0.33</t>
  </si>
  <si>
    <t>MGT Btrigger</t>
  </si>
  <si>
    <t>0.1881</t>
  </si>
  <si>
    <t>0.1813</t>
  </si>
  <si>
    <t>0.2268</t>
  </si>
  <si>
    <t>0.2837</t>
  </si>
  <si>
    <t>lin.27.5a</t>
  </si>
  <si>
    <t>Ling (Molva molva) in Division 5.a (Iceland grounds)</t>
  </si>
  <si>
    <t>Molva molva</t>
  </si>
  <si>
    <t>https://doi.org/10.17895/ices.advice.19448045.v1</t>
  </si>
  <si>
    <t>0.95</t>
  </si>
  <si>
    <t>0.3204</t>
  </si>
  <si>
    <t>0.4259</t>
  </si>
  <si>
    <t>usk.27.6b</t>
  </si>
  <si>
    <t>Tusk (Brosme brosme) in Division 6.b (Rockall)</t>
  </si>
  <si>
    <t>27.6.b.1 ~ 27.6.b.2</t>
  </si>
  <si>
    <t>Brosme brosme</t>
  </si>
  <si>
    <t>https://doi.org/10.17895/ices.advice.19453877.v1</t>
  </si>
  <si>
    <t>usk.27.5a14</t>
  </si>
  <si>
    <t>Tusk (Brosme brosme) in Subarea 14 and Division 5.a (East Greenland. and Iceland grounds)</t>
  </si>
  <si>
    <t>27.14.a ~ 27.14.b.1 ~ 27.14.b.2 ~ 27.5.a.1 ~ 27.5.a.2</t>
  </si>
  <si>
    <t>https://doi.org/10.17895/ices.advice.19453874.v1</t>
  </si>
  <si>
    <t>0.171</t>
  </si>
  <si>
    <t>0.1863</t>
  </si>
  <si>
    <t>0.1851</t>
  </si>
  <si>
    <t>0.2439</t>
  </si>
  <si>
    <t>0.3213</t>
  </si>
  <si>
    <t>lin.27.5b</t>
  </si>
  <si>
    <t>Ling (Molva molva) in Division 5.b (Faroes grounds)</t>
  </si>
  <si>
    <t>27.5.b.1.a ~ 27.5.b.1.b ~ 27.5.b.2</t>
  </si>
  <si>
    <t>https://doi.org/10.17895/ices.advice.19448048.v1</t>
  </si>
  <si>
    <t>0.85</t>
  </si>
  <si>
    <t>0.648</t>
  </si>
  <si>
    <t>cod.27.2.coastS</t>
  </si>
  <si>
    <t>Cod (Gadus morhua) in Subarea 2 between 62Â°N and 67Â°N (Norwegian Sea). southern Norwegian coastal cod</t>
  </si>
  <si>
    <t>27.2 ~ 27.2.a</t>
  </si>
  <si>
    <t>https://doi.org/10.17895/ices.advice.20072021</t>
  </si>
  <si>
    <t>HRrel</t>
  </si>
  <si>
    <t>MSY Btrigger proxy</t>
  </si>
  <si>
    <t>0.081</t>
  </si>
  <si>
    <t>Commercial landings</t>
  </si>
  <si>
    <t>-0.19134992528</t>
  </si>
  <si>
    <t>0.297153944</t>
  </si>
  <si>
    <t>0.78565781328</t>
  </si>
  <si>
    <t>bli.27.5b67</t>
  </si>
  <si>
    <t>Blue ling (Molva dypterygia) in subareas 6-7 and Division 5.b (Celtic Seas and Faroes grounds)</t>
  </si>
  <si>
    <t>27.5.b.1.a ~ 27.5.b.1.b ~ 27.5.b.2 ~ 27.6.a ~ 27.6.b.1 ~ 27.6.b.2 ~ 27.7.a ~ 27.7.b ~ 27.7.c.1 ~ 27.7.c.2 ~ 27.7.d ~ 27.7.e ~ 27.7.f ~ 27.7.g ~ 27.7.h ~ 27.7.j.1 ~ 27.7.j.2 ~ 27.7.k.1 ~ 27.7.k.2</t>
  </si>
  <si>
    <t>Molva dypterygia</t>
  </si>
  <si>
    <t>https://doi.org/10.17895/ices.advice.19447787.v1</t>
  </si>
  <si>
    <t>0.17</t>
  </si>
  <si>
    <t>0.12</t>
  </si>
  <si>
    <t>4004.2</t>
  </si>
  <si>
    <t>0.039835752</t>
  </si>
  <si>
    <t>0.05568</t>
  </si>
  <si>
    <t>0.071524248</t>
  </si>
  <si>
    <t>ple.27.5a</t>
  </si>
  <si>
    <t>Plaice (Pleuronectes platessa) in Division 5.a (Iceland grounds)</t>
  </si>
  <si>
    <t>https://doi.org/10.17895/ices.advice.19453589.v1</t>
  </si>
  <si>
    <t>0.2405</t>
  </si>
  <si>
    <t>0.3101</t>
  </si>
  <si>
    <t>0.3997</t>
  </si>
  <si>
    <t>sol.27.7e</t>
  </si>
  <si>
    <t>Sole (Solea solea) in Division 7.e (western English Channel)</t>
  </si>
  <si>
    <t>27.7.e</t>
  </si>
  <si>
    <t>https://doi.org/10.17895/ices.advice.19453826.v1</t>
  </si>
  <si>
    <t>0.2874</t>
  </si>
  <si>
    <t>gfb.27.nea</t>
  </si>
  <si>
    <t>Greater forkbeard (Phycis blennoides) in subareas 1-10. 12 and 14 (the Northeast Atlantic and adjacent waters)</t>
  </si>
  <si>
    <t>27.1.a ~ 27.1.b ~ 27.10.a.1 ~ 27.10.a.2 ~ 27.10.b ~ 27.12.a.1 ~ 27.12.a.2 ~ 27.12.a.3 ~ 27.12.a.4 ~ 27.12.b ~ 27.12.c ~ 27.14.a ~ 27.14.b.1 ~ 27.14.b.2 ~ 27.2.a.1 ~ 27.2.a.2 ~ 27.2.b.1 ~ 27.2.b.2 ~ 27.3.a ~ 27.3.b.23 ~ 27.3.c.22 ~ 27.3.d.24 ~ 27.3.d.25 ~ 27.3.d.26 ~ 27.3.d.27 ~ 27.3.d.28.1 ~ 27.3.d.28.2 ~ 27.3.d.29 ~ 27.3.d.30 ~ 27.3.d.31 ~ 27.3.d.32 ~ 27.4.a ~ 27.4.b ~ 27.4.c ~ 27.5.a.1 ~ 27.5.a.2 ~ 27.5.b.1.a ~ 27.5.b.1.b ~ 27.5.b.2 ~ 27.6.a ~ 27.6.b.1 ~ 27.6.b.2 ~ 27.7.a ~ 27.7.b ~ 27.7.c.1 ~ 27.7.c.2 ~ 27.7.d ~ 27.7.e ~ 27.7.f ~ 27.7.g ~ 27.7.h ~ 27.7.j.1 ~ 27.7.j.2 ~ 27.7.k.1 ~ 27.7.k.2 ~ 27.8.a ~ 27.8.b ~ 27.8.c ~ 27.8.d.1 ~ 27.8.d.2 ~ 27.8.e.1 ~ 27.8.e.2 ~ 27.9.a ~ 27.9.b.1 ~ 27.9.b.2</t>
  </si>
  <si>
    <t>Phycis blennoides</t>
  </si>
  <si>
    <t>https://doi.org/10.17895/ices.advice.19447910.v1</t>
  </si>
  <si>
    <t>reg.27.561214</t>
  </si>
  <si>
    <t>Golden redfish (Sebastes norvegicus) in subareas 5. 6. 12. and 14 (Iceland and Faroes grounds. West of Scotland. North of Azores. East of Greenland)</t>
  </si>
  <si>
    <t>27.12.a.1 ~ 27.12.a.2 ~ 27.12.a.3 ~ 27.12.a.4 ~ 27.12.b ~ 27.12.c ~ 27.14.a ~ 27.14.b.1 ~ 27.14.b.2 ~ 27.5.a.1 ~ 27.5.a.2 ~ 27.5.b.1.a ~ 27.5.b.1.b ~ 27.5.b.2 ~ 27.6.a ~ 27.6.b.1 ~ 27.6.b.2</t>
  </si>
  <si>
    <t>Sebastes norvegicus</t>
  </si>
  <si>
    <t>https://doi.org/10.17895/ices.advice.19453700.v1</t>
  </si>
  <si>
    <t>0.115</t>
  </si>
  <si>
    <t>0.226</t>
  </si>
  <si>
    <t>0.212</t>
  </si>
  <si>
    <t>0.173</t>
  </si>
  <si>
    <t>her.27.5a</t>
  </si>
  <si>
    <t>Herring (Clupea harengus) in Division 5.a. summer-spawning herring (Iceland grounds)</t>
  </si>
  <si>
    <t>https://doi.org/10.17895/ices.advice.19447988.v1</t>
  </si>
  <si>
    <t>Frel</t>
  </si>
  <si>
    <t>B 4+</t>
  </si>
  <si>
    <t>0.193726366068862</t>
  </si>
  <si>
    <t>bzq.27.2425</t>
  </si>
  <si>
    <t>Flounder (Platichthys spp) in subdivisions 24 and 25 (west of Bornholm and southwestern central Baltic)</t>
  </si>
  <si>
    <t>27.3.d.24 ~ 27.3.d.25</t>
  </si>
  <si>
    <t>https://doi.org/10.17895/ices.advice.19928810.v1</t>
  </si>
  <si>
    <t>her.27.20-24</t>
  </si>
  <si>
    <t>Herring (Clupea harengus) in subdivisions 20-24. spring spawners (Skagerrak. Kattegat. and western Baltic)</t>
  </si>
  <si>
    <t>27.3.a ~ 27.3.b.23 ~ 27.3.c.22 ~ 27.3.d.24</t>
  </si>
  <si>
    <t>https://doi.org/10.17895/ices.advice.19447964.v1</t>
  </si>
  <si>
    <t>0.392</t>
  </si>
  <si>
    <t>0.561</t>
  </si>
  <si>
    <t>0.08</t>
  </si>
  <si>
    <t>0.149</t>
  </si>
  <si>
    <t>ank.27.8c9a</t>
  </si>
  <si>
    <t>Black-bellied anglerfish (Lophius budegassa) in divisions 8.c and 9.a (Cantabrian Sea. Atlantic Iberian waters)</t>
  </si>
  <si>
    <t>27.8.c ~ 27.9.a</t>
  </si>
  <si>
    <t>Lophius budegassa</t>
  </si>
  <si>
    <t>https://doi.org/10.17895/ices.advice.19447763.v1</t>
  </si>
  <si>
    <t>0.7429</t>
  </si>
  <si>
    <t>0.522</t>
  </si>
  <si>
    <t>0.3877</t>
  </si>
  <si>
    <t>0.1705</t>
  </si>
  <si>
    <t>0.3154</t>
  </si>
  <si>
    <t>0.5837</t>
  </si>
  <si>
    <t>sol.27.7fg</t>
  </si>
  <si>
    <t>Sole (Solea solea) in divisions 7.f and 7.g (Bristol Channel. Celtic Sea)</t>
  </si>
  <si>
    <t>27.7.f ~ 27.7.g</t>
  </si>
  <si>
    <t>https://doi.org/10.17895/ices.advice.19453829.v1</t>
  </si>
  <si>
    <t>0.543</t>
  </si>
  <si>
    <t>0.495</t>
  </si>
  <si>
    <t>sol.27.7a</t>
  </si>
  <si>
    <t>Sole (Solea solea) in Division 7.a (Irish Sea)</t>
  </si>
  <si>
    <t>27.7.a</t>
  </si>
  <si>
    <t>https://doi.org/10.17895/ices.advice.19453817.v1</t>
  </si>
  <si>
    <t>0.441</t>
  </si>
  <si>
    <t>0.168</t>
  </si>
  <si>
    <t>0.156</t>
  </si>
  <si>
    <t>0.259</t>
  </si>
  <si>
    <t>bss.27.8ab</t>
  </si>
  <si>
    <t>Seabass (Dicentrarchus labrax) in divisions 8.a-b (northern and central Bay of Biscay)</t>
  </si>
  <si>
    <t>27.8.a ~ 27.8.b</t>
  </si>
  <si>
    <t>Dicentrarchus labrax</t>
  </si>
  <si>
    <t>https://doi.org/10.17895/ices.advice.19447817.v2</t>
  </si>
  <si>
    <t>0.1381</t>
  </si>
  <si>
    <t>simulated recreational removals</t>
  </si>
  <si>
    <t>recreational removals</t>
  </si>
  <si>
    <t>landings</t>
  </si>
  <si>
    <t>discards</t>
  </si>
  <si>
    <t>0.162</t>
  </si>
  <si>
    <t>0.1434</t>
  </si>
  <si>
    <t>0.1536</t>
  </si>
  <si>
    <t>0.1799</t>
  </si>
  <si>
    <t>0.09726</t>
  </si>
  <si>
    <t>0.1174</t>
  </si>
  <si>
    <t>0.1375</t>
  </si>
  <si>
    <t>pok.27.5a</t>
  </si>
  <si>
    <t>Saithe (Pollachius virens) in Division 5.a (Iceland grounds)</t>
  </si>
  <si>
    <t>https://doi.org/10.17895/ices.advice.19453652.v1</t>
  </si>
  <si>
    <t>HRmgt</t>
  </si>
  <si>
    <t>Bmgt</t>
  </si>
  <si>
    <t xml:space="preserve"> Bpa</t>
  </si>
  <si>
    <t>Biomass 4+</t>
  </si>
  <si>
    <t>0.211</t>
  </si>
  <si>
    <t>0.227</t>
  </si>
  <si>
    <t>0.208</t>
  </si>
  <si>
    <t>had.27.7b-k</t>
  </si>
  <si>
    <t>Haddock (Melanogrammus aeglefinus) in divisions 7.b-k (southern Celtic Seas and English Channel)</t>
  </si>
  <si>
    <t>27.7.b ~ 27.7.c.1 ~ 27.7.c.2 ~ 27.7.e ~ 27.7.f ~ 27.7.g ~ 27.7.h ~ 27.7.j.1 ~ 27.7.j.2 ~ 27.7.k.1 ~ 27.7.k.2</t>
  </si>
  <si>
    <t>https://doi.org/10.17895/ices.advice.19447961.v1</t>
  </si>
  <si>
    <t>0.619</t>
  </si>
  <si>
    <t>pol.27.67</t>
  </si>
  <si>
    <t>Pollack (Pollachius pollachius) in subareas 6-7 (Celtic Seas and the English Channel)</t>
  </si>
  <si>
    <t>27.6.a ~ 27.6.b.1 ~ 27.6.b.2 ~ 27.7.a ~ 27.7.b ~ 27.7.c.1 ~ 27.7.c.2 ~ 27.7.d ~ 27.7.e ~ 27.7.f ~ 27.7.g ~ 27.7.h ~ 27.7.j.1 ~ 27.7.j.2 ~ 27.7.k.1 ~ 27.7.k.2</t>
  </si>
  <si>
    <t>Pollachius pollachius</t>
  </si>
  <si>
    <t>https://doi.org/10.17895/ices.advice.19453655.v1</t>
  </si>
  <si>
    <t>Subarea 6</t>
  </si>
  <si>
    <t>Subarea 7</t>
  </si>
  <si>
    <t>mon.27.8c9a</t>
  </si>
  <si>
    <t>White anglerfish (Lophius piscatorius) in divisions 8.c and 9.a (Cantabrian Sea and Atlantic Iberian waters)</t>
  </si>
  <si>
    <t>Lophius piscatorius</t>
  </si>
  <si>
    <t>https://doi.org/10.17895/ices.advice.19453454.v1</t>
  </si>
  <si>
    <t>30-130 cm</t>
  </si>
  <si>
    <t>0.127</t>
  </si>
  <si>
    <t>582.31</t>
  </si>
  <si>
    <t>1731.23</t>
  </si>
  <si>
    <t>8310.01</t>
  </si>
  <si>
    <t>13775.19</t>
  </si>
  <si>
    <t>0.0621</t>
  </si>
  <si>
    <t>0.077</t>
  </si>
  <si>
    <t>0.0914</t>
  </si>
  <si>
    <t>sol.27.8ab</t>
  </si>
  <si>
    <t>Sole (Solea solea) in divisions 8.a-b (northern and central Bay of Biscay)</t>
  </si>
  <si>
    <t>https://doi.org/10.17895/ices.advice.19453853.v1</t>
  </si>
  <si>
    <t>0.313438130485792</t>
  </si>
  <si>
    <t>her.27.irls</t>
  </si>
  <si>
    <t>Herring (Clupea harengus) in divisions 7.a South of 52Â°30â€™N. 7.g-h. and 7.j-k (Irish Sea. Celtic Sea. and southwest of Ireland)</t>
  </si>
  <si>
    <t>27.7.a ~ 27.7.g ~ 27.7.h ~ 27.7.j.1 ~ 27.7.j.2 ~ 27.7.k.1 ~ 27.7.k.2</t>
  </si>
  <si>
    <t>https://doi.org/10.17895/ices.advice.19448003.v1</t>
  </si>
  <si>
    <t>Number of individuals (fisheries)</t>
  </si>
  <si>
    <t>36516.9</t>
  </si>
  <si>
    <t>4694.04</t>
  </si>
  <si>
    <t>15084.2</t>
  </si>
  <si>
    <t>25473.96</t>
  </si>
  <si>
    <t>0.0178122</t>
  </si>
  <si>
    <t>0.068684</t>
  </si>
  <si>
    <t>0.1195558</t>
  </si>
  <si>
    <t>nep.fu.2627</t>
  </si>
  <si>
    <t>Norway lobster (Nephrops norvegicus) in Division 9.a. Functional Units 26-27 (Atlantic Iberian waters East. western Galicia. and northern Portugal)</t>
  </si>
  <si>
    <t>27.9.a</t>
  </si>
  <si>
    <t>Nephrops norvegicus</t>
  </si>
  <si>
    <t>https://doi.org/10.17895/ices.advice.19453496.v1</t>
  </si>
  <si>
    <t>0.0076</t>
  </si>
  <si>
    <t>0.0201</t>
  </si>
  <si>
    <t>0.0532</t>
  </si>
  <si>
    <t>0.4134</t>
  </si>
  <si>
    <t>nep.fu.31</t>
  </si>
  <si>
    <t>Norway lobster (Nephrops norvegicus) in Division 8.c. Functional Unit 31 (southern Bay of Biscay and Cantabrian Sea)</t>
  </si>
  <si>
    <t>27.8.c</t>
  </si>
  <si>
    <t>https://doi.org/10.17895/ices.advice.19453505.v1</t>
  </si>
  <si>
    <t>custom1</t>
  </si>
  <si>
    <t>custom2</t>
  </si>
  <si>
    <t>custom3</t>
  </si>
  <si>
    <t>0.1039</t>
  </si>
  <si>
    <t>0.3975</t>
  </si>
  <si>
    <t>0.1123</t>
  </si>
  <si>
    <t>0.4248</t>
  </si>
  <si>
    <t>had.27.7a</t>
  </si>
  <si>
    <t>Haddock (Melanogrammus aeglefinus) in Division 7.a (Irish Sea)</t>
  </si>
  <si>
    <t>https://doi.org/10.17895/ices.advice.19447958.v1</t>
  </si>
  <si>
    <t>157020.22</t>
  </si>
  <si>
    <t>286346.9</t>
  </si>
  <si>
    <t>415673.58</t>
  </si>
  <si>
    <t>15301.08</t>
  </si>
  <si>
    <t>0.08639412</t>
  </si>
  <si>
    <t>0.1569306</t>
  </si>
  <si>
    <t>0.22746708</t>
  </si>
  <si>
    <t>cod.27.7e-k</t>
  </si>
  <si>
    <t>Cod (Gadus morhua) in divisions 7.e-k (eastern English Channel and southern Celtic Seas)</t>
  </si>
  <si>
    <t>27.7.e ~ 27.7.f ~ 27.7.g ~ 27.7.h ~ 27.7.j.1 ~ 27.7.j.2 ~ 27.7.k.1 ~ 27.7.k.2</t>
  </si>
  <si>
    <t>https://doi.org/10.17895/ices.advice.19447898.v2</t>
  </si>
  <si>
    <t>0.77</t>
  </si>
  <si>
    <t>0.812</t>
  </si>
  <si>
    <t>reg.27.1-2</t>
  </si>
  <si>
    <t>Golden redfish (Sebastes norvegicus) in subareas 1 and 2 (Northeast Arctic)</t>
  </si>
  <si>
    <t>27.1.a ~ 27.1.b ~ 27.2.a.1 ~ 27.2.a.2 ~ 27.2.b.1 ~ 27.2.b.2</t>
  </si>
  <si>
    <t>https://doi.org/10.17895/ices.advice.19453697.v1</t>
  </si>
  <si>
    <t>15+</t>
  </si>
  <si>
    <t>0.411163104375</t>
  </si>
  <si>
    <t>ank.27.78abd</t>
  </si>
  <si>
    <t>Black-bellied anglerfish (Lophius budegassa) in Subarea 7 and divisions 8.a-b and 8.d (Celtic Seas. Bay of Biscay)</t>
  </si>
  <si>
    <t>27.7.a ~ 27.7.b ~ 27.7.c.1 ~ 27.7.c.2 ~ 27.7.d ~ 27.7.e ~ 27.7.f ~ 27.7.g ~ 27.7.h ~ 27.7.j.1 ~ 27.7.j.2 ~ 27.7.k.1 ~ 27.7.k.2 ~ 27.8.a ~ 27.8.b ~ 27.8.d.1 ~ 27.8.d.2</t>
  </si>
  <si>
    <t>https://doi.org/10.17895/ices.advice.19447757.v1</t>
  </si>
  <si>
    <t>Combined-sex SSB</t>
  </si>
  <si>
    <t>0.1496</t>
  </si>
  <si>
    <t>0.06452</t>
  </si>
  <si>
    <t>0.0826</t>
  </si>
  <si>
    <t>0.1057</t>
  </si>
  <si>
    <t>ple.27.7a</t>
  </si>
  <si>
    <t>Plaice (Pleuronectes platessa) in Division 7.a (Irish Sea)</t>
  </si>
  <si>
    <t>https://doi.org/10.17895/ices.advice.19453592.v1</t>
  </si>
  <si>
    <t>0.196</t>
  </si>
  <si>
    <t>0.243</t>
  </si>
  <si>
    <t>0.095</t>
  </si>
  <si>
    <t>392.05</t>
  </si>
  <si>
    <t>mon.27.78abd</t>
  </si>
  <si>
    <t>White anglerfish (Lophius piscatorius) in Subarea 7 and divisions 8.a-b and 8.d (Celtic Seas. Bay of Biscay)</t>
  </si>
  <si>
    <t>https://doi.org/10.17895/ices.advice.19453448.v1</t>
  </si>
  <si>
    <t>0.1255</t>
  </si>
  <si>
    <t>her.27.3a47d</t>
  </si>
  <si>
    <t>Herring (Clupea harengus) in Subarea 4 and divisions 3.a and 7.d. autumn spawners (North Sea. Skagerrak and Kattegat. eastern English Channel)</t>
  </si>
  <si>
    <t>https://doi.org/10.17895/ices.advice.19447985.v1</t>
  </si>
  <si>
    <t>wr</t>
  </si>
  <si>
    <t>F0-1</t>
  </si>
  <si>
    <t>F2-6</t>
  </si>
  <si>
    <t>F7-8</t>
  </si>
  <si>
    <t>0.1608</t>
  </si>
  <si>
    <t>0.1979</t>
  </si>
  <si>
    <t>0.2436</t>
  </si>
  <si>
    <t>0.04296</t>
  </si>
  <si>
    <t>0.4023</t>
  </si>
  <si>
    <t>bwp.27.2729-32</t>
  </si>
  <si>
    <t>Baltic flounder (Platichthys solemdali) in subdivisions 27 and 29â€“32 (northern central and northern Baltic Sea)</t>
  </si>
  <si>
    <t>27.3.d.27 ~ 27.3.d.29 ~ 27.3.d.30 ~ 27.3.d.31 ~ 27.3.d.32</t>
  </si>
  <si>
    <t>Platichthys solemdali</t>
  </si>
  <si>
    <t>https://doi.org/10.17895/ices.advice.19928777.v1</t>
  </si>
  <si>
    <t>Kilograms per trap</t>
  </si>
  <si>
    <t>0.425015667115475</t>
  </si>
  <si>
    <t>fle.27.2223</t>
  </si>
  <si>
    <t>Flounder (Platichthys flesus) in subdivisions 22 and 23 (Belt Seas and the Sound)</t>
  </si>
  <si>
    <t>27.3.b.23 ~ 27.3.c.22</t>
  </si>
  <si>
    <t>Platichthys flesus</t>
  </si>
  <si>
    <t>https://doi.org/10.17895/ices.advice.19447907.v1</t>
  </si>
  <si>
    <t>59.5</t>
  </si>
  <si>
    <t>her.27.6aS7bc</t>
  </si>
  <si>
    <t>Herring (Clupea harengus) in Division 6.a South (South of 56Â°00â€™N and West of 07Â°00â€™W) and 7.b-c (northwest and west of Ireland)</t>
  </si>
  <si>
    <t>27.6.a ~ 27.7.b ~ 27.7.c.1 ~ 27.7.c.2</t>
  </si>
  <si>
    <t>https://doi.org/10.17895/ices.advice.20179979.v1</t>
  </si>
  <si>
    <t>0.034</t>
  </si>
  <si>
    <t>sol.27.7h-k</t>
  </si>
  <si>
    <t>Sole (Solea solea) in divisions 7.h-k (Celtic Sea South. southwest of Ireland)</t>
  </si>
  <si>
    <t>27.7.h ~ 27.7.j.1 ~ 27.7.j.2 ~ 27.7.k.1 ~ 27.7.k.2</t>
  </si>
  <si>
    <t>https://doi.org/10.17895/ices.advice.19453832.v1</t>
  </si>
  <si>
    <t>Lmean/Lfem</t>
  </si>
  <si>
    <t>Optimal Yield</t>
  </si>
  <si>
    <t>0.006</t>
  </si>
  <si>
    <t>alf.27.nea</t>
  </si>
  <si>
    <t>Alfonsinos (Beryx spp.) in subareas 1-10. 12 and 14 (the Northeast Atlantic and adjacent waters)</t>
  </si>
  <si>
    <t>Beryx</t>
  </si>
  <si>
    <t>https://doi.org/10.17895/ices.advice.19447742.v1</t>
  </si>
  <si>
    <t>whg.27.6a</t>
  </si>
  <si>
    <t>Whiting (Merlangius merlangus) in Division 6.a (West of Scotland)</t>
  </si>
  <si>
    <t>27.6.a</t>
  </si>
  <si>
    <t>https://doi.org/10.17895/ices.advice.19457426.v1</t>
  </si>
  <si>
    <t>0.747</t>
  </si>
  <si>
    <t>0.036</t>
  </si>
  <si>
    <t>0.088</t>
  </si>
  <si>
    <t>0.07</t>
  </si>
  <si>
    <t>her.27.nirs</t>
  </si>
  <si>
    <t>Herring (Clupea harengus) in Division 7.a North of 52Â°30â€™N (Irish Sea)</t>
  </si>
  <si>
    <t>https://doi.org/10.17895/ices.advice.19448006.v1</t>
  </si>
  <si>
    <t>WR</t>
  </si>
  <si>
    <t>0.1089</t>
  </si>
  <si>
    <t>0.2066</t>
  </si>
  <si>
    <t>sbr.27.6-8</t>
  </si>
  <si>
    <t>Blackspot seabream (Pagellus bogaraveo) in subareas 6-8 (Celtic Seas. the English Channel. and Bay of Biscay)</t>
  </si>
  <si>
    <t>27.6.a ~ 27.6.b.1 ~ 27.6.b.2 ~ 27.7.a ~ 27.7.b ~ 27.7.c.1 ~ 27.7.c.2 ~ 27.7.d ~ 27.7.e ~ 27.7.f ~ 27.7.g ~ 27.7.h ~ 27.7.j.1 ~ 27.7.j.2 ~ 27.7.k.1 ~ 27.7.k.2 ~ 27.8.a ~ 27.8.b ~ 27.8.c ~ 27.8.d.1 ~ 27.8.d.2 ~ 27.8.e.1 ~ 27.8.e.2</t>
  </si>
  <si>
    <t>Pagellus bogaraveo</t>
  </si>
  <si>
    <t>https://doi.org/10.17895/ices.advice.19453802.v1</t>
  </si>
  <si>
    <t>99.4</t>
  </si>
  <si>
    <t>sbr.27.10</t>
  </si>
  <si>
    <t>Blackspot seabream (Pagellus bogaraveo) in Subarea 10 (Azores grounds)</t>
  </si>
  <si>
    <t>27.10.a.1 ~ 27.10.a.2 ~ 27.10.b</t>
  </si>
  <si>
    <t>https://doi.org/10.17895/ices.advice.19453799.v1</t>
  </si>
  <si>
    <t>A_index</t>
  </si>
  <si>
    <t>Numbers per hook (fisheries)</t>
  </si>
  <si>
    <t>whg.27.7b-ce-k</t>
  </si>
  <si>
    <t>Whiting (Merlangius merlangus) in divisions 7.b-c and 7.e-k (southern Celtic Seas and eastern English Channel)</t>
  </si>
  <si>
    <t>https://doi.org/10.17895/ices.advice.19458416.v2</t>
  </si>
  <si>
    <t>0.694</t>
  </si>
  <si>
    <t>lez.27.4a6a</t>
  </si>
  <si>
    <t>Megrim (Lepidorhombus spp.) in divisions 4.a and 6.a (northern North Sea. West of Scotland)</t>
  </si>
  <si>
    <t>27.4.a ~ 27.6.a</t>
  </si>
  <si>
    <t>Lepidorhombus</t>
  </si>
  <si>
    <t>https://doi.org/10.17895/ices.advice.19448042.v1</t>
  </si>
  <si>
    <t>0.336723656527652</t>
  </si>
  <si>
    <t>0.521062432670575</t>
  </si>
  <si>
    <t>0.736931293693404</t>
  </si>
  <si>
    <t>whg.27.47d</t>
  </si>
  <si>
    <t>Whiting (Merlangius merlangus) in Subarea 4 and Division 7.d (North Sea and eastern English Channel)</t>
  </si>
  <si>
    <t>27.4.a ~ 27.4.b ~ 27.4.c ~ 27.7.d</t>
  </si>
  <si>
    <t>https://doi.org/10.17895/ices.advice.19457411.v2</t>
  </si>
  <si>
    <t>95% CI</t>
  </si>
  <si>
    <t>16498.98</t>
  </si>
  <si>
    <t>33185.54</t>
  </si>
  <si>
    <t>ghl.27.561214</t>
  </si>
  <si>
    <t>Greenland halibut (Reinhardtius hippoglossoides) in subareas 5. 6. 12. and 14 (Iceland and Faroes grounds. West of Scotland. North of Azores. East of Greenland)</t>
  </si>
  <si>
    <t>Reinhardtius hippoglossoides</t>
  </si>
  <si>
    <t>https://doi.org/10.17895/ices.advice.19447931.v1</t>
  </si>
  <si>
    <t>0.7847</t>
  </si>
  <si>
    <t>aru.27.5b6a</t>
  </si>
  <si>
    <t>Greater silver smelt (Argentina silus) in divisions 5.b and 6.a (Faroes grounds and west of Scotland)</t>
  </si>
  <si>
    <t>27.5.b ~ 27.6.a</t>
  </si>
  <si>
    <t>Argentina silus</t>
  </si>
  <si>
    <t>https://doi.org/10.17895/ices.advice.19447778.v2</t>
  </si>
  <si>
    <t>59729.7</t>
  </si>
  <si>
    <t>bsf.27.nea</t>
  </si>
  <si>
    <t>Black scabbardfish (Aphanopus carbo) in subareas 1. 2. 4-8. 10. and 14. and divisions 3.a. 9.a. and 12.b (Northeast Atlantic and Arctic Ocean)</t>
  </si>
  <si>
    <t>27.1.a ~ 27.1.b ~ 27.10.a.1 ~ 27.10.a.2 ~ 27.10.b ~ 27.12.b ~ 27.14.a ~ 27.14.b.1 ~ 27.14.b.2 ~ 27.2.a.1 ~ 27.2.a.2 ~ 27.2.b.1 ~ 27.2.b.2 ~ 27.3.a ~ 27.4.a ~ 27.4.b ~ 27.4.c ~ 27.5.a.1 ~ 27.5.a.2 ~ 27.5.b.1.a ~ 27.5.b.1.b ~ 27.5.b.2 ~ 27.6.a ~ 27.6.b.1 ~ 27.6.b.2 ~ 27.7.a ~ 27.7.b ~ 27.7.c.1 ~ 27.7.c.2 ~ 27.7.d ~ 27.7.e ~ 27.7.f ~ 27.7.g ~ 27.7.h ~ 27.7.j.1 ~ 27.7.j.2 ~ 27.7.k.1 ~ 27.7.k.2 ~ 27.8.a ~ 27.8.b ~ 27.8.c ~ 27.8.d.1 ~ 27.8.d.2 ~ 27.8.e.1 ~ 27.8.e.2 ~ 27.9.a</t>
  </si>
  <si>
    <t>Aphanopus carbo</t>
  </si>
  <si>
    <t>https://doi.org/10.17895/ices.advice.19447793.v1</t>
  </si>
  <si>
    <t>Catch Northern</t>
  </si>
  <si>
    <t>Catch Southern</t>
  </si>
  <si>
    <t>Catch Other</t>
  </si>
  <si>
    <t>Northern Abundance</t>
  </si>
  <si>
    <t>NE6</t>
  </si>
  <si>
    <t>Southern Abundance</t>
  </si>
  <si>
    <t>0.0441477687091459</t>
  </si>
  <si>
    <t>0.0493274552775258</t>
  </si>
  <si>
    <t>0.0556644399123111</t>
  </si>
  <si>
    <t>rng.27.3a</t>
  </si>
  <si>
    <t>Roundnose grenadier (Coryphaenoides rupestris) in Division 3.a (Skagerrak and Kattegat)</t>
  </si>
  <si>
    <t>https://doi.org/10.17895/ices.advice.19453703.v1</t>
  </si>
  <si>
    <t>I_trigger</t>
  </si>
  <si>
    <t>69.73</t>
  </si>
  <si>
    <t>se</t>
  </si>
  <si>
    <t>14.62</t>
  </si>
  <si>
    <t>sbr.27.9</t>
  </si>
  <si>
    <t>Blackspot seabream (Pagellus bogaraveo) in Subarea 9 (Atlantic Iberian waters)</t>
  </si>
  <si>
    <t>27.9.a ~ 27.9.b.1 ~ 27.9.b.2</t>
  </si>
  <si>
    <t>https://doi.org/10.17895/ices.advice.19453808.v1</t>
  </si>
  <si>
    <t>Kilograms per trip</t>
  </si>
  <si>
    <t>cod.27.5a</t>
  </si>
  <si>
    <t>Cod (Gadus morhua) in Division 5.a (Iceland grounds)</t>
  </si>
  <si>
    <t>https://doi.org/10.17895/ices.advice.19447886.v1</t>
  </si>
  <si>
    <t>HRmsy</t>
  </si>
  <si>
    <t>B4+</t>
  </si>
  <si>
    <t>0.4197</t>
  </si>
  <si>
    <t>bli.27.5a14</t>
  </si>
  <si>
    <t>Blue ling (Molva dypterygia) in Subarea 14 and Division 5.a (East Greenland and Iceland grounds)</t>
  </si>
  <si>
    <t>https://doi.org/10.17895/ices.advice.19447781.v1</t>
  </si>
  <si>
    <t>117.5</t>
  </si>
  <si>
    <t>639.5</t>
  </si>
  <si>
    <t>913.4</t>
  </si>
  <si>
    <t>0.3808</t>
  </si>
  <si>
    <t>ple.27.21-23</t>
  </si>
  <si>
    <t>Plaice (Pleuronectes platessa) in subdivisions 21-23 (Kattegat. Belt Seas. and the Sound)</t>
  </si>
  <si>
    <t>27.3.a.21 ~ 27.3.b.23 ~ 27.3.c.22</t>
  </si>
  <si>
    <t>https://doi.org/10.17895/ices.advice.19453550.v4</t>
  </si>
  <si>
    <t>0.591</t>
  </si>
  <si>
    <t>0.268</t>
  </si>
  <si>
    <t>hom.27.9a</t>
  </si>
  <si>
    <t>Horse mackerel (Trachurus trachurus) in Division 9.a (Atlantic Iberian waters)</t>
  </si>
  <si>
    <t>Trachurus trachurus</t>
  </si>
  <si>
    <t>https://doi.org/10.17895/ices.advice.19448030.v1</t>
  </si>
  <si>
    <t>0.0082710112177778</t>
  </si>
  <si>
    <t>0.0221861888888889</t>
  </si>
  <si>
    <t>0.03610136656</t>
  </si>
  <si>
    <t>aru.27.5a14</t>
  </si>
  <si>
    <t>Greater silver smelt (Argentina silus) in Subarea 14 and Division 5.a (East Greenland and Iceland grounds)</t>
  </si>
  <si>
    <t>https://doi.org/10.17895/ices.advice.19447772.v1</t>
  </si>
  <si>
    <t>0.026266904</t>
  </si>
  <si>
    <t>0.030627813405862</t>
  </si>
  <si>
    <t>0.035570597</t>
  </si>
  <si>
    <t>her.27.25-2932</t>
  </si>
  <si>
    <t>Herring (Clupea harengus) in subdivisions 25-29 and 32. excluding the Gulf of Riga (central Baltic Sea)</t>
  </si>
  <si>
    <t>27.3.d.25 ~ 27.3.d.26 ~ 27.3.d.27 ~ 27.3.d.28.2 ~ 27.3.d.29 ~ 27.3.d.32</t>
  </si>
  <si>
    <t>https://doi.org/10.17895/ices.advice.19447970.v2</t>
  </si>
  <si>
    <t>0.1469</t>
  </si>
  <si>
    <t>cod.2127.1f14</t>
  </si>
  <si>
    <t>Cod (Gadus morhua) in ICES Subarea 14 and NAFO Division 1.F (East Greenland. South Greenland)</t>
  </si>
  <si>
    <t>27.14.a ~ 27.14.b.1 ~ 27.14.b.2</t>
  </si>
  <si>
    <t>https://doi.org/10.17895/ices.advice.19447838.v1</t>
  </si>
  <si>
    <t>0.678</t>
  </si>
  <si>
    <t>pok.27.1-2</t>
  </si>
  <si>
    <t>Saithe (Pollachius virens) in subareas 1 and 2 (Northeast Arctic)</t>
  </si>
  <si>
    <t>https://doi.org/10.17895/ices.advice.19453646.v1</t>
  </si>
  <si>
    <t>FMP</t>
  </si>
  <si>
    <t>had.27.46a20</t>
  </si>
  <si>
    <t>Haddock (Melanogrammus aeglefinus) in Subarea 4. Division 6.a. and Subdivision 20  (North Sea. West of Scotland. Skagerrak)</t>
  </si>
  <si>
    <t>27.3.a ~ 27.4.a ~ 27.4.b ~ 27.4.c ~ 27.6.a</t>
  </si>
  <si>
    <t>https://doi.org/10.17895/ices.advice.19447943.v1</t>
  </si>
  <si>
    <t>ple.27.7d</t>
  </si>
  <si>
    <t>Plaice (Pleuronectes platessa) in Division 7.d (eastern English Channel)</t>
  </si>
  <si>
    <t>27.7.d</t>
  </si>
  <si>
    <t>https://doi.org/10.17895/ices.advice.19453628.v2</t>
  </si>
  <si>
    <t>24728.2</t>
  </si>
  <si>
    <t>45245.8</t>
  </si>
  <si>
    <t>0.119288</t>
  </si>
  <si>
    <t>0.18513475</t>
  </si>
  <si>
    <t>0.250972</t>
  </si>
  <si>
    <t>ane.27.9a</t>
  </si>
  <si>
    <t>Anchovy (Engraulis encrasicolus) in Division 9.a (Atlantic Iberian waters)</t>
  </si>
  <si>
    <t>Engraulis encrasicolus</t>
  </si>
  <si>
    <t>https://doi.org/10.17895/ices.advice.19447751.v1</t>
  </si>
  <si>
    <t>0.325242760989614</t>
  </si>
  <si>
    <t>0-3</t>
  </si>
  <si>
    <t>Landings 9.a.S</t>
  </si>
  <si>
    <t>Landings 9.a.W</t>
  </si>
  <si>
    <t>Discards 9.a.S</t>
  </si>
  <si>
    <t>Discards 9.a.W</t>
  </si>
  <si>
    <t>Survey index 9.a.W</t>
  </si>
  <si>
    <t>HR 9.a.W</t>
  </si>
  <si>
    <t>0.685983268995418</t>
  </si>
  <si>
    <t>0.198433095625191</t>
  </si>
  <si>
    <t>lem.27.3a47d</t>
  </si>
  <si>
    <t>Lemon sole (Microstomus kitt) in Subarea 4 and divisions 3.a and 7.d (North Sea. Skagerrak and Kattegat. eastern English Channel)</t>
  </si>
  <si>
    <t>Microstomus kitt</t>
  </si>
  <si>
    <t>https://doi.org/10.17895/ices.advice.19448039.v1</t>
  </si>
  <si>
    <t>cod.27.7a</t>
  </si>
  <si>
    <t>Cod (Gadus morhua) in Division 7.a (Irish Sea)</t>
  </si>
  <si>
    <t>https://doi.org/10.17895/ices.advice.19447895.v3</t>
  </si>
  <si>
    <t>0.0374039</t>
  </si>
  <si>
    <t>0.0450479</t>
  </si>
  <si>
    <t>0.0526919</t>
  </si>
  <si>
    <t>her.27.6aN</t>
  </si>
  <si>
    <t>Herring (Clupea harengus) in Division 6.a North (North of 56Â°00â€™N and East of 07Â°00â€™W). autumn spawners (West of Scotland)</t>
  </si>
  <si>
    <t>https://doi.org/10.17895/ices.advice.20179925.v1</t>
  </si>
  <si>
    <t>0.023</t>
  </si>
  <si>
    <t>dab.27.3a4</t>
  </si>
  <si>
    <t>Dab (Limanda limanda) in Subarea 4 and Division 3.a (North Sea. Skagerrak and Kattegat)</t>
  </si>
  <si>
    <t>27.3.a ~ 27.4.a ~ 27.4.b ~ 27.4.c</t>
  </si>
  <si>
    <t>Limanda limanda</t>
  </si>
  <si>
    <t>https://doi.org/10.17895/ices.advice.19447901.v1</t>
  </si>
  <si>
    <t>Abundance Index</t>
  </si>
  <si>
    <t>109.51</t>
  </si>
  <si>
    <t>I trigger chr rule</t>
  </si>
  <si>
    <t>Lmean_LFeM</t>
  </si>
  <si>
    <t>N</t>
  </si>
  <si>
    <t>harvest_rate</t>
  </si>
  <si>
    <t>Catch</t>
  </si>
  <si>
    <t>z</t>
  </si>
  <si>
    <t>z_low</t>
  </si>
  <si>
    <t>z_up</t>
  </si>
  <si>
    <t>R</t>
  </si>
  <si>
    <t>kg</t>
  </si>
  <si>
    <t>r_low</t>
  </si>
  <si>
    <t>r_high</t>
  </si>
  <si>
    <t>0.230351037696559</t>
  </si>
  <si>
    <t>0.311621699752271</t>
  </si>
  <si>
    <t>0.388858485997187</t>
  </si>
  <si>
    <t>meg.27.7b-k8abd</t>
  </si>
  <si>
    <t>Megrim (Lepidorhombus whiffiagonis) in divisions 7.b-k. 8.a-b. and 8.d (west and southwest of Ireland. Bay of Biscay)</t>
  </si>
  <si>
    <t>27.7.b ~ 27.7.c.1 ~ 27.7.c.2 ~ 27.7.d ~ 27.7.e ~ 27.7.f ~ 27.7.g ~ 27.7.h ~ 27.7.j.1 ~ 27.7.j.2 ~ 27.7.k.1 ~ 27.7.k.2 ~ 27.8.a ~ 27.8.b ~ 27.8.d.1 ~ 27.8.d.2</t>
  </si>
  <si>
    <t>Lepidorhombus whiffiagonis</t>
  </si>
  <si>
    <t>https://doi.org/10.17895/ices.advice.21333687.v1</t>
  </si>
  <si>
    <t>0.138570306213755</t>
  </si>
  <si>
    <t>0.1790745</t>
  </si>
  <si>
    <t>0.219578693786245</t>
  </si>
  <si>
    <t>meg.27.8c9a</t>
  </si>
  <si>
    <t>Megrim (Lepidorhombus whiffiagonis) in divisions 8.c and 9.a (Cantabrian Sea and Atlantic Iberian waters)</t>
  </si>
  <si>
    <t>https://doi.org/10.17895/ices.advice.19448060.v2</t>
  </si>
  <si>
    <t>32.2</t>
  </si>
  <si>
    <t>0.0386193805935635</t>
  </si>
  <si>
    <t>0.0723535333333333</t>
  </si>
  <si>
    <t>0.106087686073103</t>
  </si>
  <si>
    <t>ldb.27.8c9a</t>
  </si>
  <si>
    <t>Four-spot megrim (Lepidorhombus boscii) in divisions 8.c and 9.a (southern Bay of Biscay and Atlantic Iberian waters East)</t>
  </si>
  <si>
    <t>Lepidorhombus boscii</t>
  </si>
  <si>
    <t>https://doi.org/10.17895/ices.advice.19448036.v1</t>
  </si>
  <si>
    <t>0.0631966238513264</t>
  </si>
  <si>
    <t>0.0891301333333333</t>
  </si>
  <si>
    <t>0.11506364281534</t>
  </si>
  <si>
    <t>hke.27.3a46-8abd</t>
  </si>
  <si>
    <t>Hake (Merluccius merluccius) in subareas 4. 6. and 7. and divisions 3.a. 8.a-b. and 8.d. Northern stock (Greater North Sea. Celtic Seas. and the northern Bay of Biscay)</t>
  </si>
  <si>
    <t>27.3.a ~ 27.4.a ~ 27.4.b ~ 27.4.c ~ 27.6.a ~ 27.6.b.1 ~ 27.6.b.2 ~ 27.7.a ~ 27.7.b ~ 27.7.c.1 ~ 27.7.c.2 ~ 27.7.d ~ 27.7.e ~ 27.7.f ~ 27.7.g ~ 27.7.h ~ 27.7.j.1 ~ 27.7.j.2 ~ 27.7.k.1 ~ 27.7.k.2 ~ 27.8.a ~ 27.8.b ~ 27.8.d.1 ~ 27.8.d.2</t>
  </si>
  <si>
    <t>Merluccius merluccius</t>
  </si>
  <si>
    <t>https://doi.org/10.17895/ices.advice.19448012.v1</t>
  </si>
  <si>
    <t>0.130857808</t>
  </si>
  <si>
    <t>0.183886</t>
  </si>
  <si>
    <t>0.236914192</t>
  </si>
  <si>
    <t>bss.27.4bc7ad-h</t>
  </si>
  <si>
    <t>Seabass (Dicentrarchus labrax) in divisions 4.b-c. 7.a. and 7.d-h (central and southern North Sea. Irish Sea. English Channel. Bristol Channel. and Celtic Sea)</t>
  </si>
  <si>
    <t>27.4.b ~ 27.4.c ~ 27.7.a ~ 27.7.d ~ 27.7.e ~ 27.7.f ~ 27.7.g ~ 27.7.h</t>
  </si>
  <si>
    <t>https://doi.org/10.17895/ices.advice.19447796.v1</t>
  </si>
  <si>
    <t>0.1713</t>
  </si>
  <si>
    <t>Commercial discards</t>
  </si>
  <si>
    <t>Recreational removals</t>
  </si>
  <si>
    <t>11490.8</t>
  </si>
  <si>
    <t>411.8</t>
  </si>
  <si>
    <t>0.072001293560198</t>
  </si>
  <si>
    <t>0.110618583333333</t>
  </si>
  <si>
    <t>0.149235873106469</t>
  </si>
  <si>
    <t>ple.27.7h-k</t>
  </si>
  <si>
    <t>Plaice (Pleuronectes platessa) in divisions 7.h-k (Celtic Sea South. southwest of Ireland)</t>
  </si>
  <si>
    <t>https://doi.org/10.17895/ices.advice.19453640.v1</t>
  </si>
  <si>
    <t>FMSY proxy</t>
  </si>
  <si>
    <t>cod.27.1-2.coastN</t>
  </si>
  <si>
    <t>Cod (Gadus morhua) in subareas 1 and 2. north of 67Â°N (Norwegian Sea and Barents Sea). northern Norwegian coastal cod</t>
  </si>
  <si>
    <t>27.1 ~ 27.2 ~ 27.2.a</t>
  </si>
  <si>
    <t>NA - The advice link for key 17384 was not found!</t>
  </si>
  <si>
    <t>SSB_lowerbound</t>
  </si>
  <si>
    <t>Recreational Catch</t>
  </si>
  <si>
    <t>22949.56</t>
  </si>
  <si>
    <t>50627.68</t>
  </si>
  <si>
    <t>cod.21.1</t>
  </si>
  <si>
    <t>Cod (Gadus morhua) in NAFO Subarea 1. inshore (West Greenland cod)</t>
  </si>
  <si>
    <t>https://doi.org/10.17895/ices.advice.19447835.v1</t>
  </si>
  <si>
    <t>ldb.27.7b-k8abd</t>
  </si>
  <si>
    <t>Four-spot megrim (Lepidorhombus boscii) in divisions 7.b-k. 8.a-b. and 8.d (west and southwest of Ireland. Bay of Biscay)</t>
  </si>
  <si>
    <t>https://doi.org/10.17895/ices.advice.19448033.v1</t>
  </si>
  <si>
    <t>591.8</t>
  </si>
  <si>
    <t>866.4</t>
  </si>
  <si>
    <t>274.6</t>
  </si>
  <si>
    <t>nep.fu.25</t>
  </si>
  <si>
    <t>Norway lobster (Nephrops norvegicus) in Division 8.c. Functional Unit 25 (southern Bay of Biscay and northern Galicia)</t>
  </si>
  <si>
    <t>https://doi.org/10.17895/ices.advice.19453487.v2</t>
  </si>
  <si>
    <t>0.0298</t>
  </si>
  <si>
    <t>0.0891</t>
  </si>
  <si>
    <t>0.2665</t>
  </si>
  <si>
    <t>0.0333</t>
  </si>
  <si>
    <t>0.6723</t>
  </si>
  <si>
    <t>hke.27.8c9a</t>
  </si>
  <si>
    <t>Hake (Merluccius merluccius) in divisions 8.c and 9.a. Southern stock (Cantabrian Sea and  Atlantic Iberian waters)</t>
  </si>
  <si>
    <t>https://doi.org/10.17895/ices.advice.19448018.v1</t>
  </si>
  <si>
    <t>2696.3</t>
  </si>
  <si>
    <t>13987.1</t>
  </si>
  <si>
    <t>25684.9</t>
  </si>
  <si>
    <t>ple.27.7e</t>
  </si>
  <si>
    <t>Plaice (Pleuronectes platessa) in Division 7.e (western English Channel)</t>
  </si>
  <si>
    <t>https://doi.org/10.17895/ices.advice.19453631.v1</t>
  </si>
  <si>
    <t>0.392472</t>
  </si>
  <si>
    <t>LF=M</t>
  </si>
  <si>
    <t>Mean catch length</t>
  </si>
  <si>
    <t>1403.37</t>
  </si>
  <si>
    <t>211.38</t>
  </si>
  <si>
    <t>0.937567054180385</t>
  </si>
  <si>
    <t>cod.27.6a</t>
  </si>
  <si>
    <t>Cod (Gadus morhua) in Division 6.a (West of Scotland)</t>
  </si>
  <si>
    <t>https://doi.org/10.17895/ices.advice.19447889.v1</t>
  </si>
  <si>
    <t>0.954</t>
  </si>
  <si>
    <t>por.27.nea</t>
  </si>
  <si>
    <t>Porbeagle (Lamna nasus) in subareas 1-10. 12 and 14 (the Northeast Atlantic and adjacent waters)</t>
  </si>
  <si>
    <t>Lamna nasus</t>
  </si>
  <si>
    <t>https://doi.org/10.17895/ices.advice.19754584.v1</t>
  </si>
  <si>
    <t>0.14511555</t>
  </si>
  <si>
    <t>0.4333442</t>
  </si>
  <si>
    <t>0.003132693</t>
  </si>
  <si>
    <t>0.01416798</t>
  </si>
  <si>
    <t>0.0640764</t>
  </si>
  <si>
    <t>ple.27.7fg</t>
  </si>
  <si>
    <t>Plaice (Pleuronectes platessa) in divisions 7.f and 7.g (Bristol Channel. Celtic Sea)</t>
  </si>
  <si>
    <t>https://doi.org/10.17895/ices.advice.19453634.v1</t>
  </si>
  <si>
    <t>0.937086092715232</t>
  </si>
  <si>
    <t>rje.27.7de</t>
  </si>
  <si>
    <t>Small-eyed ray (Raja microocellata) in divisions 7.d and 7.e (English Channel)</t>
  </si>
  <si>
    <t>Raja microocellata</t>
  </si>
  <si>
    <t>https://doi.org/10.17895/ices.advice.19754437.v1</t>
  </si>
  <si>
    <t>rjh.27.7afg</t>
  </si>
  <si>
    <t>Blonde ray (Raja brachyura) in divisions 7.a and 7.f-g (Irish Sea. Bristol Channel. Celtic Sea North)</t>
  </si>
  <si>
    <t>27.7.a ~ 27.7.f ~ 27.7.g</t>
  </si>
  <si>
    <t>Raja brachyura</t>
  </si>
  <si>
    <t>https://doi.org/10.17895/ices.advice.19754446.v1</t>
  </si>
  <si>
    <t>rjf.27.67</t>
  </si>
  <si>
    <t>Shagreen ray (Leucoraja fullonica) in subareas 6-7 (West of Scotland. southern Celtic Seas. English Channel)</t>
  </si>
  <si>
    <t>Leucoraja fullonica</t>
  </si>
  <si>
    <t>https://doi.org/10.17895/ices.advice.19754443.v1</t>
  </si>
  <si>
    <t>rji.27.67</t>
  </si>
  <si>
    <t>Sandy ray (Leucoraja circularis) in subareas 6-7 (West of Scotland. southern Celtic Seas. English Channel)</t>
  </si>
  <si>
    <t>Leucoraja circularis</t>
  </si>
  <si>
    <t>https://doi.org/10.17895/ices.advice.19754455.v1</t>
  </si>
  <si>
    <t>raj.27.89a</t>
  </si>
  <si>
    <t>Other rays and skates (Rajidae) in Subarea 8 and Division 9.a (Bay of Biscay and Atlantic Iberian waters)</t>
  </si>
  <si>
    <t>27.8.a ~ 27.8.b ~ 27.8.c ~ 27.8.d.1 ~ 27.8.d.2 ~ 27.8.e.1 ~ 27.8.e.2 ~ 27.9.a</t>
  </si>
  <si>
    <t>Rajidae</t>
  </si>
  <si>
    <t>https://doi.org/10.17895/ices.advice.19754413.v1</t>
  </si>
  <si>
    <t>Species-specific</t>
  </si>
  <si>
    <t>Rajiformes (indet.)</t>
  </si>
  <si>
    <t>rjh.27.7e</t>
  </si>
  <si>
    <t>Blonde ray (Raja brachyura) in Division 7.e (western English Channel)</t>
  </si>
  <si>
    <t>https://doi.org/10.17895/ices.advice.19754449.v1</t>
  </si>
  <si>
    <t>rju.27.8ab</t>
  </si>
  <si>
    <t>Undulate ray (Raja undulata) in divisions 8.a-b (northern and central Bay of Biscay)</t>
  </si>
  <si>
    <t>Raja undulata</t>
  </si>
  <si>
    <t>https://doi.org/10.17895/ices.advice.19754485.v1</t>
  </si>
  <si>
    <t>Fishing effort</t>
  </si>
  <si>
    <t>das</t>
  </si>
  <si>
    <t>rjc.27.8abd</t>
  </si>
  <si>
    <t>Thornback ray (Raja clavata) in divisions 8.a-b and 8.d (Bay of Biscay)</t>
  </si>
  <si>
    <t>27.8.a ~ 27.8.b ~ 27.8.d.1 ~ 27.8.d.2</t>
  </si>
  <si>
    <t>Raja clavata</t>
  </si>
  <si>
    <t>https://doi.org/10.17895/ices.advice.21261261.v1</t>
  </si>
  <si>
    <t>Index lower</t>
  </si>
  <si>
    <t>Index higher</t>
  </si>
  <si>
    <t>207.03</t>
  </si>
  <si>
    <t>691.76</t>
  </si>
  <si>
    <t>1399.83</t>
  </si>
  <si>
    <t>rje.27.7fg</t>
  </si>
  <si>
    <t>Small-eyed ray (Raja microocellata) in divisions 7.f and 7.g (Bristol Channel. Celtic Sea North)</t>
  </si>
  <si>
    <t>https://doi.org/10.17895/ices.advice.19754440.v1</t>
  </si>
  <si>
    <t>0.0954814</t>
  </si>
  <si>
    <t>0.416713715396364</t>
  </si>
  <si>
    <t>rjc.27.6</t>
  </si>
  <si>
    <t>Thornback ray (Raja clavata) in Subarea 6 (West of Scotland)</t>
  </si>
  <si>
    <t>27.6.a ~ 27.6.b.1 ~ 27.6.b.2</t>
  </si>
  <si>
    <t>https://doi.org/10.17895/ices.advice.19754422.v1</t>
  </si>
  <si>
    <t>kilogram per square kilometer</t>
  </si>
  <si>
    <t>rjc.27.7e</t>
  </si>
  <si>
    <t>Thornback ray (Raja clavata) in Division 7.e (western English Channel)</t>
  </si>
  <si>
    <t>https://doi.org/10.17895/ices.advice.19754428.v1</t>
  </si>
  <si>
    <t>rjh.27.9a</t>
  </si>
  <si>
    <t>Blonde ray (Raja brachyura) in Division 9.a (Atlantic Iberian waters)</t>
  </si>
  <si>
    <t>https://doi.org/10.17895/ices.advice.19754452.v1</t>
  </si>
  <si>
    <t>18.53</t>
  </si>
  <si>
    <t>sd</t>
  </si>
  <si>
    <t>rjm.27.8</t>
  </si>
  <si>
    <t>Spotted ray (Raja montagui) in  Subarea 8 (Bay of Biscay)</t>
  </si>
  <si>
    <t>27.8.a ~ 27.8.b ~ 27.8.c ~ 27.8.d.1 ~ 27.8.d.2 ~ 27.8.e.1 ~ 27.8.e.2</t>
  </si>
  <si>
    <t>Raja montagui</t>
  </si>
  <si>
    <t>https://doi.org/10.17895/ices.advice.19754464.v1</t>
  </si>
  <si>
    <t>rjm.27.67bj</t>
  </si>
  <si>
    <t>Spotted ray (Raja montagui) in Subarea 6 and divisions 7.b and 7.j (West of Scotland. west and southwest of Ireland)</t>
  </si>
  <si>
    <t>27.6.a ~ 27.6.b.1 ~ 27.6.b.2 ~ 27.7.b ~ 27.7.j.1 ~ 27.7.j.2</t>
  </si>
  <si>
    <t>https://doi.org/10.17895/ices.advice.19754458.v1</t>
  </si>
  <si>
    <t>rjc.27.8c</t>
  </si>
  <si>
    <t>Thornback ray (Raja clavata) in Division 8.c (Cantabrian Sea)</t>
  </si>
  <si>
    <t>https://doi.org/10.17895/ices.advice.19754431.v1</t>
  </si>
  <si>
    <t>rjn.27.8c</t>
  </si>
  <si>
    <t>Cuckoo ray (Leucoraja naevus) in Division 8.c (Cantabrian Sea)</t>
  </si>
  <si>
    <t>Leucoraja naevus</t>
  </si>
  <si>
    <t>https://doi.org/10.17895/ices.advice.19754473.v1</t>
  </si>
  <si>
    <t>ple.27.420</t>
  </si>
  <si>
    <t>Plaice (Pleuronectes platessa) in Subarea 4 (North Sea) and Subdivision 20 (Skagerrak)</t>
  </si>
  <si>
    <t>https://doi.org/10.17895/ices.advice.19453586.v1</t>
  </si>
  <si>
    <t>0.065277436</t>
  </si>
  <si>
    <t>0.079539265</t>
  </si>
  <si>
    <t>0.096917022</t>
  </si>
  <si>
    <t>dgs.27.nea</t>
  </si>
  <si>
    <t>Spurdog (Squalus acanthias) in subareas 1-10. 12 and 14 (the Northeast Atlantic and adjacent waters)</t>
  </si>
  <si>
    <t>Squalus acanthias</t>
  </si>
  <si>
    <t>https://doi.org/10.17895/ices.advice.19753588.v1</t>
  </si>
  <si>
    <t>0.0429543</t>
  </si>
  <si>
    <t>0.0484996</t>
  </si>
  <si>
    <t>0.0670475</t>
  </si>
  <si>
    <t>49300.8</t>
  </si>
  <si>
    <t>68013.6</t>
  </si>
  <si>
    <t>86726.4</t>
  </si>
  <si>
    <t>0.00226852</t>
  </si>
  <si>
    <t>0.00309468</t>
  </si>
  <si>
    <t>0.00392084</t>
  </si>
  <si>
    <t>rjm.27.7ae-h</t>
  </si>
  <si>
    <t>Spotted ray (Raja montagui) in divisions 7.a and 7.e-h (southern Celtic Seas and western English Channel)</t>
  </si>
  <si>
    <t>27.7.a ~ 27.7.e ~ 27.7.f ~ 27.7.g ~ 27.7.h</t>
  </si>
  <si>
    <t>https://doi.org/10.17895/ices.advice.19754461.v1</t>
  </si>
  <si>
    <t>0.248601332630641</t>
  </si>
  <si>
    <t>0.47505721</t>
  </si>
  <si>
    <t>0.735405278414664</t>
  </si>
  <si>
    <t>sol.27.7d</t>
  </si>
  <si>
    <t>Sole (Solea solea) in Division 7.d (eastern English Channel)</t>
  </si>
  <si>
    <t>https://doi.org/10.17895/ices.advice.19453820.v1</t>
  </si>
  <si>
    <t>0.3516993</t>
  </si>
  <si>
    <t>0.318254</t>
  </si>
  <si>
    <t>0.22973</t>
  </si>
  <si>
    <t>14305.13</t>
  </si>
  <si>
    <t>12649.46</t>
  </si>
  <si>
    <t>15366.62</t>
  </si>
  <si>
    <t>0.1717555</t>
  </si>
  <si>
    <t>0.2196096</t>
  </si>
  <si>
    <t>0.2807967</t>
  </si>
  <si>
    <t>mac.27.nea</t>
  </si>
  <si>
    <t>Mackerel (Scomber scombrus) in subareas 1-8 and 14 and Division 9.a (the Northeast Atlantic and adjacent waters)</t>
  </si>
  <si>
    <t>27.1.a ~ 27.1.b ~ 27.14.a ~ 27.14.b.1 ~ 27.14.b.2 ~ 27.2.a.1 ~ 27.2.a.2 ~ 27.2.b.1 ~ 27.2.b.2 ~ 27.3.a.20 ~ 27.3.a.21 ~ 27.3.b.23 ~ 27.3.c.22 ~ 27.3.d.24 ~ 27.3.d.25 ~ 27.3.d.26 ~ 27.3.d.27 ~ 27.3.d.28.1 ~ 27.3.d.28.2 ~ 27.3.d.29 ~ 27.3.d.30 ~ 27.3.d.31 ~ 27.3.d.32 ~ 27.4.a ~ 27.4.b ~ 27.4.c ~ 27.5.a.1 ~ 27.5.a.2 ~ 27.5.b.1.a ~ 27.5.b.1.b ~ 27.5.b.2 ~ 27.6.a ~ 27.6.b.1 ~ 27.6.b.2 ~ 27.7.a ~ 27.7.b ~ 27.7.c.1 ~ 27.7.c.2 ~ 27.7.d ~ 27.7.e ~ 27.7.f ~ 27.7.g ~ 27.7.h ~ 27.7.j.1 ~ 27.7.j.2 ~ 27.7.k.1 ~ 27.7.k.2 ~ 27.8.a ~ 27.8.b ~ 27.8.c ~ 27.8.d.1 ~ 27.8.d.2 ~ 27.8.e.1 ~ 27.8.e.2 ~ 27.9.a</t>
  </si>
  <si>
    <t>Scomber scombrus</t>
  </si>
  <si>
    <t>https://doi.org/10.17895/ices.advice.19772392.v1</t>
  </si>
  <si>
    <t>2.58e+006</t>
  </si>
  <si>
    <t>4313470.1</t>
  </si>
  <si>
    <t>1081540.49</t>
  </si>
  <si>
    <t>0.23497</t>
  </si>
  <si>
    <t>0.3081112</t>
  </si>
  <si>
    <t>0.4040196</t>
  </si>
  <si>
    <t>hom.27.2a4a5b6a7a-ce-k8</t>
  </si>
  <si>
    <t>Horse mackerel (Trachurus trachurus) in Subarea 8 and divisions 2.a. 4.a. 5.b. 6.a. 7.a-c.e-k (the Northeast Atlantic)</t>
  </si>
  <si>
    <t>https://doi.org/10.17895/ices.advice.19772383.v1</t>
  </si>
  <si>
    <t>0.074</t>
  </si>
  <si>
    <t>0.0489370924855734</t>
  </si>
  <si>
    <t>0.0850616</t>
  </si>
  <si>
    <t>0.121186107514427</t>
  </si>
  <si>
    <t>raj.27.67a-ce-k</t>
  </si>
  <si>
    <t>Other rays and skates (Rajiformes) in Subarea 6 and divisions 7.a-c and 7.e-k (Rockall. West of Scotland. Celtic Sea and western English Channel)</t>
  </si>
  <si>
    <t>27.6.a ~ 27.6.b.1 ~ 27.6.b.2 ~ 27.7.a ~ 27.7.b ~ 27.7.c.1 ~ 27.7.c.2 ~ 27.7.e ~ 27.7.f ~ 27.7.g ~ 27.7.h ~ 27.7.j.1 ~ 27.7.j.2 ~ 27.7.k.1 ~ 27.7.k.2</t>
  </si>
  <si>
    <t>Rajiformes</t>
  </si>
  <si>
    <t>https://doi.org/10.17895/ices.advice.19754410.v2</t>
  </si>
  <si>
    <t>rjc.27.7afg</t>
  </si>
  <si>
    <t>Thornback ray (Raja clavata) in divisions 7.a and 7.f-g (Irish Sea. Bristol Channel. Celtic Sea North)</t>
  </si>
  <si>
    <t>https://doi.org/10.17895/ices.advice.19754425.v1</t>
  </si>
  <si>
    <t>nep.fu.19</t>
  </si>
  <si>
    <t>Norway lobster (Nephrops norvegicus) in divisions 7.a. 7.g. and 7.j. Functional Unit 19 (Irish Sea. Celtic Sea. eastern part of southwest of Ireland)</t>
  </si>
  <si>
    <t>27.7.a ~ 27.7.g ~ 27.7.j.1 ~ 27.7.j.2</t>
  </si>
  <si>
    <t>https://doi.org/10.17895/ices.advice.19772416.v1</t>
  </si>
  <si>
    <t>UWTV_index</t>
  </si>
  <si>
    <t>rjn.27.9a</t>
  </si>
  <si>
    <t>Cuckoo ray (Leucoraja naevus) in Division 9.a (Atlantic Iberian waters)</t>
  </si>
  <si>
    <t>https://doi.org/10.17895/ices.advice.19754476.v1</t>
  </si>
  <si>
    <t>rjm.27.9a</t>
  </si>
  <si>
    <t>Spotted ray (Raja montagui) in Division 9.a (Atlantic Iberian waters)</t>
  </si>
  <si>
    <t>https://doi.org/10.17895/ices.advice.19754467.v1</t>
  </si>
  <si>
    <t>rju.27.7bj</t>
  </si>
  <si>
    <t>Undulate ray (Raja undulata) in divisions 7.b and 7.j (west and southwest of Ireland)</t>
  </si>
  <si>
    <t>27.7.b ~ 27.7.j.1 ~ 27.7.j.2</t>
  </si>
  <si>
    <t>https://doi.org/10.17895/ices.advice.19754479.v1</t>
  </si>
  <si>
    <t>nep.fu.2021</t>
  </si>
  <si>
    <t>Norway lobster (Nephrops norvegicus) in divisions 7.g and 7.h. Functional Units 20 and 21 (Celtic Sea)</t>
  </si>
  <si>
    <t>27.7.g ~ 27.7.h</t>
  </si>
  <si>
    <t>https://doi.org/10.17895/ices.advice.19772419.v1</t>
  </si>
  <si>
    <t>nep.fu.22</t>
  </si>
  <si>
    <t>Norway lobster (Nephrops norvegicus) in divisions 7.f and 7.g. Functional Unit 22 (Celtic Sea. Bristol Channel)</t>
  </si>
  <si>
    <t>https://doi.org/10.17895/ices.advice.19772422.v1</t>
  </si>
  <si>
    <t>rjc.27.9a</t>
  </si>
  <si>
    <t>Thornback ray (Raja clavata) in Division 9.a (Atlantic Iberian waters)</t>
  </si>
  <si>
    <t>https://doi.org/10.17895/ices.advice.19754434.v1</t>
  </si>
  <si>
    <t>nep.fu.16</t>
  </si>
  <si>
    <t>Norway lobster (Nephrops norvegicus) in divisions 7.b-c and 7.j-k. Functional Unit 16 (west and southwest of Ireland. Porcupine Bank)</t>
  </si>
  <si>
    <t>27.7.b ~ 27.7.c.1 ~ 27.7.c.2 ~ 27.7.j.1 ~ 27.7.j.2 ~ 27.7.k.1 ~ 27.7.k.2</t>
  </si>
  <si>
    <t>https://doi.org/10.17895/ices.advice.19772410.v1</t>
  </si>
  <si>
    <t>%</t>
  </si>
  <si>
    <t>nep.fu.3-4</t>
  </si>
  <si>
    <t>Norway lobster (Nephrops norvegicus) in Division 3.a. Functional units 3 and 4 (Skagerrak and Kattegat)</t>
  </si>
  <si>
    <t>https://doi.org/10.17895/ices.advice.19772431.v1</t>
  </si>
  <si>
    <t>rju.27.8c</t>
  </si>
  <si>
    <t>Undulate ray (Raja undulata) in Division 8.c (Cantabrian Sea)</t>
  </si>
  <si>
    <t>https://doi.org/10.17895/ices.advice.19754488.v1</t>
  </si>
  <si>
    <t>rju.27.9a</t>
  </si>
  <si>
    <t>Undulate ray (Raja undulata) in Division 9.a (Atlantic Iberian waters)</t>
  </si>
  <si>
    <t>https://doi.org/10.17895/ices.advice.19754491.v1</t>
  </si>
  <si>
    <t>nep.fu.13</t>
  </si>
  <si>
    <t>Norway lobster (Nephrops norvegicus) in Division 6.a. Functional Unit 13 (West of Scotland. the Firth of Clyde and Sound of Jura)</t>
  </si>
  <si>
    <t>https://doi.org/10.17895/ices.advice.19772401.v1</t>
  </si>
  <si>
    <t>nep.fu.7</t>
  </si>
  <si>
    <t>Norway lobster (Nephrops norvegicus) in Division 4.a. Functional Unit 7 (northern North Sea. Fladen Ground)</t>
  </si>
  <si>
    <t>27.4.a</t>
  </si>
  <si>
    <t>https://doi.org/10.17895/ices.advice.19772437.v1</t>
  </si>
  <si>
    <t>Number of individuals in billions (x1000000000)</t>
  </si>
  <si>
    <t>nep.fu.9</t>
  </si>
  <si>
    <t>Norway lobster (Nephrops norvegicus) in Division 4.a. Functional Unit 9 (central North Sea. Moray Firth)</t>
  </si>
  <si>
    <t>https://doi.org/10.17895/ices.advice.19772443.v1</t>
  </si>
  <si>
    <t>nep.fu.10</t>
  </si>
  <si>
    <t>Norway lobster (Nephrops norvegicus) in Division 4.a. Functional Unit 10 (northern North Sea. Noup)</t>
  </si>
  <si>
    <t>NA - The advice link for key 17562 was not found!</t>
  </si>
  <si>
    <t>nep.fu.34</t>
  </si>
  <si>
    <t>Norway lobster (Nephrops norvegicus) in Division 4.b. Functional Unit 34 (central North Sea. Devilâ€™s Hole)</t>
  </si>
  <si>
    <t>27.4.b</t>
  </si>
  <si>
    <t>https://doi.org/10.17895/ices.advice.21063112.v1</t>
  </si>
  <si>
    <t>490.84</t>
  </si>
  <si>
    <t>298.01</t>
  </si>
  <si>
    <t>683.67</t>
  </si>
  <si>
    <t>nep.fu.17</t>
  </si>
  <si>
    <t>Norway lobster (Nephrops norvegicus) in Division 7.b. Functional Unit 17 (west of Ireland. Aran grounds)</t>
  </si>
  <si>
    <t>27.7.b</t>
  </si>
  <si>
    <t>https://doi.org/10.17895/ices.advice.19772413.v1</t>
  </si>
  <si>
    <t>nep.fu.8</t>
  </si>
  <si>
    <t>Norway lobster (Nephrops norvegicus) in Division 4.b. Functional Unit 8 (central North Sea. Firth of Forth)</t>
  </si>
  <si>
    <t>https://doi.org/10.17895/ices.advice.19772440.v1</t>
  </si>
  <si>
    <t>nep.27.4outFU</t>
  </si>
  <si>
    <t>Norway lobster (Nephrops norvegicus) in Subarea 4. outside the Functional Units (North Sea)</t>
  </si>
  <si>
    <t>https://doi.org/10.17895/ices.advice.19453457.v1</t>
  </si>
  <si>
    <t>636.2</t>
  </si>
  <si>
    <t>678.1</t>
  </si>
  <si>
    <t>41.9</t>
  </si>
  <si>
    <t>nep.fu.5</t>
  </si>
  <si>
    <t>Norway lobster (Nephrops norvegicus) in divisions 4.b and 4.c. Functional Unit 5 (central and southern North Sea. Botney Cut-Silver Pit)</t>
  </si>
  <si>
    <t>https://doi.org/10.17895/ices.advice.19453547.v1</t>
  </si>
  <si>
    <t>nep.fu.6</t>
  </si>
  <si>
    <t>Norway lobster (Nephrops norvegicus) in Division 4.b. Functional Unit 6 (central North Sea. Farn Deeps)</t>
  </si>
  <si>
    <t>https://doi.org/10.17895/ices.advice.19772434.v1</t>
  </si>
  <si>
    <t>whb.27.1-91214</t>
  </si>
  <si>
    <t>Blue whiting (Micromesistius poutassou) in subareas 1-9. 12. and 14 (Northeast Atlantic and adjacent waters)</t>
  </si>
  <si>
    <t>27.1.a ~ 27.1.b ~ 27.12.a.1 ~ 27.12.a.2 ~ 27.12.a.3 ~ 27.12.a.4 ~ 27.12.b ~ 27.12.c ~ 27.14.a ~ 27.14.b.1 ~ 27.14.b.2 ~ 27.2.a.1 ~ 27.2.a.2 ~ 27.2.b.1 ~ 27.2.b.2 ~ 27.3.a ~ 27.3.b.23 ~ 27.3.c.22 ~ 27.3.d.24 ~ 27.3.d.25 ~ 27.3.d.26 ~ 27.3.d.27 ~ 27.3.d.28.1 ~ 27.3.d.28.2 ~ 27.3.d.29 ~ 27.3.d.30 ~ 27.3.d.31 ~ 27.3.d.32 ~ 27.4.a ~ 27.4.b ~ 27.4.c ~ 27.5.a.1 ~ 27.5.a.2 ~ 27.5.b.1.a ~ 27.5.b.1.b ~ 27.5.b.2 ~ 27.6.a ~ 27.6.b.1 ~ 27.6.b.2 ~ 27.7.a ~ 27.7.b ~ 27.7.c.1 ~ 27.7.c.2 ~ 27.7.d ~ 27.7.e ~ 27.7.f ~ 27.7.g ~ 27.7.h ~ 27.7.j.1 ~ 27.7.j.2 ~ 27.7.k.1 ~ 27.7.k.2 ~ 27.8.a ~ 27.8.b ~ 27.8.c ~ 27.8.d.1 ~ 27.8.d.2 ~ 27.8.e.1 ~ 27.8.e.2 ~ 27.9.a ~ 27.9.b.1 ~ 27.9.b.2</t>
  </si>
  <si>
    <t>Micromesistius poutassou</t>
  </si>
  <si>
    <t>https://doi.org/10.17895/ices.advice.21493974.v1</t>
  </si>
  <si>
    <t>2.25e+006</t>
  </si>
  <si>
    <t>had.27.6b</t>
  </si>
  <si>
    <t>Haddock (Melanogrammus aeglefinus) in Division 6.b (Rockall)</t>
  </si>
  <si>
    <t>https://doi.org/10.17895/ices.advice.19447952.v1</t>
  </si>
  <si>
    <t>93.5</t>
  </si>
  <si>
    <t>Length indicator</t>
  </si>
  <si>
    <t>nep.fu.32</t>
  </si>
  <si>
    <t>Norway lobster (Nephrops norvegicus) in Division 4.a. Functional Unit 32 (northern North Sea. Norway Deep)</t>
  </si>
  <si>
    <t>https://doi.org/10.17895/ices.advice.19453517.v1</t>
  </si>
  <si>
    <t>nep.fu.14</t>
  </si>
  <si>
    <t>Norway lobster (Nephrops norvegicus) in Division 7.a. Functional Unit 14 (Irish Sea. East)</t>
  </si>
  <si>
    <t>https://doi.org/10.17895/ices.advice.19772404.v3</t>
  </si>
  <si>
    <t>anf.27.3a46</t>
  </si>
  <si>
    <t>Anglerfish (Lophius budegassa. Lophius piscatorius) in subareas 4 and 6. and Division 3.a (North Sea. Rockall and West of Scotland. Skagerrak and Kattegat)</t>
  </si>
  <si>
    <t>https://doi.org/10.17895/ices.advice.19772359.v2</t>
  </si>
  <si>
    <t>0.869106710310966</t>
  </si>
  <si>
    <t>lez.27.6b</t>
  </si>
  <si>
    <t>Megrim (Lepidorhombus spp.) in Division 6.b (Rockall)</t>
  </si>
  <si>
    <t>https://doi.org/10.17895/ices.advice.19772389.v1</t>
  </si>
  <si>
    <t>0.800305408093927</t>
  </si>
  <si>
    <t>0.312213438990054</t>
  </si>
  <si>
    <t>0.671071559488726</t>
  </si>
  <si>
    <t>nep.fu.30</t>
  </si>
  <si>
    <t>Norway lobster (Nephrops norvegicus) in Division 9.a. Functional Unit 30 (Atlantic Iberian waters East and Gulf of Cadiz)</t>
  </si>
  <si>
    <t>https://doi.org/10.17895/ices.advice.19772428.v1</t>
  </si>
  <si>
    <t>HR</t>
  </si>
  <si>
    <t>nop.27.3a4</t>
  </si>
  <si>
    <t>Norway pout (Trisopterus esmarkii) in Subarea 4 and Division 3.a (North Sea. Skagerrak and Kattegat)</t>
  </si>
  <si>
    <t>Trisopterus esmarkii</t>
  </si>
  <si>
    <t>https://doi.org/10.17895/ices.advice.19772446.v1</t>
  </si>
  <si>
    <t>her.27.1-24a514a</t>
  </si>
  <si>
    <t>Herring (Clupea harengus) in subareas 1. 2. 5 and divisions 4.a and 14.a. Norwegian spring-spawning herring (the Northeast Atlantic and Arctic Ocean)</t>
  </si>
  <si>
    <t>27.1.a ~ 27.1.b ~ 27.14.a ~ 27.2.a.1 ~ 27.2.a.2 ~ 27.2.b.1 ~ 27.2.b.2 ~ 27.4.a ~ 27.5.a.1 ~ 27.5.a.2 ~ 27.5.b.1.a ~ 27.5.b.1.b ~ 27.5.b.2</t>
  </si>
  <si>
    <t>https://doi.org/10.17895/ices.advice.19772380.v1</t>
  </si>
  <si>
    <t>5-12+</t>
  </si>
  <si>
    <t>ele.2737.nea</t>
  </si>
  <si>
    <t>European eel (Anguilla anguilla) throughout its natural range</t>
  </si>
  <si>
    <t>27 ~ 37</t>
  </si>
  <si>
    <t>Anguilla anguilla</t>
  </si>
  <si>
    <t>https://doi.org/10.17895/ices.advice.19772374.v1</t>
  </si>
  <si>
    <t>1960-1979 mean</t>
  </si>
  <si>
    <t>Elsewhere Europe index</t>
  </si>
  <si>
    <t>North Sea Index</t>
  </si>
  <si>
    <t>Yellow eel Europe index</t>
  </si>
  <si>
    <t>Elsewhere Europe Index IC Lower</t>
  </si>
  <si>
    <t>Elsewhere Europe Index IC Upper</t>
  </si>
  <si>
    <t>North Sea Index IC Lower</t>
  </si>
  <si>
    <t>North Sea Index IC Upper</t>
  </si>
  <si>
    <t>Yellow Index IC Lower</t>
  </si>
  <si>
    <t>yellow Index IC Upper</t>
  </si>
  <si>
    <t>0.626595185556163</t>
  </si>
  <si>
    <t>0.292365568513453</t>
  </si>
  <si>
    <t>nep.fu.11</t>
  </si>
  <si>
    <t>Norway lobster (Nephrops norvegicus) in Division 6.a. Functional Unit 11 (West of Scotland. North Minch)</t>
  </si>
  <si>
    <t>https://doi.org/10.17895/ices.advice.19772395.v1</t>
  </si>
  <si>
    <t>2073.1</t>
  </si>
  <si>
    <t>2139.2</t>
  </si>
  <si>
    <t>nep.fu.12</t>
  </si>
  <si>
    <t>Norway lobster (Nephrops norvegicus) in Division 6.a. Functional Unit 12 (West of Scotland. South Minch)</t>
  </si>
  <si>
    <t>https://doi.org/10.17895/ices.advice.19772398.v1</t>
  </si>
  <si>
    <t>2780.6</t>
  </si>
  <si>
    <t>nep.fu.33</t>
  </si>
  <si>
    <t>Norway lobster (Nephrops norvegicus) in Division 4.b. Functional Unit 33 (central North Sea. Hornâ€™s Reef)</t>
  </si>
  <si>
    <t>https://doi.org/10.17895/ices.advice.19453532.v1</t>
  </si>
  <si>
    <t>Stock size</t>
  </si>
  <si>
    <t>nep.fu.2324</t>
  </si>
  <si>
    <t>Norway lobster (Nephrops norvegicus) in divisions 8.a and 8.b. Functional Units 23-24 (northern and central Bay of Biscay)</t>
  </si>
  <si>
    <t>https://doi.org/10.17895/ices.advice.19772425.v1</t>
  </si>
  <si>
    <t>Landings in number</t>
  </si>
  <si>
    <t>Total discards in number</t>
  </si>
  <si>
    <t>Removals in number</t>
  </si>
  <si>
    <t>Discard rate in number</t>
  </si>
  <si>
    <t>Dead discard rate in number</t>
  </si>
  <si>
    <t>Mean weight in landings</t>
  </si>
  <si>
    <t>Mean weight in discards</t>
  </si>
  <si>
    <t>44.9</t>
  </si>
  <si>
    <t>130.1</t>
  </si>
  <si>
    <t>105.9</t>
  </si>
  <si>
    <t>0.0231</t>
  </si>
  <si>
    <t>0.01063</t>
  </si>
  <si>
    <t>nep.fu.15</t>
  </si>
  <si>
    <t>Norway lobster (Nephrops norvegicus) in Division 7.a. Functional Unit 15 (Irish Sea. West)</t>
  </si>
  <si>
    <t>https://doi.org/10.17895/ices.advice.19772407.v1</t>
  </si>
  <si>
    <t>number of individuals</t>
  </si>
  <si>
    <t>rju.27.7de</t>
  </si>
  <si>
    <t>Undulate ray (Raja undulata) in divisions 7.d and 7.e (English Channel)</t>
  </si>
  <si>
    <t>https://doi.org/10.17895/ices.advice.19754482.v1</t>
  </si>
  <si>
    <t>0.801850209222375</t>
  </si>
  <si>
    <t>0.0203456238212017</t>
  </si>
  <si>
    <t>0.0810707045070449</t>
  </si>
  <si>
    <t>0.323040433020273</t>
  </si>
  <si>
    <t>0.1199</t>
  </si>
  <si>
    <t>https://doi.org/10.17895/ices.advice.21406881.v1</t>
  </si>
  <si>
    <t>https://doi.org/10.17895/ices.advice.21394104.v2</t>
  </si>
  <si>
    <t>0.07361</t>
  </si>
  <si>
    <t>0.09397</t>
  </si>
  <si>
    <t>pok.27.5b</t>
  </si>
  <si>
    <t>Saithe (Pollachius virens) in Division 5.b (Faroes grounds)</t>
  </si>
  <si>
    <t>cod.27.5b2</t>
  </si>
  <si>
    <t>Cod (Gadus morhua) in Subdivision 5.b.2 (Faroe Bank)</t>
  </si>
  <si>
    <t>27.5.b.2</t>
  </si>
  <si>
    <t>https://doi.org/10.17895/ices.advice.19772371.v1</t>
  </si>
  <si>
    <t>ane.27.8</t>
  </si>
  <si>
    <t>Anchovy (Engraulis encrasicolus) in Subarea 8 (Bay of Biscay)</t>
  </si>
  <si>
    <t>https://doi.org/10.17895/ices.advice.19772356.v1</t>
  </si>
  <si>
    <t>2+</t>
  </si>
  <si>
    <t>0.110217588366479</t>
  </si>
  <si>
    <t>0.149339657015371</t>
  </si>
  <si>
    <t>0.20596714169625</t>
  </si>
  <si>
    <t>pil.27.8abd</t>
  </si>
  <si>
    <t>Sardine (Sardina pilchardus) in divisions 8.a-b and 8.d (Bay of Biscay)</t>
  </si>
  <si>
    <t>Sardina pilchardus</t>
  </si>
  <si>
    <t>4283292.32</t>
  </si>
  <si>
    <t>5172967.68</t>
  </si>
  <si>
    <t>50716.1</t>
  </si>
  <si>
    <t>0.3772216</t>
  </si>
  <si>
    <t>0.598633</t>
  </si>
  <si>
    <t>0.8200444</t>
  </si>
  <si>
    <t>had.27.5b</t>
  </si>
  <si>
    <t>Haddock (Melanogrammus aeglefinus) in Division 5.b (Faroes grounds)</t>
  </si>
  <si>
    <t>https://doi.org/10.17895/ices.advice.19772377.v2</t>
  </si>
  <si>
    <t>pil.27.7</t>
  </si>
  <si>
    <t>Sardine (Sardina pilchardus) in Subarea 7 (Southern Celtic Seas. English Channel)</t>
  </si>
  <si>
    <t>27.7.a ~ 27.7.b ~ 27.7.c.1 ~ 27.7.c.2 ~ 27.7.d ~ 27.7.e ~ 27.7.f ~ 27.7.g ~ 27.7.h ~ 27.7.j.1 ~ 27.7.j.2 ~ 27.7.k.1 ~ 27.7.k.2</t>
  </si>
  <si>
    <t>https://doi.org/10.17895/ices.advice.19772449.v1</t>
  </si>
  <si>
    <t>cod.27.5b1</t>
  </si>
  <si>
    <t>Cod (Gadus morhua) in Subdivision 5.b.1 (Faroe Plateau)</t>
  </si>
  <si>
    <t>27.5.b.1.a ~ 27.5.b.1.b</t>
  </si>
  <si>
    <t>https://doi.org/10.17895/ices.advice.19772368.v1</t>
  </si>
  <si>
    <t>cap.27.2a514</t>
  </si>
  <si>
    <t>Capelin (Mallotus villosus) in subareas 5 and 14 and Division 2.a west of 5Â°W (Iceland and Faroes grounds. East Greenland. Jan Mayen area)</t>
  </si>
  <si>
    <t>27.14.a ~ 27.14.b.1 ~ 27.14.b.2 ~ 27.2.a.1 ~ 27.2.a.2 ~ 27.5.a.1 ~ 27.5.a.2 ~ 27.5.b.1.a ~ 27.5.b.1.b ~ 27.5.b.2</t>
  </si>
  <si>
    <t>Mallotus villosus</t>
  </si>
  <si>
    <t>https://doi.org/10.17895/ices.advice.19772365.v1</t>
  </si>
  <si>
    <t>jaa.27.10a2</t>
  </si>
  <si>
    <t>Blue jack mackerel (Trachurus picturatus) in Subdivision 10.a.2 (Azores grounds)</t>
  </si>
  <si>
    <t>27.10.a.2</t>
  </si>
  <si>
    <t>Trachurus picturatus</t>
  </si>
  <si>
    <t>PS (HC)</t>
  </si>
  <si>
    <t>PS (Bait)</t>
  </si>
  <si>
    <t>LL and HL</t>
  </si>
  <si>
    <t>Other</t>
  </si>
  <si>
    <t>Fishing Days (purse seine)</t>
  </si>
  <si>
    <t>fd</t>
  </si>
  <si>
    <t>PS Vessels</t>
  </si>
  <si>
    <t>Mackerel Fleet Vessels</t>
  </si>
  <si>
    <t>pil.27.8c9a</t>
  </si>
  <si>
    <t>Sardine (Sardina pilchardus) in divisions 8.c and 9.a (Cantabrian Sea and Atlantic Iberian waters)</t>
  </si>
  <si>
    <t>Biomass 1+</t>
  </si>
  <si>
    <t>0.065095127</t>
  </si>
  <si>
    <t>0.097531922</t>
  </si>
  <si>
    <t>0.129968717</t>
  </si>
  <si>
    <t>rjn.27.678abd</t>
  </si>
  <si>
    <t>Cuckoo ray (Leucoraja naevus) in subareas 6-7 and divisions 8.a-b and 8.d (West of Scotland. southern Celtic Seas. and western English Channel. Bay of Biscay)</t>
  </si>
  <si>
    <t>27.6.a ~ 27.6.b.1 ~ 27.6.b.2 ~ 27.7.a ~ 27.7.b ~ 27.7.c.1 ~ 27.7.c.2 ~ 27.7.d ~ 27.7.e ~ 27.7.f ~ 27.7.g ~ 27.7.h ~ 27.7.j.1 ~ 27.7.j.2 ~ 27.7.k.1 ~ 27.7.k.2 ~ 27.8.a ~ 27.8.b ~ 27.8.d.1 ~ 27.8.d.2</t>
  </si>
  <si>
    <t>0.157824492790558</t>
  </si>
  <si>
    <t>0.251195567606419</t>
  </si>
  <si>
    <t>0.399806215558995</t>
  </si>
  <si>
    <t>cod.27.21</t>
  </si>
  <si>
    <t>Cod (Gadus morhua) in Subdivision 21 (Kattegat)</t>
  </si>
  <si>
    <t>https://doi.org/10.17895/ices.advice.19447865.v1</t>
  </si>
  <si>
    <t>Relative Recruitment</t>
  </si>
  <si>
    <t>Stock Size: Relative</t>
  </si>
  <si>
    <t>Fishing pressure: Relative</t>
  </si>
  <si>
    <t>Relative</t>
  </si>
  <si>
    <t>0.221848661557903</t>
  </si>
  <si>
    <t>0.129723074929331</t>
  </si>
  <si>
    <t>0.118674505611972</t>
  </si>
  <si>
    <t>reb.27.14b</t>
  </si>
  <si>
    <t>Beaked redfish  (Sebastes mentella) in Division 14.b. demersal (Southeast Greenland)</t>
  </si>
  <si>
    <t>27.14.b.1 ~ 27.14.b.2</t>
  </si>
  <si>
    <t>Sebastes mentella</t>
  </si>
  <si>
    <t>https://doi.org/10.17895/ices.advice.19772464.v1</t>
  </si>
  <si>
    <t>reb.27.5a14</t>
  </si>
  <si>
    <t>Beaked redfish  (Sebastes mentella) in Subarea 14 and Division 5.a. Icelandic slope stock (East of Greenland. Iceland grounds)</t>
  </si>
  <si>
    <t>https://doi.org/10.17895/ices.advice.19772467.v1</t>
  </si>
  <si>
    <t>Spalte1</t>
  </si>
  <si>
    <t>MAX(L&amp;C)</t>
  </si>
  <si>
    <t>Percentage</t>
  </si>
  <si>
    <t>SUM Percentage</t>
  </si>
  <si>
    <t>http://www.ices.dk/sites/pub/Publication Reports/Advice/2017/2017/mac.27.nea.pdf</t>
  </si>
  <si>
    <t>per year</t>
  </si>
  <si>
    <t>http://www.ices.dk/sites/pub/Publication Reports/Advice/2017/2017/her.27.1-24a514a.pdf</t>
  </si>
  <si>
    <t>cod.27.1-2</t>
  </si>
  <si>
    <t>Cod (Gadus morhua) in subareas 1 and 2 (Northeast Arctic)</t>
  </si>
  <si>
    <t>http://www.ices.dk/sites/pub/Publication Reports/Advice/2017/2017/cod.27.1-2.pdf</t>
  </si>
  <si>
    <t>Capelin (Mallotus villosus) in subareas 5 and 14 and Division 2.a west of 5¬∞W (Iceland and Faroes grounds. East Greenland. Jan Mayen area)</t>
  </si>
  <si>
    <t>http://www.ices.dk/sites/pub/Publication Reports/Advice/2017/2017/cap.27.2a514.pdf</t>
  </si>
  <si>
    <t>Historical SSB</t>
  </si>
  <si>
    <t>model catch</t>
  </si>
  <si>
    <t>low</t>
  </si>
  <si>
    <t>high</t>
  </si>
  <si>
    <t>Blue whiting (Micromesistius poutassou) in subareas 1‚Äì9. 12. and 14 (Northeast Atlantic and adjacent waters)</t>
  </si>
  <si>
    <t>http://www.ices.dk/sites/pub/Publication Reports/Advice/2017/2017/whb.27.1-91214.pdf</t>
  </si>
  <si>
    <t>had.27.1-2</t>
  </si>
  <si>
    <t>Haddock (Melanogrammus aeglefinus) in subareas 1 and 2 (Northeast Arctic)</t>
  </si>
  <si>
    <t>http://www.ices.dk/sites/pub/Publication Reports/Advice/2017/2017/had.27.1-2.pdf</t>
  </si>
  <si>
    <t>cap.27.1-2</t>
  </si>
  <si>
    <t>Capelin (Mallotus villosus) in subareas 1 and 2 (Northeast Arctic). excluding Division 2.a west of 5¬∞W (Barents Sea capelin)</t>
  </si>
  <si>
    <t>http://www.ices.dk/sites/pub/Publication Reports/Advice/2017/2017/cap.27.1-2.pdf</t>
  </si>
  <si>
    <t>Immatures</t>
  </si>
  <si>
    <t>thousand tonnes</t>
  </si>
  <si>
    <t>Maturing stock</t>
  </si>
  <si>
    <t>http://www.ices.dk/sites/pub/Publication Reports/Advice/2017/2017/spr.27.22‚Äì32.pdf</t>
  </si>
  <si>
    <t>http://www.ices.dk/sites/pub/Publication Reports/Advice/2017/2017/cod.27.5a.pdf</t>
  </si>
  <si>
    <t>Harvest rate</t>
  </si>
  <si>
    <t>Horse mackerel (Trachurus trachurus) in Subarea 8 and divisions 2.a. 4.a. 5.b. 6.a. 7.a‚Äìc.e‚Äìk (the Northeast Atlantic)</t>
  </si>
  <si>
    <t>http://www.ices.dk/sites/pub/Publication Reports/Advice/2017/2017/hom.27.2a4a5b6a7a-ce-k8.pdf</t>
  </si>
  <si>
    <t>http://www.ices.dk/sites/pub/Publication Reports/Advice/2017/2017/pok.27.1-2.pdf</t>
  </si>
  <si>
    <t>http://www.ices.dk/sites/pub/Publication Reports/Advice/2017/2017/ple.27.420.pdf</t>
  </si>
  <si>
    <t>http://www.ices.dk/sites/pub/Publication Reports/Advice/2017/2017/her.27.3031.pdf</t>
  </si>
  <si>
    <t>Herring (Clupea harengus) in subdivisions 25‚Äì29 and 32. excluding the Gulf of Riga (central Baltic Sea)</t>
  </si>
  <si>
    <t>http://www.ices.dk/sites/pub/Publication Reports/Advice/2017/2017/her.27.25-2932.pdf</t>
  </si>
  <si>
    <t>Hake (Merluccius merluccius) in subareas 4. 6. and 7. and divisions 3.a. 8.a‚Äìb. and 8.d. Northern stock (Greater North Sea. Celtic Seas. and the northern Bay of Biscay)</t>
  </si>
  <si>
    <t>http://www.ices.dk/sites/pub/Publication Reports/Advice/2017/2017/hke.27.3a46-8abd.pdf</t>
  </si>
  <si>
    <t>boc.27.6-8</t>
  </si>
  <si>
    <t>Boarfish (Capros aper) in subareas 6‚Äì8 (Celtic Seas. English Channel. and Bay of Biscay)</t>
  </si>
  <si>
    <t>Capros aper</t>
  </si>
  <si>
    <t>http://www.ices.dk/sites/pub/Publication Reports/Advice/2017/2017/boc.27.6-8.pdf</t>
  </si>
  <si>
    <t>select units</t>
  </si>
  <si>
    <t>Select recruitment type</t>
  </si>
  <si>
    <t>NA</t>
  </si>
  <si>
    <t>index</t>
  </si>
  <si>
    <t>median</t>
  </si>
  <si>
    <t>http://www.ices.dk/sites/pub/Publication Reports/Advice/2017/2017/pok.27.3a46.pdf</t>
  </si>
  <si>
    <t>BMS</t>
  </si>
  <si>
    <t>spr.27.4</t>
  </si>
  <si>
    <t>Sprat (Sprattus sprattus) in Subarea 4 (North Sea)</t>
  </si>
  <si>
    <t>http://www.ices.dk/sites/pub/Publication Reports/Advice/2017/2017/spr.27.4.pdf</t>
  </si>
  <si>
    <t>http://www.ices.dk/sites/pub/Publication Reports/Advice/2017/2017/her.27.5a.pdf</t>
  </si>
  <si>
    <t>Cod (Gadus morhua) in subdivisions 24‚Äì32. eastern Baltic stock (eastern Baltic Sea)</t>
  </si>
  <si>
    <t>http://www.ices.dk/sites/pub/Publication Reports/Advice/2017/2017/cod.27.25-32.pdf</t>
  </si>
  <si>
    <t>No/hour</t>
  </si>
  <si>
    <t>Biomass Index</t>
  </si>
  <si>
    <t>kg/hour</t>
  </si>
  <si>
    <t>Relative Harvest rate</t>
  </si>
  <si>
    <t>Catch in SD 24</t>
  </si>
  <si>
    <t>http://www.ices.dk/sites/pub/Publication Reports/Advice/2017/2017/dab.27.3a4.pdf</t>
  </si>
  <si>
    <t>http://www.ices.dk/sites/pub/Publication Reports/Advice/2017/2017/pil.27.8c9a.pdf</t>
  </si>
  <si>
    <t>http://www.ices.dk/sites/pub/Publication Reports/Advice/2017/2017/pok.27.5a.pdf</t>
  </si>
  <si>
    <t>HR rate MSY</t>
  </si>
  <si>
    <t>Yield/SSB</t>
  </si>
  <si>
    <t>http://www.ices.dk/sites/pub/Publication Reports/Advice/2017/2017/had.27.5a.pdf</t>
  </si>
  <si>
    <t>Biomass 45+¬†cm</t>
  </si>
  <si>
    <t>HR 45+ cm</t>
  </si>
  <si>
    <t>http://www.ices.dk/sites/pub/Publication Reports/Advice/2017/2017/san.sa.1r.pdf</t>
  </si>
  <si>
    <t>http://www.ices.dk/sites/pub/Publication Reports/Advice/2017/2017/reg.27.561214.pdf</t>
  </si>
  <si>
    <t>http://www.ices.dk/sites/pub/Publication Reports/Advice/2017/2017/had.27.46a20.pdf</t>
  </si>
  <si>
    <t>http://www.ices.dk/sites/pub/Publication Reports/Advice/2017/2017/cod.27.47d20.pdf</t>
  </si>
  <si>
    <t>http://www.ices.dk/sites/pub/Publication Reports/Advice/2017/2017/san.sa.3r.pdf</t>
  </si>
  <si>
    <t>Herring (Clupea harengus) in subdivisions 20‚Äì24. spring spawners (Skagerrak. Kattegat. and western Baltic)</t>
  </si>
  <si>
    <t>http://www.ices.dk/sites/pub/Publication Reports/Advice/2017/2017/her.27.20-24.pdf</t>
  </si>
  <si>
    <t>http://www.ices.dk/sites/pub/Publication Reports/Advice/2017/2017/pok.27.5b.pdf</t>
  </si>
  <si>
    <t>cod.27.1-2coast</t>
  </si>
  <si>
    <t>Cod (Gadus morhua) in subareas 1 and 2 (Norwegian coastal waters cod)</t>
  </si>
  <si>
    <t>http://www.ices.dk/sites/pub/Publication Reports/Advice/2017/2017/cod.27.1-2coast.pdf</t>
  </si>
  <si>
    <t>Sardine (Sardina pilchardus) in divisions 8.a‚Äìb and 8.d (Bay of Biscay)</t>
  </si>
  <si>
    <t>http://www.ices.dk/sites/pub/Publication Reports/Advice/2017/2017/pil.27.8abd.pdf</t>
  </si>
  <si>
    <t>Relative SSB</t>
  </si>
  <si>
    <t>Relative F</t>
  </si>
  <si>
    <t>http://www.ices.dk/sites/pub/Publication Reports/Advice/2017/2017/ghl.27.561214.pdf</t>
  </si>
  <si>
    <t>http://www.ices.dk/sites/pub/Publication Reports/Advice/2017/2017/her.27.28.pdf</t>
  </si>
  <si>
    <t>http://www.ices.dk/sites/pub/Publication Reports/Advice/2017/2017/nop.27.3a4.pdf</t>
  </si>
  <si>
    <t>Whiting (Merlangius merlangus) in Subarea¬†4 and Division¬†7.d¬†(North¬†Sea and eastern¬†English Channel)</t>
  </si>
  <si>
    <t>http://www.ices.dk/sites/pub/Publication Reports/Advice/2017/2017/whg.27.47d.pdf</t>
  </si>
  <si>
    <t>http://www.ices.dk/sites/pub/Publication Reports/Advice/2017/2017/hom.27.9a.pdf</t>
  </si>
  <si>
    <t>her.27.6a7bc</t>
  </si>
  <si>
    <t>Herring (Clupea harengus) in divisions 6.a and 7.b‚Äìc (West of Scotland. West of Ireland)</t>
  </si>
  <si>
    <t>http://www.ices.dk/sites/pub/Publication Reports/Advice/2017/2017/her.27.6a7bc.pdf</t>
  </si>
  <si>
    <t>WG Catch</t>
  </si>
  <si>
    <t>pra.27.1-2</t>
  </si>
  <si>
    <t>Northern shrimp (Pandalus borealis) in subareas 1 and 2 (Northeast Arctic)</t>
  </si>
  <si>
    <t>http://www.ices.dk/sites/pub/Publication Reports/Advice/2017/2017/pra.27.1-2.pdf</t>
  </si>
  <si>
    <t>Herring (Clupea harengus) in divisions 7.a South of 52¬∞30‚ÄôN. 7.g‚Äìh. and 7.j‚Äìk (Irish Sea. Celtic Sea. and southwest of Ireland)</t>
  </si>
  <si>
    <t>http://www.ices.dk/sites/pub/Publication Reports/Advice/2017/2017/her.27.irls.pdf</t>
  </si>
  <si>
    <t>hom.27.3a4bc7d</t>
  </si>
  <si>
    <t>Horse mackerel (Trachurus trachurus) in divisions 3.a. 4.b‚Äìc. and 7.d (Skagerrak and Kattegat. southern and central North Sea. eastern English Channel)</t>
  </si>
  <si>
    <t>27.3.a ~ 27.4.b ~ 27.4.c ~ 27.7.d</t>
  </si>
  <si>
    <t>http://www.ices.dk/sites/pub/Publication Reports/Advice/2017/2017/hom.27.3a4bc7d.pdf</t>
  </si>
  <si>
    <t>n/hour</t>
  </si>
  <si>
    <t>select fishing pressure description</t>
  </si>
  <si>
    <t>ghl.27.1-2</t>
  </si>
  <si>
    <t>Greenland halibut (Reinhardtius hippoglossoides) in subareas 1 and 2 (Northeast Arctic)</t>
  </si>
  <si>
    <t>http://www.ices.dk/sites/pub/Publication Reports/Advice/2017/2017/ghl.27.1-2.pdf</t>
  </si>
  <si>
    <t>Megrim (Lepidorhombus whiffiagonis) in divisions 7.b‚Äìk. 8.a‚Äìb. and 8.d (west and southwest of Ireland. Bay of Biscay)</t>
  </si>
  <si>
    <t>http://www.ices.dk/sites/pub/Publication Reports/Advice/2017/2017/meg.27.7b-k8abd.pdf</t>
  </si>
  <si>
    <t>http://www.ices.dk/sites/pub/Publication Reports/Advice/2017/2017/hke.27.8c9a.pdf</t>
  </si>
  <si>
    <t>lin.27.3a4a6-91214</t>
  </si>
  <si>
    <t>Ling (Molva molva) in subareas 6-9. 12. and 14. and divisions 3.a and 4.a (Northeast Atlantic and Arctic Ocean)</t>
  </si>
  <si>
    <t>27.12.a.1 ~ 27.12.a.2 ~ 27.12.a.3 ~ 27.12.a.4 ~ 27.12.b ~ 27.12.c ~ 27.14.a ~ 27.14.b.1 ~ 27.14.b.2 ~ 27.3.a ~ 27.4.a ~ 27.6.a ~ 27.6.b.1 ~ 27.6.b.2 ~ 27.7.a ~ 27.7.b ~ 27.7.c.1 ~ 27.7.c.2 ~ 27.7.d ~ 27.7.e ~ 27.7.f ~ 27.7.g ~ 27.7.h ~ 27.7.j.1 ~ 27.7.j.2 ~ 27.7.k.1 ~ 27.7.k.2 ~ 27.8.a ~ 27.8.b ~ 27.8.c ~ 27.8.d.1 ~ 27.8.d.2 ~ 27.8.e.1 ~ 27.8.e.2 ~ 27.9.a ~ 27.9.b.1 ~ 27.9.b.2</t>
  </si>
  <si>
    <t>http://www.ices.dk/sites/pub/Publication Reports/Advice/2017/2017/lin.27.3a4a6-91214.pdf</t>
  </si>
  <si>
    <t>CPUE (Kg/1000 hooks)</t>
  </si>
  <si>
    <t>http://www.ices.dk/sites/pub/Publication Reports/Advice/2017/2017/aru.27.5b6a.pdf</t>
  </si>
  <si>
    <t>http://www.ices.dk/sites/pub/Publication Reports/Advice/2017/2017/ane.27.8.pdf</t>
  </si>
  <si>
    <t>http://www.ices.dk/sites/pub/Publication Reports/Advice/2017/2017/sol.27.4.pdf</t>
  </si>
  <si>
    <t>aru.27.123a4</t>
  </si>
  <si>
    <t>Greater silver smelt (Argentina silus) in subareas 1. 2. and 4. and in Division 3.a (Northeast Arctic. North Sea. Skagerrak and Kattegat)</t>
  </si>
  <si>
    <t>27.1.a ~ 27.1.b ~ 27.2.a.1 ~ 27.2.a.2 ~ 27.2.b.1 ~ 27.2.b.2 ~ 27.3.a ~ 27.4.a ~ 27.4.b ~ 27.4.c</t>
  </si>
  <si>
    <t>http://www.ices.dk/sites/pub/Publication Reports/Advice/2017/2017/aru.27.123a4.pdf</t>
  </si>
  <si>
    <t>Area 1:2</t>
  </si>
  <si>
    <t>Area 3</t>
  </si>
  <si>
    <t>Area 4</t>
  </si>
  <si>
    <t>Whiting (Merlangius merlangus) in divisions 7.b ‚Äìc and 7.e‚Äìk (southern Celtic Seas and eastern English Channel)</t>
  </si>
  <si>
    <t>http://www.ices.dk/sites/pub/Publication Reports/Advice/2017/2017/whg.27.7b-ce-k.pdf</t>
  </si>
  <si>
    <t>http://www.ices.dk/sites/pub/Publication Reports/Advice/2017/2017/reb.27.5a14.pdf</t>
  </si>
  <si>
    <t>http://www.ices.dk/sites/pub/Publication Reports/Advice/2017/2017/anf.27.3a46.pdf</t>
  </si>
  <si>
    <t>http://www.ices.dk/sites/pub/Publication Reports/Advice/2017/2017/lin.27.5a.pdf</t>
  </si>
  <si>
    <t>HR_pa</t>
  </si>
  <si>
    <t>HR_lim</t>
  </si>
  <si>
    <t>B75+</t>
  </si>
  <si>
    <t>Cod (Gadus morhua) in subdivisions 22‚Äì24. western Baltic stock (western Baltic Sea)</t>
  </si>
  <si>
    <t>http://www.ices.dk/sites/pub/Publication Reports/Advice/2017/2017/cod.27.22-24.pdf</t>
  </si>
  <si>
    <t>Recreational</t>
  </si>
  <si>
    <t>spr.27.67a-cf-k</t>
  </si>
  <si>
    <t>Sprat (Sprattus sprattus) in Subarea 6 and divisions 7.a-c and 7.f-k (West of Scotland. southern Celtic Seas)</t>
  </si>
  <si>
    <t>27.6.a ~ 27.6.b.1 ~ 27.6.b.2 ~ 27.7.a ~ 27.7.b ~ 27.7.c.1 ~ 27.7.c.2 ~ 27.7.f ~ 27.7.g ~ 27.7.h ~ 27.7.j.1 ~ 27.7.j.2 ~ 27.7.k.1 ~ 27.7.k.2</t>
  </si>
  <si>
    <t>http://www.ices.dk/sites/pub/Publication Reports/Advice/2017/2017/spr.27.67a‚Äìcf‚Äìk.pdf</t>
  </si>
  <si>
    <t>reb.27.1-2</t>
  </si>
  <si>
    <t>Beaked redfish  (Sebastes mentella) in subareas 1 and 2 (Northeast Arctic)</t>
  </si>
  <si>
    <t>http://www.ices.dk/sites/pub/Publication Reports/Advice/2017/2017/reb.27.1-2.pdf</t>
  </si>
  <si>
    <t>http://www.ices.dk/sites/pub/Publication Reports/Advice/2017/2017/cod.21.1.pdf</t>
  </si>
  <si>
    <t>Gillnet survey 2+3 yr old</t>
  </si>
  <si>
    <t>no/100hr</t>
  </si>
  <si>
    <t>http://www.ices.dk/sites/pub/Publication Reports/Advice/2017/2017/san.sa.2r.pdf</t>
  </si>
  <si>
    <t>http://www.ices.dk/sites/pub/Publication Reports/Advice/2017/2017/nep.fu.15.pdf</t>
  </si>
  <si>
    <t>Stock Size</t>
  </si>
  <si>
    <t>fle.27.2425</t>
  </si>
  <si>
    <t>Flounder (Platichthys flesus) in subdivisions 24 and 25 (west of Bornholm and southwestern central Baltic)</t>
  </si>
  <si>
    <t>http://www.ices.dk/sites/pub/Publication Reports/Advice/2017/2017/fle.27.2425.pdf</t>
  </si>
  <si>
    <t>spr.27.3a</t>
  </si>
  <si>
    <t>Sprat (Sprattus sprattus) in Division 3.a (Skagerrak and Kattegat)</t>
  </si>
  <si>
    <t>http://www.ices.dk/sites/pub/Publication Reports/Advice/2017/2017/spr.27.3a.pdf</t>
  </si>
  <si>
    <t>IBTS Q1 Age 1</t>
  </si>
  <si>
    <t>IBTS Q1 Age 2</t>
  </si>
  <si>
    <t>IBTS Q3 Age 1</t>
  </si>
  <si>
    <t>HERAS Age 1</t>
  </si>
  <si>
    <t>IBTS Q1 Age 1 anomaly</t>
  </si>
  <si>
    <t>IBTS Q1 Age 2 anomaly</t>
  </si>
  <si>
    <t>IBTS Q3 Age 1 anomaly</t>
  </si>
  <si>
    <t>HERAS Age 1 anomaly</t>
  </si>
  <si>
    <t>usk.27.1-2</t>
  </si>
  <si>
    <t>Tusk (Brosme brosme) in subareas 1 and 2 (Northeast Arctic)</t>
  </si>
  <si>
    <t>http://www.ices.dk/sites/pub/Publication Reports/Advice/2017/2017/usk.27.1-2.pdf</t>
  </si>
  <si>
    <t>http://www.ices.dk/sites/pub/Publication Reports/Advice/2017/2017/aru.27.5a14.pdf</t>
  </si>
  <si>
    <t>lin.27.1-2</t>
  </si>
  <si>
    <t>Ling (Molva molva) in subareas 1 and 2 (Northeast Arctic)</t>
  </si>
  <si>
    <t>http://www.ices.dk/sites/pub/Publication Reports/Advice/2017/2017/lin.27.1-2.pdf</t>
  </si>
  <si>
    <t>http://www.ices.dk/sites/pub/Publication Reports/Advice/2017/2017/nep.fu.3-4.pdf</t>
  </si>
  <si>
    <t>UW Tv index</t>
  </si>
  <si>
    <t>individuals</t>
  </si>
  <si>
    <t>Cod (Gadus morhua) in divisions 7.e‚Äìk (eastern English Channel and southern Celtic Seas)</t>
  </si>
  <si>
    <t>http://www.ices.dk/sites/pub/Publication Reports/Advice/2017/2017/cod.27.7e-k.pdf</t>
  </si>
  <si>
    <t>http://www.ices.dk/sites/pub/Publication Reports/Advice/2017/2017/usk.27.5a14.pdf</t>
  </si>
  <si>
    <t>B40+</t>
  </si>
  <si>
    <t>http://www.ices.dk/sites/pub/Publication Reports/Advice/2017/2017/nep.fu.13.pdf</t>
  </si>
  <si>
    <t>Percent</t>
  </si>
  <si>
    <t>MSYBtrigger Jura</t>
  </si>
  <si>
    <t>Low</t>
  </si>
  <si>
    <t>millions</t>
  </si>
  <si>
    <t>Stock Abundance Jura</t>
  </si>
  <si>
    <t>High</t>
  </si>
  <si>
    <t>http://www.ices.dk/sites/pub/Publication Reports/Advice/2017/2017/cod.27.5b1.pdf</t>
  </si>
  <si>
    <t>syc.27.8abd</t>
  </si>
  <si>
    <t>Lesser-spotted dogfish (Scyliorhinus canicula) in divisions 8.a‚Äìb and 8.d (Bay of Biscay)</t>
  </si>
  <si>
    <t>Scyliorhinus canicula</t>
  </si>
  <si>
    <t>http://www.ices.dk/sites/pub/Publication Reports/Advice/2017/2017/syc.27.8abd.pdf</t>
  </si>
  <si>
    <t>usk.27.3a45b6a7-912b</t>
  </si>
  <si>
    <t>Tusk (Brosme brosme) in subareas 4 and 7‚Äì9 and divisions 3.a. 5.b. 6.a. and 12.b (Northeast Atlantic)</t>
  </si>
  <si>
    <t>27.12.b ~ 27.3.a ~ 27.4.a ~ 27.4.b ~ 27.4.c ~ 27.5.b.1.a ~ 27.5.b.1.b ~ 27.5.b.2 ~ 27.6.a ~ 27.7.a ~ 27.7.b ~ 27.7.c.1 ~ 27.7.c.2 ~ 27.7.d ~ 27.7.e ~ 27.7.f ~ 27.7.g ~ 27.7.h ~ 27.7.j.1 ~ 27.7.j.2 ~ 27.7.k.1 ~ 27.7.k.2 ~ 27.8.a ~ 27.8.b ~ 27.8.c ~ 27.8.d.1 ~ 27.8.d.2 ~ 27.8.e.1 ~ 27.8.e.2 ~ 27.9.a ~ 27.9.b.1 ~ 27.9.b.2</t>
  </si>
  <si>
    <t>http://www.ices.dk/sites/pub/Publication Reports/Advice/2017/2017/usk.27.3a45b6a7-912b.pdf</t>
  </si>
  <si>
    <t>Pil.27.7</t>
  </si>
  <si>
    <t>http://www.ices.dk/sites/pub/Publication Reports/Advice/2017/2017/Pil.27.7.pdf</t>
  </si>
  <si>
    <t>http://www.ices.dk/sites/pub/Publication Reports/Advice/2017/2017/reb.27.14b.pdf</t>
  </si>
  <si>
    <t>http://www.ices.dk/sites/pub/Publication Reports/Advice/2017/2017/lin.27.5b.pdf</t>
  </si>
  <si>
    <t>Herring (Clupea harengus) in Division 7.a North of 52¬∞30‚ÄôN (Irish Sea)</t>
  </si>
  <si>
    <t>http://www.ices.dk/sites/pub/Publication Reports/Advice/2017/2017/her.27.nirs.pdf</t>
  </si>
  <si>
    <t>http://www.ices.dk/sites/pub/Publication Reports/Advice/2017/2017/cod.2127.1f14.pdf</t>
  </si>
  <si>
    <t>Fproxy</t>
  </si>
  <si>
    <t>Fproxy reference</t>
  </si>
  <si>
    <t>sd lower biomass index (German survey)</t>
  </si>
  <si>
    <t>1000 t</t>
  </si>
  <si>
    <t>biomass index (German survey)</t>
  </si>
  <si>
    <t>sd upper biomass index (German survey)</t>
  </si>
  <si>
    <t>http://www.ices.dk/sites/pub/Publication Reports/Advice/2017/2017/bli.27.5a14.pdf</t>
  </si>
  <si>
    <t>http://www.ices.dk/sites/pub/Publication Reports/Advice/2017/2017/sol.27.7d.pdf</t>
  </si>
  <si>
    <t>http://www.ices.dk/sites/pub/Publication Reports/Advice/2017/2017/spr.27.7de.pdf</t>
  </si>
  <si>
    <t>http://www.ices.dk/sites/pub/Publication Reports/Advice/2017/2017/nep.fu.7.pdf</t>
  </si>
  <si>
    <t>Abundance</t>
  </si>
  <si>
    <t>1000 million individuals</t>
  </si>
  <si>
    <t>Harvest Rate</t>
  </si>
  <si>
    <t>Sole (Solea solea) in divisions 8.a‚Äìb (northern and central Bay of Biscay)</t>
  </si>
  <si>
    <t>http://www.ices.dk/sites/pub/Publication Reports/Advice/2017/2017/sol.27.8ab.pdf</t>
  </si>
  <si>
    <t>F(ages 3-6)</t>
  </si>
  <si>
    <t>fle.27.3a4</t>
  </si>
  <si>
    <t>Flounder (Platichthys flesus) in Subarea 4 and Division 3.a (North Sea. Skagerrak and Kattegat)</t>
  </si>
  <si>
    <t>http://www.ices.dk/sites/pub/Publication Reports/Advice/2017/2017/fle.27.3a4.pdf</t>
  </si>
  <si>
    <t>http://www.ices.dk/sites/pub/Publication Reports/Advice/2017/2017/nep.fu.12.pdf</t>
  </si>
  <si>
    <t>http://www.ices.dk/sites/pub/Publication Reports/Advice/2017/2017/bss.27.4bc7ad-h.pdf</t>
  </si>
  <si>
    <t>fle.27.2628</t>
  </si>
  <si>
    <t>Flounder (Platichthys flesus) in subdivisions 26 and 28 (east of Gotland and Gulf of Gdansk)</t>
  </si>
  <si>
    <t>http://www.ices.dk/sites/pub/Publication Reports/Advice/2017/2017/fle.27.2628.pdf</t>
  </si>
  <si>
    <t>rng.27.5a10b12ac14b</t>
  </si>
  <si>
    <t>Roundnose grenadier (Coryphaenoides rupestris) in divisions 10.b and 12.c. and subdivisions 12.a.1. 14.b.1. and 5.a.1 (Oceanic Northeast Atlantic and northern Reykjanes Ridge)</t>
  </si>
  <si>
    <t>27.10.b ~ 27.12.a.1 ~ 27.12.c ~ 27.14.b.1 ~ 27.5.a.1</t>
  </si>
  <si>
    <t>http://www.ices.dk/sites/pub/Publication Reports/Advice/2017/2017/rng.27.5a10b12ac14b.pdf</t>
  </si>
  <si>
    <t>gur.27.3-8</t>
  </si>
  <si>
    <t>Red gurnard (Chelidonichthys cuculus) in subareas 3‚Äì8 (Northeast Atlantic)</t>
  </si>
  <si>
    <t>27.12.a.4 ~ 27.3.a.20 ~ 27.3.a.21 ~ 27.3.b.23 ~ 27.3.c.22 ~ 27.3.d.24 ~ 27.3.d.25 ~ 27.3.d.26 ~ 27.3.d.27 ~ 27.3.d.28.1 ~ 27.3.d.28.2 ~ 27.3.d.29 ~ 27.3.d.30 ~ 27.3.d.31 ~ 27.3.d.32 ~ 27.4.a ~ 27.4.b ~ 27.4.c ~ 27.5.a.1 ~ 27.5.a.2 ~ 27.5.b.1.a ~ 27.5.b.1.b ~ 27.5.b.2 ~ 27.6.a ~ 27.6.b.1 ~ 27.6.b.2 ~ 27.7.a ~ 27.7.b ~ 27.7.c.1 ~ 27.7.c.2 ~ 27.7.d ~ 27.7.e ~ 27.7.f ~ 27.7.g ~ 27.7.h ~ 27.7.j.1 ~ 27.7.j.2 ~ 27.7.k.1 ~ 27.7.k.2 ~ 27.8.a ~ 27.8.b ~ 27.8.c ~ 27.8.d.1 ~ 27.8.d.2 ~ 27.8.e.1 ~ 27.8.e.2</t>
  </si>
  <si>
    <t>Chelidonichthys cuculus</t>
  </si>
  <si>
    <t>http://www.ices.dk/sites/pub/Publication Reports/Advice/2017/2017/gur.27.3-8.pdf</t>
  </si>
  <si>
    <t>select stock size description</t>
  </si>
  <si>
    <t>http://www.ices.dk/sites/pub/Publication Reports/Advice/2017/2017/nep.fu.11.pdf</t>
  </si>
  <si>
    <t>Norway lobster (Nephrops norvegicus) in divisions 8.a and 8.b. Functional Units 23‚Äì24 (northern and central Bay of Biscay)</t>
  </si>
  <si>
    <t>http://www.ices.dk/sites/pub/Publication Reports/Advice/2017/2017/nep.fu.2324.pdf</t>
  </si>
  <si>
    <t>sdv.27.nea</t>
  </si>
  <si>
    <t>Smooth-hound (Mustelus spp.) in subareas 1-10. 12 and 14 (the Northeast Atlantic and adjacent waters)</t>
  </si>
  <si>
    <t>Mustelus asterias</t>
  </si>
  <si>
    <t>http://www.ices.dk/sites/pub/Publication Reports/Advice/2017/2017/sdv.27.nea.pdf</t>
  </si>
  <si>
    <t>N/hour</t>
  </si>
  <si>
    <t>Plaice (Pleuronectes platessa) in subdivisions 21‚Äì23 (Kattegat. Belt Seas. and the Sound)</t>
  </si>
  <si>
    <t>27.3.a ~ 27.3.b.23 ~ 27.3.c.22</t>
  </si>
  <si>
    <t>http://www.ices.dk/sites/pub/Publication Reports/Advice/2017/2017/ple.27.21-23.pdf</t>
  </si>
  <si>
    <t>http://www.ices.dk/sites/pub/Publication Reports/Advice/2017/2017/lez.27.4a6a.pdf</t>
  </si>
  <si>
    <t>http://www.ices.dk/sites/pub/Publication Reports/Advice/2017/2017/ple.27.7d.pdf</t>
  </si>
  <si>
    <t>http://www.ices.dk/sites/pub/Publication Reports/Advice/2017/2017/lem.27.3a47d.pdf</t>
  </si>
  <si>
    <t>syc.27.67a-ce-j</t>
  </si>
  <si>
    <t>Lesser-spotted dogfish (Scyliorhinus canicula) in Subarea 6 and divisions 7.a‚Äìc and 7.e‚Äìj  (West of Scotland. Irish Sea. southern Celtic Seas)</t>
  </si>
  <si>
    <t>27.6.a ~ 27.6.b.1 ~ 27.6.b.2 ~ 27.7.a ~ 27.7.b ~ 27.7.c.1 ~ 27.7.c.2 ~ 27.7.e ~ 27.7.f ~ 27.7.g ~ 27.7.h ~ 27.7.j.1 ~ 27.7.j.2</t>
  </si>
  <si>
    <t>http://www.ices.dk/sites/pub/Publication Reports/Advice/2017/2017/syc.27.67a-ce-j.pdf</t>
  </si>
  <si>
    <t>http://www.ices.dk/sites/pub/Publication Reports/Advice/2017/2017/nep.fu.6.pdf</t>
  </si>
  <si>
    <t>http://www.ices.dk/sites/pub/Publication Reports/Advice/2017/2017/had.27.5b.pdf</t>
  </si>
  <si>
    <t>Thousands</t>
  </si>
  <si>
    <t>Norway lobster (Nephrops norvegicus) in divisions 7.g and 7.f. Functional Unit 22 (Celtic Sea. Bristol Channel)</t>
  </si>
  <si>
    <t>http://www.ices.dk/sites/pub/Publication Reports/Advice/2017/2017/nep.fu.22.pdf</t>
  </si>
  <si>
    <t>http://www.ices.dk/sites/pub/Publication Reports/Advice/2017/2017/san.sa.4.pdf</t>
  </si>
  <si>
    <t>Seabass (Dicentrarchus labrax) in divisions 8.a‚Äìb (northern and central Bay of Biscay)</t>
  </si>
  <si>
    <t>http://www.ices.dk/sites/pub/Publication Reports/Advice/2017/2017/bss.27.8ab.pdf</t>
  </si>
  <si>
    <t>Fishing Pressure</t>
  </si>
  <si>
    <t>LPUE index</t>
  </si>
  <si>
    <t>kg/day</t>
  </si>
  <si>
    <t>syc.27.3a47d</t>
  </si>
  <si>
    <t>Lesser-spotted dogfish (Scyliorhinus canicula) in Subarea 4 and divisions 3.a and 7.d (North Sea. Skagerrak and Kattegat. eastern English Channel)</t>
  </si>
  <si>
    <t>http://www.ices.dk/sites/pub/Publication Reports/Advice/2017/2017/syc.27.3a47d.pdf</t>
  </si>
  <si>
    <t>dab.27.22-32</t>
  </si>
  <si>
    <t>Dab (Limanda limanda) in subdivisions 22‚Äì32 (Baltic Sea)</t>
  </si>
  <si>
    <t>http://www.ices.dk/sites/pub/Publication Reports/Advice/2017/2017/dab.27.22-32.pdf</t>
  </si>
  <si>
    <t>Brill (Scophthalmus rhombus) in Subarea 4 and divisions 3.a and 7.d‚Äìe (North Sea. Skagerrak and Kattegat. English Channel)</t>
  </si>
  <si>
    <t>http://www.ices.dk/sites/pub/Publication Reports/Advice/2017/2017/bll.27.3a47de.pdf</t>
  </si>
  <si>
    <t>mur.27.67a-ce-k89a</t>
  </si>
  <si>
    <t>Striped red mullet (Mullus surmuletus) in subareas 6 and 8. and divisions 7.a‚Äìc. 7.e‚Äìk. and 9.a (North Sea. Bay of Biscay. southern Celtic Seas. and Atlantic Iberian waters)</t>
  </si>
  <si>
    <t>27.6.a ~ 27.6.b.1 ~ 27.6.b.2 ~ 27.7.a ~ 27.7.b ~ 27.7.c.1 ~ 27.7.c.2 ~ 27.7.e ~ 27.7.f ~ 27.7.g ~ 27.7.h ~ 27.7.j.1 ~ 27.7.j.2 ~ 27.7.k.1 ~ 27.7.k.2 ~ 27.8.a ~ 27.8.b ~ 27.8.c ~ 27.8.d.1 ~ 27.8.d.2 ~ 27.8.e.1 ~ 27.8.e.2 ~ 27.9.a</t>
  </si>
  <si>
    <t>Mullus surmuletus</t>
  </si>
  <si>
    <t>http://www.ices.dk/sites/pub/Publication Reports/Advice/2017/2017/mur.27.67a-ce-k89a.pdf</t>
  </si>
  <si>
    <t>http://www.ices.dk/sites/pub/Publication Reports/Advice/2017/2017/nep.fu.8.pdf</t>
  </si>
  <si>
    <t>http://www.ices.dk/sites/pub/Publication Reports/Advice/2017/2017/wit.27.3a47d.pdf</t>
  </si>
  <si>
    <t>IBTS Q1</t>
  </si>
  <si>
    <t>IBTS Q3</t>
  </si>
  <si>
    <t>whg.27.89a</t>
  </si>
  <si>
    <t>Whiting (Merlangius merlangus) in Subarea 8 and Division 9.a (Bay of Biscay and Atlantic Iberian waters)</t>
  </si>
  <si>
    <t>http://www.ices.dk/sites/pub/Publication Reports/Advice/2017/2017/whg.27.89a.pdf</t>
  </si>
  <si>
    <t>Plaice (Pleuronectes platessa) in subdivisions 24‚Äì32 (Baltic Sea. excluding the Sound and Belt Seas)</t>
  </si>
  <si>
    <t>http://www.ices.dk/sites/pub/Publication Reports/Advice/2017/2017/ple.27.24-32.pdf</t>
  </si>
  <si>
    <t>http://www.ices.dk/sites/pub/Publication Reports/Advice/2017/2017/cod.27.6a.pdf</t>
  </si>
  <si>
    <t>rjc.27.3a47d</t>
  </si>
  <si>
    <t>Thornback ray (Raja clavata) in Subarea 4 and in divisions 3.a and 7.d (North Sea. Skagerrak. Kattegat. and eastern English Channel)</t>
  </si>
  <si>
    <t>http://www.ices.dk/sites/pub/Publication Reports/Advice/2017/2017/rjc.27.3a47d.pdf</t>
  </si>
  <si>
    <t>sho.27.89a</t>
  </si>
  <si>
    <t>Black-mouth dogfish (Galeus melastomus) in Subarea 8 and Division 9.a (Bay of Biscay and Atlantic Iberian waters)</t>
  </si>
  <si>
    <t>Galeus melastomus</t>
  </si>
  <si>
    <t>http://www.ices.dk/sites/pub/Publication Reports/Advice/2017/2017/sho.27.89a.pdf</t>
  </si>
  <si>
    <t>http://www.ices.dk/sites/pub/Publication Reports/Advice/2017/2017/ple.27.7a.pdf</t>
  </si>
  <si>
    <t>http://www.ices.dk/sites/pub/Publication Reports/Advice/2017/2017/ple.27.7e.pdf</t>
  </si>
  <si>
    <t>pol.27.89a</t>
  </si>
  <si>
    <t>Pollack (Pollachius pollachius) in Subarea 8 and Division 9.a (Bay of Biscay and Atlantic Iberian waters)</t>
  </si>
  <si>
    <t>http://www.ices.dk/sites/pub/Publication Reports/Advice/2017/2017/pol.27.89a.pdf</t>
  </si>
  <si>
    <t>whg.27.7a</t>
  </si>
  <si>
    <t>Whiting (Merlangius merlangus) in Division 7.a (Irish Sea)</t>
  </si>
  <si>
    <t>http://www.ices.dk/sites/pub/Publication Reports/Advice/2017/2017/whg.27.7a.pdf</t>
  </si>
  <si>
    <t>http://www.ices.dk/sites/pub/Publication Reports/Advice/2017/2017/mon.27.8c9a.pdf</t>
  </si>
  <si>
    <t>Age0</t>
  </si>
  <si>
    <t>http://www.ices.dk/sites/pub/Publication Reports/Advice/2017/2017/ldb.27.8c9a.pdf</t>
  </si>
  <si>
    <t>Norway lobster (Nephrops norvegicus) in divisions 7.b‚Äìc and 7.j‚Äìk. Functional Unit 16 (west and southwest of Ireland. Porcupine Bank)</t>
  </si>
  <si>
    <t>http://www.ices.dk/sites/pub/Publication Reports/Advice/2017/2017/nep.fu.16.pdf</t>
  </si>
  <si>
    <t>http://www.ices.dk/sites/pub/Publication Reports/Advice/2017/2017/nep.fu.17.pdf</t>
  </si>
  <si>
    <t>http://www.ices.dk/sites/pub/Publication Reports/Advice/2017/2017/fle.27.2223.pdf</t>
  </si>
  <si>
    <t>http://www.ices.dk/sites/pub/Publication Reports/Advice/2017/2017/nep.fu.2021.pdf</t>
  </si>
  <si>
    <t>http://www.ices.dk/sites/pub/Publication Reports/Advice/2017/2017/ank.27.8c9a.pdf</t>
  </si>
  <si>
    <t>Total biomass/Bmsy</t>
  </si>
  <si>
    <t>bli.27.nea</t>
  </si>
  <si>
    <t>Blue ling (Molva dypterygia) in subareas 1. 2. 8. 9. and 12. and divisions 3.a and 4.a (other areas)</t>
  </si>
  <si>
    <t>27.1.a ~ 27.1.b ~ 27.12.a.1 ~ 27.12.a.2 ~ 27.12.a.3 ~ 27.12.a.4 ~ 27.12.b ~ 27.12.c ~ 27.2.a.1 ~ 27.2.a.2 ~ 27.2.b.1 ~ 27.2.b.2 ~ 27.3.a ~ 27.4.a ~ 27.8.a ~ 27.8.b ~ 27.8.c ~ 27.8.d.1 ~ 27.8.d.2 ~ 27.8.e.1 ~ 27.8.e.2 ~ 27.9.a ~ 27.9.b.1 ~ 27.9.b.2</t>
  </si>
  <si>
    <t>http://www.ices.dk/sites/pub/Publication Reports/Advice/2017/2017/bli.27.nea.pdf</t>
  </si>
  <si>
    <t>area 1</t>
  </si>
  <si>
    <t>area 2</t>
  </si>
  <si>
    <t>area 3</t>
  </si>
  <si>
    <t>area 4</t>
  </si>
  <si>
    <t>area 12</t>
  </si>
  <si>
    <t>http://www.ices.dk/sites/pub/Publication Reports/Advice/2017/2017/sol.27.7fg.pdf</t>
  </si>
  <si>
    <t>syc.27.8c9a</t>
  </si>
  <si>
    <t>Lesser-spotted dogfish (Scyliorhinus canicula) in divisions 8.c and 9.a (Cantabrian Sea and Atlantic Iberian waters)</t>
  </si>
  <si>
    <t>http://www.ices.dk/sites/pub/Publication Reports/Advice/2017/2017/syc.27.8c9a.pdf</t>
  </si>
  <si>
    <t>Recruitment (age 0)</t>
  </si>
  <si>
    <t>http://www.ices.dk/sites/pub/Publication Reports/Advice/2017/2017/cod.27.7a.pdf</t>
  </si>
  <si>
    <t>http://www.ices.dk/sites/pub/Publication Reports/Advice/2017/2017/sol.27.7e.pdf</t>
  </si>
  <si>
    <t>Norway lobster (Nephrops norvegicus) in Division 4.b. Functional Unit 9 (central North Sea. Moray Firth)</t>
  </si>
  <si>
    <t>http://www.ices.dk/sites/pub/Publication Reports/Advice/2017/2017/nep.fu.9.pdf</t>
  </si>
  <si>
    <t>http://www.ices.dk/sites/pub/Publication Reports/Advice/2017/2017/nep.fu.19.pdf</t>
  </si>
  <si>
    <t>http://www.ices.dk/sites/pub/Publication Reports/Advice/2017/2017/had.27.6b.pdf</t>
  </si>
  <si>
    <t>mur.27.3a47d</t>
  </si>
  <si>
    <t>Striped red mullet (Mullus surmuletus) in Subarea 4 and divisions 7.d and 3.a (North Sea. eastern English Channel. Skagerrak and Kattegat)</t>
  </si>
  <si>
    <t>http://www.ices.dk/sites/pub/Publication Reports/Advice/2017/2017/mur.27.3a47d.pdf</t>
  </si>
  <si>
    <t>bss.27.8c9a</t>
  </si>
  <si>
    <t>Seabass (Dicentrarchus labrax) in divisions 8.c and 9.a (southern Bay of Biscay and Atlantic Iberian waters)</t>
  </si>
  <si>
    <t>http://www.ices.dk/sites/pub/Publication Reports/Advice/2017/2017/bss.27.8c9a.pdf</t>
  </si>
  <si>
    <t>sbr-x</t>
  </si>
  <si>
    <t>Red (=blackspot) seabream (Pagellus bogaraveo) in Subarea X (Azores region)</t>
  </si>
  <si>
    <t>http://www.ices.dk/sites/pub/Publication Reports/Advice/2017/2017/sbr-x.pdf</t>
  </si>
  <si>
    <t>Stock Size: SSB</t>
  </si>
  <si>
    <t>Fishing Pressure: F</t>
  </si>
  <si>
    <t>Abundance index</t>
  </si>
  <si>
    <t>nep.27.4outfu</t>
  </si>
  <si>
    <t>http://www.ices.dk/sites/pub/Publication Reports/Advice/2017/2017/nep.27.4outfu.pdf</t>
  </si>
  <si>
    <t>http://www.ices.dk/sites/pub/Publication Reports/Advice/2017/2017/nep.fu.14.pdf</t>
  </si>
  <si>
    <t>gag.27.nea</t>
  </si>
  <si>
    <t>Tope (Galeorhinus galeus) in subareas 1-10. 12 and 14 (the Northeast Atlantic and adjacent waters)</t>
  </si>
  <si>
    <t>Galeorhinus galeus</t>
  </si>
  <si>
    <t>http://www.ices.dk/sites/pub/Publication Reports/Advice/2017/2017/gag.27.nea.pdf</t>
  </si>
  <si>
    <t>http://www.ices.dk/sites/pub/Publication Reports/Advice/2017/2017/ple.27.7fg.pdf</t>
  </si>
  <si>
    <t>IRGFS 7.g</t>
  </si>
  <si>
    <t>kg/minute</t>
  </si>
  <si>
    <t>UK Q3 BT 7.f</t>
  </si>
  <si>
    <t>kg/km</t>
  </si>
  <si>
    <t>nep.27.6aoutfu</t>
  </si>
  <si>
    <t>Norway lobster (Nephrops norvegicus) in Division 6.a. outside the Functional Units (West of Scotland)</t>
  </si>
  <si>
    <t>http://www.ices.dk/sites/pub/Publication Reports/Advice/2017/2017/nep.27.6aoutfu.pdf</t>
  </si>
  <si>
    <t>tur.27.22-32</t>
  </si>
  <si>
    <t>Turbot (Scophthalmus maximus) in subdivisions 22-32 (Baltic Sea)</t>
  </si>
  <si>
    <t>http://www.ices.dk/sites/pub/Publication Reports/Advice/2017/2017/tur.27.22-32.pdf</t>
  </si>
  <si>
    <t>Sole (Solea solea) in subdivisions 20‚Äì24 (Skagerrak and Kattegat. western Baltic Sea)</t>
  </si>
  <si>
    <t>http://www.ices.dk/sites/pub/Publication Reports/Advice/2017/2017/sol.27.20-24.pdf</t>
  </si>
  <si>
    <t>http://www.ices.dk/sites/pub/Publication Reports/Advice/2017/2017/whg.27.3a.pdf</t>
  </si>
  <si>
    <t>cod.21.1a-e</t>
  </si>
  <si>
    <t>Cod (Gadus morhua) in NAFO divisions 1.A‚ÄìE. offshore (West Greenland)</t>
  </si>
  <si>
    <t>http://www.ices.dk/sites/pub/Publication Reports/Advice/2017/2017/cod.21.1a-e.pdf</t>
  </si>
  <si>
    <t>lower sd german survey</t>
  </si>
  <si>
    <t>biomass index german survey</t>
  </si>
  <si>
    <t>upper sd German survey</t>
  </si>
  <si>
    <t>nep.27.7outfu</t>
  </si>
  <si>
    <t>Norway lobster (Nephrops norvegicus) in Subarea 7. outside the Functional Units (southern Celtic Seas. southwest of Ireland)</t>
  </si>
  <si>
    <t>http://www.ices.dk/sites/pub/Publication Reports/Advice/2017/2017/nep.27.7outfu.pdf</t>
  </si>
  <si>
    <t>rjm.27.3a47d</t>
  </si>
  <si>
    <t>Spotted ray (Raja montagui) in Subarea 4 and divisions 3.a and 7.d (North Sea. Skagerrak. Kattegat. and eastern English Channel)</t>
  </si>
  <si>
    <t>http://www.ices.dk/sites/pub/Publication Reports/Advice/2017/2017/rjm.27.3a47d.pdf</t>
  </si>
  <si>
    <t>http://www.ices.dk/sites/pub/Publication Reports/Advice/2017/2017/meg.27.8c9a.pdf</t>
  </si>
  <si>
    <t>trs.27.22-32</t>
  </si>
  <si>
    <t>Sea trout (Salmo trutta) in subdivisions 22‚Äì32 (Baltic Sea)</t>
  </si>
  <si>
    <t>Salmo trutta</t>
  </si>
  <si>
    <t>http://www.ices.dk/sites/pub/Publication Reports/Advice/2017/2017/trs.27.22-32.pdf</t>
  </si>
  <si>
    <t>FI (SD:30-31)</t>
  </si>
  <si>
    <t>(n/100m2)</t>
  </si>
  <si>
    <t>SE (SD: 30-31)</t>
  </si>
  <si>
    <t>EE (SD: 32)</t>
  </si>
  <si>
    <t>FI (SD: 32)</t>
  </si>
  <si>
    <t>RU (SD: 32)</t>
  </si>
  <si>
    <t>EE (SD: 26-29)</t>
  </si>
  <si>
    <t>LT (SD: 26-29)</t>
  </si>
  <si>
    <t>LV (SD: 26-29)</t>
  </si>
  <si>
    <t>PL (SD: 26-29)</t>
  </si>
  <si>
    <t>SE (SD: 26-29)</t>
  </si>
  <si>
    <t>DK (SD: 22-25)</t>
  </si>
  <si>
    <t>PL (SD: 22-25)</t>
  </si>
  <si>
    <t>SE (SD: 22-25)</t>
  </si>
  <si>
    <t>GER (SD: 22-25)</t>
  </si>
  <si>
    <t>ple.27.89a</t>
  </si>
  <si>
    <t>Plaice (Pleuronectes platessa) in Subarea 8 and Division 9.a (Bay of Biscay and Atlantic Iberian waters)</t>
  </si>
  <si>
    <t>http://www.ices.dk/sites/pub/Publication Reports/Advice/2017/2017/ple.27.89a.pdf</t>
  </si>
  <si>
    <t>http://www.ices.dk/sites/pub/Publication Reports/Advice/2017/2017/cod.27.21.pdf</t>
  </si>
  <si>
    <t>nep.fu.2829</t>
  </si>
  <si>
    <t>Norway lobster (Nephrops norvegicus) in Division 9.a. Functional Units 28‚Äì29 (Atlantic Iberian waters East and southwestern and southern Portugal)</t>
  </si>
  <si>
    <t>http://www.ices.dk/sites/pub/Publication Reports/Advice/2017/2017/nep.fu.2829.pdf</t>
  </si>
  <si>
    <t>standardized CPUE</t>
  </si>
  <si>
    <t>Surveys Male Mean Length</t>
  </si>
  <si>
    <t>mm</t>
  </si>
  <si>
    <t>Surveys Female Mean Length</t>
  </si>
  <si>
    <t>Landings Male Mean Length</t>
  </si>
  <si>
    <t>Landings Female Mean Length</t>
  </si>
  <si>
    <t>F/Fmsy proxy females</t>
  </si>
  <si>
    <t>year-1</t>
  </si>
  <si>
    <t>F/Fmsy proxy males</t>
  </si>
  <si>
    <t>http://www.ices.dk/sites/pub/Publication Reports/Advice/2017/2017/lez.27.6b.pdf</t>
  </si>
  <si>
    <t>F/FMSY</t>
  </si>
  <si>
    <t>B/BMSY</t>
  </si>
  <si>
    <t>B/Bmsy_lower</t>
  </si>
  <si>
    <t>B/Bmsy_upper</t>
  </si>
  <si>
    <t>san.sa.6</t>
  </si>
  <si>
    <t>Sandeel (Ammodytes spp.) in subdivisions 20-22. Sandeel Area 6 (Kattegat)</t>
  </si>
  <si>
    <t>http://www.ices.dk/sites/pub/Publication Reports/Advice/2017/2017/san.sa.6.pdf</t>
  </si>
  <si>
    <t>rjh.27.4c7d</t>
  </si>
  <si>
    <t>Blonde ray (Raja brachyura) in divisions 4.c and 7.d (southern North Sea and eastern English Channel)</t>
  </si>
  <si>
    <t>27.4.c ~ 27.7.d</t>
  </si>
  <si>
    <t>http://www.ices.dk/sites/pub/Publication Reports/Advice/2017/2017/rjh.27.4c7d.pdf</t>
  </si>
  <si>
    <t>fle.27.2729-32</t>
  </si>
  <si>
    <t>Flounder (Platichthys flesus) in subdivisions 27 and 29‚Äì32 (northern central and northern Baltic Sea)</t>
  </si>
  <si>
    <t>http://www.ices.dk/sites/pub/Publication Reports/Advice/2017/2017/fle.27.2729-32.pdf</t>
  </si>
  <si>
    <t>Kg/day</t>
  </si>
  <si>
    <t>http://www.ices.dk/sites/pub/Publication Reports/Advice/2017/2017/tur.27.3a.pdf</t>
  </si>
  <si>
    <t>IBTS Q3 biomass index</t>
  </si>
  <si>
    <t>rjn.27.3a4</t>
  </si>
  <si>
    <t>Cuckoo ray (Leucoraja naevus) in Subarea 4 and Division 3.a (North Sea. Skagerrak and Kattegat)</t>
  </si>
  <si>
    <t>http://www.ices.dk/sites/pub/Publication Reports/Advice/2017/2017/rjn.27.3a4.pdf</t>
  </si>
  <si>
    <t>http://www.ices.dk/sites/pub/Publication Reports/Advice/2017/2017/nep.fu.30.pdf</t>
  </si>
  <si>
    <t>Stock Abundance</t>
  </si>
  <si>
    <t>Mean Weight in landings</t>
  </si>
  <si>
    <t>gr</t>
  </si>
  <si>
    <t>raj.27.1012</t>
  </si>
  <si>
    <t>Rays and skates (Rajidae) (mainly thornback ray (Raja clavata)) in subareas 10 and 12 (Azores grounds and north of Azores)</t>
  </si>
  <si>
    <t>27.10.a.1 ~ 27.10.a.2 ~ 27.10.b ~ 27.12.a.1 ~ 27.12.a.2 ~ 27.12.a.3 ~ 27.12.a.4 ~ 27.12.b ~ 27.12.c</t>
  </si>
  <si>
    <t>http://www.ices.dk/sites/pub/Publication Reports/Advice/2017/2017/raj.27.1012.pdf</t>
  </si>
  <si>
    <t>rng.27.1245a8914ab</t>
  </si>
  <si>
    <t>Roundnose grenadier (Coryphaenoides rupestris) in subareas 1. 2. 4. 8. and 9. Division 14.a. and in Subdivisions 14.b.2 and 5.a.2 (Northeast Atlantic and Arctic Ocean)</t>
  </si>
  <si>
    <t>27.1.a ~ 27.1.b ~ 27.14.a ~ 27.14.b.2 ~ 27.2.a.1 ~ 27.2.a.2 ~ 27.2.b.1 ~ 27.2.b.2 ~ 27.4.a ~ 27.4.b ~ 27.4.c ~ 27.5.a.2 ~ 27.8.a ~ 27.8.b ~ 27.8.c ~ 27.8.d.1 ~ 27.8.d.2 ~ 27.8.e.1 ~ 27.8.e.2 ~ 27.9.a ~ 27.9.b.1 ~ 27.9.b.2</t>
  </si>
  <si>
    <t>http://www.ices.dk/sites/pub/Publication Reports/Advice/2017/2017/rng.27.1245a8914ab.pdf</t>
  </si>
  <si>
    <t>sol.27.7bc</t>
  </si>
  <si>
    <t>Sole (Solea solea) in divisions 7.b and 7.c (West of Ireland)</t>
  </si>
  <si>
    <t>27.7.b ~ 27.7.c.1 ~ 27.7.c.2</t>
  </si>
  <si>
    <t>http://www.ices.dk/sites/pub/Publication Reports/Advice/2017/2017/sol.27.7bc.pdf</t>
  </si>
  <si>
    <t>aru.27.6b7-1012</t>
  </si>
  <si>
    <t>Greater silver smelt (Argentina silus) in subareas 7‚Äì10 and 12. and Division 6.b (other areas)</t>
  </si>
  <si>
    <t>27.10.a.1 ~ 27.10.a.2 ~ 27.10.b ~ 27.12.a.1 ~ 27.12.a.2 ~ 27.12.a.3 ~ 27.12.a.4 ~ 27.12.b ~ 27.12.c ~ 27.6.b.1 ~ 27.6.b.2 ~ 27.7.a ~ 27.7.b ~ 27.7.c.1 ~ 27.7.c.2 ~ 27.7.d ~ 27.7.e ~ 27.7.f ~ 27.7.g ~ 27.7.h ~ 27.7.j.1 ~ 27.7.j.2 ~ 27.7.k.1 ~ 27.7.k.2 ~ 27.8.a ~ 27.8.b ~ 27.8.c ~ 27.8.d.1 ~ 27.8.d.2 ~ 27.8.e.1 ~ 27.8.e.2 ~ 27.9.a ~ 27.9.b.1 ~ 27.9.b.2</t>
  </si>
  <si>
    <t>http://www.ices.dk/sites/pub/Publication Reports/Advice/2017/2017/aru.27.6b7-1012.pdf</t>
  </si>
  <si>
    <t>bll.27.22-32</t>
  </si>
  <si>
    <t>Brill (Scophthalmus rhombus) in subdivisions 22‚Äì32 (Baltic Sea)</t>
  </si>
  <si>
    <t>http://www.ices.dk/sites/pub/Publication Reports/Advice/2017/2017/bll.27.22-32.pdf</t>
  </si>
  <si>
    <t>Density Index</t>
  </si>
  <si>
    <t>ple.27.7bc</t>
  </si>
  <si>
    <t>Plaice (Pleuronectes platessa) in divisions 7.b‚Äìc (West of Ireland)</t>
  </si>
  <si>
    <t>http://www.ices.dk/sites/pub/Publication Reports/Advice/2017/2017/ple.27.7bc.pdf</t>
  </si>
  <si>
    <t>cod.27.6b</t>
  </si>
  <si>
    <t>Cod (Gadus morhua) in Division 6.b (Rockall)</t>
  </si>
  <si>
    <t>http://www.ices.dk/sites/pub/Publication Reports/Advice/2017/2017/cod.27.6b.pdf</t>
  </si>
  <si>
    <t>rjh.27.4a6</t>
  </si>
  <si>
    <t>Blonde ray (Raja brachyura) in Subarea 6 and Division 4.a (North Sea and West of Scotland)</t>
  </si>
  <si>
    <t>27.4.a ~ 27.6.a ~ 27.6.b.1 ~ 27.6.b.2</t>
  </si>
  <si>
    <t>http://www.ices.dk/sites/pub/Publication Reports/Advice/2017/2017/rjh.27.4a6.pdf</t>
  </si>
  <si>
    <t>bss.27.6a7bj</t>
  </si>
  <si>
    <t>Seabass (Dicentrarchus labrax) in divisions 6.a. 7.b. and 7.j (West of Scotland.  West of Ireland. eastern part of southwest of Ireland)</t>
  </si>
  <si>
    <t>27.6.a ~ 27.7.b ~ 27.7.j.1 ~ 27.7.j.2</t>
  </si>
  <si>
    <t>http://www.ices.dk/sites/pub/Publication Reports/Advice/2017/2017/bss.27.6a7bj.pdf</t>
  </si>
  <si>
    <t>usk.27.12ac</t>
  </si>
  <si>
    <t>Tusk (Brosme brosme) in Subarea 12. excluding Division 12.b (southern Mid-Atlantic Ridge)</t>
  </si>
  <si>
    <t>27.12.a.1 ~ 27.12.a.2 ~ 27.12.a.3 ~ 27.12.a.4 ~ 27.12.c</t>
  </si>
  <si>
    <t>http://www.ices.dk/sites/pub/Publication Reports/Advice/2017/2017/usk.27.12ac.pdf</t>
  </si>
  <si>
    <t>sho.27.67</t>
  </si>
  <si>
    <t>Black-mouth dogfish (Galeus melastomus) in subareas 6 and 7 (West of Scotland. southern Celtic Seas. and English Channel)</t>
  </si>
  <si>
    <t>http://www.ices.dk/sites/pub/Publication Reports/Advice/2017/2017/sho.27.67.pdf</t>
  </si>
  <si>
    <t>san.sa.5r</t>
  </si>
  <si>
    <t>Sandeel (Ammodytes spp.) in Division 4.a. Sandeel Area 5r (northern North Sea. Viking and Bergen banks)</t>
  </si>
  <si>
    <t>http://www.ices.dk/sites/pub/Publication Reports/Advice/2017/2017/san.sa.5r.pdf</t>
  </si>
  <si>
    <t>san.sa.7r</t>
  </si>
  <si>
    <t>Sandeel (Ammodytes spp.) in Division 4.a. Sandeel Area 7r (northern North Sea. Shetland)</t>
  </si>
  <si>
    <t>http://www.ices.dk/sites/pub/Publication Reports/Advice/2017/2017/san.sa.7r.pdf</t>
  </si>
  <si>
    <t>sal.27.22-31</t>
  </si>
  <si>
    <t>Salmon (Salmo salar) in subdivisions 22‚Äì31 (Baltic Sea. excluding the Gulf of Finland)</t>
  </si>
  <si>
    <t>27.3.b.23 ~ 27.3.c.22 ~ 27.3.d.24 ~ 27.3.d.25 ~ 27.3.d.26 ~ 27.3.d.27 ~ 27.3.d.28.1 ~ 27.3.d.28.2 ~ 27.3.d.29 ~ 27.3.d.30 ~ 27.3.d.31</t>
  </si>
  <si>
    <t>Salmo salar</t>
  </si>
  <si>
    <t>http://www.ices.dk/sites/pub/Publication Reports/Advice/2017/2017/sal.27.22-31.pdf</t>
  </si>
  <si>
    <t>75% level</t>
  </si>
  <si>
    <t>50% level</t>
  </si>
  <si>
    <t>PFA</t>
  </si>
  <si>
    <t>PFA_low</t>
  </si>
  <si>
    <t>PFA_high</t>
  </si>
  <si>
    <t>PFA2015ass</t>
  </si>
  <si>
    <t>PFA2015ass_low</t>
  </si>
  <si>
    <t>PFA2015ass_high</t>
  </si>
  <si>
    <t>AU5</t>
  </si>
  <si>
    <t>AU5_low</t>
  </si>
  <si>
    <t>AU5_high</t>
  </si>
  <si>
    <t>HR_Offshore</t>
  </si>
  <si>
    <t>HR_Offshore_low</t>
  </si>
  <si>
    <t>HR_Offshore_high</t>
  </si>
  <si>
    <t>HR_Coastal</t>
  </si>
  <si>
    <t>HR_Coastal_low</t>
  </si>
  <si>
    <t>HR_Coastal_high</t>
  </si>
  <si>
    <t>Four-spot megrim (Lepidorhombus boscii) in divisions 7.b‚Äìk. 8.a‚Äìb. and 8.d (west and southwest of Ireland. Bay of Biscay)</t>
  </si>
  <si>
    <t>http://www.ices.dk/sites/pub/Publication Reports/Advice/2017/2017/ldb.27.7b-k8abd.pdf</t>
  </si>
  <si>
    <t>IGFS_Catch</t>
  </si>
  <si>
    <t>KG</t>
  </si>
  <si>
    <t>IGFS_ci_l.Catch</t>
  </si>
  <si>
    <t>IGFS_ci_u.Catch</t>
  </si>
  <si>
    <t>EVHOE_Catch</t>
  </si>
  <si>
    <t>EVHOE_ci_l.Catch</t>
  </si>
  <si>
    <t>EVHOE_ci_u.Catch</t>
  </si>
  <si>
    <t>Pollack (Pollachius pollachius) in subareas 6‚Äì7 (Celtic Seas and the English Channel)</t>
  </si>
  <si>
    <t>http://www.ices.dk/sites/pub/Publication Reports/Advice/2017/2017/pol.27.67.pdf</t>
  </si>
  <si>
    <t>1000 Tons</t>
  </si>
  <si>
    <t>syt.27.67</t>
  </si>
  <si>
    <t>Greater-spotted dogfish (Scyliorhinus stellaris) in subareas 6 and 7 (West of Scotland. southern Celtic Sea. and the English Channel)</t>
  </si>
  <si>
    <t>Scyliorhinus stellaris</t>
  </si>
  <si>
    <t>http://www.ices.dk/sites/pub/Publication Reports/Advice/2017/2017/syt.27.67.pdf</t>
  </si>
  <si>
    <t>http://www.ices.dk/sites/pub/Publication Reports/Advice/2017/2017/sol.27.7h‚Äìk.pdf</t>
  </si>
  <si>
    <t>Landings 7.jk</t>
  </si>
  <si>
    <t>Tonnes</t>
  </si>
  <si>
    <t>Landings 7.h</t>
  </si>
  <si>
    <t>sol.27.8c9a</t>
  </si>
  <si>
    <t>Sole (Solea solea) in divisions 8.c and 9.a (Cantabrian Sea and Atlantic Iberian waters)</t>
  </si>
  <si>
    <t>http://www.ices.dk/sites/pub/Publication Reports/Advice/2017/2017/sol.27.8c9a.pdf</t>
  </si>
  <si>
    <t>Landings S.solea</t>
  </si>
  <si>
    <t>Landings S. senegalensis</t>
  </si>
  <si>
    <t>raj.27.3a47d</t>
  </si>
  <si>
    <t>Rays and skates (Rajidae) in Subarea 4 and in divisions 3.a and 7.d (North Sea. Skagerrak. Kattegat. and eastern English Channel)</t>
  </si>
  <si>
    <t>http://www.ices.dk/sites/pub/Publication Reports/Advice/2017/2017/raj.27.3a47d.pdf</t>
  </si>
  <si>
    <t>Generic</t>
  </si>
  <si>
    <t>http://www.ices.dk/sites/pub/Publication Reports/Advice/2017/2017/ele.2737.nea.pdf</t>
  </si>
  <si>
    <t>North Sea index</t>
  </si>
  <si>
    <t>http://www.ices.dk/sites/pub/Publication Reports/Advice/2017/2017/ane.27.9a.pdf</t>
  </si>
  <si>
    <t>Landings 9a.W</t>
  </si>
  <si>
    <t>Discards 9aW</t>
  </si>
  <si>
    <t>Landings 9aS</t>
  </si>
  <si>
    <t>Discards 9aS</t>
  </si>
  <si>
    <t>Tbiomass 9aW</t>
  </si>
  <si>
    <t>HR 9aW</t>
  </si>
  <si>
    <t>F/F_Lim</t>
  </si>
  <si>
    <t>F/F_</t>
  </si>
  <si>
    <t>StockYearKey</t>
  </si>
  <si>
    <t>YearStock</t>
  </si>
  <si>
    <t>B/BMSY (high)</t>
  </si>
  <si>
    <t>B/BMSY(low)</t>
  </si>
  <si>
    <t>B/Bpa</t>
  </si>
  <si>
    <t>B/Blim</t>
  </si>
  <si>
    <t>FMSY/F</t>
  </si>
  <si>
    <t>FMSY/F_high</t>
  </si>
  <si>
    <t>FMSY/F_low</t>
  </si>
  <si>
    <t>Fpa/F</t>
  </si>
  <si>
    <t>Flim/F</t>
  </si>
  <si>
    <t>I_B/BMSY</t>
  </si>
  <si>
    <t>I_B/Bpa</t>
  </si>
  <si>
    <t>I_B/Blim</t>
  </si>
  <si>
    <t>I_B/Bref</t>
  </si>
  <si>
    <t>I_FSMY/F</t>
  </si>
  <si>
    <t>I_Fpa/F</t>
  </si>
  <si>
    <t>I_Flim/F</t>
  </si>
  <si>
    <t>I_Fref/F</t>
  </si>
  <si>
    <t>Landings+Discard</t>
  </si>
  <si>
    <t>Predicted Landing correponding to Advice</t>
  </si>
  <si>
    <t>Predicted Catch corresponding to advice</t>
  </si>
  <si>
    <t>Agreed TAC</t>
  </si>
  <si>
    <t>TAC_EU</t>
  </si>
  <si>
    <t>Official Landings</t>
  </si>
  <si>
    <t>ICES Landings</t>
  </si>
  <si>
    <t>ICES Discard</t>
  </si>
  <si>
    <t>ICES Catches</t>
  </si>
  <si>
    <t>SAC/TAC</t>
  </si>
  <si>
    <t>TAC/ICES_Landings</t>
  </si>
  <si>
    <t>TAC/Off_Landings</t>
  </si>
  <si>
    <t>TAC/ExcelLanding</t>
  </si>
  <si>
    <t>TAC/Catch</t>
  </si>
  <si>
    <t>TAC/Ca_La</t>
  </si>
  <si>
    <t>Belgium</t>
  </si>
  <si>
    <t>Denmark</t>
  </si>
  <si>
    <t>Estonia</t>
  </si>
  <si>
    <t>Faroere Islands</t>
  </si>
  <si>
    <t>Finland</t>
  </si>
  <si>
    <t>France</t>
  </si>
  <si>
    <t>German Dem. Rep.</t>
  </si>
  <si>
    <t>Fed. Rep. Germany</t>
  </si>
  <si>
    <t>Germany</t>
  </si>
  <si>
    <t>Greenland</t>
  </si>
  <si>
    <t>Iceland</t>
  </si>
  <si>
    <t>Ireland</t>
  </si>
  <si>
    <t>Latvia</t>
  </si>
  <si>
    <t>lithuania</t>
  </si>
  <si>
    <t>Netherlands</t>
  </si>
  <si>
    <t>Norway</t>
  </si>
  <si>
    <t>Poland</t>
  </si>
  <si>
    <t>Portugal</t>
  </si>
  <si>
    <t>Romania</t>
  </si>
  <si>
    <t>Russia</t>
  </si>
  <si>
    <t>Spain</t>
  </si>
  <si>
    <t xml:space="preserve">Sweden  </t>
  </si>
  <si>
    <t>UK</t>
  </si>
  <si>
    <t>Denmark_agg</t>
  </si>
  <si>
    <t>No</t>
  </si>
  <si>
    <t>Blue ling (Molva dypterygia) in subareas 6-7 and Division 5.b (Celtic Seas. English Channel. and Faroes grounds)</t>
  </si>
  <si>
    <t>Capelin (Mallotus villosus) in subareas 1 and 2 (Northeast Arctic). excluding Division 2.a west of 5Â°W (Barents Sea capelin)</t>
  </si>
  <si>
    <t>No Advice</t>
  </si>
  <si>
    <t>F (ages 2-5)</t>
  </si>
  <si>
    <t>-</t>
  </si>
  <si>
    <t>Herring (Clupea harengus) in divisions 6.a and 7.b-c (West of Scotland. West of Ireland)</t>
  </si>
  <si>
    <t>pok.27.3a4</t>
  </si>
  <si>
    <t>Y</t>
  </si>
  <si>
    <t>pok.27.6</t>
  </si>
  <si>
    <t>none</t>
  </si>
  <si>
    <t>Fbar(3-6)</t>
  </si>
  <si>
    <t>ssb</t>
  </si>
  <si>
    <t>Whiting (Merlangius merlangus) in SubareaÂ 4 and DivisionÂ 7.dÂ (NorthÂ Sea and easternÂ English Channel)</t>
  </si>
  <si>
    <t>check</t>
  </si>
  <si>
    <t>x</t>
  </si>
  <si>
    <t>included in final selection?</t>
  </si>
  <si>
    <t>y</t>
  </si>
  <si>
    <t>u</t>
  </si>
  <si>
    <t>TAC/Catch2</t>
  </si>
  <si>
    <t>Spalte3</t>
  </si>
  <si>
    <t>exists 2012?</t>
  </si>
  <si>
    <t>exists 2016?</t>
  </si>
  <si>
    <t>included in final selection 2018</t>
  </si>
  <si>
    <t>check if included in Export 2012</t>
  </si>
  <si>
    <t>check if included in Export 2016</t>
  </si>
  <si>
    <t>check if included in Assessment 2012</t>
  </si>
  <si>
    <t>check if included in Assessment 2016</t>
  </si>
  <si>
    <t>included in Export total 2018?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</si>
</sst>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9" fontId="0" fillId="0" borderId="0" xfId="0" applyNumberFormat="1"/>
    <xf numFmtId="3" fontId="0" fillId="0" borderId="0" xfId="0" applyNumberFormat="1"/>
    <xf numFmtId="17" fontId="0" fillId="0" borderId="0" xfId="0" applyNumberFormat="1"/>
    <xf numFmtId="11" fontId="0" fillId="0" borderId="0" xfId="0" applyNumberFormat="1"/>
    <xf numFmtId="0" fontId="0" fillId="0" borderId="0" xfId="0" applyFill="1"/>
    <xf numFmtId="16" fontId="0" fillId="0" borderId="0" xfId="0" applyNumberFormat="1" applyFill="1"/>
    <xf numFmtId="0" fontId="0" fillId="2" borderId="0" xfId="0" applyFill="1"/>
    <xf numFmtId="16" fontId="0" fillId="2" borderId="0" xfId="0" applyNumberFormat="1" applyFill="1"/>
    <xf numFmtId="0" fontId="0" fillId="3" borderId="0" xfId="0" applyFill="1"/>
    <xf numFmtId="2" fontId="0" fillId="0" borderId="0" xfId="0" applyNumberFormat="1"/>
    <xf numFmtId="0" fontId="0" fillId="4" borderId="0" xfId="0" applyFill="1"/>
    <xf numFmtId="0" fontId="1" fillId="4" borderId="0" xfId="0" applyFont="1" applyFill="1"/>
    <xf numFmtId="0" fontId="0" fillId="5" borderId="0" xfId="0" applyFill="1"/>
  </cellXfs>
  <cellStyles count="1">
    <cellStyle name="Standard" xfId="0" builtinId="0"/>
  </cellStyles>
  <dxfs count="14">
    <dxf>
      <numFmt numFmtId="0" formatCode="General"/>
    </dxf>
    <dxf>
      <numFmt numFmtId="0" formatCode="General"/>
      <fill>
        <patternFill>
          <fgColor indexed="64"/>
          <bgColor theme="2" tint="-0.249977111117893"/>
        </patternFill>
      </fill>
    </dxf>
    <dxf>
      <numFmt numFmtId="0" formatCode="General"/>
      <fill>
        <patternFill>
          <fgColor indexed="64"/>
          <bgColor theme="2" tint="-0.249977111117893"/>
        </patternFill>
      </fill>
    </dxf>
    <dxf>
      <numFmt numFmtId="0" formatCode="General"/>
      <fill>
        <patternFill>
          <fgColor indexed="64"/>
          <bgColor theme="2" tint="-0.249977111117893"/>
        </patternFill>
      </fill>
    </dxf>
    <dxf>
      <numFmt numFmtId="0" formatCode="General"/>
      <fill>
        <patternFill>
          <fgColor indexed="64"/>
          <bgColor theme="2" tint="-0.249977111117893"/>
        </patternFill>
      </fill>
    </dxf>
    <dxf>
      <numFmt numFmtId="21" formatCode="dd/\ mmm"/>
    </dxf>
    <dxf>
      <numFmt numFmtId="0" formatCode="General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3" formatCode="0%"/>
    </dxf>
    <dxf>
      <numFmt numFmtId="3" formatCode="#,##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FF0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CE90C4-55D0-4C28-A471-49906F6F9C98}" name="Tabelle3" displayName="Tabelle3" ref="A1:EL187" totalsRowShown="0">
  <autoFilter ref="A1:EL187" xr:uid="{8B085856-7C20-4BDA-A2F6-7883F3120854}"/>
  <tableColumns count="142">
    <tableColumn id="1" xr3:uid="{9DDCD1F9-5179-40DB-9C33-4FC0823A13E7}" name="AssessmentKey"/>
    <tableColumn id="2" xr3:uid="{C638D211-F91B-4817-BF45-25562C2C9805}" name="AssessmentYear"/>
    <tableColumn id="3" xr3:uid="{687206E3-B569-4E3C-9BB9-872DD4695828}" name="FishStock"/>
    <tableColumn id="141" xr3:uid="{36999C73-C039-40D5-AA56-B832208B4B5B}" name="check"/>
    <tableColumn id="140" xr3:uid="{5ADF36A0-8B9B-4638-9376-2B252F462109}" name="included in final selection?" dataDxfId="13">
      <calculatedColumnFormula>IFERROR(VLOOKUP(C2,final_selection_acc_ICES_ind!$C$2:$D$155,2,FALSE),"no")</calculatedColumnFormula>
    </tableColumn>
    <tableColumn id="142" xr3:uid="{4E60F170-BA97-4FA5-9864-B623F6232982}" name="exists 2016?" dataDxfId="10">
      <calculatedColumnFormula>VLOOKUP(Tabelle3[[#This Row],[FishStock]],'Export 2016'!C:F,2,FALSE)</calculatedColumnFormula>
    </tableColumn>
    <tableColumn id="4" xr3:uid="{CB541AD7-FD82-4299-ABDB-3A062998C58D}" name="StockDatabaseID"/>
    <tableColumn id="5" xr3:uid="{95E74596-CF13-40CA-9318-CB78395A0964}" name="StockKey"/>
    <tableColumn id="6" xr3:uid="{89D889B6-5D26-4F37-B799-737017F04E69}" name="Purpose"/>
    <tableColumn id="7" xr3:uid="{EC03CF41-CDBE-4BD0-987D-98AB2DD5D64F}" name="Year"/>
    <tableColumn id="8" xr3:uid="{3912FA3C-7A4D-4144-80B1-E76A81EFE024}" name="StockDescription"/>
    <tableColumn id="9" xr3:uid="{FF10AD25-F42D-4CA3-A493-21DF135FAF85}" name="ICES Areas (splited with character '~')"/>
    <tableColumn id="10" xr3:uid="{17D1AFD1-4F7D-4EF3-826F-CCE9CAC0CB15}" name="SpeciesName"/>
    <tableColumn id="11" xr3:uid="{9869EAA9-435D-423C-9CE3-97BA5EEBF055}" name="SGName"/>
    <tableColumn id="12" xr3:uid="{80E808DC-D28F-451A-864F-91FF77E025DA}" name="Report"/>
    <tableColumn id="13" xr3:uid="{5EED85AF-C7FD-4F1C-8A2C-C7ECB3D321E1}" name="Low_Recruitment"/>
    <tableColumn id="14" xr3:uid="{DDF99509-AEAD-4399-B5F3-126FCA7A3B26}" name="Recruitment"/>
    <tableColumn id="15" xr3:uid="{1701B285-8846-4B54-9048-5413B47F373A}" name="High_Recruitment"/>
    <tableColumn id="16" xr3:uid="{87CE5179-2D13-4A41-88A4-A9EFF7884BF2}" name="UnitOfRecruitment"/>
    <tableColumn id="17" xr3:uid="{25F95644-8C7E-4C65-875C-501F87E35430}" name="RecruitmentDescription"/>
    <tableColumn id="18" xr3:uid="{8BD9D408-D50D-4ADA-986D-CFB4E1F432B6}" name="Low_TBiomass"/>
    <tableColumn id="19" xr3:uid="{B2B992C1-DFAA-4D68-8A93-1F3CABFE6EEA}" name="TBiomass"/>
    <tableColumn id="20" xr3:uid="{C0A84B3F-BC2E-4B5B-B66B-D70F9E7B7F44}" name="High_TBiomass"/>
    <tableColumn id="21" xr3:uid="{BB739941-9AC8-48AF-81E2-FEA97631DAF4}" name="TotalBiomassUnits"/>
    <tableColumn id="22" xr3:uid="{4A200186-2B3A-4F1C-8379-44AC0BACE10D}" name="Low_StockSize"/>
    <tableColumn id="23" xr3:uid="{F416C959-A35C-4D1C-8D23-9AF7C21EF610}" name="StockSize"/>
    <tableColumn id="24" xr3:uid="{5E487C15-64B8-416E-A4B5-C559CFB9B0A1}" name="High_StockSize"/>
    <tableColumn id="25" xr3:uid="{56C7C6F5-D257-4AB0-ACAF-B384A2BC3554}" name="StockSizeDescription"/>
    <tableColumn id="26" xr3:uid="{61BFF856-1102-4434-A8BC-19DA9BCC0291}" name="StockSizeUnits"/>
    <tableColumn id="27" xr3:uid="{CF9070D9-E9FC-4B04-8CC6-46887BCAE9EB}" name="CatchesLadingsUnits"/>
    <tableColumn id="28" xr3:uid="{51F8671A-7739-437A-BA99-6A93D19C5A7F}" name="Landings"/>
    <tableColumn id="29" xr3:uid="{8221917D-F340-4DB5-8A90-96216F6C8FC1}" name="OfficialLandings"/>
    <tableColumn id="30" xr3:uid="{03311DD0-DDC0-4628-BBA0-FC82E3F4B741}" name="Catches"/>
    <tableColumn id="31" xr3:uid="{351E17B5-6E9A-4AC9-9E6E-54C99C02C86A}" name="MAX(L&amp;C)">
      <calculatedColumnFormula>MAX(AE2,AG2)</calculatedColumnFormula>
    </tableColumn>
    <tableColumn id="32" xr3:uid="{22F29EBC-59D1-499E-8742-5298CD4DD60B}" name="Percentage">
      <calculatedColumnFormula>AH2/#REF!</calculatedColumnFormula>
    </tableColumn>
    <tableColumn id="33" xr3:uid="{6D7F83E0-BE8D-489E-A67F-FD96C491C1E6}" name="SUM Percentage">
      <calculatedColumnFormula>AH2/#REF!+AJ1</calculatedColumnFormula>
    </tableColumn>
    <tableColumn id="34" xr3:uid="{929CDFAE-854A-403B-8BCB-A255C159EF4E}" name="Discards"/>
    <tableColumn id="35" xr3:uid="{48AA5BD4-A516-460C-A5E2-D16ED71E1B2F}" name="IBC"/>
    <tableColumn id="36" xr3:uid="{6F797A35-AA43-49A2-8CC3-846FB2FDE61B}" name="Unallocated_Removals"/>
    <tableColumn id="37" xr3:uid="{2F8B8650-1A39-466D-8DFA-4944BAA52CAB}" name="YieldSSB"/>
    <tableColumn id="38" xr3:uid="{F03844DD-5F11-4B6E-9469-4E5A9E972267}" name="Low_FishingPressure"/>
    <tableColumn id="39" xr3:uid="{EC3B62BE-AE10-479B-B703-F86855427DE6}" name="FishingPressure"/>
    <tableColumn id="40" xr3:uid="{AEE8A43D-AFAA-4856-811B-D67A7D8F9811}" name="High_FishingPressure"/>
    <tableColumn id="41" xr3:uid="{F018D6B0-BA6D-4F1D-83E9-7BECB2C4B66F}" name="FishingPressureDescription"/>
    <tableColumn id="42" xr3:uid="{12DFF928-CF08-4164-902E-7D1D300A5565}" name="FishingPressureUnits"/>
    <tableColumn id="43" xr3:uid="{57BCE07C-63CC-4118-84A4-F608181190CE}" name="F_Landings"/>
    <tableColumn id="44" xr3:uid="{CE195A2E-414E-49C4-BA93-7F700CBF940C}" name="F_Discards"/>
    <tableColumn id="45" xr3:uid="{2C6DF5EE-5E63-4DAB-87DC-E0AEFDAF1F6A}" name="F_IBC"/>
    <tableColumn id="46" xr3:uid="{C6E5C9AF-F64D-4DFC-849F-4171D3983EC4}" name="F_Unallocated"/>
    <tableColumn id="47" xr3:uid="{35ED0640-6560-485D-A859-1A4E3140B286}" name="Flim"/>
    <tableColumn id="48" xr3:uid="{6E6EB4F2-E65A-4E53-9B43-9C0BD4332E08}" name="Fpa"/>
    <tableColumn id="49" xr3:uid="{A52C18D2-A297-43F0-B001-AC90207BA4BF}" name="Blim"/>
    <tableColumn id="50" xr3:uid="{DC8D67A7-A38E-4D7B-87E9-49E76EF0BCDD}" name="Bpa"/>
    <tableColumn id="51" xr3:uid="{C214FB4A-A9AD-4888-950F-E80BBA92DCB5}" name="FMSY"/>
    <tableColumn id="52" xr3:uid="{FDE0C2EE-0690-433E-9282-A74E77C9BF84}" name="MSYBtrigger"/>
    <tableColumn id="53" xr3:uid="{A0057BC6-E784-44C6-BAF1-84C8A9F867FB}" name="Fmanagement"/>
    <tableColumn id="54" xr3:uid="{3E9CB80E-BBEA-48D7-8B08-BE4F29456BA8}" name="Bmanagement"/>
    <tableColumn id="55" xr3:uid="{915D1384-CE2A-4221-A0A0-63DADF26161E}" name="RecruitmentAge"/>
    <tableColumn id="56" xr3:uid="{455C54DF-B9DD-449B-9D30-DFE391C029F6}" name="RecruitmentLength"/>
    <tableColumn id="57" xr3:uid="{4D2C4E56-8EA8-45A1-9E92-0548FBD6DA32}" name="FAge"/>
    <tableColumn id="58" xr3:uid="{C598894D-2600-417A-BDCF-6BF35F69F100}" name="FLength"/>
    <tableColumn id="59" xr3:uid="{79308B62-216B-4F75-8AE0-B8519CB38C26}" name="TypeStock"/>
    <tableColumn id="60" xr3:uid="{6F8A011A-737C-431D-8F7B-E417FE399E11}" name="FupperWithAR"/>
    <tableColumn id="61" xr3:uid="{1320751D-69FE-4683-93BF-D40CFB12CAA0}" name="FupperWithoutAR"/>
    <tableColumn id="62" xr3:uid="{7F011011-6CE0-4F8C-AF67-B93223406A7F}" name="FlowerWithoutAR"/>
    <tableColumn id="63" xr3:uid="{BB8D1ABE-0C14-434D-96E6-1CDC969CD9B6}" name="FlowerWithAR"/>
    <tableColumn id="64" xr3:uid="{FCAABFBC-AFF5-4617-994B-DB75BD4B0017}" name="Published"/>
    <tableColumn id="65" xr3:uid="{980687AE-2F64-4DF5-81DA-2E955D0053BE}" name="CustomRefPointName1"/>
    <tableColumn id="66" xr3:uid="{6760A4EF-1382-4ED3-83B3-DBBBFEFDD31E}" name="CustomRefPointValue1"/>
    <tableColumn id="67" xr3:uid="{EB277CCE-D3A3-4696-9F23-4B4BA968A1C6}" name="CustomRefPointNotes1"/>
    <tableColumn id="68" xr3:uid="{CADC3043-DCC9-44C3-85DB-13826024C93D}" name="CustomRefPointName2"/>
    <tableColumn id="69" xr3:uid="{E6B5F56E-FEEF-435D-8FB2-CD3B054C365E}" name="CustomRefPointValue2"/>
    <tableColumn id="70" xr3:uid="{5D19B0A7-03F1-46A0-A365-D1F3DFB63E44}" name="CustomRefPointNotes2"/>
    <tableColumn id="71" xr3:uid="{81476CCF-3AE2-4840-A381-F767C2C11F52}" name="CustomRefPointName3"/>
    <tableColumn id="72" xr3:uid="{E614D9B0-006D-48B1-918E-6EA9D7549A83}" name="CustomRefPointValue3"/>
    <tableColumn id="73" xr3:uid="{A12FF0FA-ADF6-46BE-83B3-DE5FE0C5F2D4}" name="CustomRefPointNotes3"/>
    <tableColumn id="74" xr3:uid="{B25DEA7B-160C-4425-B0D9-454373334A98}" name="CustomRefPointName4"/>
    <tableColumn id="75" xr3:uid="{8DB01665-24C1-41F6-9C72-BB3FA7A639A7}" name="CustomRefPointValue4"/>
    <tableColumn id="76" xr3:uid="{5FA6130F-BA0F-487F-AA6E-29FF37FEAE43}" name="CustomRefPointNotes4"/>
    <tableColumn id="77" xr3:uid="{1FB78142-6793-44DE-8B29-1726C4D47444}" name="CustomRefPointName5"/>
    <tableColumn id="78" xr3:uid="{ADB3C72E-F209-4BAB-BFFB-3BD9613D5B54}" name="CustomRefPointValue5"/>
    <tableColumn id="79" xr3:uid="{DFDC6E3C-553D-474E-BC8E-F7037FD81890}" name="CustomRefPointNotes5"/>
    <tableColumn id="80" xr3:uid="{F8ACE6E0-3814-480E-9E2A-42F614C67B8A}" name="Custom1"/>
    <tableColumn id="81" xr3:uid="{60D938DA-D0C8-4898-87FD-4C5A771F7DCE}" name="CustomName1"/>
    <tableColumn id="82" xr3:uid="{BCE8B8EE-1CF3-4A89-B0AD-3CBE5F98CCCF}" name="CustomUnits1"/>
    <tableColumn id="83" xr3:uid="{91C56CC6-26A6-458A-BF9D-3C820BFDD53C}" name="Custom2"/>
    <tableColumn id="84" xr3:uid="{0F9820D1-4105-4472-8584-1E73C4BC59FE}" name="CustomName2"/>
    <tableColumn id="85" xr3:uid="{76E4C7CE-9831-426B-ADB6-4D1F56AC4855}" name="CustomUnits2"/>
    <tableColumn id="86" xr3:uid="{97B23342-9619-448E-8B33-77CF5AC72760}" name="Custom3"/>
    <tableColumn id="87" xr3:uid="{D67646BE-04E7-4EBF-BD13-81A9D2569029}" name="CustomName3"/>
    <tableColumn id="88" xr3:uid="{338796BE-FC91-4A24-AB7B-C55198232137}" name="CustomUnits3"/>
    <tableColumn id="89" xr3:uid="{72AD40EB-B756-4F4A-A71A-FD0B3B4A8EAD}" name="Custom4"/>
    <tableColumn id="90" xr3:uid="{15C70188-4B31-42AB-8A2D-0ABC205A9B2F}" name="CustomName4"/>
    <tableColumn id="91" xr3:uid="{8024B7FD-DEC8-44EA-871A-90BBDD72B95B}" name="CustomUnits4"/>
    <tableColumn id="92" xr3:uid="{083B81F1-6CF7-4C1F-A5D1-566B1ACBD71F}" name="Custom5"/>
    <tableColumn id="93" xr3:uid="{61F8FA8F-E9B5-4CC4-B199-819E3A1308D3}" name="CustomName5"/>
    <tableColumn id="94" xr3:uid="{31C93FB5-7109-47DB-A244-B887145E9B71}" name="CustomUnits5"/>
    <tableColumn id="95" xr3:uid="{EEA9B78E-2CDF-4FED-819B-C8F1169DC0B7}" name="Custom6"/>
    <tableColumn id="96" xr3:uid="{9E91BC65-0822-41DD-BA05-E93A42E4668E}" name="CustomName6"/>
    <tableColumn id="97" xr3:uid="{6247A765-9AF6-4BD4-B0C9-49E3BC9AFEC6}" name="CustomUnits6"/>
    <tableColumn id="98" xr3:uid="{80932D54-E97C-4DA3-91C9-03088B333921}" name="Custom7"/>
    <tableColumn id="99" xr3:uid="{211F0B6C-8083-4BBC-AFC3-EF405E500A79}" name="CustomName7"/>
    <tableColumn id="100" xr3:uid="{A5085BEC-22CC-4945-B52D-0307A0E7A02B}" name="CustomUnits7"/>
    <tableColumn id="101" xr3:uid="{9FA81C04-3505-4400-951E-C0C3EF5A2F82}" name="Custom8"/>
    <tableColumn id="102" xr3:uid="{789636B3-14BF-48F9-A25E-017287A413D3}" name="CustomName8"/>
    <tableColumn id="103" xr3:uid="{78DBA29C-0235-48F2-B8BD-7B2919AA8585}" name="CustomUnits8"/>
    <tableColumn id="104" xr3:uid="{F607DDFE-2236-489D-9EDC-170DA610D971}" name="Custom9"/>
    <tableColumn id="105" xr3:uid="{B3F6BA62-1D14-4F1C-A584-8E011FD0F04E}" name="CustomName9"/>
    <tableColumn id="106" xr3:uid="{E7B58A0F-8939-4615-81C3-0F02CC2AB5AE}" name="CustomUnits9"/>
    <tableColumn id="107" xr3:uid="{94625744-2A49-4C88-9DFA-975C0CFAFC02}" name="Custom10"/>
    <tableColumn id="108" xr3:uid="{09633F97-8CF8-46F1-8FE3-B859D795C3F3}" name="CustomName10"/>
    <tableColumn id="109" xr3:uid="{63D70E01-2915-4B1F-8A5B-0D327C3790F4}" name="CustomUnits10"/>
    <tableColumn id="110" xr3:uid="{55615033-BB6E-4319-B835-F8B6DFA6AB7A}" name="Custom11"/>
    <tableColumn id="111" xr3:uid="{88CC2636-9753-4A24-B4FB-E1EE06581FD8}" name="CustomName11"/>
    <tableColumn id="112" xr3:uid="{77A8FB24-9C05-40FC-9CB4-E8763FF8A97D}" name="CustomUnits11"/>
    <tableColumn id="113" xr3:uid="{814C117A-4138-4E33-BFEC-E94C06BBD0C6}" name="Custom12"/>
    <tableColumn id="114" xr3:uid="{653CBDDD-9D1A-4632-83BE-7347C7657215}" name="CustomName12"/>
    <tableColumn id="115" xr3:uid="{AC72CBD4-44A3-4C69-A43A-AB57F5D6D8F2}" name="CustomUnits12"/>
    <tableColumn id="116" xr3:uid="{57429D4F-ED08-4B6C-AE2F-2BCAE2BD7830}" name="Custom13"/>
    <tableColumn id="117" xr3:uid="{B2CDD7E3-D7C4-4A1C-8F74-FBA0DB9E8793}" name="CustomName13"/>
    <tableColumn id="118" xr3:uid="{B0B39EFA-2BB9-4F1D-A354-F3B2C58288A1}" name="CustomUnits13"/>
    <tableColumn id="119" xr3:uid="{FCCACF58-1E42-4655-B734-E44B8F1AB99A}" name="Custom14"/>
    <tableColumn id="120" xr3:uid="{1D3C62A8-FF48-4C74-BCC0-9E5F8EDC820E}" name="CustomName14"/>
    <tableColumn id="121" xr3:uid="{1F251B52-B975-44D2-86BE-7F41C8C27200}" name="CustomUnits14"/>
    <tableColumn id="122" xr3:uid="{9F86983E-1295-4CC4-A1A6-0C56AC149C64}" name="Custom15"/>
    <tableColumn id="123" xr3:uid="{6FCECF21-FA78-467C-8A94-9C92A9AED068}" name="CustomName15"/>
    <tableColumn id="124" xr3:uid="{E530979D-E345-4274-AF73-3D35E9C2AAF1}" name="CustomUnits15"/>
    <tableColumn id="125" xr3:uid="{582E3C18-5C98-44FF-9629-E2E55BC92DC5}" name="Custom16"/>
    <tableColumn id="126" xr3:uid="{DBD1038A-3048-481A-8A93-FC63C819393F}" name="CustomName16"/>
    <tableColumn id="127" xr3:uid="{31C8D748-BC40-4CCD-BF0B-2B06C7753E47}" name="CustomUnits16"/>
    <tableColumn id="128" xr3:uid="{8FF5CE12-5578-4FAB-978B-6A92CB177AF7}" name="Custom17"/>
    <tableColumn id="129" xr3:uid="{055D3A08-56F5-4E78-8C6B-0F3C4536592C}" name="CustomName17"/>
    <tableColumn id="130" xr3:uid="{993EC5B3-09EB-4D9E-98DF-EDD48E242FCB}" name="CustomUnits17"/>
    <tableColumn id="131" xr3:uid="{FC1589C4-7BB8-4DC6-B204-26E351DE6B8F}" name="Custom18"/>
    <tableColumn id="132" xr3:uid="{F9C9FDDB-2ED7-47D9-97B6-7F8DD3E303A1}" name="CustomName18"/>
    <tableColumn id="133" xr3:uid="{6F046732-6A4C-4717-80BE-23D69789DDA9}" name="CustomUnits18"/>
    <tableColumn id="134" xr3:uid="{EEED006A-737D-4D27-8CC9-1184F10027A2}" name="Custom19"/>
    <tableColumn id="135" xr3:uid="{E01D7D9E-2702-47CF-A456-D65EA5FB391A}" name="CustomName19"/>
    <tableColumn id="136" xr3:uid="{DDFA136C-EA92-4706-B789-9B5026C4E93D}" name="CustomUnits19"/>
    <tableColumn id="137" xr3:uid="{FAC70479-1686-4756-8266-651849F690F5}" name="Custom20"/>
    <tableColumn id="138" xr3:uid="{D28ED864-9330-485F-A47B-41C6AC10F474}" name="CustomName20"/>
    <tableColumn id="139" xr3:uid="{EF536F35-5229-4BE9-B6BB-436994C5ED9B}" name="CustomUnits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2F59A9-597F-46C2-9C70-D7C055A69224}" name="Tabelle2" displayName="Tabelle2" ref="A1:BP187" totalsRowShown="0">
  <autoFilter ref="A1:BP187" xr:uid="{BE674224-C547-44C7-ABC6-3B651012881D}"/>
  <tableColumns count="68">
    <tableColumn id="1" xr3:uid="{704F3FBD-A302-4A47-912A-C8A1834E93DE}" name="AssessmentKey"/>
    <tableColumn id="2" xr3:uid="{97B0A834-0341-46F0-972D-CEE13E3BA973}" name="AssessmentYear"/>
    <tableColumn id="3" xr3:uid="{9976E9EC-9073-4C55-8FAA-2E6795A07542}" name="FishStock"/>
    <tableColumn id="66" xr3:uid="{5B17044A-2C11-48F0-991E-41816FD2A90F}" name="check"/>
    <tableColumn id="4" xr3:uid="{41816E4E-D687-4DC6-9445-CEB6BBD15FDE}" name="included in final selection?">
      <calculatedColumnFormula>IFERROR(VLOOKUP(C2,final_selection_acc_ICES_ind!$C$2:$D$155,2,FALSE),"no")</calculatedColumnFormula>
    </tableColumn>
    <tableColumn id="67" xr3:uid="{1B47300C-E842-443C-8539-B1DFF92DC413}" name="exists 2012?" dataDxfId="11">
      <calculatedColumnFormula>VLOOKUP(Tabelle2[[#This Row],[FishStock]],Tabelle3[[#All],[FishStock]:[check]],2,FALSE)</calculatedColumnFormula>
    </tableColumn>
    <tableColumn id="68" xr3:uid="{FDC14027-7F4A-4CEC-8FA5-CB08D8F13F17}" name="included in Export total 2018?" dataDxfId="0">
      <calculatedColumnFormula>VLOOKUP(Tabelle2[[#This Row],[AssessmentKey]],'Export total 2018'!$A$2:$G$10000,2,FALSE)</calculatedColumnFormula>
    </tableColumn>
    <tableColumn id="5" xr3:uid="{EF6F2E8F-1ED6-4910-B9E7-DEE080777612}" name="StockDatabaseID"/>
    <tableColumn id="6" xr3:uid="{DD612C6D-54DB-4ECD-9EEE-E4F229D5ADDF}" name="StockKey"/>
    <tableColumn id="7" xr3:uid="{138BBA7D-48F9-4794-A132-D4E4F8CC3929}" name="Purpose"/>
    <tableColumn id="8" xr3:uid="{3AED0F56-E643-4392-93AC-6BE3AF0B3E27}" name="Year"/>
    <tableColumn id="9" xr3:uid="{E2096D58-3C7F-4702-8DCE-AC376FAD59B0}" name="StockDescription"/>
    <tableColumn id="10" xr3:uid="{7D8D98F6-44E9-40BD-B5AD-ED40EC4C7334}" name="ICES Areas (splited with character '~')"/>
    <tableColumn id="11" xr3:uid="{3613005F-ACAF-48CB-8FC8-571F6647B05C}" name="SpeciesName"/>
    <tableColumn id="12" xr3:uid="{930D189F-609C-4AC7-ADF7-9198329CB98A}" name="SGName"/>
    <tableColumn id="13" xr3:uid="{D9B4ABC7-2B39-4A63-B4BB-8B8778A413F9}" name="Report"/>
    <tableColumn id="14" xr3:uid="{1E3D11EE-59DF-4D56-BD60-465C9F5E33F6}" name="Low_Recruitment"/>
    <tableColumn id="15" xr3:uid="{14076329-9A7D-4E25-843E-D20955EF09A8}" name="Recruitment"/>
    <tableColumn id="16" xr3:uid="{0BFC04DB-10C4-4D46-A669-DE48CBE87D7B}" name="High_Recruitment"/>
    <tableColumn id="17" xr3:uid="{70CC6804-BF77-4F20-94D7-88F70CEFDC3F}" name="UnitOfRecruitment"/>
    <tableColumn id="18" xr3:uid="{B473058F-B0F4-48EF-96AF-AE3C5CCC41C7}" name="RecruitmentDescription"/>
    <tableColumn id="19" xr3:uid="{A1F1199D-0B71-46BD-8022-B0EB910D89AC}" name="Low_TBiomass"/>
    <tableColumn id="20" xr3:uid="{DE20F780-4159-4EF2-BAB6-D048E5E4B69F}" name="TBiomass"/>
    <tableColumn id="21" xr3:uid="{118D1176-8F50-4A6B-8DEA-A2A6D3FA12FC}" name="High_TBiomass"/>
    <tableColumn id="22" xr3:uid="{8295E86E-30F3-4C07-8FCE-8C15A05CF14D}" name="TotalBiomassUnits"/>
    <tableColumn id="23" xr3:uid="{3BA21D84-B437-4AF1-B51F-16B61C99E634}" name="Low_StockSize"/>
    <tableColumn id="24" xr3:uid="{C119F9F9-1B99-42E9-AAC2-A10BAE367C13}" name="StockSize"/>
    <tableColumn id="25" xr3:uid="{93E4B7BB-7AA6-4FDA-9AAB-5979B9513CB8}" name="High_StockSize"/>
    <tableColumn id="26" xr3:uid="{14D15840-400B-4F16-97C9-E9C7AF56946B}" name="StockSizeDescription"/>
    <tableColumn id="27" xr3:uid="{2EB61F7C-38E1-4949-B1C4-8C6F14615DDC}" name="StockSizeUnits"/>
    <tableColumn id="28" xr3:uid="{7CC2B838-0CFF-47DE-AA50-FBA4F96AC183}" name="CatchesLadingsUnits"/>
    <tableColumn id="29" xr3:uid="{6866E216-887F-4B8D-A342-4D6A97C1BEE5}" name="Landings"/>
    <tableColumn id="30" xr3:uid="{4E3F6069-F2DA-488D-A796-29B09E507E7B}" name="OfficialLandings"/>
    <tableColumn id="31" xr3:uid="{36F2420D-65A0-4EC1-8B80-E06979E025C6}" name="Catches"/>
    <tableColumn id="32" xr3:uid="{CBFD6DE9-E12F-4614-9DD7-12FA4FE88BF5}" name="MAX(L&amp;C)">
      <calculatedColumnFormula>MAX(AF2,AH2)</calculatedColumnFormula>
    </tableColumn>
    <tableColumn id="33" xr3:uid="{70A821D6-A364-47F1-AE69-8D5B72AA951F}" name="Percentage">
      <calculatedColumnFormula>AI2/#REF!</calculatedColumnFormula>
    </tableColumn>
    <tableColumn id="34" xr3:uid="{0E518231-5D30-4581-976F-95AB524CECB1}" name="SUM Percentage">
      <calculatedColumnFormula>AI2/#REF!+AK1</calculatedColumnFormula>
    </tableColumn>
    <tableColumn id="35" xr3:uid="{F5235C0E-02BA-4F9D-8F87-182EAF4DD23C}" name="Discards"/>
    <tableColumn id="36" xr3:uid="{0644B78D-D4AA-4D97-A247-A807B8380C16}" name="IBC"/>
    <tableColumn id="37" xr3:uid="{382D4276-B7E4-4CEB-B59C-62D6E7B159F0}" name="Unallocated_Removals"/>
    <tableColumn id="38" xr3:uid="{432D975D-4E0D-423E-9F42-4609B2B6AED5}" name="YieldSSB"/>
    <tableColumn id="39" xr3:uid="{99DBD9E9-C73C-4F6C-B6B3-51C0D2C605EA}" name="Low_FishingPressure"/>
    <tableColumn id="40" xr3:uid="{4853FE39-0053-4B05-96DF-D05A78E97E6A}" name="FishingPressure"/>
    <tableColumn id="41" xr3:uid="{7BD2AC4F-C8F1-432F-9473-7B486B807838}" name="High_FishingPressure"/>
    <tableColumn id="42" xr3:uid="{DC55C4EB-EDB9-450F-9B04-1EEB1DA4329C}" name="FishingPressureDescription"/>
    <tableColumn id="43" xr3:uid="{920B508F-EFDB-44F4-884C-A8DE91A0D767}" name="FishingPressureUnits"/>
    <tableColumn id="44" xr3:uid="{9D576554-55C1-4BCB-9E7E-33CDBE71ECE4}" name="F_Landings"/>
    <tableColumn id="45" xr3:uid="{ADEB1F97-71CA-4846-934E-E36331AB3AD2}" name="F_Discards"/>
    <tableColumn id="46" xr3:uid="{77DDA1C9-43D4-4E8D-B235-91531DBA0EDB}" name="F_IBC"/>
    <tableColumn id="47" xr3:uid="{1B2223E8-1186-4A51-8DD2-25F7A411FAEA}" name="F_Unallocated"/>
    <tableColumn id="48" xr3:uid="{6487B5F8-7521-4D55-BCE9-273E7DEA6977}" name="Flim"/>
    <tableColumn id="49" xr3:uid="{C86500B9-29E2-4BA5-8E13-50F08EE48C6D}" name="Fpa"/>
    <tableColumn id="50" xr3:uid="{5BEAF67B-FA5C-4139-9B47-83DB9D7CD0D2}" name="Blim"/>
    <tableColumn id="51" xr3:uid="{99286C10-7F61-4A6B-B8FD-E6BB5E1DD79B}" name="Bpa"/>
    <tableColumn id="52" xr3:uid="{6A1EC5D5-9DDF-4060-BED4-5EC637570B72}" name="FMSY"/>
    <tableColumn id="53" xr3:uid="{7EE08593-3DA9-4AD1-8D70-7DF8D23D2807}" name="MSYBtrigger"/>
    <tableColumn id="54" xr3:uid="{A63A3DD5-DAAB-45C0-B86A-AAA2B5FDCBF5}" name="Fmanagement"/>
    <tableColumn id="55" xr3:uid="{148B555E-B2CC-46B2-A6CC-E10662E2B125}" name="Bmanagement"/>
    <tableColumn id="56" xr3:uid="{C60D4644-65E3-41B6-BCED-2B408AFB9F73}" name="RecruitmentAge"/>
    <tableColumn id="57" xr3:uid="{9784762C-BEFD-4EBD-BC82-ADB0EB59DB90}" name="RecruitmentLength"/>
    <tableColumn id="58" xr3:uid="{60AB713A-6E7F-4F4D-8339-29478C540E5F}" name="FAge"/>
    <tableColumn id="59" xr3:uid="{D34A4B84-46E4-42CB-94D4-9C6EECAFF8CA}" name="FLength"/>
    <tableColumn id="60" xr3:uid="{4A02A021-0372-4622-B736-DAF0E9F62DB5}" name="TypeStock"/>
    <tableColumn id="61" xr3:uid="{D1606831-60BE-472A-9571-2C51144DFD73}" name="FupperWithAR"/>
    <tableColumn id="62" xr3:uid="{DAFEFCCE-B3AB-4143-AF5A-DCD1B8D60068}" name="FupperWithoutAR"/>
    <tableColumn id="63" xr3:uid="{577A2F9D-F657-4A2E-8EF6-C2E3C2199858}" name="FlowerWithoutAR"/>
    <tableColumn id="64" xr3:uid="{1CE8A900-C288-4BAE-B063-C33C62513FBC}" name="FlowerWithAR"/>
    <tableColumn id="65" xr3:uid="{18D83152-79C3-4485-9F60-A30D6518EAD0}" name="Publish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8F45A9-2E0C-47FD-8AF2-65E8097698E4}" name="Tabelle5" displayName="Tabelle5" ref="A1:EJ185" totalsRowShown="0">
  <autoFilter ref="A1:EJ185" xr:uid="{43237252-9FEB-4751-8C68-0F38B269522A}"/>
  <tableColumns count="140">
    <tableColumn id="1" xr3:uid="{9F0C6BA5-11E6-4584-AE31-33A5E740513C}" name="AssessmentKey"/>
    <tableColumn id="2" xr3:uid="{EB9AD2FD-2378-4DCA-A3D1-482D080644A6}" name="AssessmentYear"/>
    <tableColumn id="3" xr3:uid="{2D71D66E-D9BC-4CD4-BC73-AB5E0A845124}" name="FishStock"/>
    <tableColumn id="139" xr3:uid="{4E67AB35-1445-4765-BBD2-689215F97796}" name="check" dataDxfId="7"/>
    <tableColumn id="140" xr3:uid="{FA41F373-70AE-4A2E-9C96-E7763086566E}" name="included in final selection 2018" dataDxfId="6">
      <calculatedColumnFormula>IFERROR(VLOOKUP(Tabelle5[[#This Row],[FishStock]],final_selection_acc_ICES_ind!$C:$D,2,FALSE),"no")</calculatedColumnFormula>
    </tableColumn>
    <tableColumn id="4" xr3:uid="{D1443FA9-E41E-4757-AA4C-3FCEF2705B16}" name="StockDatabaseID"/>
    <tableColumn id="5" xr3:uid="{D89584C8-E825-4373-9886-9EF1E9271C1E}" name="StockKey"/>
    <tableColumn id="6" xr3:uid="{2A36FF85-AD3D-4175-AA49-174848B5E820}" name="Purpose"/>
    <tableColumn id="7" xr3:uid="{7F792C91-B440-488C-99DE-1DB6D344A47D}" name="Year"/>
    <tableColumn id="8" xr3:uid="{8B5D5AB0-43E1-4ACE-A21A-9C5EE09A3EB8}" name="StockDescription"/>
    <tableColumn id="9" xr3:uid="{CEF01B67-9A0E-462E-8FE4-74C6B4712121}" name="ICES Areas (splited with character '~')"/>
    <tableColumn id="10" xr3:uid="{C2DF000F-8276-4314-A8A6-D532BD442399}" name="SpeciesName"/>
    <tableColumn id="11" xr3:uid="{8CAD901E-5045-4D22-B568-07F8E4F1AEA9}" name="SGName"/>
    <tableColumn id="12" xr3:uid="{51B147FF-440B-46BC-9C89-D487F3F40877}" name="Report"/>
    <tableColumn id="13" xr3:uid="{D423706A-C651-460F-B949-F7E84C13C5CE}" name="Low_Recruitment"/>
    <tableColumn id="14" xr3:uid="{99F454E9-215D-4BD5-A599-FEAA67E63A57}" name="Recruitment"/>
    <tableColumn id="15" xr3:uid="{ACE5CB16-8D81-45A5-ABBB-75264DA91007}" name="High_Recruitment"/>
    <tableColumn id="16" xr3:uid="{F77B8428-9B43-4166-B2E4-A628208B7210}" name="UnitOfRecruitment"/>
    <tableColumn id="17" xr3:uid="{C14801FA-3DE7-4ABB-BC9F-1387362608FE}" name="RecruitmentDescription"/>
    <tableColumn id="18" xr3:uid="{F6D2BBB8-08C0-4EC4-9D01-DD9187CFDEC9}" name="Low_TBiomass"/>
    <tableColumn id="19" xr3:uid="{B39986B4-D057-4EBF-9A56-ADD96D89723C}" name="TBiomass"/>
    <tableColumn id="20" xr3:uid="{ADC4211E-B8EE-4F76-AA07-9158FDC76CC5}" name="High_TBiomass"/>
    <tableColumn id="21" xr3:uid="{42AF0F3E-F315-4C2A-B1C4-A026FE4C0A61}" name="TotalBiomassUnits"/>
    <tableColumn id="22" xr3:uid="{98CDC849-0627-424F-A727-CC7BBBBF665E}" name="Low_StockSize"/>
    <tableColumn id="23" xr3:uid="{AF14487F-3E32-455C-8477-F22A873FB949}" name="StockSize" dataDxfId="9"/>
    <tableColumn id="24" xr3:uid="{B1D190F2-5062-4799-B618-8D6C81204EE9}" name="High_StockSize"/>
    <tableColumn id="25" xr3:uid="{9A8DA60D-663A-4A49-955D-4D427F9B4B53}" name="StockSizeDescription"/>
    <tableColumn id="26" xr3:uid="{038B466E-0DBF-452B-801F-9A85D71C05C8}" name="StockSizeUnits"/>
    <tableColumn id="27" xr3:uid="{511EA3B5-C48C-4F0C-8D76-94F3048D3B3C}" name="CatchesLadingsUnits"/>
    <tableColumn id="28" xr3:uid="{B210C26D-CE28-4B6D-B109-57CF14F91589}" name="Landings"/>
    <tableColumn id="29" xr3:uid="{FC254E20-B89C-4BB1-BBF1-8CABE100CDF8}" name="OfficialLandings"/>
    <tableColumn id="30" xr3:uid="{6637C453-48D2-441D-A628-7D715DBF3E49}" name="Catches"/>
    <tableColumn id="31" xr3:uid="{21DF3015-D706-4036-BA73-0BCB5728CFF2}" name="Discards"/>
    <tableColumn id="32" xr3:uid="{63DE2B3F-3E4E-4034-9EB6-D1E820309054}" name="IBC"/>
    <tableColumn id="33" xr3:uid="{6DBAB27C-7361-4EA4-9396-85F75EB7CD82}" name="Unallocated_Removals"/>
    <tableColumn id="34" xr3:uid="{A9F7C919-E3DB-40B5-B50D-9192195DCFBE}" name="YieldSSB"/>
    <tableColumn id="35" xr3:uid="{5CC8AFB4-1FD4-42BC-ABF7-9FF418DEB26A}" name="Low_FishingPressure"/>
    <tableColumn id="36" xr3:uid="{CC924544-5046-4D93-B11A-07A42B92855D}" name="FishingPressure"/>
    <tableColumn id="37" xr3:uid="{930C2095-55A9-4CFF-8F1C-947A9AD55508}" name="High_FishingPressure"/>
    <tableColumn id="38" xr3:uid="{6B676F0E-A0D5-4090-8A66-8109C321B506}" name="FishingPressureDescription"/>
    <tableColumn id="39" xr3:uid="{5E5D6F20-7EFB-4A14-97C3-9D63988E8AE9}" name="FishingPressureUnits"/>
    <tableColumn id="40" xr3:uid="{3EF9FB02-4AED-4CEF-8324-4B9D44A2A96C}" name="F_Landings"/>
    <tableColumn id="41" xr3:uid="{8EC96194-D518-483B-9832-7CCB8B0F93B7}" name="F_Discards"/>
    <tableColumn id="42" xr3:uid="{431AC6A7-F595-425A-9F50-1190EC48B748}" name="F_IBC"/>
    <tableColumn id="43" xr3:uid="{E5CB4B03-C05B-403B-AAB2-DE91C8243A68}" name="F_Unallocated"/>
    <tableColumn id="44" xr3:uid="{0D859978-228A-4680-AEFE-61AC3C775288}" name="Flim"/>
    <tableColumn id="45" xr3:uid="{43EECD83-E2C6-4629-85E6-A30F26FD8FF0}" name="Fpa"/>
    <tableColumn id="46" xr3:uid="{3779110C-E74E-4D92-8B03-17253AC5F0F0}" name="Blim"/>
    <tableColumn id="47" xr3:uid="{89E92B4B-F110-4B1F-8B2A-F153ADA17BD9}" name="Bpa"/>
    <tableColumn id="48" xr3:uid="{AC0B0EE3-5D79-4F2E-BE7E-D0DA31F80E1A}" name="FMSY"/>
    <tableColumn id="49" xr3:uid="{ECBDB63A-1647-4906-84F3-0E2F10737849}" name="MSYBtrigger"/>
    <tableColumn id="50" xr3:uid="{FA00A28D-89AE-4A27-9C8A-9FFFFBCBC209}" name="Fmanagement"/>
    <tableColumn id="51" xr3:uid="{47A6DB53-25F9-4FF2-9FAB-C574F233D301}" name="Bmanagement"/>
    <tableColumn id="52" xr3:uid="{E3CF59E7-C0ED-4124-AB40-7D501E7F3576}" name="RecruitmentAge"/>
    <tableColumn id="53" xr3:uid="{CD672C0E-C15A-41FB-8E0E-2A6404C05278}" name="RecruitmentLength"/>
    <tableColumn id="54" xr3:uid="{A44AFFB8-89F1-462B-8456-992F751E7CC9}" name="FAge"/>
    <tableColumn id="55" xr3:uid="{16AA5F34-77C6-4B94-8253-E5983F466718}" name="FLength"/>
    <tableColumn id="56" xr3:uid="{C4029467-A7E3-442F-87B3-26B2E3AA86C5}" name="TypeStock"/>
    <tableColumn id="57" xr3:uid="{73E65305-93C1-4657-AC65-500C7FD5E28E}" name="FupperWithAR"/>
    <tableColumn id="58" xr3:uid="{3F2927E9-9A86-4227-8739-EBD9992C242B}" name="FupperWithoutAR"/>
    <tableColumn id="59" xr3:uid="{E53AF797-380C-42B1-9EA7-F24C3E144B9A}" name="FlowerWithoutAR"/>
    <tableColumn id="60" xr3:uid="{D09C7B6C-F2B8-4249-9EF1-84AD2700320B}" name="FlowerWithAR"/>
    <tableColumn id="61" xr3:uid="{FA61497F-3A87-4DF0-AFB8-FA0C4B3D29D3}" name="Published"/>
    <tableColumn id="62" xr3:uid="{24ECE2C1-22FE-47CC-9872-18B8A0531683}" name="CustomRefPointName1"/>
    <tableColumn id="63" xr3:uid="{27101601-6115-48FB-B366-E072C27D53A6}" name="CustomRefPointValue1"/>
    <tableColumn id="64" xr3:uid="{4BDC34FA-1EE2-4D97-9EE1-5808F76480C6}" name="CustomRefPointNotes1"/>
    <tableColumn id="65" xr3:uid="{2AE96BDE-BF33-4D3F-8189-8BB8159A9722}" name="CustomRefPointName2"/>
    <tableColumn id="66" xr3:uid="{FC28CD8E-BE9D-40C8-9F31-5A7B50493839}" name="CustomRefPointValue2"/>
    <tableColumn id="67" xr3:uid="{1275A188-F0B9-4335-AD0F-64BBB7CD71EF}" name="CustomRefPointNotes2"/>
    <tableColumn id="68" xr3:uid="{F7EF6E1B-D3FC-4915-8B73-E06F82906D5C}" name="CustomRefPointName3"/>
    <tableColumn id="69" xr3:uid="{E66104B9-5AE8-4DD3-BD9E-5190FFBB2D7B}" name="CustomRefPointValue3"/>
    <tableColumn id="70" xr3:uid="{B061267D-7CBE-46D3-99DC-5F75881B5600}" name="CustomRefPointNotes3"/>
    <tableColumn id="71" xr3:uid="{995C6551-7B69-4285-98C7-254A6DBA096E}" name="CustomRefPointName4"/>
    <tableColumn id="72" xr3:uid="{616A0CF1-A1D5-4F95-812E-BABCE0AC0A29}" name="CustomRefPointValue4"/>
    <tableColumn id="73" xr3:uid="{D970BE0C-065E-4456-9C14-E147FC2E9FC3}" name="CustomRefPointNotes4"/>
    <tableColumn id="74" xr3:uid="{100CF6D5-E69C-4E32-832D-A276C2192333}" name="CustomRefPointName5"/>
    <tableColumn id="75" xr3:uid="{6BB6F50D-F17D-458D-A96F-C3724C26539D}" name="CustomRefPointValue5"/>
    <tableColumn id="76" xr3:uid="{3809EB36-EED0-4EE0-9876-D55B769DE191}" name="CustomRefPointNotes5"/>
    <tableColumn id="77" xr3:uid="{5E0ABBAB-B93F-4645-A435-C77E2ED02934}" name="Custom1"/>
    <tableColumn id="78" xr3:uid="{E082BA80-2C16-4C88-8368-1F85C4DEB3F2}" name="CustomName1"/>
    <tableColumn id="79" xr3:uid="{DFF81129-20FF-4705-ACE2-0147DA20FC60}" name="CustomUnits1"/>
    <tableColumn id="80" xr3:uid="{3B8317A0-3C37-4E40-8C2C-CAF499C9C7F2}" name="Custom2"/>
    <tableColumn id="81" xr3:uid="{8E77C36F-2528-48EA-A2E1-31ED17D92F22}" name="CustomName2"/>
    <tableColumn id="82" xr3:uid="{CD306EC8-DDCE-4EFE-904B-9A410013CD35}" name="CustomUnits2"/>
    <tableColumn id="83" xr3:uid="{1B48D9D9-00A5-45E8-9137-36F988C013DD}" name="Custom3"/>
    <tableColumn id="84" xr3:uid="{0674C02A-B159-40FD-84A6-ACFAA5E1C582}" name="CustomName3"/>
    <tableColumn id="85" xr3:uid="{4B07CDD0-B81F-491E-B620-86C2FF8DEB21}" name="CustomUnits3"/>
    <tableColumn id="86" xr3:uid="{1EE65214-C395-42EF-A2F6-8B733FC953B0}" name="Custom4"/>
    <tableColumn id="87" xr3:uid="{3634A6AB-2CF9-4079-8E6E-7F0A52C30907}" name="CustomName4"/>
    <tableColumn id="88" xr3:uid="{1FF37345-BC25-4665-880A-62EAFD772786}" name="CustomUnits4"/>
    <tableColumn id="89" xr3:uid="{987B7800-496B-41E1-833E-9DCC0AEFCB65}" name="Custom5"/>
    <tableColumn id="90" xr3:uid="{885ABF05-126D-4713-9FED-ACC4F9CBED6C}" name="CustomName5"/>
    <tableColumn id="91" xr3:uid="{66D0C28B-8AAF-4C6D-A9A0-88677AB2B3B0}" name="CustomUnits5"/>
    <tableColumn id="92" xr3:uid="{4FC43279-9F9A-4BE3-815F-5008F546B8C0}" name="Custom6"/>
    <tableColumn id="93" xr3:uid="{66B78B25-4A05-40A3-95AD-46234E90FED9}" name="CustomName6"/>
    <tableColumn id="94" xr3:uid="{42B504B8-E30F-4E84-8E1C-F43BC40EAD10}" name="CustomUnits6"/>
    <tableColumn id="95" xr3:uid="{7513BF64-1379-498A-A7A1-F61D94504957}" name="Custom7"/>
    <tableColumn id="96" xr3:uid="{EF1B55EC-BA11-4EE3-B1FD-A985ABAC7A2F}" name="CustomName7"/>
    <tableColumn id="97" xr3:uid="{15D13053-60EC-489A-BFE1-48C88D661DFC}" name="CustomUnits7"/>
    <tableColumn id="98" xr3:uid="{F4AE0CC8-E6A8-4166-9054-439FDF9724F8}" name="Custom8"/>
    <tableColumn id="99" xr3:uid="{48525159-4DB7-4522-8D22-711918E772D7}" name="CustomName8"/>
    <tableColumn id="100" xr3:uid="{15D31AB7-7845-43AC-B2FB-C9BC95C981FD}" name="CustomUnits8"/>
    <tableColumn id="101" xr3:uid="{C5F98205-E594-4D40-9B72-19D69AB560A2}" name="Custom9"/>
    <tableColumn id="102" xr3:uid="{DABD56F3-BE16-4A24-B968-FEAF81505E85}" name="CustomName9"/>
    <tableColumn id="103" xr3:uid="{633DE4BC-3137-40BB-9E09-68FFDA912742}" name="CustomUnits9"/>
    <tableColumn id="104" xr3:uid="{19C7A52C-49F6-41F0-998B-42150EC12CE1}" name="Custom10"/>
    <tableColumn id="105" xr3:uid="{E0F4B026-EA5E-4AA7-9F47-78165F70AA9F}" name="CustomName10"/>
    <tableColumn id="106" xr3:uid="{E6DBF396-6103-416B-AD91-F6257F04AFF2}" name="CustomUnits10"/>
    <tableColumn id="107" xr3:uid="{681AF62F-AC2F-49CD-8EAF-D2327885D86C}" name="Custom11"/>
    <tableColumn id="108" xr3:uid="{446AABC9-AED5-416A-89F3-152EBE34AD96}" name="CustomName11"/>
    <tableColumn id="109" xr3:uid="{E60A42E0-06FE-42D6-9B33-FE5D3FA8D02D}" name="CustomUnits11"/>
    <tableColumn id="110" xr3:uid="{6511703F-0E3A-43D4-9433-84EFE65599AF}" name="Custom12"/>
    <tableColumn id="111" xr3:uid="{79FB97EF-1F9F-485D-98EA-18B861700345}" name="CustomName12"/>
    <tableColumn id="112" xr3:uid="{9269C501-5838-4727-9F8F-82E3E1D689D6}" name="CustomUnits12"/>
    <tableColumn id="113" xr3:uid="{E7583F85-B64B-4AD7-B9B7-1BF2824D1C52}" name="Custom13"/>
    <tableColumn id="114" xr3:uid="{B0C7B481-A5EC-4BAA-9133-C8CF60B8A853}" name="CustomName13"/>
    <tableColumn id="115" xr3:uid="{D70D0522-4F85-4A1E-9E80-D5166E70991D}" name="CustomUnits13"/>
    <tableColumn id="116" xr3:uid="{9F008359-617C-4D73-8477-F929B0D8AD92}" name="Custom14"/>
    <tableColumn id="117" xr3:uid="{06914622-16FC-469E-A4A3-71ED5245A7AA}" name="CustomName14"/>
    <tableColumn id="118" xr3:uid="{7F300F86-13E6-419D-966A-B0EE4E7D0550}" name="CustomUnits14"/>
    <tableColumn id="119" xr3:uid="{FADA3D29-DA00-4557-8CD6-2CD150D2251F}" name="Custom15"/>
    <tableColumn id="120" xr3:uid="{641BB5B3-EDD3-4D15-B5F1-20057BC2BF5E}" name="CustomName15"/>
    <tableColumn id="121" xr3:uid="{706E6665-938D-43BF-A8FF-FDACAA4BAA34}" name="CustomUnits15"/>
    <tableColumn id="122" xr3:uid="{EDFD07EF-2C6C-4F9D-B7F2-D7CB372AAF89}" name="Custom16"/>
    <tableColumn id="123" xr3:uid="{1B986D57-CFDD-47F7-B178-AEE093F87255}" name="CustomName16"/>
    <tableColumn id="124" xr3:uid="{B8F6918C-37E5-484F-A73B-EBB492C837F3}" name="CustomUnits16"/>
    <tableColumn id="125" xr3:uid="{6FB879B0-6025-4501-9E64-442BD2D76A9A}" name="Custom17"/>
    <tableColumn id="126" xr3:uid="{D6D92F6D-E5FC-44C1-881D-66D5E2C0BCDB}" name="CustomName17"/>
    <tableColumn id="127" xr3:uid="{7EA229D2-DCBD-4747-A55F-A4858C51E7E2}" name="CustomUnits17"/>
    <tableColumn id="128" xr3:uid="{353E4A50-EDAE-4A20-80CF-59C306F4A88D}" name="Custom18"/>
    <tableColumn id="129" xr3:uid="{72838035-7724-4CAC-8D1B-21C01BF530B3}" name="CustomName18"/>
    <tableColumn id="130" xr3:uid="{39180C35-7FB6-4473-8B89-7C9AF8EB55AA}" name="CustomUnits18"/>
    <tableColumn id="131" xr3:uid="{D9AF44B4-4A38-45C1-802E-AF2B6B82DF3F}" name="Custom19"/>
    <tableColumn id="132" xr3:uid="{1FA60770-5E90-4FA4-9040-1D3887754A8B}" name="CustomName19"/>
    <tableColumn id="133" xr3:uid="{9ABDBD6E-95E0-4C63-926C-40188B1D97F6}" name="CustomUnits19"/>
    <tableColumn id="134" xr3:uid="{F4A2890B-0404-4F5C-BAC3-7F4B13BB954A}" name="Custom20"/>
    <tableColumn id="135" xr3:uid="{3E010CD3-BC90-4104-82A4-926AB9F7C6AF}" name="CustomName20"/>
    <tableColumn id="136" xr3:uid="{319034FE-AB0A-49C8-96B0-1A3424257273}" name="CustomUnits20"/>
    <tableColumn id="137" xr3:uid="{5059F918-88E7-472D-9E1A-2A1274124786}" name="ConfidenceIntervalDefinition" dataDxfId="8"/>
    <tableColumn id="138" xr3:uid="{CEF44A5C-EA4D-47AC-B2A4-F958BDCB90E5}" name="Spalte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47AE0F-B73F-4BBA-9050-98E14A5AD51C}" name="Tabelle4" displayName="Tabelle4" ref="A1:CP155" totalsRowShown="0">
  <autoFilter ref="A1:CP155" xr:uid="{CB6CA1ED-4177-4F7B-9656-1C3515CA25DD}"/>
  <tableColumns count="94">
    <tableColumn id="1" xr3:uid="{2F59E3A8-2E7F-4922-B2E6-E455E887ACA3}" name="AssessmentKey"/>
    <tableColumn id="2" xr3:uid="{9A3CF2F0-D26B-4794-9326-F5F0212018F2}" name="AssessmentYear"/>
    <tableColumn id="3" xr3:uid="{E956AC9A-50F8-4B57-AECA-BB1E0CFC1B8E}" name="FishStock"/>
    <tableColumn id="4" xr3:uid="{100A91DC-6364-4A1B-BE19-B28CB1B8E537}" name="check" dataDxfId="12"/>
    <tableColumn id="5" xr3:uid="{F73E00F1-927A-4C5B-B4FA-94D4A1306AC3}" name="StockKey"/>
    <tableColumn id="6" xr3:uid="{0A2AF4D3-BCFA-45E8-BE1C-6EB28205D99A}" name="Year"/>
    <tableColumn id="7" xr3:uid="{F0346420-09EC-44BC-A758-582090DD30D0}" name="StockYearKey"/>
    <tableColumn id="8" xr3:uid="{F3C505E7-7C14-4E6B-AE8C-467002B8623D}" name="YearStock"/>
    <tableColumn id="9" xr3:uid="{36A1560F-03E0-428A-941B-9C484F65BC0F}" name="StockDescription"/>
    <tableColumn id="10" xr3:uid="{C6B5B8E6-CAD9-4E48-AD0D-0EC26A67481E}" name="SpeciesName"/>
    <tableColumn id="11" xr3:uid="{96FAE489-EAA0-404D-AF74-22F485A07736}" name="B/BMSY"/>
    <tableColumn id="12" xr3:uid="{4F155019-AE5F-4DEF-8EB0-0F0C07018C10}" name="B/BMSY (high)"/>
    <tableColumn id="13" xr3:uid="{D797912D-F27F-459E-B030-295433768CFD}" name="B/BMSY(low)"/>
    <tableColumn id="14" xr3:uid="{F6A616D9-CF51-400A-BC84-2E5ABB536CD6}" name="B/Bpa"/>
    <tableColumn id="15" xr3:uid="{C9E4ADE9-1256-4DE9-B9BD-B4B4B9C1CF4E}" name="B/Blim"/>
    <tableColumn id="16" xr3:uid="{74AEBC74-71AE-4619-970B-AAA1E3FD48AF}" name="FMSY/F"/>
    <tableColumn id="17" xr3:uid="{5DD61C5E-37CA-473B-807A-3A6141D2B162}" name="FMSY/F_high"/>
    <tableColumn id="18" xr3:uid="{50409F87-26DF-404A-95AE-4F077433B962}" name="FMSY/F_low"/>
    <tableColumn id="19" xr3:uid="{5351133F-2A6F-4816-A806-B37E3C47DCB0}" name="Fpa/F"/>
    <tableColumn id="20" xr3:uid="{64F53D0B-0E39-48B5-8FA3-8C7A77FA7D1D}" name="Flim/F"/>
    <tableColumn id="21" xr3:uid="{4C10BAD8-D588-4EFE-9EA8-6DE69C0DBCB9}" name="I_B/BMSY"/>
    <tableColumn id="22" xr3:uid="{1C48BA1B-666D-41AC-ACF8-C7E733034122}" name="I_B/Bpa"/>
    <tableColumn id="23" xr3:uid="{5D5AB50C-D9CB-483B-9DCE-D007C0783267}" name="I_B/Blim"/>
    <tableColumn id="24" xr3:uid="{64C2ACBF-D9F9-462E-B010-CB0EC8667C74}" name="I_B/Bref"/>
    <tableColumn id="25" xr3:uid="{0792D5A1-A011-4C9A-BA83-3C5014073FF0}" name="I_FSMY/F"/>
    <tableColumn id="26" xr3:uid="{B1C6DDA5-4355-428A-9B6F-A40273A6ED5E}" name="I_Fpa/F"/>
    <tableColumn id="27" xr3:uid="{7D5BBFF6-B244-439E-82D0-77E94DF78691}" name="I_Flim/F"/>
    <tableColumn id="28" xr3:uid="{D6365B2A-3C89-4309-B8F6-6DC54BAF323A}" name="I_Fref/F"/>
    <tableColumn id="29" xr3:uid="{9A83CB10-7873-4758-9E5B-D97CF2789B24}" name="Low_StockSize"/>
    <tableColumn id="30" xr3:uid="{6EAF4A8C-4ADD-439E-98B0-644CD2B1B3FA}" name="StockSize"/>
    <tableColumn id="31" xr3:uid="{BC8AB0C4-1392-42CC-880A-9CC289703AC5}" name="High_StockSize"/>
    <tableColumn id="32" xr3:uid="{31F38648-A2DC-4FA9-A29B-2CE3506E500C}" name="StockSizeDescription"/>
    <tableColumn id="33" xr3:uid="{0418755E-2449-47F7-80A6-CF24C01F2290}" name="StockSizeUnits"/>
    <tableColumn id="34" xr3:uid="{E344E9C4-7F77-481C-B643-5AFA96AED3ED}" name="CatchesLadingsUnits"/>
    <tableColumn id="35" xr3:uid="{E06516D3-3529-48F0-81C7-F345673C56BA}" name="Landings"/>
    <tableColumn id="36" xr3:uid="{B00422E2-BBAA-4872-A1DD-F7E88D0509FE}" name="Landings+Discard"/>
    <tableColumn id="37" xr3:uid="{2BFFE99B-669C-4F87-ABED-6B08FFFCEBAF}" name="Catches"/>
    <tableColumn id="38" xr3:uid="{3192BF9E-969E-4FC6-8FCE-50A66A6AA84E}" name="Discards"/>
    <tableColumn id="39" xr3:uid="{34F31728-1433-45AF-B103-E615607F5310}" name="IBC"/>
    <tableColumn id="40" xr3:uid="{3310193F-5545-43CA-8DAF-87B642E4037E}" name="Low_FishingPressure"/>
    <tableColumn id="41" xr3:uid="{E0DBA909-BDFA-4FB6-9991-18FFA59291D7}" name="FishingPressure"/>
    <tableColumn id="42" xr3:uid="{D73AB154-DD94-40C5-ADF4-F5B7B5956F18}" name="High_FishingPressure"/>
    <tableColumn id="43" xr3:uid="{68629578-1DDB-412C-BEE0-F6CB07B3C819}" name="FishingPressureDescription"/>
    <tableColumn id="44" xr3:uid="{1DFF6535-B33E-4E0D-8C80-298AD9CCD390}" name="FishingPressureUnits"/>
    <tableColumn id="45" xr3:uid="{AF3B0B65-A2FC-45DD-88BD-E87D3FE604F5}" name="F_Landings"/>
    <tableColumn id="46" xr3:uid="{D5D32296-0DC7-40B8-BE61-1AC968F29E09}" name="F_Discards"/>
    <tableColumn id="47" xr3:uid="{616547A8-E0F7-4B21-806E-F43F454EFB16}" name="F_IBC"/>
    <tableColumn id="48" xr3:uid="{7A1B8233-3274-44A5-B6EF-79CFC358E906}" name="F_Unallocated"/>
    <tableColumn id="49" xr3:uid="{2458F440-649F-418C-8CEB-6C5A5BF9970E}" name="Flim"/>
    <tableColumn id="50" xr3:uid="{E5E0DC7A-21ED-49B0-8DBA-68C172A1D715}" name="Fpa"/>
    <tableColumn id="51" xr3:uid="{8790DABB-45FC-4D1B-BD0A-2CD43826C962}" name="Blim"/>
    <tableColumn id="52" xr3:uid="{A7C24EAB-1C44-441B-A075-3018EB8244F3}" name="Bpa"/>
    <tableColumn id="53" xr3:uid="{55A54F47-BD82-4BF2-BEDA-847EF2FCCA2D}" name="FMSY"/>
    <tableColumn id="54" xr3:uid="{D42B55BB-BF10-4B87-BED3-7A29E5E428CC}" name="MSYBtrigger"/>
    <tableColumn id="55" xr3:uid="{0E175235-935C-4971-B3EB-904AD4A9F1BC}" name="Predicted Landing correponding to Advice"/>
    <tableColumn id="56" xr3:uid="{168CAF53-82A9-412A-A2BA-ACE2ACF748E7}" name="Predicted Catch corresponding to advice"/>
    <tableColumn id="57" xr3:uid="{880020D3-69D7-457A-B066-FD59170CC1B8}" name="Agreed TAC"/>
    <tableColumn id="58" xr3:uid="{A9F10CC4-73B6-42A8-95A5-3F05DBC0A5E1}" name="TAC_EU"/>
    <tableColumn id="59" xr3:uid="{4388FF41-55FA-4388-9E3E-FF50CCB960D6}" name="Official Landings"/>
    <tableColumn id="60" xr3:uid="{13FD29F3-2414-4BEA-A044-19B87E7AD280}" name="ICES Landings"/>
    <tableColumn id="61" xr3:uid="{0C17D4C6-8E2D-43B0-B114-D57F84A7E082}" name="ICES Discard"/>
    <tableColumn id="62" xr3:uid="{D8CD581A-163D-4748-850A-E96458E2DEF4}" name="ICES Catches"/>
    <tableColumn id="63" xr3:uid="{EF5B26AF-9006-4A69-83A6-8E9762D4D49A}" name="SAC/TAC"/>
    <tableColumn id="64" xr3:uid="{6ADEAA0E-DD19-47A8-BBBE-14C04BB8C3A3}" name="TAC/ICES_Landings"/>
    <tableColumn id="65" xr3:uid="{D72EA811-F9D7-4120-91BA-F94B97DB7E25}" name="TAC/Off_Landings"/>
    <tableColumn id="66" xr3:uid="{1304488D-6438-42B9-B9F2-909BD029CA92}" name="TAC/ExcelLanding"/>
    <tableColumn id="67" xr3:uid="{AB385ACE-1714-4BA5-8C71-9A0A8ADD5F1E}" name="TAC/Catch"/>
    <tableColumn id="68" xr3:uid="{CAFAD9A9-47C7-4639-B5BE-C091F9B8BEF6}" name="TAC/Ca_La"/>
    <tableColumn id="69" xr3:uid="{D7F4415C-1A67-4C4D-9AB9-165709CC9987}" name="TAC/Catch2"/>
    <tableColumn id="70" xr3:uid="{30D27D02-DF47-4293-9A8E-F225005EC1B4}" name="Belgium"/>
    <tableColumn id="71" xr3:uid="{EBD26AE2-3A25-4515-94B9-42003EA124DA}" name="Denmark"/>
    <tableColumn id="72" xr3:uid="{99BD0A5B-B426-4D0A-AB1A-F04775569F84}" name="Estonia"/>
    <tableColumn id="73" xr3:uid="{26D8884D-2744-4573-A80B-2C07BED9E7F4}" name="Faroere Islands"/>
    <tableColumn id="74" xr3:uid="{34BEE063-CEDE-4D0E-9DA9-5183F21A2A6F}" name="Finland"/>
    <tableColumn id="75" xr3:uid="{4C281532-C56E-4877-B203-B61D8DA6377C}" name="France"/>
    <tableColumn id="76" xr3:uid="{E239B792-7941-47A0-91BE-662191CFBAE2}" name="German Dem. Rep."/>
    <tableColumn id="77" xr3:uid="{51E36503-8466-4540-9319-366020D2A85A}" name="Fed. Rep. Germany"/>
    <tableColumn id="78" xr3:uid="{EA2AFE9A-4D7D-4327-AE4C-AE59331B1A5A}" name="Germany"/>
    <tableColumn id="79" xr3:uid="{A8D34A17-D146-4D78-B4B5-7C3DCA7DE889}" name="Greenland"/>
    <tableColumn id="80" xr3:uid="{B30040E8-69A3-41F8-BC92-6240E6F529FE}" name="Iceland"/>
    <tableColumn id="81" xr3:uid="{9E0A8FFA-A8AF-40DB-8986-294CC74EE755}" name="Ireland"/>
    <tableColumn id="82" xr3:uid="{022AF8FE-B3EC-45ED-95A1-F449DC265DFF}" name="Latvia"/>
    <tableColumn id="83" xr3:uid="{749B6AF0-1E7E-4311-A991-CBE5E1ECCBC6}" name="lithuania"/>
    <tableColumn id="84" xr3:uid="{DFDA3C0F-46BA-4FA5-8F31-74FD7446DC16}" name="Netherlands"/>
    <tableColumn id="85" xr3:uid="{7A315CFD-A023-4C1A-B77C-46694D15D5FA}" name="Norway"/>
    <tableColumn id="86" xr3:uid="{277D6998-071E-4B07-8D55-CF0B5F0A5525}" name="Poland"/>
    <tableColumn id="87" xr3:uid="{13C6BC9F-EA07-453B-A66E-2268B2FD4C54}" name="Portugal"/>
    <tableColumn id="88" xr3:uid="{48315579-2281-4858-803A-2FC46C09A254}" name="Romania"/>
    <tableColumn id="89" xr3:uid="{5FEA9076-4798-4E4A-9D93-FCB7FAB9B22B}" name="Russia"/>
    <tableColumn id="90" xr3:uid="{A568C1F3-BDD9-4372-B01C-E5EB42312972}" name="Spain"/>
    <tableColumn id="91" xr3:uid="{845A7793-86E2-451B-9181-7A006B99CC04}" name="Sweden  "/>
    <tableColumn id="92" xr3:uid="{2024B29A-E916-4E48-832A-216AFB98C3B1}" name="UK"/>
    <tableColumn id="93" xr3:uid="{EF02BDD1-F4C5-47BF-B512-51B71B8EEDC5}" name="Denmark_agg">
      <calculatedColumnFormula>SUM(CA2,BU2,BS2)</calculatedColumnFormula>
    </tableColumn>
    <tableColumn id="94" xr3:uid="{8985C7F4-1B3F-4085-A696-E4D803D0B367}" name="Spalte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6F6C0C-6A2D-4F63-A1CE-C0EE88478D5C}" name="Tabelle6" displayName="Tabelle6" ref="A1:EJ1044" totalsRowShown="0">
  <autoFilter ref="A1:EJ1044" xr:uid="{814375BE-6D06-4232-83B2-8C9017CF03A0}"/>
  <tableColumns count="140">
    <tableColumn id="1" xr3:uid="{3CF3F365-85DD-4361-8D4D-9B76E4CB98C9}" name="AssessmentKey"/>
    <tableColumn id="2" xr3:uid="{36F214EE-E728-4310-8F6D-B467E5B431EB}" name="AssessmentYear"/>
    <tableColumn id="3" xr3:uid="{A5441F86-8BB6-4AD1-9C79-889C53989291}" name="FishStock"/>
    <tableColumn id="139" xr3:uid="{6BC0D1B1-5290-4AF0-9034-2799086A9943}" name="check if included in Export 2012" dataDxfId="4">
      <calculatedColumnFormula>VLOOKUP(Tabelle6[[#This Row],[FishStock]],'Export 2012'!$C:$J,8,FALSE)</calculatedColumnFormula>
    </tableColumn>
    <tableColumn id="140" xr3:uid="{7D599168-A639-4676-82B6-C13C6D2D4525}" name="check if included in Export 2016" dataDxfId="3">
      <calculatedColumnFormula>VLOOKUP(Tabelle6[[#This Row],[FishStock]],'Export 2016'!$C:$K,8,FALSE)</calculatedColumnFormula>
    </tableColumn>
    <tableColumn id="141" xr3:uid="{F0BE33CF-7F4F-4D22-9E17-C43126664E87}" name="check if included in Assessment 2012" dataDxfId="2">
      <calculatedColumnFormula>VLOOKUP(Tabelle6[[#This Row],[FishStock]],'Export 2012'!$C:$J,3,FALSE)</calculatedColumnFormula>
    </tableColumn>
    <tableColumn id="142" xr3:uid="{74A732C2-A475-4735-8D69-7371A81434EF}" name="check if included in Assessment 2016" dataDxfId="1">
      <calculatedColumnFormula>VLOOKUP(Tabelle6[[#This Row],[FishStock]],'Export 2016'!$C:$K,3,FALSE)</calculatedColumnFormula>
    </tableColumn>
    <tableColumn id="4" xr3:uid="{F1C562C7-383E-4426-89E5-F49687F24E20}" name="StockDatabaseID"/>
    <tableColumn id="5" xr3:uid="{26B16ED5-A140-4749-AF37-E9207657C8B7}" name="StockKey"/>
    <tableColumn id="6" xr3:uid="{A8045801-68F5-44D4-8F48-4A6EF67DE1E8}" name="Purpose"/>
    <tableColumn id="7" xr3:uid="{59303E40-0654-447C-A953-B020F3999B9E}" name="Year"/>
    <tableColumn id="8" xr3:uid="{A8B9F31A-9E51-4DE0-8816-682AF128198D}" name="StockDescription"/>
    <tableColumn id="9" xr3:uid="{FF8805F4-3EC2-421C-9B95-83B9A3E25D2B}" name="ICES Areas (splited with character '~')"/>
    <tableColumn id="10" xr3:uid="{A27E01B3-9D15-44C2-9AF1-C3F632475814}" name="SpeciesName"/>
    <tableColumn id="11" xr3:uid="{A720BFF0-5E88-4ED1-88B0-ABBA1034CA43}" name="SGName"/>
    <tableColumn id="12" xr3:uid="{9A7AF0A6-F619-4868-9A0A-53E55269A64A}" name="Report"/>
    <tableColumn id="13" xr3:uid="{D23ECF8E-0E73-4634-9DE0-5A4CE5B24D77}" name="Low_Recruitment"/>
    <tableColumn id="14" xr3:uid="{7E6D1241-99D4-4339-8DFD-FFA4573A045E}" name="Recruitment"/>
    <tableColumn id="15" xr3:uid="{FDF8C3C5-CC35-4543-B064-795E41EA5393}" name="High_Recruitment"/>
    <tableColumn id="16" xr3:uid="{E45F09A1-BBD1-449E-AF4C-6A8D1EF83880}" name="UnitOfRecruitment"/>
    <tableColumn id="17" xr3:uid="{E83B32F4-8931-47F9-B2E4-04606964A6E7}" name="RecruitmentDescription"/>
    <tableColumn id="18" xr3:uid="{89A3B49E-E758-4E2B-9099-855A28B32EF9}" name="Low_TBiomass"/>
    <tableColumn id="19" xr3:uid="{22E9C7BC-D227-4897-84EC-C163D5947FA1}" name="TBiomass"/>
    <tableColumn id="20" xr3:uid="{4DB590F4-6190-4A54-900B-58D22B540560}" name="High_TBiomass"/>
    <tableColumn id="21" xr3:uid="{BD2057DB-38E6-4F5D-A079-CE2BDE258C88}" name="TotalBiomassUnits"/>
    <tableColumn id="22" xr3:uid="{B4564F07-0237-4F52-8477-2DDB4B5C8741}" name="Low_StockSize"/>
    <tableColumn id="23" xr3:uid="{69A2D0E3-5304-4853-8915-D5886F5CF05F}" name="StockSize"/>
    <tableColumn id="24" xr3:uid="{4A82AA29-D897-410F-A6D9-CCBA60B12461}" name="High_StockSize"/>
    <tableColumn id="25" xr3:uid="{6A6C08AD-576A-4480-B641-07AA5963E22F}" name="StockSizeDescription"/>
    <tableColumn id="26" xr3:uid="{7A1D86C6-17BA-4209-89BE-EA6EEDAF30E8}" name="StockSizeUnits"/>
    <tableColumn id="27" xr3:uid="{9DAEEFD2-88CD-4900-8AA5-F916E8501877}" name="CatchesLadingsUnits"/>
    <tableColumn id="28" xr3:uid="{06EE7A81-9C37-4700-99CA-4B988F4F1814}" name="Landings"/>
    <tableColumn id="29" xr3:uid="{2D221C88-20D5-4938-BC71-D597F1D16D32}" name="OfficialLandings"/>
    <tableColumn id="30" xr3:uid="{E21616FF-0783-4AB5-ADD2-379063E2A455}" name="Catches"/>
    <tableColumn id="31" xr3:uid="{4B0735E7-1FEA-43C6-AE83-91E625D5B11E}" name="Discards"/>
    <tableColumn id="32" xr3:uid="{775391C8-19C3-447F-929C-78C41C845458}" name="IBC"/>
    <tableColumn id="33" xr3:uid="{EA9C1460-F8FC-4951-A5EF-FBF793261B5E}" name="Unallocated_Removals"/>
    <tableColumn id="34" xr3:uid="{E5A56F4E-0C54-4BB5-A510-1ABD99C1F523}" name="YieldSSB"/>
    <tableColumn id="35" xr3:uid="{F0A108F6-D735-4DAE-BB54-1746A91E1BF3}" name="Low_FishingPressure"/>
    <tableColumn id="36" xr3:uid="{1F8CC46F-1853-41B9-9C7F-2056E3ECF41A}" name="FishingPressure"/>
    <tableColumn id="37" xr3:uid="{C4F8AE5E-469F-44D0-9706-16BF0FE612FF}" name="High_FishingPressure"/>
    <tableColumn id="38" xr3:uid="{2B5930F4-D8FF-4AF1-A8DF-1AF3E36731EB}" name="FishingPressureDescription"/>
    <tableColumn id="39" xr3:uid="{4D4CD356-7F38-44DF-941C-ED9ED0239FDE}" name="FishingPressureUnits"/>
    <tableColumn id="40" xr3:uid="{5CAE2232-EC27-4E4D-BCDF-21CE0ECC5802}" name="F_Landings"/>
    <tableColumn id="41" xr3:uid="{88B65626-419B-496E-8B2B-C99789AA6390}" name="F_Discards"/>
    <tableColumn id="42" xr3:uid="{A1DD9D92-0418-4DFD-A373-1904AEBC9F15}" name="F_IBC"/>
    <tableColumn id="43" xr3:uid="{6C7709C1-AF61-449D-BB79-D354841B3CF8}" name="F_Unallocated"/>
    <tableColumn id="44" xr3:uid="{F5790779-F4EB-4C4C-BE3F-9164A078C8FF}" name="Flim"/>
    <tableColumn id="45" xr3:uid="{540521B1-985B-4299-BDD6-6B0CC630F42C}" name="Fpa"/>
    <tableColumn id="46" xr3:uid="{8F232E89-E58C-4705-BF7F-024185F4DBFE}" name="Blim"/>
    <tableColumn id="47" xr3:uid="{C9A8015C-0F39-40F6-AFD6-6F35383F7952}" name="Bpa"/>
    <tableColumn id="48" xr3:uid="{2CD75EE4-2870-43F1-9CCA-587739568E52}" name="FMSY"/>
    <tableColumn id="49" xr3:uid="{8E370C31-05B2-47F0-BE8A-8E8C6B41AC5C}" name="MSYBtrigger"/>
    <tableColumn id="50" xr3:uid="{D352C311-40A3-44B6-B8DC-0DB0400605D2}" name="Fmanagement"/>
    <tableColumn id="51" xr3:uid="{EF7406EA-31E8-4913-8402-F723A6151C56}" name="Bmanagement"/>
    <tableColumn id="52" xr3:uid="{726908E0-F55D-4E60-9EDC-E0572C2FAA6D}" name="RecruitmentAge"/>
    <tableColumn id="53" xr3:uid="{62CF09C8-38DC-4E37-8A5F-F4E1A13F7F61}" name="RecruitmentLength"/>
    <tableColumn id="54" xr3:uid="{5F715D8E-ACFE-42E1-8D14-1036EAECFDCF}" name="FAge" dataDxfId="5"/>
    <tableColumn id="55" xr3:uid="{59F61108-FFE4-4B0C-9B7D-EE5461A839B2}" name="FLength"/>
    <tableColumn id="56" xr3:uid="{3C6E4805-087B-4B90-8E2E-8C3C5DD80643}" name="TypeStock"/>
    <tableColumn id="57" xr3:uid="{86963D08-5A1A-463C-8B06-A4D0503B0011}" name="FupperWithAR"/>
    <tableColumn id="58" xr3:uid="{3914FA59-BB06-4108-87DF-E8D7FFA84DB4}" name="FupperWithoutAR"/>
    <tableColumn id="59" xr3:uid="{E06183BD-1A5F-42AA-A2DA-3CC1A3DEC846}" name="FlowerWithoutAR"/>
    <tableColumn id="60" xr3:uid="{AD35B65B-B930-4D47-8BC9-04B7742693C3}" name="FlowerWithAR"/>
    <tableColumn id="61" xr3:uid="{7556AEF7-C93D-4350-AE47-7BD93C31CF33}" name="Published"/>
    <tableColumn id="62" xr3:uid="{1BE1F878-1377-414A-8250-3D3C067824DD}" name="CustomRefPointName1"/>
    <tableColumn id="63" xr3:uid="{440B14A1-B6D8-430E-AECC-045792F1E04E}" name="CustomRefPointValue1"/>
    <tableColumn id="64" xr3:uid="{68A5B8DF-078E-4AFF-8261-4419E4A25524}" name="CustomRefPointNotes1"/>
    <tableColumn id="65" xr3:uid="{F9F20107-401F-4BF6-A6AB-8535ABFB2335}" name="CustomRefPointName2"/>
    <tableColumn id="66" xr3:uid="{7066654D-2C0A-468A-85D4-D01A6307A8EA}" name="CustomRefPointValue2"/>
    <tableColumn id="67" xr3:uid="{0F631D66-A4F8-470C-8FD4-3FC30ACB9294}" name="CustomRefPointNotes2"/>
    <tableColumn id="68" xr3:uid="{D20B94D7-2A3E-411D-81AF-5F7B07321598}" name="CustomRefPointName3"/>
    <tableColumn id="69" xr3:uid="{B08FE2F2-B668-43F7-85F9-64A44430E24E}" name="CustomRefPointValue3"/>
    <tableColumn id="70" xr3:uid="{153A1AF3-4853-477A-B159-18FD431F532C}" name="CustomRefPointNotes3"/>
    <tableColumn id="71" xr3:uid="{70437B4B-2CEB-4DAD-9488-4346B50100AB}" name="CustomRefPointName4"/>
    <tableColumn id="72" xr3:uid="{A9FA00D1-4829-47A0-B831-AD969CF12355}" name="CustomRefPointValue4"/>
    <tableColumn id="73" xr3:uid="{E38FB782-B97B-4F84-97F9-8FBEB058435E}" name="CustomRefPointNotes4"/>
    <tableColumn id="74" xr3:uid="{EC603685-00B2-443D-B734-0AB977F95E10}" name="CustomRefPointName5"/>
    <tableColumn id="75" xr3:uid="{955D5D6C-ED27-469D-80FA-0A03C8AB5664}" name="CustomRefPointValue5"/>
    <tableColumn id="76" xr3:uid="{A1387D43-008E-4F72-B4EE-97FB9DBBA9DE}" name="CustomRefPointNotes5"/>
    <tableColumn id="77" xr3:uid="{4C77B4E7-B641-46DD-8D34-F91B70B2196A}" name="Custom1"/>
    <tableColumn id="78" xr3:uid="{E38C5A2E-9DCA-40B6-9CA8-782633A8AC57}" name="CustomName1"/>
    <tableColumn id="79" xr3:uid="{619973BE-D933-443B-B1CF-C2F7E4FD4062}" name="CustomUnits1"/>
    <tableColumn id="80" xr3:uid="{DE281334-0FC3-493E-83E3-BC1F543BE1A9}" name="Custom2"/>
    <tableColumn id="81" xr3:uid="{2AD49135-AF76-430D-8814-45A7E48AF21C}" name="CustomName2"/>
    <tableColumn id="82" xr3:uid="{695A2B19-EB0C-46EF-A964-DE551F44606B}" name="CustomUnits2"/>
    <tableColumn id="83" xr3:uid="{5D0383AF-C034-4597-B1F2-89463D401A7C}" name="Custom3"/>
    <tableColumn id="84" xr3:uid="{37FBD549-0134-43D5-91B3-39FB69E8F5B7}" name="CustomName3"/>
    <tableColumn id="85" xr3:uid="{67896D4A-8C97-4501-AF85-7693AC5117E0}" name="CustomUnits3"/>
    <tableColumn id="86" xr3:uid="{CE1160AA-B01E-499F-8B7F-3082208BA62C}" name="Custom4"/>
    <tableColumn id="87" xr3:uid="{CA016440-A3A3-471D-979C-68248EA2F546}" name="CustomName4"/>
    <tableColumn id="88" xr3:uid="{70B8D972-6B78-4A3A-B2F3-FFDE25C005B6}" name="CustomUnits4"/>
    <tableColumn id="89" xr3:uid="{E1402D58-2081-453B-8F6B-7C4249BB5EC6}" name="Custom5"/>
    <tableColumn id="90" xr3:uid="{581CDD29-7493-4D38-9C16-AFA4CDE54611}" name="CustomName5"/>
    <tableColumn id="91" xr3:uid="{8948D56E-BB42-436A-B6ED-B37C89464031}" name="CustomUnits5"/>
    <tableColumn id="92" xr3:uid="{5903928E-F245-483B-A461-A8E2D3798BDE}" name="Custom6"/>
    <tableColumn id="93" xr3:uid="{9322CBF7-CA40-46FB-AABA-86550397237E}" name="CustomName6"/>
    <tableColumn id="94" xr3:uid="{E81F9E67-DBDB-429F-8C9E-56D88EFB4C45}" name="CustomUnits6"/>
    <tableColumn id="95" xr3:uid="{07E37F26-1C0C-4EF8-8A31-02415E0E2226}" name="Custom7"/>
    <tableColumn id="96" xr3:uid="{ED05D64C-60A4-4E3F-B042-D2BDB10828E1}" name="CustomName7"/>
    <tableColumn id="97" xr3:uid="{C45648B7-E38F-4F9B-904F-1BC88EF49A2D}" name="CustomUnits7"/>
    <tableColumn id="98" xr3:uid="{FA65AB70-0A7C-4AAF-97E0-EE3ECFFB74C0}" name="Custom8"/>
    <tableColumn id="99" xr3:uid="{2369FE1E-104D-4680-965D-EFD61B0F8282}" name="CustomName8"/>
    <tableColumn id="100" xr3:uid="{A2DCDFA5-5125-4683-8878-7F7C3DB93B9C}" name="CustomUnits8"/>
    <tableColumn id="101" xr3:uid="{CA09FD01-E3DA-4E4A-A7F2-905625F1681A}" name="Custom9"/>
    <tableColumn id="102" xr3:uid="{300186BD-269E-48E0-B264-F9B426F8FDB5}" name="CustomName9"/>
    <tableColumn id="103" xr3:uid="{21B8E0D8-1B6F-4408-90E2-60232A687199}" name="CustomUnits9"/>
    <tableColumn id="104" xr3:uid="{426D9B6A-16F7-4EA9-8526-DB52442898B0}" name="Custom10"/>
    <tableColumn id="105" xr3:uid="{1B2438BB-C962-4DBD-A2F5-B22D3EBAD552}" name="CustomName10"/>
    <tableColumn id="106" xr3:uid="{1417DEE8-1355-4241-8BAB-383F0FE97777}" name="CustomUnits10"/>
    <tableColumn id="107" xr3:uid="{04A2CE56-4DF4-4D79-8FF9-DCD8935C0232}" name="Custom11"/>
    <tableColumn id="108" xr3:uid="{D38713EA-E73A-45B6-8320-6FFBCD641F00}" name="CustomName11"/>
    <tableColumn id="109" xr3:uid="{85AAEB40-1D27-435E-9523-1BF0C823D4FB}" name="CustomUnits11"/>
    <tableColumn id="110" xr3:uid="{C9BCE89F-BA58-426E-B187-4D1BAB23EA61}" name="Custom12"/>
    <tableColumn id="111" xr3:uid="{270592AD-EDF1-4F8F-9AE8-C238B26834A2}" name="CustomName12"/>
    <tableColumn id="112" xr3:uid="{CC059376-CF42-42FA-A117-7474D8B7C4A0}" name="CustomUnits12"/>
    <tableColumn id="113" xr3:uid="{1FF7146D-8124-4469-B916-33B89CCEA16A}" name="Custom13"/>
    <tableColumn id="114" xr3:uid="{8E06525B-5235-4DC5-8EBF-3C8358496EC6}" name="CustomName13"/>
    <tableColumn id="115" xr3:uid="{D79FBBC9-D6DA-414A-827A-0FD9C8F3AFDE}" name="CustomUnits13"/>
    <tableColumn id="116" xr3:uid="{F2473813-99F6-4C77-8067-6B29113C6287}" name="Custom14"/>
    <tableColumn id="117" xr3:uid="{6A845A4A-E98D-4C01-841A-326AC20F6910}" name="CustomName14"/>
    <tableColumn id="118" xr3:uid="{45623B90-A968-4BBF-8546-2FA658932786}" name="CustomUnits14"/>
    <tableColumn id="119" xr3:uid="{4674D98D-1B2E-4C58-8F64-FBF55AD9ADD5}" name="Custom15"/>
    <tableColumn id="120" xr3:uid="{20AD37D2-A096-4127-B4A7-86530741D3F5}" name="CustomName15"/>
    <tableColumn id="121" xr3:uid="{73851D9E-DEC2-45AD-BF0E-AFB707A20869}" name="CustomUnits15"/>
    <tableColumn id="122" xr3:uid="{D9C77A9B-8442-4363-9D0C-45BE4D5BE3BC}" name="Custom16"/>
    <tableColumn id="123" xr3:uid="{6AD885FD-E346-4424-82EB-BE82EF90DF03}" name="CustomName16"/>
    <tableColumn id="124" xr3:uid="{4CA95B55-296D-4773-BC52-72F8B8B4482F}" name="CustomUnits16"/>
    <tableColumn id="125" xr3:uid="{5BADD10B-B3BC-4D31-A20C-0BEAEA7A26B4}" name="Custom17"/>
    <tableColumn id="126" xr3:uid="{D24FAE72-42AA-4155-AF02-91F101B80AE2}" name="CustomName17"/>
    <tableColumn id="127" xr3:uid="{60F4E96A-7158-4884-AD90-6D3EB3548072}" name="CustomUnits17"/>
    <tableColumn id="128" xr3:uid="{2CE58210-1A52-4361-8B63-BC8C05B949F7}" name="Custom18"/>
    <tableColumn id="129" xr3:uid="{4F669CDA-2AB2-4937-AB30-8F7E9742CC9C}" name="CustomName18"/>
    <tableColumn id="130" xr3:uid="{B79738A9-75FA-4FD1-B8B6-D719B6473818}" name="CustomUnits18"/>
    <tableColumn id="131" xr3:uid="{E3738692-C25F-4FDF-96B4-8D375D5A5BD0}" name="Custom19"/>
    <tableColumn id="132" xr3:uid="{AD990ACA-16C9-4911-BC8C-BAAA61D9EE3E}" name="CustomName19"/>
    <tableColumn id="133" xr3:uid="{A60991AF-5127-4060-9341-08013DA7E5AC}" name="CustomUnits19"/>
    <tableColumn id="134" xr3:uid="{22C82D95-3D42-4A6B-A53E-2A11826F8950}" name="Custom20"/>
    <tableColumn id="135" xr3:uid="{133224C2-4395-47CE-A339-DE144DF1970A}" name="CustomName20"/>
    <tableColumn id="136" xr3:uid="{23A67E0B-97D1-45C5-A446-AFB43C3FCA63}" name="CustomUnits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L187"/>
  <sheetViews>
    <sheetView workbookViewId="0">
      <selection activeCell="E2" sqref="E2"/>
    </sheetView>
  </sheetViews>
  <sheetFormatPr baseColWidth="10" defaultRowHeight="15" x14ac:dyDescent="0.25"/>
  <cols>
    <col min="1" max="1" width="17" customWidth="1"/>
    <col min="2" max="2" width="17.7109375" customWidth="1"/>
    <col min="5" max="6" width="26.140625" customWidth="1"/>
    <col min="7" max="7" width="17.85546875" customWidth="1"/>
    <col min="8" max="10" width="11.42578125" customWidth="1"/>
    <col min="11" max="11" width="18" customWidth="1"/>
    <col min="12" max="12" width="35.85546875" customWidth="1"/>
    <col min="13" max="13" width="15.140625" customWidth="1"/>
    <col min="14" max="15" width="11.42578125" customWidth="1"/>
    <col min="16" max="16" width="18.7109375" customWidth="1"/>
    <col min="17" max="17" width="14.140625" customWidth="1"/>
    <col min="18" max="18" width="19.140625" customWidth="1"/>
    <col min="19" max="19" width="20.140625" customWidth="1"/>
    <col min="20" max="20" width="24.28515625" customWidth="1"/>
    <col min="21" max="21" width="16" customWidth="1"/>
    <col min="22" max="22" width="11.42578125" customWidth="1"/>
    <col min="23" max="23" width="16.42578125" customWidth="1"/>
    <col min="24" max="24" width="19.5703125" customWidth="1"/>
    <col min="25" max="25" width="16" customWidth="1"/>
    <col min="26" max="26" width="11.42578125" customWidth="1"/>
    <col min="27" max="27" width="16.42578125" customWidth="1"/>
    <col min="28" max="28" width="21.5703125" customWidth="1"/>
    <col min="29" max="29" width="16.140625" customWidth="1"/>
    <col min="30" max="30" width="21.28515625" customWidth="1"/>
    <col min="32" max="32" width="17.28515625" customWidth="1"/>
    <col min="34" max="34" width="12.42578125" customWidth="1"/>
    <col min="35" max="35" width="13.140625" customWidth="1"/>
    <col min="36" max="36" width="17.85546875" customWidth="1"/>
    <col min="39" max="39" width="23.42578125" customWidth="1"/>
    <col min="41" max="41" width="21.7109375" customWidth="1"/>
    <col min="42" max="42" width="17.140625" customWidth="1"/>
    <col min="43" max="43" width="22.140625" customWidth="1"/>
    <col min="44" max="44" width="27.28515625" customWidth="1"/>
    <col min="45" max="45" width="21.85546875" customWidth="1"/>
    <col min="46" max="46" width="12.85546875" customWidth="1"/>
    <col min="47" max="47" width="12.42578125" customWidth="1"/>
    <col min="49" max="49" width="15.85546875" customWidth="1"/>
    <col min="55" max="55" width="14.140625" customWidth="1"/>
    <col min="56" max="56" width="15.85546875" customWidth="1"/>
    <col min="57" max="57" width="16" customWidth="1"/>
    <col min="58" max="58" width="17.5703125" customWidth="1"/>
    <col min="59" max="59" width="20.140625" customWidth="1"/>
    <col min="62" max="62" width="12.140625" customWidth="1"/>
    <col min="63" max="63" width="16.28515625" customWidth="1"/>
    <col min="64" max="64" width="19.28515625" customWidth="1"/>
    <col min="65" max="65" width="19.140625" customWidth="1"/>
    <col min="66" max="66" width="16.140625" customWidth="1"/>
    <col min="67" max="67" width="12" customWidth="1"/>
    <col min="68" max="68" width="23.85546875" customWidth="1"/>
    <col min="69" max="69" width="23.7109375" customWidth="1"/>
    <col min="70" max="71" width="23.85546875" customWidth="1"/>
    <col min="72" max="72" width="23.7109375" customWidth="1"/>
    <col min="73" max="74" width="23.85546875" customWidth="1"/>
    <col min="75" max="75" width="23.7109375" customWidth="1"/>
    <col min="76" max="77" width="23.85546875" customWidth="1"/>
    <col min="78" max="78" width="23.7109375" customWidth="1"/>
    <col min="79" max="80" width="23.85546875" customWidth="1"/>
    <col min="81" max="81" width="23.7109375" customWidth="1"/>
    <col min="82" max="82" width="23.85546875" customWidth="1"/>
    <col min="84" max="84" width="16.140625" customWidth="1"/>
    <col min="85" max="85" width="15.5703125" customWidth="1"/>
    <col min="87" max="87" width="16.140625" customWidth="1"/>
    <col min="88" max="88" width="15.5703125" customWidth="1"/>
    <col min="90" max="90" width="16.140625" customWidth="1"/>
    <col min="91" max="91" width="15.5703125" customWidth="1"/>
    <col min="93" max="93" width="16.140625" customWidth="1"/>
    <col min="94" max="94" width="15.5703125" customWidth="1"/>
    <col min="96" max="96" width="16.140625" customWidth="1"/>
    <col min="97" max="97" width="15.5703125" customWidth="1"/>
    <col min="99" max="99" width="16.140625" customWidth="1"/>
    <col min="100" max="100" width="15.5703125" customWidth="1"/>
    <col min="102" max="102" width="16.140625" customWidth="1"/>
    <col min="103" max="103" width="15.5703125" customWidth="1"/>
    <col min="105" max="105" width="16.140625" customWidth="1"/>
    <col min="106" max="106" width="15.5703125" customWidth="1"/>
    <col min="108" max="108" width="16.140625" customWidth="1"/>
    <col min="109" max="109" width="15.5703125" customWidth="1"/>
    <col min="110" max="110" width="11.85546875" customWidth="1"/>
    <col min="111" max="111" width="17.140625" customWidth="1"/>
    <col min="112" max="112" width="16.5703125" customWidth="1"/>
    <col min="113" max="113" width="11.85546875" customWidth="1"/>
    <col min="114" max="114" width="17.140625" customWidth="1"/>
    <col min="115" max="115" width="16.5703125" customWidth="1"/>
    <col min="116" max="116" width="11.85546875" customWidth="1"/>
    <col min="117" max="117" width="17.140625" customWidth="1"/>
    <col min="118" max="118" width="16.5703125" customWidth="1"/>
    <col min="119" max="119" width="11.85546875" customWidth="1"/>
    <col min="120" max="120" width="17.140625" customWidth="1"/>
    <col min="121" max="121" width="16.5703125" customWidth="1"/>
    <col min="122" max="122" width="11.85546875" customWidth="1"/>
    <col min="123" max="123" width="17.140625" customWidth="1"/>
    <col min="124" max="124" width="16.5703125" customWidth="1"/>
    <col min="125" max="125" width="11.85546875" customWidth="1"/>
    <col min="126" max="126" width="17.140625" customWidth="1"/>
    <col min="127" max="127" width="16.5703125" customWidth="1"/>
    <col min="128" max="128" width="11.85546875" customWidth="1"/>
    <col min="129" max="129" width="17.140625" customWidth="1"/>
    <col min="130" max="130" width="16.5703125" customWidth="1"/>
    <col min="131" max="131" width="11.85546875" customWidth="1"/>
    <col min="132" max="132" width="17.140625" customWidth="1"/>
    <col min="133" max="133" width="16.5703125" customWidth="1"/>
    <col min="134" max="134" width="11.85546875" customWidth="1"/>
    <col min="135" max="135" width="17.140625" customWidth="1"/>
    <col min="136" max="136" width="16.5703125" customWidth="1"/>
    <col min="137" max="137" width="11.85546875" customWidth="1"/>
    <col min="138" max="138" width="17.140625" customWidth="1"/>
    <col min="139" max="139" width="16.5703125" customWidth="1"/>
    <col min="140" max="140" width="11.85546875" customWidth="1"/>
    <col min="141" max="141" width="17.140625" customWidth="1"/>
    <col min="142" max="142" width="16.5703125" customWidth="1"/>
  </cols>
  <sheetData>
    <row r="1" spans="1:142" x14ac:dyDescent="0.25">
      <c r="A1" t="s">
        <v>0</v>
      </c>
      <c r="B1" t="s">
        <v>1</v>
      </c>
      <c r="C1" t="s">
        <v>2</v>
      </c>
      <c r="D1" t="s">
        <v>2113</v>
      </c>
      <c r="E1" t="s">
        <v>2115</v>
      </c>
      <c r="F1" t="s">
        <v>2121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1495</v>
      </c>
      <c r="AI1" t="s">
        <v>1496</v>
      </c>
      <c r="AJ1" t="s">
        <v>1497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  <c r="CQ1" t="s">
        <v>88</v>
      </c>
      <c r="CR1" t="s">
        <v>89</v>
      </c>
      <c r="CS1" t="s">
        <v>90</v>
      </c>
      <c r="CT1" t="s">
        <v>91</v>
      </c>
      <c r="CU1" t="s">
        <v>92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105</v>
      </c>
      <c r="DI1" t="s">
        <v>106</v>
      </c>
      <c r="DJ1" t="s">
        <v>107</v>
      </c>
      <c r="DK1" t="s">
        <v>108</v>
      </c>
      <c r="DL1" t="s">
        <v>109</v>
      </c>
      <c r="DM1" t="s">
        <v>110</v>
      </c>
      <c r="DN1" t="s">
        <v>111</v>
      </c>
      <c r="DO1" t="s">
        <v>112</v>
      </c>
      <c r="DP1" t="s">
        <v>113</v>
      </c>
      <c r="DQ1" t="s">
        <v>114</v>
      </c>
      <c r="DR1" t="s">
        <v>115</v>
      </c>
      <c r="DS1" t="s">
        <v>116</v>
      </c>
      <c r="DT1" t="s">
        <v>117</v>
      </c>
      <c r="DU1" t="s">
        <v>118</v>
      </c>
      <c r="DV1" t="s">
        <v>119</v>
      </c>
      <c r="DW1" t="s">
        <v>120</v>
      </c>
      <c r="DX1" t="s">
        <v>121</v>
      </c>
      <c r="DY1" t="s">
        <v>122</v>
      </c>
      <c r="DZ1" t="s">
        <v>123</v>
      </c>
      <c r="EA1" t="s">
        <v>124</v>
      </c>
      <c r="EB1" t="s">
        <v>125</v>
      </c>
      <c r="EC1" t="s">
        <v>126</v>
      </c>
      <c r="ED1" t="s">
        <v>127</v>
      </c>
      <c r="EE1" t="s">
        <v>128</v>
      </c>
      <c r="EF1" t="s">
        <v>129</v>
      </c>
      <c r="EG1" t="s">
        <v>130</v>
      </c>
      <c r="EH1" t="s">
        <v>131</v>
      </c>
      <c r="EI1" t="s">
        <v>132</v>
      </c>
      <c r="EJ1" t="s">
        <v>133</v>
      </c>
      <c r="EK1" t="s">
        <v>134</v>
      </c>
      <c r="EL1" t="s">
        <v>135</v>
      </c>
    </row>
    <row r="2" spans="1:142" x14ac:dyDescent="0.25">
      <c r="A2">
        <v>9079</v>
      </c>
      <c r="B2">
        <v>2017</v>
      </c>
      <c r="C2" t="s">
        <v>1208</v>
      </c>
      <c r="D2" t="s">
        <v>2116</v>
      </c>
      <c r="E2" t="str">
        <f>IFERROR(VLOOKUP(C2,final_selection_acc_ICES_ind!$C$2:$D$155,2,FALSE),"no")</f>
        <v>x</v>
      </c>
      <c r="F2" t="str">
        <f>VLOOKUP(Tabelle3[[#This Row],[FishStock]],'Export 2016'!C:F,2,FALSE)</f>
        <v>u</v>
      </c>
      <c r="G2">
        <v>1573</v>
      </c>
      <c r="H2">
        <v>169137</v>
      </c>
      <c r="I2" t="s">
        <v>138</v>
      </c>
      <c r="J2">
        <v>2012</v>
      </c>
      <c r="K2" t="s">
        <v>1209</v>
      </c>
      <c r="L2" t="s">
        <v>1210</v>
      </c>
      <c r="M2" t="s">
        <v>1211</v>
      </c>
      <c r="O2" t="s">
        <v>1498</v>
      </c>
      <c r="P2">
        <v>3545547</v>
      </c>
      <c r="Q2">
        <v>5142363</v>
      </c>
      <c r="R2">
        <v>7458338</v>
      </c>
      <c r="S2" t="s">
        <v>143</v>
      </c>
      <c r="T2" t="s">
        <v>13</v>
      </c>
      <c r="U2">
        <v>4454246</v>
      </c>
      <c r="V2">
        <v>5249216</v>
      </c>
      <c r="W2">
        <v>6186069</v>
      </c>
      <c r="Y2">
        <v>3391787</v>
      </c>
      <c r="Z2">
        <v>4006048</v>
      </c>
      <c r="AA2">
        <v>4731555</v>
      </c>
      <c r="AB2" t="s">
        <v>144</v>
      </c>
      <c r="AC2" t="s">
        <v>145</v>
      </c>
      <c r="AD2" t="s">
        <v>145</v>
      </c>
      <c r="AG2">
        <v>892353</v>
      </c>
      <c r="AH2">
        <f t="shared" ref="AH2:AH65" si="0">MAX(AE2,AG2)</f>
        <v>892353</v>
      </c>
      <c r="AI2" t="e">
        <f>AH2/#REF!</f>
        <v>#REF!</v>
      </c>
      <c r="AJ2" t="e">
        <f>AH2/#REF!</f>
        <v>#REF!</v>
      </c>
      <c r="AO2">
        <v>0.24</v>
      </c>
      <c r="AP2">
        <v>0.28999999999999998</v>
      </c>
      <c r="AQ2">
        <v>0.35099999999999998</v>
      </c>
      <c r="AR2" t="s">
        <v>146</v>
      </c>
      <c r="AS2" t="s">
        <v>1499</v>
      </c>
      <c r="AX2">
        <v>0.48</v>
      </c>
      <c r="AY2">
        <v>0.35</v>
      </c>
      <c r="AZ2">
        <v>1940000</v>
      </c>
      <c r="BA2">
        <v>2570000</v>
      </c>
      <c r="BB2">
        <v>0.21</v>
      </c>
      <c r="BC2" s="5">
        <v>2570000</v>
      </c>
      <c r="BF2">
        <v>0</v>
      </c>
      <c r="BH2" s="1">
        <v>43316</v>
      </c>
      <c r="BO2" t="s">
        <v>148</v>
      </c>
    </row>
    <row r="3" spans="1:142" x14ac:dyDescent="0.25">
      <c r="A3">
        <v>9244</v>
      </c>
      <c r="B3">
        <v>2017</v>
      </c>
      <c r="C3" t="s">
        <v>1348</v>
      </c>
      <c r="D3" t="s">
        <v>2116</v>
      </c>
      <c r="E3" t="str">
        <f>IFERROR(VLOOKUP(C3,final_selection_acc_ICES_ind!$C$2:$D$155,2,FALSE),"no")</f>
        <v>x</v>
      </c>
      <c r="F3" t="str">
        <f>VLOOKUP(Tabelle3[[#This Row],[FishStock]],'Export 2016'!C:F,2,FALSE)</f>
        <v>u</v>
      </c>
      <c r="G3">
        <v>1368</v>
      </c>
      <c r="H3">
        <v>169123</v>
      </c>
      <c r="I3" t="s">
        <v>138</v>
      </c>
      <c r="J3">
        <v>2012</v>
      </c>
      <c r="K3" t="s">
        <v>1349</v>
      </c>
      <c r="L3" t="s">
        <v>1350</v>
      </c>
      <c r="M3" t="s">
        <v>267</v>
      </c>
      <c r="O3" t="s">
        <v>1500</v>
      </c>
      <c r="P3">
        <v>3106000</v>
      </c>
      <c r="Q3">
        <v>4638000</v>
      </c>
      <c r="R3">
        <v>6171000</v>
      </c>
      <c r="S3" t="s">
        <v>143</v>
      </c>
      <c r="T3" t="s">
        <v>13</v>
      </c>
      <c r="U3">
        <v>5760000</v>
      </c>
      <c r="V3">
        <v>6770000</v>
      </c>
      <c r="W3">
        <v>7779000</v>
      </c>
      <c r="Y3">
        <v>4535000</v>
      </c>
      <c r="Z3">
        <v>5416000</v>
      </c>
      <c r="AA3">
        <v>6297000</v>
      </c>
      <c r="AB3" t="s">
        <v>144</v>
      </c>
      <c r="AC3" t="s">
        <v>145</v>
      </c>
      <c r="AD3" t="s">
        <v>145</v>
      </c>
      <c r="AE3">
        <v>825999</v>
      </c>
      <c r="AG3">
        <v>825999</v>
      </c>
      <c r="AH3">
        <f t="shared" si="0"/>
        <v>825999</v>
      </c>
      <c r="AI3" t="e">
        <f>AH3/#REF!</f>
        <v>#REF!</v>
      </c>
      <c r="AJ3" t="e">
        <f>AH3/#REF!+AJ2</f>
        <v>#REF!</v>
      </c>
      <c r="AO3">
        <v>0.11</v>
      </c>
      <c r="AP3">
        <v>0.14499999999999999</v>
      </c>
      <c r="AQ3">
        <v>0.18</v>
      </c>
      <c r="AR3" t="s">
        <v>146</v>
      </c>
      <c r="AS3" t="s">
        <v>147</v>
      </c>
      <c r="AY3">
        <v>0.15</v>
      </c>
      <c r="AZ3">
        <v>2500000</v>
      </c>
      <c r="BA3">
        <v>5000000</v>
      </c>
      <c r="BB3">
        <v>0.15</v>
      </c>
      <c r="BC3" s="5">
        <v>5000000</v>
      </c>
      <c r="BF3">
        <v>2</v>
      </c>
      <c r="BH3" s="1">
        <v>43409</v>
      </c>
      <c r="BO3" t="s">
        <v>148</v>
      </c>
    </row>
    <row r="4" spans="1:142" x14ac:dyDescent="0.25">
      <c r="A4">
        <v>8435</v>
      </c>
      <c r="B4">
        <v>2017</v>
      </c>
      <c r="C4" t="s">
        <v>1501</v>
      </c>
      <c r="D4" t="s">
        <v>2116</v>
      </c>
      <c r="E4" t="str">
        <f>IFERROR(VLOOKUP(C4,final_selection_acc_ICES_ind!$C$2:$D$155,2,FALSE),"no")</f>
        <v>x</v>
      </c>
      <c r="F4" t="str">
        <f>VLOOKUP(Tabelle3[[#This Row],[FishStock]],'Export 2016'!C:F,2,FALSE)</f>
        <v>u</v>
      </c>
      <c r="G4">
        <v>1325</v>
      </c>
      <c r="H4">
        <v>169079</v>
      </c>
      <c r="I4" t="s">
        <v>138</v>
      </c>
      <c r="J4">
        <v>2012</v>
      </c>
      <c r="K4" t="s">
        <v>1502</v>
      </c>
      <c r="L4" t="s">
        <v>734</v>
      </c>
      <c r="M4" t="s">
        <v>324</v>
      </c>
      <c r="O4" t="s">
        <v>1503</v>
      </c>
      <c r="P4">
        <v>409083</v>
      </c>
      <c r="Q4">
        <v>538425</v>
      </c>
      <c r="R4">
        <v>708660</v>
      </c>
      <c r="S4" t="s">
        <v>143</v>
      </c>
      <c r="T4" t="s">
        <v>13</v>
      </c>
      <c r="U4">
        <v>3637935</v>
      </c>
      <c r="V4">
        <v>4175910</v>
      </c>
      <c r="W4">
        <v>4793440</v>
      </c>
      <c r="Y4">
        <v>2051268</v>
      </c>
      <c r="Z4">
        <v>2371480</v>
      </c>
      <c r="AA4">
        <v>2741680</v>
      </c>
      <c r="AB4" t="s">
        <v>144</v>
      </c>
      <c r="AC4" t="s">
        <v>145</v>
      </c>
      <c r="AD4" t="s">
        <v>145</v>
      </c>
      <c r="AE4">
        <v>727663</v>
      </c>
      <c r="AH4">
        <f t="shared" si="0"/>
        <v>727663</v>
      </c>
      <c r="AI4" t="e">
        <f>AH4/#REF!</f>
        <v>#REF!</v>
      </c>
      <c r="AJ4" t="e">
        <f>AH4/#REF!+AJ3</f>
        <v>#REF!</v>
      </c>
      <c r="AO4">
        <v>0.19</v>
      </c>
      <c r="AP4">
        <v>0.24</v>
      </c>
      <c r="AQ4">
        <v>0.3</v>
      </c>
      <c r="AR4" t="s">
        <v>146</v>
      </c>
      <c r="AS4" t="s">
        <v>1499</v>
      </c>
      <c r="AX4">
        <v>0.74</v>
      </c>
      <c r="AY4">
        <v>0.4</v>
      </c>
      <c r="AZ4">
        <v>220000</v>
      </c>
      <c r="BA4">
        <v>460000</v>
      </c>
      <c r="BB4">
        <v>0.4</v>
      </c>
      <c r="BC4">
        <v>460000</v>
      </c>
      <c r="BF4">
        <v>3</v>
      </c>
      <c r="BH4" s="1">
        <v>43378</v>
      </c>
      <c r="BO4" t="s">
        <v>148</v>
      </c>
    </row>
    <row r="5" spans="1:142" x14ac:dyDescent="0.25">
      <c r="A5">
        <v>9262</v>
      </c>
      <c r="B5">
        <v>2017</v>
      </c>
      <c r="C5" t="s">
        <v>1447</v>
      </c>
      <c r="D5" t="s">
        <v>2116</v>
      </c>
      <c r="E5" t="str">
        <f>IFERROR(VLOOKUP(C5,final_selection_acc_ICES_ind!$C$2:$D$155,2,FALSE),"no")</f>
        <v>no</v>
      </c>
      <c r="F5" t="str">
        <f>VLOOKUP(Tabelle3[[#This Row],[FishStock]],'Export 2016'!C:F,2,FALSE)</f>
        <v>u</v>
      </c>
      <c r="G5">
        <v>1320</v>
      </c>
      <c r="H5">
        <v>169074</v>
      </c>
      <c r="I5" t="s">
        <v>138</v>
      </c>
      <c r="J5">
        <v>2012</v>
      </c>
      <c r="K5" t="s">
        <v>1504</v>
      </c>
      <c r="L5" t="s">
        <v>1449</v>
      </c>
      <c r="M5" t="s">
        <v>1450</v>
      </c>
      <c r="O5" t="s">
        <v>1505</v>
      </c>
      <c r="Q5">
        <v>20500000</v>
      </c>
      <c r="S5" t="s">
        <v>143</v>
      </c>
      <c r="T5" t="s">
        <v>973</v>
      </c>
      <c r="AB5" t="s">
        <v>144</v>
      </c>
      <c r="AC5" t="s">
        <v>145</v>
      </c>
      <c r="AD5" t="s">
        <v>145</v>
      </c>
      <c r="AE5">
        <v>551000</v>
      </c>
      <c r="AG5">
        <v>551000</v>
      </c>
      <c r="AH5">
        <f t="shared" si="0"/>
        <v>551000</v>
      </c>
      <c r="AI5" t="e">
        <f>AH5/#REF!</f>
        <v>#REF!</v>
      </c>
      <c r="AJ5" t="e">
        <f>AH5/#REF!+AJ4</f>
        <v>#REF!</v>
      </c>
      <c r="AZ5">
        <v>150000</v>
      </c>
      <c r="BF5">
        <v>1</v>
      </c>
      <c r="BO5" t="s">
        <v>148</v>
      </c>
      <c r="CE5">
        <v>418000</v>
      </c>
      <c r="CF5" t="s">
        <v>1506</v>
      </c>
      <c r="CG5" t="s">
        <v>145</v>
      </c>
    </row>
    <row r="6" spans="1:142" x14ac:dyDescent="0.25">
      <c r="A6">
        <v>8742</v>
      </c>
      <c r="B6">
        <v>2017</v>
      </c>
      <c r="C6" t="s">
        <v>758</v>
      </c>
      <c r="D6" t="s">
        <v>2116</v>
      </c>
      <c r="E6" t="str">
        <f>IFERROR(VLOOKUP(C6,final_selection_acc_ICES_ind!$C$2:$D$155,2,FALSE),"no")</f>
        <v>x</v>
      </c>
      <c r="F6" t="str">
        <f>VLOOKUP(Tabelle3[[#This Row],[FishStock]],'Export 2016'!C:F,2,FALSE)</f>
        <v>u</v>
      </c>
      <c r="G6">
        <v>1572</v>
      </c>
      <c r="H6">
        <v>169119</v>
      </c>
      <c r="I6" t="s">
        <v>138</v>
      </c>
      <c r="J6">
        <v>2012</v>
      </c>
      <c r="K6" t="s">
        <v>759</v>
      </c>
      <c r="L6" t="s">
        <v>439</v>
      </c>
      <c r="M6" t="s">
        <v>267</v>
      </c>
      <c r="P6">
        <v>18579452</v>
      </c>
      <c r="Q6">
        <v>26062290</v>
      </c>
      <c r="R6">
        <v>36558826</v>
      </c>
      <c r="S6" t="s">
        <v>143</v>
      </c>
      <c r="T6" t="s">
        <v>13</v>
      </c>
      <c r="U6">
        <v>3349410.7740908698</v>
      </c>
      <c r="V6">
        <v>3794260.1654836298</v>
      </c>
      <c r="W6">
        <v>4298191.8834017897</v>
      </c>
      <c r="Y6">
        <v>1983234.1515868299</v>
      </c>
      <c r="Z6">
        <v>2287568.4518726501</v>
      </c>
      <c r="AA6">
        <v>2638603.9277389399</v>
      </c>
      <c r="AB6" t="s">
        <v>144</v>
      </c>
      <c r="AC6" t="s">
        <v>145</v>
      </c>
      <c r="AD6" t="s">
        <v>145</v>
      </c>
      <c r="AE6">
        <v>434710</v>
      </c>
      <c r="AG6">
        <v>434710</v>
      </c>
      <c r="AH6">
        <f t="shared" si="0"/>
        <v>434710</v>
      </c>
      <c r="AI6" t="e">
        <f>AH6/#REF!</f>
        <v>#REF!</v>
      </c>
      <c r="AJ6" t="e">
        <f>AH6/#REF!+AJ5</f>
        <v>#REF!</v>
      </c>
      <c r="AO6">
        <v>0.14795326975124001</v>
      </c>
      <c r="AP6">
        <v>0.17999971705676901</v>
      </c>
      <c r="AQ6">
        <v>0.21898737483120401</v>
      </c>
      <c r="AR6" t="s">
        <v>146</v>
      </c>
      <c r="AS6" t="s">
        <v>1499</v>
      </c>
      <c r="AX6">
        <v>0.39</v>
      </c>
      <c r="AY6">
        <v>0.34</v>
      </c>
      <c r="AZ6">
        <v>800000</v>
      </c>
      <c r="BA6">
        <v>1000000</v>
      </c>
      <c r="BB6">
        <v>0.33</v>
      </c>
      <c r="BC6" s="5">
        <v>1500000</v>
      </c>
      <c r="BF6">
        <v>0</v>
      </c>
      <c r="BO6" t="s">
        <v>148</v>
      </c>
      <c r="CE6">
        <v>417901.06629995297</v>
      </c>
      <c r="CF6" t="s">
        <v>1507</v>
      </c>
      <c r="CG6" t="s">
        <v>145</v>
      </c>
      <c r="CH6">
        <v>368463.69</v>
      </c>
      <c r="CI6" t="s">
        <v>1508</v>
      </c>
      <c r="CJ6" t="s">
        <v>145</v>
      </c>
      <c r="CK6">
        <v>473971.54</v>
      </c>
      <c r="CL6" t="s">
        <v>1509</v>
      </c>
      <c r="CM6" t="s">
        <v>145</v>
      </c>
    </row>
    <row r="7" spans="1:142" x14ac:dyDescent="0.25">
      <c r="A7">
        <v>9118</v>
      </c>
      <c r="B7">
        <v>2017</v>
      </c>
      <c r="C7" t="s">
        <v>1313</v>
      </c>
      <c r="D7" t="s">
        <v>2116</v>
      </c>
      <c r="E7" t="str">
        <f>IFERROR(VLOOKUP(C7,final_selection_acc_ICES_ind!$C$2:$D$155,2,FALSE),"no")</f>
        <v>x</v>
      </c>
      <c r="F7" t="str">
        <f>VLOOKUP(Tabelle3[[#This Row],[FishStock]],'Export 2016'!C:F,2,FALSE)</f>
        <v>u</v>
      </c>
      <c r="G7">
        <v>1506</v>
      </c>
      <c r="H7">
        <v>136737</v>
      </c>
      <c r="I7" t="s">
        <v>138</v>
      </c>
      <c r="J7">
        <v>2012</v>
      </c>
      <c r="K7" t="s">
        <v>1510</v>
      </c>
      <c r="L7" t="s">
        <v>1315</v>
      </c>
      <c r="M7" t="s">
        <v>1316</v>
      </c>
      <c r="O7" t="s">
        <v>1511</v>
      </c>
      <c r="P7">
        <v>12082995</v>
      </c>
      <c r="Q7">
        <v>18460860</v>
      </c>
      <c r="R7">
        <v>28205206</v>
      </c>
      <c r="S7" t="s">
        <v>143</v>
      </c>
      <c r="T7" t="s">
        <v>13</v>
      </c>
      <c r="U7">
        <v>3943198</v>
      </c>
      <c r="V7">
        <v>4952554</v>
      </c>
      <c r="W7">
        <v>6220279</v>
      </c>
      <c r="Y7">
        <v>2666549</v>
      </c>
      <c r="Z7">
        <v>3342454</v>
      </c>
      <c r="AA7">
        <v>4189684</v>
      </c>
      <c r="AB7" t="s">
        <v>144</v>
      </c>
      <c r="AC7" t="s">
        <v>145</v>
      </c>
      <c r="AD7" t="s">
        <v>145</v>
      </c>
      <c r="AE7">
        <v>375692</v>
      </c>
      <c r="AG7">
        <v>375692</v>
      </c>
      <c r="AH7">
        <f t="shared" si="0"/>
        <v>375692</v>
      </c>
      <c r="AI7" t="e">
        <f>AH7/#REF!</f>
        <v>#REF!</v>
      </c>
      <c r="AJ7" t="e">
        <f>AH7/#REF!+AJ6</f>
        <v>#REF!</v>
      </c>
      <c r="AO7">
        <v>8.3000000000000004E-2</v>
      </c>
      <c r="AP7">
        <v>0.113</v>
      </c>
      <c r="AQ7">
        <v>0.154</v>
      </c>
      <c r="AR7" t="s">
        <v>146</v>
      </c>
      <c r="AS7" t="s">
        <v>1499</v>
      </c>
      <c r="AX7">
        <v>0.88</v>
      </c>
      <c r="AY7">
        <v>0.53</v>
      </c>
      <c r="AZ7">
        <v>1500000</v>
      </c>
      <c r="BA7">
        <v>2250000</v>
      </c>
      <c r="BB7">
        <v>0.32</v>
      </c>
      <c r="BC7" s="5">
        <v>2250000</v>
      </c>
      <c r="BF7">
        <v>1</v>
      </c>
      <c r="BH7" s="1">
        <v>43284</v>
      </c>
      <c r="BO7" t="s">
        <v>148</v>
      </c>
    </row>
    <row r="8" spans="1:142" x14ac:dyDescent="0.25">
      <c r="A8">
        <v>8428</v>
      </c>
      <c r="B8">
        <v>2017</v>
      </c>
      <c r="C8" t="s">
        <v>1512</v>
      </c>
      <c r="D8" t="s">
        <v>2116</v>
      </c>
      <c r="E8" t="str">
        <f>IFERROR(VLOOKUP(C8,final_selection_acc_ICES_ind!$C$2:$D$155,2,FALSE),"no")</f>
        <v>x</v>
      </c>
      <c r="F8" t="str">
        <f>VLOOKUP(Tabelle3[[#This Row],[FishStock]],'Export 2016'!C:F,2,FALSE)</f>
        <v>u</v>
      </c>
      <c r="G8">
        <v>1346</v>
      </c>
      <c r="H8">
        <v>169110</v>
      </c>
      <c r="I8" t="s">
        <v>138</v>
      </c>
      <c r="J8">
        <v>2012</v>
      </c>
      <c r="K8" t="s">
        <v>1513</v>
      </c>
      <c r="L8" t="s">
        <v>734</v>
      </c>
      <c r="M8" t="s">
        <v>253</v>
      </c>
      <c r="O8" t="s">
        <v>1514</v>
      </c>
      <c r="P8">
        <v>212988</v>
      </c>
      <c r="Q8">
        <v>294197</v>
      </c>
      <c r="R8">
        <v>406370</v>
      </c>
      <c r="S8" t="s">
        <v>143</v>
      </c>
      <c r="T8" t="s">
        <v>13</v>
      </c>
      <c r="U8">
        <v>981641</v>
      </c>
      <c r="V8">
        <v>1159621</v>
      </c>
      <c r="W8">
        <v>1369871</v>
      </c>
      <c r="Y8">
        <v>492660</v>
      </c>
      <c r="Z8">
        <v>588932</v>
      </c>
      <c r="AA8">
        <v>704017</v>
      </c>
      <c r="AB8" t="s">
        <v>144</v>
      </c>
      <c r="AC8" t="s">
        <v>145</v>
      </c>
      <c r="AD8" t="s">
        <v>145</v>
      </c>
      <c r="AE8">
        <v>315627</v>
      </c>
      <c r="AG8">
        <v>315627</v>
      </c>
      <c r="AH8">
        <f t="shared" si="0"/>
        <v>315627</v>
      </c>
      <c r="AI8" t="e">
        <f>AH8/#REF!</f>
        <v>#REF!</v>
      </c>
      <c r="AJ8" t="e">
        <f>AH8/#REF!+AJ7</f>
        <v>#REF!</v>
      </c>
      <c r="AO8">
        <v>0.15</v>
      </c>
      <c r="AP8">
        <v>0.2</v>
      </c>
      <c r="AQ8">
        <v>0.25</v>
      </c>
      <c r="AR8" t="s">
        <v>146</v>
      </c>
      <c r="AS8" t="s">
        <v>1499</v>
      </c>
      <c r="AT8">
        <v>0.2</v>
      </c>
      <c r="AX8">
        <v>0.77</v>
      </c>
      <c r="AY8">
        <v>0.47</v>
      </c>
      <c r="AZ8">
        <v>80000</v>
      </c>
      <c r="BA8">
        <v>50000</v>
      </c>
      <c r="BB8">
        <v>0.35</v>
      </c>
      <c r="BC8">
        <v>80000</v>
      </c>
      <c r="BF8">
        <v>3</v>
      </c>
      <c r="BH8" s="1">
        <v>43285</v>
      </c>
      <c r="BO8" t="s">
        <v>148</v>
      </c>
    </row>
    <row r="9" spans="1:142" x14ac:dyDescent="0.25">
      <c r="A9">
        <v>9192</v>
      </c>
      <c r="B9">
        <v>2017</v>
      </c>
      <c r="C9" t="s">
        <v>1515</v>
      </c>
      <c r="D9" t="s">
        <v>2116</v>
      </c>
      <c r="E9" t="str">
        <f>IFERROR(VLOOKUP(C9,final_selection_acc_ICES_ind!$C$2:$D$155,2,FALSE),"no")</f>
        <v>x</v>
      </c>
      <c r="F9" t="str">
        <f>VLOOKUP(Tabelle3[[#This Row],[FishStock]],'Export 2016'!C:F,2,FALSE)</f>
        <v>u</v>
      </c>
      <c r="G9">
        <v>1319</v>
      </c>
      <c r="H9">
        <v>169073</v>
      </c>
      <c r="I9" t="s">
        <v>138</v>
      </c>
      <c r="J9">
        <v>2012</v>
      </c>
      <c r="K9" t="s">
        <v>1516</v>
      </c>
      <c r="L9" t="s">
        <v>734</v>
      </c>
      <c r="M9" t="s">
        <v>1450</v>
      </c>
      <c r="O9" t="s">
        <v>1517</v>
      </c>
      <c r="Q9">
        <v>145900000</v>
      </c>
      <c r="S9" t="s">
        <v>143</v>
      </c>
      <c r="T9" t="s">
        <v>973</v>
      </c>
      <c r="V9">
        <v>3586000</v>
      </c>
      <c r="Z9">
        <v>1997000</v>
      </c>
      <c r="AB9" t="s">
        <v>144</v>
      </c>
      <c r="AC9" t="s">
        <v>145</v>
      </c>
      <c r="AD9" t="s">
        <v>145</v>
      </c>
      <c r="AE9">
        <v>296000</v>
      </c>
      <c r="AH9">
        <f t="shared" si="0"/>
        <v>296000</v>
      </c>
      <c r="AI9" t="e">
        <f>AH9/#REF!</f>
        <v>#REF!</v>
      </c>
      <c r="AJ9" t="e">
        <f>AH9/#REF!+AJ8</f>
        <v>#REF!</v>
      </c>
      <c r="AZ9">
        <v>200000</v>
      </c>
      <c r="BF9">
        <v>1</v>
      </c>
      <c r="BO9" t="s">
        <v>148</v>
      </c>
      <c r="CE9">
        <v>1589</v>
      </c>
      <c r="CF9" t="s">
        <v>1518</v>
      </c>
      <c r="CG9" t="s">
        <v>1519</v>
      </c>
      <c r="CH9">
        <v>1997</v>
      </c>
      <c r="CI9" t="s">
        <v>1520</v>
      </c>
      <c r="CJ9" t="s">
        <v>1519</v>
      </c>
    </row>
    <row r="10" spans="1:142" x14ac:dyDescent="0.25">
      <c r="A10">
        <v>8977</v>
      </c>
      <c r="B10">
        <v>2017</v>
      </c>
      <c r="C10" t="s">
        <v>306</v>
      </c>
      <c r="D10" t="s">
        <v>2116</v>
      </c>
      <c r="E10" t="str">
        <f>IFERROR(VLOOKUP(C10,final_selection_acc_ICES_ind!$C$2:$D$155,2,FALSE),"no")</f>
        <v>x</v>
      </c>
      <c r="F10" t="str">
        <f>VLOOKUP(Tabelle3[[#This Row],[FishStock]],'Export 2016'!C:F,2,FALSE)</f>
        <v>u</v>
      </c>
      <c r="G10">
        <v>1491</v>
      </c>
      <c r="H10">
        <v>169279</v>
      </c>
      <c r="I10" t="s">
        <v>138</v>
      </c>
      <c r="J10">
        <v>2012</v>
      </c>
      <c r="K10" t="s">
        <v>307</v>
      </c>
      <c r="L10" t="s">
        <v>308</v>
      </c>
      <c r="M10" t="s">
        <v>309</v>
      </c>
      <c r="O10" t="s">
        <v>1521</v>
      </c>
      <c r="Q10">
        <v>74515000</v>
      </c>
      <c r="S10" t="s">
        <v>143</v>
      </c>
      <c r="T10" t="s">
        <v>13</v>
      </c>
      <c r="V10">
        <v>1357000</v>
      </c>
      <c r="Z10">
        <v>751000</v>
      </c>
      <c r="AB10" t="s">
        <v>144</v>
      </c>
      <c r="AC10" t="s">
        <v>145</v>
      </c>
      <c r="AD10" t="s">
        <v>145</v>
      </c>
      <c r="AE10">
        <v>231000</v>
      </c>
      <c r="AG10">
        <v>235000</v>
      </c>
      <c r="AH10">
        <f t="shared" si="0"/>
        <v>235000</v>
      </c>
      <c r="AI10" t="e">
        <f>AH10/#REF!</f>
        <v>#REF!</v>
      </c>
      <c r="AJ10" t="e">
        <f>AH10/#REF!+AJ9</f>
        <v>#REF!</v>
      </c>
      <c r="AP10">
        <v>0.32179999999999997</v>
      </c>
      <c r="AR10" t="s">
        <v>146</v>
      </c>
      <c r="AS10" t="s">
        <v>1499</v>
      </c>
      <c r="AX10">
        <v>0.39</v>
      </c>
      <c r="AY10">
        <v>0.32</v>
      </c>
      <c r="AZ10">
        <v>410000</v>
      </c>
      <c r="BA10">
        <v>570000</v>
      </c>
      <c r="BB10">
        <v>0.26</v>
      </c>
      <c r="BC10">
        <v>570000</v>
      </c>
      <c r="BF10">
        <v>1</v>
      </c>
      <c r="BH10" s="1">
        <v>43223</v>
      </c>
      <c r="BO10" t="s">
        <v>148</v>
      </c>
    </row>
    <row r="11" spans="1:142" x14ac:dyDescent="0.25">
      <c r="A11">
        <v>8845</v>
      </c>
      <c r="B11">
        <v>2017</v>
      </c>
      <c r="C11" t="s">
        <v>881</v>
      </c>
      <c r="D11" t="s">
        <v>2116</v>
      </c>
      <c r="E11" t="str">
        <f>IFERROR(VLOOKUP(C11,final_selection_acc_ICES_ind!$C$2:$D$155,2,FALSE),"no")</f>
        <v>x</v>
      </c>
      <c r="F11" t="str">
        <f>VLOOKUP(Tabelle3[[#This Row],[FishStock]],'Export 2016'!C:F,2,FALSE)</f>
        <v>u</v>
      </c>
      <c r="G11">
        <v>1329</v>
      </c>
      <c r="H11">
        <v>169083</v>
      </c>
      <c r="I11" t="s">
        <v>138</v>
      </c>
      <c r="J11">
        <v>2012</v>
      </c>
      <c r="K11" t="s">
        <v>882</v>
      </c>
      <c r="L11" t="s">
        <v>252</v>
      </c>
      <c r="M11" t="s">
        <v>324</v>
      </c>
      <c r="O11" t="s">
        <v>1522</v>
      </c>
      <c r="Q11">
        <v>183932</v>
      </c>
      <c r="S11" t="s">
        <v>143</v>
      </c>
      <c r="T11" t="s">
        <v>13</v>
      </c>
      <c r="Z11">
        <v>404550</v>
      </c>
      <c r="AB11" t="s">
        <v>144</v>
      </c>
      <c r="AC11" t="s">
        <v>145</v>
      </c>
      <c r="AD11" t="s">
        <v>145</v>
      </c>
      <c r="AG11">
        <v>196177</v>
      </c>
      <c r="AH11">
        <f t="shared" si="0"/>
        <v>196177</v>
      </c>
      <c r="AI11" t="e">
        <f>AH11/#REF!</f>
        <v>#REF!</v>
      </c>
      <c r="AJ11" t="e">
        <f>AH11/#REF!+AJ10</f>
        <v>#REF!</v>
      </c>
      <c r="AP11">
        <v>0.28999999999999998</v>
      </c>
      <c r="AR11" t="s">
        <v>146</v>
      </c>
      <c r="AS11" t="s">
        <v>1499</v>
      </c>
      <c r="AX11">
        <v>0.74</v>
      </c>
      <c r="AY11">
        <v>0.57999999999999996</v>
      </c>
      <c r="AZ11">
        <v>125000</v>
      </c>
      <c r="BA11">
        <v>160000</v>
      </c>
      <c r="BC11">
        <v>220000</v>
      </c>
      <c r="BF11">
        <v>3</v>
      </c>
      <c r="BH11" s="1">
        <v>43378</v>
      </c>
      <c r="BO11" t="s">
        <v>148</v>
      </c>
      <c r="BP11" t="s">
        <v>259</v>
      </c>
      <c r="BQ11">
        <v>0.2</v>
      </c>
      <c r="BR11" t="s">
        <v>506</v>
      </c>
      <c r="CE11">
        <v>1033820</v>
      </c>
      <c r="CF11" t="s">
        <v>651</v>
      </c>
      <c r="CG11" t="s">
        <v>145</v>
      </c>
      <c r="CH11">
        <v>0.19</v>
      </c>
      <c r="CI11" t="s">
        <v>1523</v>
      </c>
    </row>
    <row r="12" spans="1:142" x14ac:dyDescent="0.25">
      <c r="A12">
        <v>9075</v>
      </c>
      <c r="B12">
        <v>2017</v>
      </c>
      <c r="C12" t="s">
        <v>1219</v>
      </c>
      <c r="D12" t="s">
        <v>2116</v>
      </c>
      <c r="E12" t="str">
        <f>IFERROR(VLOOKUP(C12,final_selection_acc_ICES_ind!$C$2:$D$155,2,FALSE),"no")</f>
        <v>x</v>
      </c>
      <c r="F12" t="str">
        <f>VLOOKUP(Tabelle3[[#This Row],[FishStock]],'Export 2016'!C:F,2,FALSE)</f>
        <v>u</v>
      </c>
      <c r="G12">
        <v>1374</v>
      </c>
      <c r="H12">
        <v>169130</v>
      </c>
      <c r="I12" t="s">
        <v>138</v>
      </c>
      <c r="J12">
        <v>2012</v>
      </c>
      <c r="K12" t="s">
        <v>1524</v>
      </c>
      <c r="M12" t="s">
        <v>902</v>
      </c>
      <c r="O12" t="s">
        <v>1525</v>
      </c>
      <c r="P12">
        <v>1914181.92</v>
      </c>
      <c r="Q12">
        <v>2927400</v>
      </c>
      <c r="R12">
        <v>3940618.08</v>
      </c>
      <c r="S12" t="s">
        <v>143</v>
      </c>
      <c r="T12" t="s">
        <v>13</v>
      </c>
      <c r="V12">
        <v>1315779</v>
      </c>
      <c r="Y12">
        <v>933665.36</v>
      </c>
      <c r="Z12">
        <v>1172460</v>
      </c>
      <c r="AA12">
        <v>1411254.64</v>
      </c>
      <c r="AB12" t="s">
        <v>144</v>
      </c>
      <c r="AC12" t="s">
        <v>145</v>
      </c>
      <c r="AD12" t="s">
        <v>145</v>
      </c>
      <c r="AE12">
        <v>169859</v>
      </c>
      <c r="AG12">
        <v>169859</v>
      </c>
      <c r="AH12">
        <f t="shared" si="0"/>
        <v>169859</v>
      </c>
      <c r="AI12" t="e">
        <f>AH12/#REF!</f>
        <v>#REF!</v>
      </c>
      <c r="AJ12" t="e">
        <f>AH12/#REF!+AJ11</f>
        <v>#REF!</v>
      </c>
      <c r="AO12">
        <v>8.8083691820221299E-2</v>
      </c>
      <c r="AP12">
        <v>0.11423608</v>
      </c>
      <c r="AQ12">
        <v>0.14038846817977901</v>
      </c>
      <c r="AR12" t="s">
        <v>146</v>
      </c>
      <c r="AS12" t="s">
        <v>1499</v>
      </c>
      <c r="AT12">
        <v>0.11423608</v>
      </c>
      <c r="AX12">
        <v>0.151</v>
      </c>
      <c r="AY12">
        <v>0.108</v>
      </c>
      <c r="AZ12">
        <v>661917</v>
      </c>
      <c r="BA12">
        <v>911587</v>
      </c>
      <c r="BB12">
        <v>0.108</v>
      </c>
      <c r="BC12">
        <v>911588</v>
      </c>
      <c r="BF12">
        <v>0</v>
      </c>
      <c r="BH12" s="1">
        <v>43374</v>
      </c>
      <c r="BO12" t="s">
        <v>148</v>
      </c>
    </row>
    <row r="13" spans="1:142" x14ac:dyDescent="0.25">
      <c r="A13">
        <v>8424</v>
      </c>
      <c r="B13">
        <v>2017</v>
      </c>
      <c r="C13" t="s">
        <v>923</v>
      </c>
      <c r="D13" t="s">
        <v>2116</v>
      </c>
      <c r="E13" t="str">
        <f>IFERROR(VLOOKUP(C13,final_selection_acc_ICES_ind!$C$2:$D$155,2,FALSE),"no")</f>
        <v>x</v>
      </c>
      <c r="F13" t="str">
        <f>VLOOKUP(Tabelle3[[#This Row],[FishStock]],'Export 2016'!C:F,2,FALSE)</f>
        <v>u</v>
      </c>
      <c r="G13">
        <v>1436</v>
      </c>
      <c r="H13">
        <v>169238</v>
      </c>
      <c r="I13" t="s">
        <v>138</v>
      </c>
      <c r="J13">
        <v>2012</v>
      </c>
      <c r="K13" t="s">
        <v>924</v>
      </c>
      <c r="L13" t="s">
        <v>734</v>
      </c>
      <c r="M13" t="s">
        <v>416</v>
      </c>
      <c r="O13" t="s">
        <v>1526</v>
      </c>
      <c r="P13">
        <v>113360</v>
      </c>
      <c r="Q13">
        <v>159692</v>
      </c>
      <c r="R13">
        <v>224960</v>
      </c>
      <c r="S13" t="s">
        <v>143</v>
      </c>
      <c r="T13" t="s">
        <v>13</v>
      </c>
      <c r="Y13">
        <v>254136</v>
      </c>
      <c r="Z13">
        <v>307737</v>
      </c>
      <c r="AA13">
        <v>372642</v>
      </c>
      <c r="AB13" t="s">
        <v>144</v>
      </c>
      <c r="AC13" t="s">
        <v>145</v>
      </c>
      <c r="AD13" t="s">
        <v>145</v>
      </c>
      <c r="AE13">
        <v>160865</v>
      </c>
      <c r="AH13">
        <f t="shared" si="0"/>
        <v>160865</v>
      </c>
      <c r="AI13" t="e">
        <f>AH13/#REF!</f>
        <v>#REF!</v>
      </c>
      <c r="AJ13" t="e">
        <f>AH13/#REF!+AJ12</f>
        <v>#REF!</v>
      </c>
      <c r="AO13">
        <v>0.26400000000000001</v>
      </c>
      <c r="AP13">
        <v>0.34200000000000003</v>
      </c>
      <c r="AQ13">
        <v>0.442</v>
      </c>
      <c r="AR13" t="s">
        <v>146</v>
      </c>
      <c r="AS13" t="s">
        <v>1499</v>
      </c>
      <c r="AX13">
        <v>0.57999999999999996</v>
      </c>
      <c r="AY13">
        <v>0.35</v>
      </c>
      <c r="AZ13">
        <v>136000</v>
      </c>
      <c r="BA13">
        <v>220000</v>
      </c>
      <c r="BF13">
        <v>3</v>
      </c>
      <c r="BH13" s="1">
        <v>43285</v>
      </c>
      <c r="BO13" t="s">
        <v>148</v>
      </c>
    </row>
    <row r="14" spans="1:142" x14ac:dyDescent="0.25">
      <c r="A14">
        <v>9250</v>
      </c>
      <c r="B14">
        <v>2017</v>
      </c>
      <c r="C14" t="s">
        <v>1170</v>
      </c>
      <c r="D14" t="s">
        <v>2116</v>
      </c>
      <c r="E14" t="str">
        <f>IFERROR(VLOOKUP(C14,final_selection_acc_ICES_ind!$C$2:$D$155,2,FALSE),"no")</f>
        <v>x</v>
      </c>
      <c r="F14" t="str">
        <f>VLOOKUP(Tabelle3[[#This Row],[FishStock]],'Export 2016'!C:F,2,FALSE)</f>
        <v>u</v>
      </c>
      <c r="G14">
        <v>1404</v>
      </c>
      <c r="H14">
        <v>169189</v>
      </c>
      <c r="I14" t="s">
        <v>138</v>
      </c>
      <c r="J14">
        <v>2012</v>
      </c>
      <c r="K14" t="s">
        <v>1171</v>
      </c>
      <c r="L14" t="s">
        <v>388</v>
      </c>
      <c r="M14" t="s">
        <v>332</v>
      </c>
      <c r="O14" t="s">
        <v>1527</v>
      </c>
      <c r="P14">
        <v>1131533.1035851799</v>
      </c>
      <c r="Q14">
        <v>1272860</v>
      </c>
      <c r="R14">
        <v>1432477.4704316601</v>
      </c>
      <c r="S14" t="s">
        <v>143</v>
      </c>
      <c r="T14" t="s">
        <v>13</v>
      </c>
      <c r="V14">
        <v>789406.87970000005</v>
      </c>
      <c r="Y14">
        <v>517092</v>
      </c>
      <c r="Z14">
        <v>605786.69369999995</v>
      </c>
      <c r="AA14">
        <v>694488</v>
      </c>
      <c r="AB14" t="s">
        <v>144</v>
      </c>
      <c r="AC14" t="s">
        <v>145</v>
      </c>
      <c r="AD14" t="s">
        <v>145</v>
      </c>
      <c r="AE14">
        <v>82018</v>
      </c>
      <c r="AG14">
        <v>141931.82999999999</v>
      </c>
      <c r="AH14">
        <f t="shared" si="0"/>
        <v>141931.82999999999</v>
      </c>
      <c r="AI14" t="e">
        <f>AH14/#REF!</f>
        <v>#REF!</v>
      </c>
      <c r="AJ14" t="e">
        <f>AH14/#REF!+AJ13</f>
        <v>#REF!</v>
      </c>
      <c r="AK14">
        <v>59913.83</v>
      </c>
      <c r="AO14">
        <v>0.17985999999999999</v>
      </c>
      <c r="AP14">
        <v>0.2079906</v>
      </c>
      <c r="AQ14">
        <v>0.23612</v>
      </c>
      <c r="AR14" t="s">
        <v>146</v>
      </c>
      <c r="AS14" t="s">
        <v>147</v>
      </c>
      <c r="AT14">
        <v>0.11118067794221199</v>
      </c>
      <c r="AU14">
        <v>9.6809922057788406E-2</v>
      </c>
      <c r="AX14">
        <v>0.51600000000000001</v>
      </c>
      <c r="AY14">
        <v>0.36899999999999999</v>
      </c>
      <c r="AZ14">
        <v>207288</v>
      </c>
      <c r="BA14">
        <v>290203</v>
      </c>
      <c r="BB14">
        <v>0.21</v>
      </c>
      <c r="BC14">
        <v>564599</v>
      </c>
      <c r="BF14">
        <v>1</v>
      </c>
      <c r="BH14" s="1">
        <v>43253</v>
      </c>
      <c r="BO14" t="s">
        <v>148</v>
      </c>
    </row>
    <row r="15" spans="1:142" x14ac:dyDescent="0.25">
      <c r="A15">
        <v>8959</v>
      </c>
      <c r="B15">
        <v>2017</v>
      </c>
      <c r="C15" t="s">
        <v>339</v>
      </c>
      <c r="D15" t="s">
        <v>2116</v>
      </c>
      <c r="E15" t="str">
        <f>IFERROR(VLOOKUP(C15,final_selection_acc_ICES_ind!$C$2:$D$155,2,FALSE),"no")</f>
        <v>x</v>
      </c>
      <c r="F15" t="str">
        <f>VLOOKUP(Tabelle3[[#This Row],[FishStock]],'Export 2016'!C:F,2,FALSE)</f>
        <v>u</v>
      </c>
      <c r="G15">
        <v>1574</v>
      </c>
      <c r="H15">
        <v>169116</v>
      </c>
      <c r="I15" t="s">
        <v>138</v>
      </c>
      <c r="J15">
        <v>2012</v>
      </c>
      <c r="K15" t="s">
        <v>340</v>
      </c>
      <c r="L15" t="s">
        <v>341</v>
      </c>
      <c r="M15" t="s">
        <v>267</v>
      </c>
      <c r="O15" t="s">
        <v>1528</v>
      </c>
      <c r="P15">
        <v>6131439</v>
      </c>
      <c r="Q15">
        <v>8841791</v>
      </c>
      <c r="R15">
        <v>12750232</v>
      </c>
      <c r="S15" t="s">
        <v>143</v>
      </c>
      <c r="T15" t="s">
        <v>13</v>
      </c>
      <c r="U15">
        <v>539005</v>
      </c>
      <c r="V15">
        <v>658026</v>
      </c>
      <c r="W15">
        <v>803329</v>
      </c>
      <c r="Y15">
        <v>427128</v>
      </c>
      <c r="Z15">
        <v>528078</v>
      </c>
      <c r="AA15">
        <v>652887</v>
      </c>
      <c r="AB15" t="s">
        <v>144</v>
      </c>
      <c r="AC15" t="s">
        <v>145</v>
      </c>
      <c r="AD15" t="s">
        <v>145</v>
      </c>
      <c r="AE15">
        <v>100640</v>
      </c>
      <c r="AG15">
        <v>106007</v>
      </c>
      <c r="AH15">
        <f t="shared" si="0"/>
        <v>106007</v>
      </c>
      <c r="AI15" t="e">
        <f>AH15/#REF!</f>
        <v>#REF!</v>
      </c>
      <c r="AJ15" t="e">
        <f>AH15/#REF!+AJ14</f>
        <v>#REF!</v>
      </c>
      <c r="AO15">
        <v>0.14499999999999999</v>
      </c>
      <c r="AP15">
        <v>0.18</v>
      </c>
      <c r="AQ15">
        <v>0.23</v>
      </c>
      <c r="AR15" t="s">
        <v>146</v>
      </c>
      <c r="AS15" t="s">
        <v>1499</v>
      </c>
      <c r="AX15">
        <v>0.28999999999999998</v>
      </c>
      <c r="AY15">
        <v>0.23</v>
      </c>
      <c r="AZ15">
        <v>202272</v>
      </c>
      <c r="BA15">
        <v>283180</v>
      </c>
      <c r="BB15">
        <v>0.21</v>
      </c>
      <c r="BC15">
        <v>283180</v>
      </c>
      <c r="BF15">
        <v>1</v>
      </c>
      <c r="BH15" s="1">
        <v>43284</v>
      </c>
      <c r="BO15" t="s">
        <v>148</v>
      </c>
    </row>
    <row r="16" spans="1:142" x14ac:dyDescent="0.25">
      <c r="A16">
        <v>8355</v>
      </c>
      <c r="B16">
        <v>2017</v>
      </c>
      <c r="C16" t="s">
        <v>913</v>
      </c>
      <c r="D16" t="s">
        <v>2116</v>
      </c>
      <c r="E16" t="str">
        <f>IFERROR(VLOOKUP(C16,final_selection_acc_ICES_ind!$C$2:$D$155,2,FALSE),"no")</f>
        <v>x</v>
      </c>
      <c r="F16" t="str">
        <f>VLOOKUP(Tabelle3[[#This Row],[FishStock]],'Export 2016'!C:F,2,FALSE)</f>
        <v>u</v>
      </c>
      <c r="G16">
        <v>1351</v>
      </c>
      <c r="H16">
        <v>169115</v>
      </c>
      <c r="I16" t="s">
        <v>138</v>
      </c>
      <c r="J16">
        <v>2012</v>
      </c>
      <c r="K16" t="s">
        <v>1529</v>
      </c>
      <c r="L16" t="s">
        <v>915</v>
      </c>
      <c r="M16" t="s">
        <v>267</v>
      </c>
      <c r="O16" t="s">
        <v>1530</v>
      </c>
      <c r="Q16">
        <v>24392291.5983086</v>
      </c>
      <c r="S16" t="s">
        <v>143</v>
      </c>
      <c r="T16" t="s">
        <v>13</v>
      </c>
      <c r="V16">
        <v>1461708.6922007001</v>
      </c>
      <c r="Z16">
        <v>923726.74143221101</v>
      </c>
      <c r="AB16" t="s">
        <v>144</v>
      </c>
      <c r="AC16" t="s">
        <v>145</v>
      </c>
      <c r="AD16" t="s">
        <v>145</v>
      </c>
      <c r="AE16">
        <v>100893</v>
      </c>
      <c r="AG16">
        <v>100893</v>
      </c>
      <c r="AH16">
        <f t="shared" si="0"/>
        <v>100893</v>
      </c>
      <c r="AI16" t="e">
        <f>AH16/#REF!</f>
        <v>#REF!</v>
      </c>
      <c r="AJ16" t="e">
        <f>AH16/#REF!+AJ15</f>
        <v>#REF!</v>
      </c>
      <c r="AP16">
        <v>0.10992401798509099</v>
      </c>
      <c r="AR16" t="s">
        <v>146</v>
      </c>
      <c r="AS16" t="s">
        <v>1499</v>
      </c>
      <c r="AX16">
        <v>0.52</v>
      </c>
      <c r="AY16">
        <v>0.41</v>
      </c>
      <c r="AZ16">
        <v>430000</v>
      </c>
      <c r="BA16">
        <v>600000</v>
      </c>
      <c r="BB16">
        <v>0.22</v>
      </c>
      <c r="BC16">
        <v>600000</v>
      </c>
      <c r="BF16">
        <v>1</v>
      </c>
      <c r="BH16" s="1">
        <v>43254</v>
      </c>
      <c r="BO16" t="s">
        <v>148</v>
      </c>
    </row>
    <row r="17" spans="1:142" x14ac:dyDescent="0.25">
      <c r="A17">
        <v>8988</v>
      </c>
      <c r="B17">
        <v>2017</v>
      </c>
      <c r="C17" t="s">
        <v>1012</v>
      </c>
      <c r="D17" t="s">
        <v>2116</v>
      </c>
      <c r="E17" t="str">
        <f>IFERROR(VLOOKUP(C17,final_selection_acc_ICES_ind!$C$2:$D$155,2,FALSE),"no")</f>
        <v>x</v>
      </c>
      <c r="F17" t="str">
        <f>VLOOKUP(Tabelle3[[#This Row],[FishStock]],'Export 2016'!C:F,2,FALSE)</f>
        <v>u</v>
      </c>
      <c r="G17">
        <v>1371</v>
      </c>
      <c r="H17">
        <v>169126</v>
      </c>
      <c r="I17" t="s">
        <v>138</v>
      </c>
      <c r="J17">
        <v>2012</v>
      </c>
      <c r="K17" t="s">
        <v>1531</v>
      </c>
      <c r="L17" t="s">
        <v>1014</v>
      </c>
      <c r="M17" t="s">
        <v>1015</v>
      </c>
      <c r="O17" t="s">
        <v>1532</v>
      </c>
      <c r="P17">
        <v>443644.81154356903</v>
      </c>
      <c r="Q17">
        <v>487330</v>
      </c>
      <c r="R17">
        <v>535316.81814039801</v>
      </c>
      <c r="S17" t="s">
        <v>143</v>
      </c>
      <c r="T17" t="s">
        <v>13</v>
      </c>
      <c r="V17">
        <v>266692</v>
      </c>
      <c r="Y17">
        <v>206375.44</v>
      </c>
      <c r="Z17">
        <v>227026</v>
      </c>
      <c r="AA17">
        <v>247676.56</v>
      </c>
      <c r="AB17" t="s">
        <v>144</v>
      </c>
      <c r="AC17" t="s">
        <v>145</v>
      </c>
      <c r="AD17" t="s">
        <v>145</v>
      </c>
      <c r="AE17">
        <v>85600</v>
      </c>
      <c r="AG17">
        <v>100470.27</v>
      </c>
      <c r="AH17">
        <f t="shared" si="0"/>
        <v>100470.27</v>
      </c>
      <c r="AI17" t="e">
        <f>AH17/#REF!</f>
        <v>#REF!</v>
      </c>
      <c r="AJ17" t="e">
        <f>AH17/#REF!+AJ16</f>
        <v>#REF!</v>
      </c>
      <c r="AK17">
        <v>14870.27</v>
      </c>
      <c r="AO17">
        <v>0.237898137594482</v>
      </c>
      <c r="AP17">
        <v>0.26</v>
      </c>
      <c r="AQ17">
        <v>0.28210186240551799</v>
      </c>
      <c r="AR17" t="s">
        <v>146</v>
      </c>
      <c r="AS17" t="s">
        <v>1499</v>
      </c>
      <c r="AT17">
        <v>0.22151826605024599</v>
      </c>
      <c r="AU17">
        <v>3.8481733949754501E-2</v>
      </c>
      <c r="AX17">
        <v>0.87</v>
      </c>
      <c r="AY17">
        <v>0.62</v>
      </c>
      <c r="AZ17">
        <v>32000</v>
      </c>
      <c r="BA17">
        <v>45000</v>
      </c>
      <c r="BB17">
        <v>0.28000000000000003</v>
      </c>
      <c r="BC17">
        <v>45000</v>
      </c>
      <c r="BO17" t="s">
        <v>148</v>
      </c>
    </row>
    <row r="18" spans="1:142" x14ac:dyDescent="0.25">
      <c r="A18">
        <v>9106</v>
      </c>
      <c r="B18">
        <v>2017</v>
      </c>
      <c r="C18" t="s">
        <v>1533</v>
      </c>
      <c r="D18" t="s">
        <v>2116</v>
      </c>
      <c r="E18" t="str">
        <f>IFERROR(VLOOKUP(C18,final_selection_acc_ICES_ind!$C$2:$D$155,2,FALSE),"no")</f>
        <v>no</v>
      </c>
      <c r="F18" t="str">
        <f>VLOOKUP(Tabelle3[[#This Row],[FishStock]],'Export 2016'!C:F,2,FALSE)</f>
        <v>u</v>
      </c>
      <c r="G18">
        <v>1317</v>
      </c>
      <c r="H18">
        <v>169066</v>
      </c>
      <c r="I18" t="s">
        <v>138</v>
      </c>
      <c r="J18">
        <v>2012</v>
      </c>
      <c r="K18" t="s">
        <v>1534</v>
      </c>
      <c r="L18" t="s">
        <v>815</v>
      </c>
      <c r="M18" t="s">
        <v>1535</v>
      </c>
      <c r="O18" t="s">
        <v>1536</v>
      </c>
      <c r="S18" t="s">
        <v>1537</v>
      </c>
      <c r="T18" t="s">
        <v>1538</v>
      </c>
      <c r="Y18">
        <v>1.7952395000000001</v>
      </c>
      <c r="Z18">
        <v>5.9560779999999998</v>
      </c>
      <c r="AA18">
        <v>10.090536999999999</v>
      </c>
      <c r="AB18" t="s">
        <v>334</v>
      </c>
      <c r="AC18" t="s">
        <v>1539</v>
      </c>
      <c r="AD18" t="s">
        <v>145</v>
      </c>
      <c r="AE18">
        <v>80720.440300000002</v>
      </c>
      <c r="AG18">
        <v>87354.897093910899</v>
      </c>
      <c r="AH18">
        <f t="shared" si="0"/>
        <v>87354.897093910899</v>
      </c>
      <c r="AI18" t="e">
        <f>AH18/#REF!</f>
        <v>#REF!</v>
      </c>
      <c r="AJ18" t="e">
        <f>AH18/#REF!+AJ17</f>
        <v>#REF!</v>
      </c>
      <c r="AK18">
        <v>6634.4567939108902</v>
      </c>
      <c r="AO18">
        <v>0.2367613623</v>
      </c>
      <c r="AP18">
        <v>0.79040463100000002</v>
      </c>
      <c r="AQ18">
        <v>7.2057030600000003</v>
      </c>
      <c r="AR18" t="s">
        <v>241</v>
      </c>
      <c r="AS18" t="s">
        <v>1539</v>
      </c>
      <c r="BB18">
        <v>1</v>
      </c>
      <c r="BC18">
        <v>0.5</v>
      </c>
      <c r="BO18" t="s">
        <v>148</v>
      </c>
      <c r="CE18">
        <v>1.1259683615302201</v>
      </c>
      <c r="CF18" t="s">
        <v>1508</v>
      </c>
      <c r="CG18" t="s">
        <v>1540</v>
      </c>
      <c r="CH18">
        <v>2.0639619664028599</v>
      </c>
      <c r="CI18" t="s">
        <v>1541</v>
      </c>
      <c r="CJ18" t="s">
        <v>1540</v>
      </c>
      <c r="CK18">
        <v>3.1131306727692998</v>
      </c>
      <c r="CL18" t="s">
        <v>1509</v>
      </c>
      <c r="CM18" t="s">
        <v>1540</v>
      </c>
    </row>
    <row r="19" spans="1:142" x14ac:dyDescent="0.25">
      <c r="A19">
        <v>9001</v>
      </c>
      <c r="B19">
        <v>2017</v>
      </c>
      <c r="C19" t="s">
        <v>413</v>
      </c>
      <c r="D19" t="s">
        <v>2116</v>
      </c>
      <c r="E19" t="str">
        <f>IFERROR(VLOOKUP(C19,final_selection_acc_ICES_ind!$C$2:$D$155,2,FALSE),"no")</f>
        <v>no</v>
      </c>
      <c r="F19" t="str">
        <f>VLOOKUP(Tabelle3[[#This Row],[FishStock]],'Export 2016'!C:F,2,FALSE)</f>
        <v>u</v>
      </c>
      <c r="G19">
        <v>1435</v>
      </c>
      <c r="H19">
        <v>169237</v>
      </c>
      <c r="I19" t="s">
        <v>138</v>
      </c>
      <c r="J19">
        <v>2012</v>
      </c>
      <c r="K19" t="s">
        <v>414</v>
      </c>
      <c r="L19" t="s">
        <v>415</v>
      </c>
      <c r="M19" t="s">
        <v>416</v>
      </c>
      <c r="O19" t="s">
        <v>1542</v>
      </c>
      <c r="P19">
        <v>98461</v>
      </c>
      <c r="Q19">
        <v>138077</v>
      </c>
      <c r="R19">
        <v>193631</v>
      </c>
      <c r="S19" t="s">
        <v>143</v>
      </c>
      <c r="T19" t="s">
        <v>13</v>
      </c>
      <c r="U19">
        <v>308175</v>
      </c>
      <c r="V19">
        <v>372995</v>
      </c>
      <c r="W19">
        <v>451449</v>
      </c>
      <c r="Y19">
        <v>139967</v>
      </c>
      <c r="Z19">
        <v>170443</v>
      </c>
      <c r="AA19">
        <v>207556</v>
      </c>
      <c r="AB19" t="s">
        <v>144</v>
      </c>
      <c r="AC19" t="s">
        <v>145</v>
      </c>
      <c r="AD19" t="s">
        <v>145</v>
      </c>
      <c r="AE19">
        <v>77865</v>
      </c>
      <c r="AG19">
        <v>87143</v>
      </c>
      <c r="AH19">
        <f t="shared" si="0"/>
        <v>87143</v>
      </c>
      <c r="AI19" t="e">
        <f>AH19/#REF!</f>
        <v>#REF!</v>
      </c>
      <c r="AJ19" t="e">
        <f>AH19/#REF!+AJ18</f>
        <v>#REF!</v>
      </c>
      <c r="AK19">
        <v>9278</v>
      </c>
      <c r="AO19">
        <v>0.311</v>
      </c>
      <c r="AP19">
        <v>0.38900000000000001</v>
      </c>
      <c r="AQ19">
        <v>0.48599999999999999</v>
      </c>
      <c r="AR19" t="s">
        <v>146</v>
      </c>
      <c r="AS19" t="s">
        <v>1499</v>
      </c>
      <c r="AX19">
        <v>0.56000000000000005</v>
      </c>
      <c r="AY19">
        <v>0.4</v>
      </c>
      <c r="AZ19">
        <v>107000</v>
      </c>
      <c r="BA19">
        <v>150000</v>
      </c>
      <c r="BB19">
        <v>0.36</v>
      </c>
      <c r="BC19">
        <v>150000</v>
      </c>
      <c r="BF19">
        <v>3</v>
      </c>
      <c r="BH19" s="1">
        <v>43285</v>
      </c>
      <c r="BO19" t="s">
        <v>148</v>
      </c>
      <c r="CF19" t="s">
        <v>1543</v>
      </c>
      <c r="CG19" t="s">
        <v>145</v>
      </c>
    </row>
    <row r="20" spans="1:142" s="6" customFormat="1" ht="15" customHeight="1" x14ac:dyDescent="0.25">
      <c r="A20" s="6">
        <v>8296</v>
      </c>
      <c r="B20" s="6">
        <v>2017</v>
      </c>
      <c r="C20" s="6" t="s">
        <v>1544</v>
      </c>
      <c r="D20" t="s">
        <v>2116</v>
      </c>
      <c r="E20" s="6" t="str">
        <f>IFERROR(VLOOKUP(C20,final_selection_acc_ICES_ind!$C$2:$D$155,2,FALSE),"no")</f>
        <v>x</v>
      </c>
      <c r="F20" s="6" t="str">
        <f>VLOOKUP(Tabelle3[[#This Row],[FishStock]],'Export 2016'!C:F,2,FALSE)</f>
        <v>u</v>
      </c>
      <c r="G20" s="6">
        <v>1492</v>
      </c>
      <c r="H20" s="6">
        <v>169283</v>
      </c>
      <c r="I20" s="6" t="s">
        <v>138</v>
      </c>
      <c r="J20" s="6">
        <v>2012</v>
      </c>
      <c r="K20" s="6" t="s">
        <v>1545</v>
      </c>
      <c r="L20" s="6" t="s">
        <v>388</v>
      </c>
      <c r="M20" s="6" t="s">
        <v>309</v>
      </c>
      <c r="O20" s="6" t="s">
        <v>1546</v>
      </c>
      <c r="P20" s="6">
        <v>124477097.020475</v>
      </c>
      <c r="Q20" s="6">
        <v>174580000</v>
      </c>
      <c r="R20" s="6">
        <v>244849672.184971</v>
      </c>
      <c r="S20" s="6" t="s">
        <v>143</v>
      </c>
      <c r="T20" s="6" t="s">
        <v>13</v>
      </c>
      <c r="Y20" s="6">
        <v>66428.121378359705</v>
      </c>
      <c r="Z20" s="6">
        <v>88135</v>
      </c>
      <c r="AA20" s="6">
        <v>116935.08808952299</v>
      </c>
      <c r="AB20" s="6" t="s">
        <v>144</v>
      </c>
      <c r="AC20" s="6" t="s">
        <v>145</v>
      </c>
      <c r="AD20" s="6" t="s">
        <v>145</v>
      </c>
      <c r="AE20" s="6">
        <v>86196</v>
      </c>
      <c r="AG20" s="6">
        <v>86196</v>
      </c>
      <c r="AH20" s="6">
        <f t="shared" si="0"/>
        <v>86196</v>
      </c>
      <c r="AI20" s="6" t="e">
        <f>AH20/#REF!</f>
        <v>#REF!</v>
      </c>
      <c r="AJ20" s="6" t="e">
        <f>AH20/#REF!+AJ19</f>
        <v>#REF!</v>
      </c>
      <c r="AO20" s="6">
        <v>0.52811430000000004</v>
      </c>
      <c r="AP20" s="6">
        <v>0.90425999999999995</v>
      </c>
      <c r="AQ20" s="6">
        <v>1.2804057</v>
      </c>
      <c r="AR20" s="6" t="s">
        <v>146</v>
      </c>
      <c r="AS20" s="6" t="s">
        <v>1499</v>
      </c>
      <c r="AZ20" s="6">
        <v>90000</v>
      </c>
      <c r="BA20" s="6">
        <v>142000</v>
      </c>
      <c r="BF20" s="6">
        <v>0</v>
      </c>
      <c r="BH20" s="7">
        <v>43132</v>
      </c>
      <c r="BO20" s="6" t="s">
        <v>148</v>
      </c>
    </row>
    <row r="21" spans="1:142" s="8" customFormat="1" x14ac:dyDescent="0.25">
      <c r="A21" s="8">
        <v>8889</v>
      </c>
      <c r="B21" s="8">
        <v>2017</v>
      </c>
      <c r="C21" s="8" t="s">
        <v>585</v>
      </c>
      <c r="D21" t="s">
        <v>2116</v>
      </c>
      <c r="E21" s="8" t="str">
        <f>IFERROR(VLOOKUP(C21,final_selection_acc_ICES_ind!$C$2:$D$155,2,FALSE),"no")</f>
        <v>x</v>
      </c>
      <c r="F21" s="8" t="str">
        <f>VLOOKUP(Tabelle3[[#This Row],[FishStock]],'Export 2016'!C:F,2,FALSE)</f>
        <v>u</v>
      </c>
      <c r="G21" s="8">
        <v>1370</v>
      </c>
      <c r="H21" s="8">
        <v>169125</v>
      </c>
      <c r="I21" s="8" t="s">
        <v>138</v>
      </c>
      <c r="J21" s="8">
        <v>2012</v>
      </c>
      <c r="K21" s="8" t="s">
        <v>586</v>
      </c>
      <c r="L21" s="8" t="s">
        <v>252</v>
      </c>
      <c r="M21" s="8" t="s">
        <v>267</v>
      </c>
      <c r="O21" s="8" t="s">
        <v>1547</v>
      </c>
      <c r="Q21" s="8">
        <v>421675</v>
      </c>
      <c r="S21" s="8" t="s">
        <v>143</v>
      </c>
      <c r="T21" s="8" t="s">
        <v>13</v>
      </c>
      <c r="Z21" s="8">
        <v>429087</v>
      </c>
      <c r="AB21" s="8" t="s">
        <v>144</v>
      </c>
      <c r="AC21" s="8" t="s">
        <v>145</v>
      </c>
      <c r="AD21" s="8" t="s">
        <v>145</v>
      </c>
      <c r="AE21" s="8">
        <v>73319</v>
      </c>
      <c r="AG21" s="8">
        <v>73319</v>
      </c>
      <c r="AH21" s="8">
        <f t="shared" si="0"/>
        <v>73319</v>
      </c>
      <c r="AI21" s="8" t="e">
        <f>AH21/#REF!</f>
        <v>#REF!</v>
      </c>
      <c r="AJ21" s="8" t="e">
        <f>AH21/#REF!+AJ20</f>
        <v>#REF!</v>
      </c>
      <c r="AP21" s="8">
        <v>0.20487605950556301</v>
      </c>
      <c r="AR21" s="8" t="s">
        <v>146</v>
      </c>
      <c r="AS21" s="8" t="s">
        <v>1499</v>
      </c>
      <c r="AX21" s="8">
        <v>0.61</v>
      </c>
      <c r="AY21" s="8">
        <v>0.45</v>
      </c>
      <c r="AZ21" s="8">
        <v>200000</v>
      </c>
      <c r="BA21" s="8">
        <v>273000</v>
      </c>
      <c r="BB21" s="8">
        <v>0.22</v>
      </c>
      <c r="BC21" s="8">
        <v>273000</v>
      </c>
      <c r="BF21" s="8">
        <v>3</v>
      </c>
      <c r="BH21" s="9">
        <v>43378</v>
      </c>
      <c r="BO21" s="8" t="s">
        <v>148</v>
      </c>
      <c r="CE21" s="8">
        <v>449422</v>
      </c>
      <c r="CF21" s="8" t="s">
        <v>651</v>
      </c>
      <c r="CG21" s="8" t="s">
        <v>145</v>
      </c>
      <c r="CH21" s="8">
        <v>0.16314065622065699</v>
      </c>
      <c r="CI21" s="8" t="s">
        <v>1523</v>
      </c>
      <c r="CJ21" s="8" t="s">
        <v>147</v>
      </c>
    </row>
    <row r="22" spans="1:142" x14ac:dyDescent="0.25">
      <c r="A22">
        <v>8948</v>
      </c>
      <c r="B22">
        <v>2017</v>
      </c>
      <c r="C22" t="s">
        <v>321</v>
      </c>
      <c r="D22" t="s">
        <v>2116</v>
      </c>
      <c r="E22" t="str">
        <f>IFERROR(VLOOKUP(C22,final_selection_acc_ICES_ind!$C$2:$D$155,2,FALSE),"no")</f>
        <v>no</v>
      </c>
      <c r="F22" t="str">
        <f>VLOOKUP(Tabelle3[[#This Row],[FishStock]],'Export 2016'!C:F,2,FALSE)</f>
        <v>u</v>
      </c>
      <c r="G22">
        <v>1322</v>
      </c>
      <c r="H22">
        <v>169076</v>
      </c>
      <c r="I22" t="s">
        <v>138</v>
      </c>
      <c r="J22">
        <v>2012</v>
      </c>
      <c r="K22" t="s">
        <v>1548</v>
      </c>
      <c r="L22" t="s">
        <v>323</v>
      </c>
      <c r="M22" t="s">
        <v>324</v>
      </c>
      <c r="O22" t="s">
        <v>1549</v>
      </c>
      <c r="Q22">
        <v>182.12042313175601</v>
      </c>
      <c r="S22" t="s">
        <v>1550</v>
      </c>
      <c r="T22" t="s">
        <v>973</v>
      </c>
      <c r="Z22">
        <v>240.657999563548</v>
      </c>
      <c r="AB22" t="s">
        <v>1551</v>
      </c>
      <c r="AC22" t="s">
        <v>1552</v>
      </c>
      <c r="AD22" t="s">
        <v>145</v>
      </c>
      <c r="AE22">
        <v>51225</v>
      </c>
      <c r="AG22">
        <v>67002.306931956395</v>
      </c>
      <c r="AH22">
        <f t="shared" si="0"/>
        <v>67002.306931956395</v>
      </c>
      <c r="AI22" t="e">
        <f>AH22/#REF!</f>
        <v>#REF!</v>
      </c>
      <c r="AJ22" t="e">
        <f>AH22/#REF!+AJ21</f>
        <v>#REF!</v>
      </c>
      <c r="AK22">
        <v>6795</v>
      </c>
      <c r="AP22">
        <v>0.27800000000000002</v>
      </c>
      <c r="AR22" t="s">
        <v>1553</v>
      </c>
      <c r="AS22" t="s">
        <v>1539</v>
      </c>
      <c r="BO22" t="s">
        <v>148</v>
      </c>
      <c r="CE22">
        <v>8.9823069319564404</v>
      </c>
      <c r="CF22" t="s">
        <v>1554</v>
      </c>
      <c r="CG22" t="s">
        <v>1519</v>
      </c>
    </row>
    <row r="23" spans="1:142" x14ac:dyDescent="0.25">
      <c r="A23">
        <v>8888</v>
      </c>
      <c r="B23">
        <v>2017</v>
      </c>
      <c r="C23" t="s">
        <v>968</v>
      </c>
      <c r="D23" t="s">
        <v>2116</v>
      </c>
      <c r="E23" t="str">
        <f>IFERROR(VLOOKUP(C23,final_selection_acc_ICES_ind!$C$2:$D$155,2,FALSE),"no")</f>
        <v>no</v>
      </c>
      <c r="F23" t="str">
        <f>VLOOKUP(Tabelle3[[#This Row],[FishStock]],'Export 2016'!C:F,2,FALSE)</f>
        <v>u</v>
      </c>
      <c r="G23">
        <v>1336</v>
      </c>
      <c r="H23">
        <v>169093</v>
      </c>
      <c r="I23" t="s">
        <v>138</v>
      </c>
      <c r="J23">
        <v>2012</v>
      </c>
      <c r="K23" t="s">
        <v>969</v>
      </c>
      <c r="L23" t="s">
        <v>970</v>
      </c>
      <c r="M23" t="s">
        <v>971</v>
      </c>
      <c r="O23" t="s">
        <v>1555</v>
      </c>
      <c r="Q23">
        <v>1.3447794370025801</v>
      </c>
      <c r="S23" t="s">
        <v>1479</v>
      </c>
      <c r="T23" t="s">
        <v>13</v>
      </c>
      <c r="V23">
        <v>1.17669263129521</v>
      </c>
      <c r="Z23">
        <v>1.17312934998463</v>
      </c>
      <c r="AB23" t="s">
        <v>1480</v>
      </c>
      <c r="AD23" t="s">
        <v>145</v>
      </c>
      <c r="AE23">
        <v>7046.8518199999999</v>
      </c>
      <c r="AG23">
        <v>59679.194040000002</v>
      </c>
      <c r="AH23">
        <f t="shared" si="0"/>
        <v>59679.194040000002</v>
      </c>
      <c r="AI23" t="e">
        <f>AH23/#REF!</f>
        <v>#REF!</v>
      </c>
      <c r="AJ23" t="e">
        <f>AH23/#REF!+AJ22</f>
        <v>#REF!</v>
      </c>
      <c r="AK23">
        <v>52632.342219999999</v>
      </c>
      <c r="AP23">
        <v>0.99561528313112702</v>
      </c>
      <c r="AR23" t="s">
        <v>1481</v>
      </c>
      <c r="BJ23" t="s">
        <v>1482</v>
      </c>
      <c r="BO23" t="s">
        <v>148</v>
      </c>
    </row>
    <row r="24" spans="1:142" x14ac:dyDescent="0.25">
      <c r="A24">
        <v>9188</v>
      </c>
      <c r="B24">
        <v>2017</v>
      </c>
      <c r="C24" t="s">
        <v>1464</v>
      </c>
      <c r="D24" t="s">
        <v>2116</v>
      </c>
      <c r="E24" t="str">
        <f>IFERROR(VLOOKUP(C24,final_selection_acc_ICES_ind!$C$2:$D$155,2,FALSE),"no")</f>
        <v>no</v>
      </c>
      <c r="F24" t="str">
        <f>VLOOKUP(Tabelle3[[#This Row],[FishStock]],'Export 2016'!C:F,2,FALSE)</f>
        <v>u</v>
      </c>
      <c r="G24">
        <v>1469</v>
      </c>
      <c r="H24">
        <v>169255</v>
      </c>
      <c r="I24" t="s">
        <v>138</v>
      </c>
      <c r="J24">
        <v>2012</v>
      </c>
      <c r="K24" t="s">
        <v>1465</v>
      </c>
      <c r="L24" t="s">
        <v>605</v>
      </c>
      <c r="M24" t="s">
        <v>1429</v>
      </c>
      <c r="O24" t="s">
        <v>1556</v>
      </c>
      <c r="P24">
        <v>3117134.3697099001</v>
      </c>
      <c r="Q24">
        <v>4185820</v>
      </c>
      <c r="R24">
        <v>5254505.6302901004</v>
      </c>
      <c r="S24" t="s">
        <v>143</v>
      </c>
      <c r="T24" t="s">
        <v>13</v>
      </c>
      <c r="U24">
        <v>104814.72204577499</v>
      </c>
      <c r="V24">
        <v>128336</v>
      </c>
      <c r="W24">
        <v>151857.27795422499</v>
      </c>
      <c r="Y24">
        <v>104814.72204577499</v>
      </c>
      <c r="Z24">
        <v>128336</v>
      </c>
      <c r="AA24">
        <v>151857.27795422499</v>
      </c>
      <c r="AB24" t="s">
        <v>144</v>
      </c>
      <c r="AC24" t="s">
        <v>145</v>
      </c>
      <c r="AD24" t="s">
        <v>145</v>
      </c>
      <c r="AE24">
        <v>54857</v>
      </c>
      <c r="AG24">
        <v>54857</v>
      </c>
      <c r="AH24">
        <f t="shared" si="0"/>
        <v>54857</v>
      </c>
      <c r="AI24" t="e">
        <f>AH24/#REF!</f>
        <v>#REF!</v>
      </c>
      <c r="AJ24" t="e">
        <f>AH24/#REF!+AJ23</f>
        <v>#REF!</v>
      </c>
      <c r="AK24">
        <v>0</v>
      </c>
      <c r="AO24">
        <v>0.37452986460357102</v>
      </c>
      <c r="AP24">
        <v>0.46529567188350002</v>
      </c>
      <c r="AQ24">
        <v>0.55606147916342896</v>
      </c>
      <c r="AR24" t="s">
        <v>146</v>
      </c>
      <c r="AS24" t="s">
        <v>147</v>
      </c>
      <c r="AX24">
        <v>0.25</v>
      </c>
      <c r="AY24">
        <v>0.19</v>
      </c>
      <c r="AZ24">
        <v>337448</v>
      </c>
      <c r="BA24">
        <v>446331</v>
      </c>
      <c r="BB24">
        <v>0.12</v>
      </c>
      <c r="BC24">
        <v>446331</v>
      </c>
      <c r="BF24">
        <v>0</v>
      </c>
      <c r="BH24" s="1">
        <v>43222</v>
      </c>
      <c r="BO24" t="s">
        <v>148</v>
      </c>
    </row>
    <row r="25" spans="1:142" x14ac:dyDescent="0.25">
      <c r="A25">
        <v>8653</v>
      </c>
      <c r="B25">
        <v>2017</v>
      </c>
      <c r="C25" t="s">
        <v>645</v>
      </c>
      <c r="D25" t="s">
        <v>2116</v>
      </c>
      <c r="E25" t="str">
        <f>IFERROR(VLOOKUP(C25,final_selection_acc_ICES_ind!$C$2:$D$155,2,FALSE),"no")</f>
        <v>x</v>
      </c>
      <c r="F25" t="str">
        <f>VLOOKUP(Tabelle3[[#This Row],[FishStock]],'Export 2016'!C:F,2,FALSE)</f>
        <v>u</v>
      </c>
      <c r="G25">
        <v>1438</v>
      </c>
      <c r="H25">
        <v>169240</v>
      </c>
      <c r="I25" t="s">
        <v>138</v>
      </c>
      <c r="J25">
        <v>2012</v>
      </c>
      <c r="K25" t="s">
        <v>646</v>
      </c>
      <c r="L25" t="s">
        <v>252</v>
      </c>
      <c r="M25" t="s">
        <v>416</v>
      </c>
      <c r="O25" t="s">
        <v>1557</v>
      </c>
      <c r="Q25">
        <v>45472</v>
      </c>
      <c r="V25">
        <v>246142</v>
      </c>
      <c r="Z25">
        <v>121453</v>
      </c>
      <c r="AB25" t="s">
        <v>1382</v>
      </c>
      <c r="AC25" t="s">
        <v>145</v>
      </c>
      <c r="AE25">
        <v>51252</v>
      </c>
      <c r="AG25">
        <v>51252</v>
      </c>
      <c r="AH25">
        <f t="shared" si="0"/>
        <v>51252</v>
      </c>
      <c r="AI25" t="e">
        <f>AH25/#REF!</f>
        <v>#REF!</v>
      </c>
      <c r="AJ25" t="e">
        <f>AH25/#REF!+AJ24</f>
        <v>#REF!</v>
      </c>
      <c r="AK25">
        <v>0</v>
      </c>
      <c r="AP25">
        <v>0.2402</v>
      </c>
      <c r="AR25" t="s">
        <v>146</v>
      </c>
      <c r="AS25" t="s">
        <v>1499</v>
      </c>
      <c r="AX25">
        <v>0.46</v>
      </c>
      <c r="AY25">
        <v>0.34</v>
      </c>
      <c r="AZ25">
        <v>44000</v>
      </c>
      <c r="BA25">
        <v>61000</v>
      </c>
      <c r="BC25">
        <v>65000</v>
      </c>
      <c r="BF25">
        <v>3</v>
      </c>
      <c r="BH25" s="1">
        <v>43347</v>
      </c>
      <c r="BO25" t="s">
        <v>148</v>
      </c>
      <c r="BP25" t="s">
        <v>259</v>
      </c>
      <c r="BQ25">
        <v>0.2</v>
      </c>
      <c r="BR25" t="s">
        <v>1558</v>
      </c>
      <c r="CE25">
        <v>246142</v>
      </c>
      <c r="CF25" t="s">
        <v>651</v>
      </c>
      <c r="CG25" t="s">
        <v>145</v>
      </c>
      <c r="CH25">
        <v>0.2082</v>
      </c>
      <c r="CI25" t="s">
        <v>1523</v>
      </c>
      <c r="CJ25" t="s">
        <v>147</v>
      </c>
      <c r="CK25">
        <v>0.42199999999999999</v>
      </c>
      <c r="CL25" t="s">
        <v>1559</v>
      </c>
      <c r="CM25" t="s">
        <v>147</v>
      </c>
    </row>
    <row r="26" spans="1:142" x14ac:dyDescent="0.25">
      <c r="A26">
        <v>8972</v>
      </c>
      <c r="B26">
        <v>2017</v>
      </c>
      <c r="C26" t="s">
        <v>250</v>
      </c>
      <c r="D26" t="s">
        <v>2116</v>
      </c>
      <c r="E26" t="str">
        <f>IFERROR(VLOOKUP(C26,final_selection_acc_ICES_ind!$C$2:$D$155,2,FALSE),"no")</f>
        <v>x</v>
      </c>
      <c r="F26" t="str">
        <f>VLOOKUP(Tabelle3[[#This Row],[FishStock]],'Export 2016'!C:F,2,FALSE)</f>
        <v>u</v>
      </c>
      <c r="G26">
        <v>1348</v>
      </c>
      <c r="H26">
        <v>169112</v>
      </c>
      <c r="I26" t="s">
        <v>138</v>
      </c>
      <c r="J26">
        <v>2012</v>
      </c>
      <c r="K26" t="s">
        <v>251</v>
      </c>
      <c r="L26" t="s">
        <v>252</v>
      </c>
      <c r="M26" t="s">
        <v>253</v>
      </c>
      <c r="O26" t="s">
        <v>1560</v>
      </c>
      <c r="Q26">
        <v>22236.9</v>
      </c>
      <c r="S26" t="s">
        <v>143</v>
      </c>
      <c r="T26" t="s">
        <v>13</v>
      </c>
      <c r="V26">
        <v>142401</v>
      </c>
      <c r="Z26">
        <v>92235.6</v>
      </c>
      <c r="AB26" t="s">
        <v>144</v>
      </c>
      <c r="AC26" t="s">
        <v>145</v>
      </c>
      <c r="AD26" t="s">
        <v>145</v>
      </c>
      <c r="AE26">
        <v>46207.7</v>
      </c>
      <c r="AG26">
        <v>46207.7</v>
      </c>
      <c r="AH26">
        <f t="shared" si="0"/>
        <v>46207.7</v>
      </c>
      <c r="AI26" t="e">
        <f>AH26/#REF!</f>
        <v>#REF!</v>
      </c>
      <c r="AJ26" t="e">
        <f>AH26/#REF!+AJ25</f>
        <v>#REF!</v>
      </c>
      <c r="AK26">
        <v>0</v>
      </c>
      <c r="AP26">
        <v>0.33452500000000002</v>
      </c>
      <c r="AR26" t="s">
        <v>146</v>
      </c>
      <c r="AS26" t="s">
        <v>1499</v>
      </c>
      <c r="AZ26">
        <v>45000</v>
      </c>
      <c r="BA26">
        <v>59000</v>
      </c>
      <c r="BF26">
        <v>2</v>
      </c>
      <c r="BH26" s="1">
        <v>43285</v>
      </c>
      <c r="BO26" t="s">
        <v>148</v>
      </c>
      <c r="CE26">
        <v>114361</v>
      </c>
      <c r="CF26" t="s">
        <v>1561</v>
      </c>
      <c r="CG26" t="s">
        <v>145</v>
      </c>
      <c r="CH26">
        <v>0.40405382953979102</v>
      </c>
      <c r="CI26" t="s">
        <v>1562</v>
      </c>
    </row>
    <row r="27" spans="1:142" x14ac:dyDescent="0.25">
      <c r="A27">
        <v>8229</v>
      </c>
      <c r="B27">
        <v>2017</v>
      </c>
      <c r="C27" t="s">
        <v>137</v>
      </c>
      <c r="D27" t="s">
        <v>2116</v>
      </c>
      <c r="E27" t="str">
        <f>IFERROR(VLOOKUP(C27,final_selection_acc_ICES_ind!$C$2:$D$155,2,FALSE),"no")</f>
        <v>x</v>
      </c>
      <c r="F27" t="str">
        <f>VLOOKUP(Tabelle3[[#This Row],[FishStock]],'Export 2016'!C:F,2,FALSE)</f>
        <v>u</v>
      </c>
      <c r="G27">
        <v>1442</v>
      </c>
      <c r="H27">
        <v>169246</v>
      </c>
      <c r="I27" t="s">
        <v>138</v>
      </c>
      <c r="J27">
        <v>2012</v>
      </c>
      <c r="K27" t="s">
        <v>139</v>
      </c>
      <c r="L27" t="s">
        <v>140</v>
      </c>
      <c r="M27" t="s">
        <v>141</v>
      </c>
      <c r="O27" t="s">
        <v>1563</v>
      </c>
      <c r="P27">
        <v>104476861.64443401</v>
      </c>
      <c r="Q27">
        <v>138156255</v>
      </c>
      <c r="R27">
        <v>182692612.46173701</v>
      </c>
      <c r="S27" t="s">
        <v>143</v>
      </c>
      <c r="T27" t="s">
        <v>13</v>
      </c>
      <c r="Y27">
        <v>162424.24328823001</v>
      </c>
      <c r="Z27">
        <v>221840</v>
      </c>
      <c r="AA27">
        <v>302990.39480620599</v>
      </c>
      <c r="AB27" t="s">
        <v>144</v>
      </c>
      <c r="AC27" t="s">
        <v>145</v>
      </c>
      <c r="AD27" t="s">
        <v>145</v>
      </c>
      <c r="AE27">
        <v>46117</v>
      </c>
      <c r="AG27">
        <v>46117</v>
      </c>
      <c r="AH27">
        <f t="shared" si="0"/>
        <v>46117</v>
      </c>
      <c r="AI27" t="e">
        <f>AH27/#REF!</f>
        <v>#REF!</v>
      </c>
      <c r="AJ27" t="e">
        <f>AH27/#REF!+AJ26</f>
        <v>#REF!</v>
      </c>
      <c r="AO27">
        <v>8.7096754999999998E-2</v>
      </c>
      <c r="AP27">
        <v>0.11026</v>
      </c>
      <c r="AQ27">
        <v>0.133423245</v>
      </c>
      <c r="AR27" t="s">
        <v>146</v>
      </c>
      <c r="AS27" t="s">
        <v>1499</v>
      </c>
      <c r="AZ27">
        <v>110000</v>
      </c>
      <c r="BA27">
        <v>145000</v>
      </c>
      <c r="BF27">
        <v>0</v>
      </c>
      <c r="BH27" s="1">
        <v>43132</v>
      </c>
      <c r="BO27" t="s">
        <v>148</v>
      </c>
    </row>
    <row r="28" spans="1:142" x14ac:dyDescent="0.25">
      <c r="A28">
        <v>8890</v>
      </c>
      <c r="B28">
        <v>2017</v>
      </c>
      <c r="C28" t="s">
        <v>576</v>
      </c>
      <c r="D28" t="s">
        <v>2116</v>
      </c>
      <c r="E28" t="str">
        <f>IFERROR(VLOOKUP(C28,final_selection_acc_ICES_ind!$C$2:$D$155,2,FALSE),"no")</f>
        <v>x</v>
      </c>
      <c r="F28" t="str">
        <f>VLOOKUP(Tabelle3[[#This Row],[FishStock]],'Export 2016'!C:F,2,FALSE)</f>
        <v>u</v>
      </c>
      <c r="G28">
        <v>1479</v>
      </c>
      <c r="H28">
        <v>169267</v>
      </c>
      <c r="I28" t="s">
        <v>138</v>
      </c>
      <c r="J28">
        <v>2012</v>
      </c>
      <c r="K28" t="s">
        <v>577</v>
      </c>
      <c r="L28" t="s">
        <v>578</v>
      </c>
      <c r="M28" t="s">
        <v>579</v>
      </c>
      <c r="O28" t="s">
        <v>1564</v>
      </c>
      <c r="Q28">
        <v>106400</v>
      </c>
      <c r="S28" t="s">
        <v>143</v>
      </c>
      <c r="T28" t="s">
        <v>13</v>
      </c>
      <c r="V28">
        <v>556800</v>
      </c>
      <c r="Z28">
        <v>320600</v>
      </c>
      <c r="AB28" t="s">
        <v>144</v>
      </c>
      <c r="AC28" t="s">
        <v>145</v>
      </c>
      <c r="AD28" t="s">
        <v>145</v>
      </c>
      <c r="AE28">
        <v>45200</v>
      </c>
      <c r="AG28">
        <v>45200</v>
      </c>
      <c r="AH28">
        <f t="shared" si="0"/>
        <v>45200</v>
      </c>
      <c r="AI28" t="e">
        <f>AH28/#REF!</f>
        <v>#REF!</v>
      </c>
      <c r="AJ28" t="e">
        <f>AH28/#REF!+AJ27</f>
        <v>#REF!</v>
      </c>
      <c r="AP28">
        <v>9.9000000000000005E-2</v>
      </c>
      <c r="AR28" t="s">
        <v>146</v>
      </c>
      <c r="AS28" t="s">
        <v>1499</v>
      </c>
      <c r="AX28">
        <v>0.22600000000000001</v>
      </c>
      <c r="AY28">
        <v>0.16300000000000001</v>
      </c>
      <c r="AZ28">
        <v>160000</v>
      </c>
      <c r="BA28">
        <v>220000</v>
      </c>
      <c r="BB28">
        <v>9.7000000000000003E-2</v>
      </c>
      <c r="BC28">
        <v>220000</v>
      </c>
      <c r="BF28">
        <v>5</v>
      </c>
      <c r="BH28" s="4">
        <v>43709</v>
      </c>
      <c r="BO28" t="s">
        <v>148</v>
      </c>
    </row>
    <row r="29" spans="1:142" x14ac:dyDescent="0.25">
      <c r="A29">
        <v>9256</v>
      </c>
      <c r="B29">
        <v>2017</v>
      </c>
      <c r="C29" t="s">
        <v>927</v>
      </c>
      <c r="D29" t="s">
        <v>2116</v>
      </c>
      <c r="E29" t="str">
        <f>IFERROR(VLOOKUP(C29,final_selection_acc_ICES_ind!$C$2:$D$155,2,FALSE),"no")</f>
        <v>x</v>
      </c>
      <c r="F29" t="str">
        <f>VLOOKUP(Tabelle3[[#This Row],[FishStock]],'Export 2016'!C:F,2,FALSE)</f>
        <v>u</v>
      </c>
      <c r="G29">
        <v>1539</v>
      </c>
      <c r="H29">
        <v>169108</v>
      </c>
      <c r="I29" t="s">
        <v>138</v>
      </c>
      <c r="J29">
        <v>2012</v>
      </c>
      <c r="K29" t="s">
        <v>928</v>
      </c>
      <c r="L29" t="s">
        <v>929</v>
      </c>
      <c r="M29" t="s">
        <v>253</v>
      </c>
      <c r="O29" t="s">
        <v>1565</v>
      </c>
      <c r="P29">
        <v>761654</v>
      </c>
      <c r="Q29">
        <v>1242318</v>
      </c>
      <c r="R29">
        <v>1722983</v>
      </c>
      <c r="S29" t="s">
        <v>143</v>
      </c>
      <c r="T29" t="s">
        <v>13</v>
      </c>
      <c r="U29">
        <v>392952</v>
      </c>
      <c r="V29">
        <v>435223</v>
      </c>
      <c r="W29">
        <v>477495</v>
      </c>
      <c r="Y29">
        <v>289959</v>
      </c>
      <c r="Z29">
        <v>326543</v>
      </c>
      <c r="AA29">
        <v>363127</v>
      </c>
      <c r="AB29" t="s">
        <v>144</v>
      </c>
      <c r="AC29" t="s">
        <v>145</v>
      </c>
      <c r="AD29" t="s">
        <v>145</v>
      </c>
      <c r="AE29">
        <v>38162</v>
      </c>
      <c r="AG29">
        <v>43195</v>
      </c>
      <c r="AH29">
        <f t="shared" si="0"/>
        <v>43195</v>
      </c>
      <c r="AI29" t="e">
        <f>AH29/#REF!</f>
        <v>#REF!</v>
      </c>
      <c r="AJ29" t="e">
        <f>AH29/#REF!+AJ28</f>
        <v>#REF!</v>
      </c>
      <c r="AK29">
        <v>5032</v>
      </c>
      <c r="AL29">
        <v>1</v>
      </c>
      <c r="AO29">
        <v>0.13700000000000001</v>
      </c>
      <c r="AP29">
        <v>0.17699999999999999</v>
      </c>
      <c r="AQ29">
        <v>0.216</v>
      </c>
      <c r="AR29" t="s">
        <v>146</v>
      </c>
      <c r="AS29" t="s">
        <v>1539</v>
      </c>
      <c r="AX29">
        <v>0.39</v>
      </c>
      <c r="AY29">
        <v>0.28000000000000003</v>
      </c>
      <c r="AZ29">
        <v>94000</v>
      </c>
      <c r="BA29">
        <v>132000</v>
      </c>
      <c r="BB29">
        <v>0.19</v>
      </c>
      <c r="BC29">
        <v>132000</v>
      </c>
      <c r="BF29">
        <v>0</v>
      </c>
      <c r="BH29" s="1">
        <v>43192</v>
      </c>
      <c r="BO29" t="s">
        <v>148</v>
      </c>
    </row>
    <row r="30" spans="1:142" x14ac:dyDescent="0.25">
      <c r="A30">
        <v>9251</v>
      </c>
      <c r="B30">
        <v>2017</v>
      </c>
      <c r="C30" t="s">
        <v>346</v>
      </c>
      <c r="D30" t="s">
        <v>2116</v>
      </c>
      <c r="E30" t="str">
        <f>IFERROR(VLOOKUP(C30,final_selection_acc_ICES_ind!$C$2:$D$155,2,FALSE),"no")</f>
        <v>x</v>
      </c>
      <c r="F30" t="str">
        <f>VLOOKUP(Tabelle3[[#This Row],[FishStock]],'Export 2016'!C:F,2,FALSE)</f>
        <v>u</v>
      </c>
      <c r="G30">
        <v>1323</v>
      </c>
      <c r="H30">
        <v>169077</v>
      </c>
      <c r="I30" t="s">
        <v>138</v>
      </c>
      <c r="J30">
        <v>2012</v>
      </c>
      <c r="K30" t="s">
        <v>348</v>
      </c>
      <c r="L30" t="s">
        <v>349</v>
      </c>
      <c r="M30" t="s">
        <v>324</v>
      </c>
      <c r="O30" t="s">
        <v>1566</v>
      </c>
      <c r="P30">
        <v>153258</v>
      </c>
      <c r="Q30">
        <v>199786</v>
      </c>
      <c r="R30">
        <v>260438</v>
      </c>
      <c r="S30" t="s">
        <v>143</v>
      </c>
      <c r="T30" t="s">
        <v>13</v>
      </c>
      <c r="U30">
        <v>161410</v>
      </c>
      <c r="V30">
        <v>188151</v>
      </c>
      <c r="W30">
        <v>219323</v>
      </c>
      <c r="Y30">
        <v>81254</v>
      </c>
      <c r="Z30">
        <v>98913</v>
      </c>
      <c r="AA30">
        <v>120411</v>
      </c>
      <c r="AB30" t="s">
        <v>144</v>
      </c>
      <c r="AC30" t="s">
        <v>145</v>
      </c>
      <c r="AD30" t="s">
        <v>145</v>
      </c>
      <c r="AE30">
        <v>32696</v>
      </c>
      <c r="AG30">
        <v>40376</v>
      </c>
      <c r="AH30">
        <f t="shared" si="0"/>
        <v>40376</v>
      </c>
      <c r="AI30" t="e">
        <f>AH30/#REF!</f>
        <v>#REF!</v>
      </c>
      <c r="AJ30" t="e">
        <f>AH30/#REF!+AJ29</f>
        <v>#REF!</v>
      </c>
      <c r="AK30">
        <v>7675</v>
      </c>
      <c r="AM30">
        <v>0</v>
      </c>
      <c r="AO30">
        <v>0.36699999999999999</v>
      </c>
      <c r="AP30">
        <v>0.432</v>
      </c>
      <c r="AQ30">
        <v>0.51</v>
      </c>
      <c r="AR30" t="s">
        <v>146</v>
      </c>
      <c r="AS30" t="s">
        <v>147</v>
      </c>
      <c r="AX30">
        <v>0.54</v>
      </c>
      <c r="AY30">
        <v>0.39</v>
      </c>
      <c r="AZ30">
        <v>107000</v>
      </c>
      <c r="BA30">
        <v>150000</v>
      </c>
      <c r="BB30">
        <v>0.31</v>
      </c>
      <c r="BC30">
        <v>150000</v>
      </c>
      <c r="BF30">
        <v>1</v>
      </c>
      <c r="BH30" s="1">
        <v>43192</v>
      </c>
      <c r="BO30" t="s">
        <v>148</v>
      </c>
    </row>
    <row r="31" spans="1:142" s="6" customFormat="1" x14ac:dyDescent="0.25">
      <c r="A31">
        <v>8235</v>
      </c>
      <c r="B31">
        <v>2017</v>
      </c>
      <c r="C31" t="s">
        <v>213</v>
      </c>
      <c r="D31" t="s">
        <v>2116</v>
      </c>
      <c r="E31" t="str">
        <f>IFERROR(VLOOKUP(C31,final_selection_acc_ICES_ind!$C$2:$D$155,2,FALSE),"no")</f>
        <v>x</v>
      </c>
      <c r="F31" t="str">
        <f>VLOOKUP(Tabelle3[[#This Row],[FishStock]],'Export 2016'!C:F,2,FALSE)</f>
        <v>u</v>
      </c>
      <c r="G31">
        <v>1444</v>
      </c>
      <c r="H31">
        <v>169248</v>
      </c>
      <c r="I31" t="s">
        <v>138</v>
      </c>
      <c r="J31">
        <v>2012</v>
      </c>
      <c r="K31" t="s">
        <v>214</v>
      </c>
      <c r="L31" t="s">
        <v>215</v>
      </c>
      <c r="M31" t="s">
        <v>141</v>
      </c>
      <c r="N31"/>
      <c r="O31" t="s">
        <v>1567</v>
      </c>
      <c r="P31">
        <v>42410032</v>
      </c>
      <c r="Q31">
        <v>71224694</v>
      </c>
      <c r="R31">
        <v>119616912</v>
      </c>
      <c r="S31" t="s">
        <v>143</v>
      </c>
      <c r="T31" t="s">
        <v>13</v>
      </c>
      <c r="U31"/>
      <c r="V31"/>
      <c r="W31"/>
      <c r="X31"/>
      <c r="Y31">
        <v>98430</v>
      </c>
      <c r="Z31">
        <v>156620</v>
      </c>
      <c r="AA31">
        <v>249212</v>
      </c>
      <c r="AB31" t="s">
        <v>144</v>
      </c>
      <c r="AC31" t="s">
        <v>145</v>
      </c>
      <c r="AD31" t="s">
        <v>145</v>
      </c>
      <c r="AE31"/>
      <c r="AF31"/>
      <c r="AG31">
        <v>40116</v>
      </c>
      <c r="AH31">
        <f t="shared" si="0"/>
        <v>40116</v>
      </c>
      <c r="AI31" t="e">
        <f>AH31/#REF!</f>
        <v>#REF!</v>
      </c>
      <c r="AJ31" t="e">
        <f>AH31/#REF!+AJ30</f>
        <v>#REF!</v>
      </c>
      <c r="AK31"/>
      <c r="AL31"/>
      <c r="AM31"/>
      <c r="AN31"/>
      <c r="AO31">
        <v>0.113</v>
      </c>
      <c r="AP31">
        <v>0.158</v>
      </c>
      <c r="AQ31">
        <v>0.20300000000000001</v>
      </c>
      <c r="AR31" t="s">
        <v>146</v>
      </c>
      <c r="AS31" t="s">
        <v>1499</v>
      </c>
      <c r="AT31"/>
      <c r="AU31"/>
      <c r="AV31"/>
      <c r="AW31"/>
      <c r="AX31"/>
      <c r="AY31"/>
      <c r="AZ31">
        <v>80000</v>
      </c>
      <c r="BA31">
        <v>129000</v>
      </c>
      <c r="BB31"/>
      <c r="BC31"/>
      <c r="BD31"/>
      <c r="BE31"/>
      <c r="BF31">
        <v>0</v>
      </c>
      <c r="BG31"/>
      <c r="BH31" s="1">
        <v>43132</v>
      </c>
      <c r="BI31"/>
      <c r="BJ31"/>
      <c r="BK31"/>
      <c r="BL31"/>
      <c r="BM31"/>
      <c r="BN31"/>
      <c r="BO31" t="s">
        <v>148</v>
      </c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</row>
    <row r="32" spans="1:142" x14ac:dyDescent="0.25">
      <c r="A32">
        <v>8290</v>
      </c>
      <c r="B32">
        <v>2017</v>
      </c>
      <c r="C32" t="s">
        <v>595</v>
      </c>
      <c r="D32" t="s">
        <v>2116</v>
      </c>
      <c r="E32" t="str">
        <f>IFERROR(VLOOKUP(C32,final_selection_acc_ICES_ind!$C$2:$D$155,2,FALSE),"no")</f>
        <v>x</v>
      </c>
      <c r="F32" t="str">
        <f>VLOOKUP(Tabelle3[[#This Row],[FishStock]],'Export 2016'!C:F,2,FALSE)</f>
        <v>u</v>
      </c>
      <c r="G32">
        <v>1354</v>
      </c>
      <c r="H32">
        <v>169118</v>
      </c>
      <c r="I32" t="s">
        <v>138</v>
      </c>
      <c r="J32">
        <v>2012</v>
      </c>
      <c r="K32" t="s">
        <v>1568</v>
      </c>
      <c r="L32" t="s">
        <v>597</v>
      </c>
      <c r="M32" t="s">
        <v>267</v>
      </c>
      <c r="O32" t="s">
        <v>1569</v>
      </c>
      <c r="P32">
        <v>1252001</v>
      </c>
      <c r="Q32">
        <v>1594387</v>
      </c>
      <c r="R32">
        <v>2030406</v>
      </c>
      <c r="S32" t="s">
        <v>143</v>
      </c>
      <c r="T32" t="s">
        <v>13</v>
      </c>
      <c r="U32">
        <v>136737</v>
      </c>
      <c r="V32">
        <v>154353</v>
      </c>
      <c r="W32">
        <v>174239</v>
      </c>
      <c r="Y32">
        <v>79435</v>
      </c>
      <c r="Z32">
        <v>90219</v>
      </c>
      <c r="AA32">
        <v>102468</v>
      </c>
      <c r="AB32" t="s">
        <v>144</v>
      </c>
      <c r="AC32" t="s">
        <v>145</v>
      </c>
      <c r="AD32" t="s">
        <v>145</v>
      </c>
      <c r="AE32">
        <v>38646</v>
      </c>
      <c r="AG32">
        <v>38646</v>
      </c>
      <c r="AH32">
        <f t="shared" si="0"/>
        <v>38646</v>
      </c>
      <c r="AI32" t="e">
        <f>AH32/#REF!</f>
        <v>#REF!</v>
      </c>
      <c r="AJ32" t="e">
        <f>AH32/#REF!+AJ31</f>
        <v>#REF!</v>
      </c>
      <c r="AO32">
        <v>0.28333849519401999</v>
      </c>
      <c r="AP32">
        <v>0.338612125240355</v>
      </c>
      <c r="AQ32">
        <v>0.404668526531406</v>
      </c>
      <c r="AR32" t="s">
        <v>146</v>
      </c>
      <c r="AS32" t="s">
        <v>1499</v>
      </c>
      <c r="AX32">
        <v>0.52</v>
      </c>
      <c r="AY32">
        <v>0.45</v>
      </c>
      <c r="AZ32">
        <v>90000</v>
      </c>
      <c r="BA32">
        <v>110000</v>
      </c>
      <c r="BB32">
        <v>0.32</v>
      </c>
      <c r="BC32">
        <v>110000</v>
      </c>
      <c r="BF32">
        <v>0</v>
      </c>
      <c r="BH32" s="1">
        <v>43254</v>
      </c>
      <c r="BO32" t="s">
        <v>148</v>
      </c>
    </row>
    <row r="33" spans="1:142" x14ac:dyDescent="0.25">
      <c r="A33">
        <v>8881</v>
      </c>
      <c r="B33">
        <v>2017</v>
      </c>
      <c r="C33" t="s">
        <v>1414</v>
      </c>
      <c r="D33" t="s">
        <v>2116</v>
      </c>
      <c r="E33" t="str">
        <f>IFERROR(VLOOKUP(C33,final_selection_acc_ICES_ind!$C$2:$D$155,2,FALSE),"no")</f>
        <v>no</v>
      </c>
      <c r="F33" t="str">
        <f>VLOOKUP(Tabelle3[[#This Row],[FishStock]],'Export 2016'!C:F,2,FALSE)</f>
        <v>u</v>
      </c>
      <c r="G33">
        <v>1437</v>
      </c>
      <c r="H33">
        <v>169239</v>
      </c>
      <c r="I33" t="s">
        <v>138</v>
      </c>
      <c r="J33">
        <v>2012</v>
      </c>
      <c r="K33" t="s">
        <v>1415</v>
      </c>
      <c r="L33" t="s">
        <v>534</v>
      </c>
      <c r="M33" t="s">
        <v>416</v>
      </c>
      <c r="O33" t="s">
        <v>1570</v>
      </c>
      <c r="P33">
        <v>18669</v>
      </c>
      <c r="Q33">
        <v>29029</v>
      </c>
      <c r="R33">
        <v>45138</v>
      </c>
      <c r="S33" t="s">
        <v>143</v>
      </c>
      <c r="T33" t="s">
        <v>13</v>
      </c>
      <c r="U33">
        <v>96806</v>
      </c>
      <c r="V33">
        <v>121366</v>
      </c>
      <c r="W33">
        <v>152156</v>
      </c>
      <c r="Y33">
        <v>36206</v>
      </c>
      <c r="Z33">
        <v>42630</v>
      </c>
      <c r="AA33">
        <v>50195</v>
      </c>
      <c r="AB33" t="s">
        <v>144</v>
      </c>
      <c r="AC33" t="s">
        <v>145</v>
      </c>
      <c r="AD33" t="s">
        <v>145</v>
      </c>
      <c r="AE33">
        <v>35314</v>
      </c>
      <c r="AG33">
        <v>35314</v>
      </c>
      <c r="AH33">
        <f t="shared" si="0"/>
        <v>35314</v>
      </c>
      <c r="AI33" t="e">
        <f>AH33/#REF!</f>
        <v>#REF!</v>
      </c>
      <c r="AJ33" t="e">
        <f>AH33/#REF!+AJ32</f>
        <v>#REF!</v>
      </c>
      <c r="AO33">
        <v>0.42</v>
      </c>
      <c r="AP33">
        <v>0.53</v>
      </c>
      <c r="AQ33">
        <v>0.67</v>
      </c>
      <c r="AR33" t="s">
        <v>146</v>
      </c>
      <c r="AS33" t="s">
        <v>1499</v>
      </c>
      <c r="AX33">
        <v>0.7</v>
      </c>
      <c r="AY33">
        <v>0.52</v>
      </c>
      <c r="AZ33">
        <v>29571</v>
      </c>
      <c r="BA33">
        <v>41400</v>
      </c>
      <c r="BB33">
        <v>0.3</v>
      </c>
      <c r="BC33">
        <v>41400</v>
      </c>
      <c r="BF33">
        <v>3</v>
      </c>
      <c r="BH33" s="1">
        <v>43316</v>
      </c>
      <c r="BO33" t="s">
        <v>148</v>
      </c>
    </row>
    <row r="34" spans="1:142" x14ac:dyDescent="0.25">
      <c r="A34">
        <v>8730</v>
      </c>
      <c r="B34">
        <v>2017</v>
      </c>
      <c r="C34" t="s">
        <v>1571</v>
      </c>
      <c r="D34" t="s">
        <v>2116</v>
      </c>
      <c r="E34" t="str">
        <f>IFERROR(VLOOKUP(C34,final_selection_acc_ICES_ind!$C$2:$D$155,2,FALSE),"no")</f>
        <v>no</v>
      </c>
      <c r="F34" t="str">
        <f>VLOOKUP(Tabelle3[[#This Row],[FishStock]],'Export 2016'!C:F,2,FALSE)</f>
        <v>u</v>
      </c>
      <c r="G34">
        <v>1326</v>
      </c>
      <c r="H34">
        <v>169080</v>
      </c>
      <c r="I34" t="s">
        <v>138</v>
      </c>
      <c r="J34">
        <v>2012</v>
      </c>
      <c r="K34" t="s">
        <v>1572</v>
      </c>
      <c r="L34" t="s">
        <v>734</v>
      </c>
      <c r="M34" t="s">
        <v>324</v>
      </c>
      <c r="O34" t="s">
        <v>1573</v>
      </c>
      <c r="Q34">
        <v>0.61858499125854804</v>
      </c>
      <c r="S34" t="s">
        <v>1539</v>
      </c>
      <c r="T34" t="s">
        <v>13</v>
      </c>
      <c r="Z34">
        <v>14143</v>
      </c>
      <c r="AB34" t="s">
        <v>144</v>
      </c>
      <c r="AC34" t="s">
        <v>145</v>
      </c>
      <c r="AD34" t="s">
        <v>145</v>
      </c>
      <c r="AE34">
        <v>31907</v>
      </c>
      <c r="AH34">
        <f t="shared" si="0"/>
        <v>31907</v>
      </c>
      <c r="AI34" t="e">
        <f>AH34/#REF!</f>
        <v>#REF!</v>
      </c>
      <c r="AJ34" t="e">
        <f>AH34/#REF!+AJ33</f>
        <v>#REF!</v>
      </c>
      <c r="AP34">
        <v>0.2477</v>
      </c>
      <c r="AR34" t="s">
        <v>146</v>
      </c>
      <c r="AS34" t="s">
        <v>1499</v>
      </c>
      <c r="BF34">
        <v>2</v>
      </c>
      <c r="BH34" s="1">
        <v>43285</v>
      </c>
      <c r="BO34" t="s">
        <v>148</v>
      </c>
      <c r="CE34">
        <v>12700</v>
      </c>
      <c r="CF34" t="s">
        <v>377</v>
      </c>
      <c r="CG34" t="s">
        <v>145</v>
      </c>
    </row>
    <row r="35" spans="1:142" x14ac:dyDescent="0.25">
      <c r="A35">
        <v>9055</v>
      </c>
      <c r="B35">
        <v>2017</v>
      </c>
      <c r="C35" t="s">
        <v>1427</v>
      </c>
      <c r="D35" t="s">
        <v>2116</v>
      </c>
      <c r="E35" t="str">
        <f>IFERROR(VLOOKUP(C35,final_selection_acc_ICES_ind!$C$2:$D$155,2,FALSE),"no")</f>
        <v>no</v>
      </c>
      <c r="F35" t="str">
        <f>VLOOKUP(Tabelle3[[#This Row],[FishStock]],'Export 2016'!C:F,2,FALSE)</f>
        <v>u</v>
      </c>
      <c r="G35">
        <v>1583</v>
      </c>
      <c r="H35">
        <v>194230</v>
      </c>
      <c r="I35" t="s">
        <v>138</v>
      </c>
      <c r="J35">
        <v>2012</v>
      </c>
      <c r="K35" t="s">
        <v>1574</v>
      </c>
      <c r="L35" t="s">
        <v>1128</v>
      </c>
      <c r="M35" t="s">
        <v>1429</v>
      </c>
      <c r="O35" t="s">
        <v>1575</v>
      </c>
      <c r="Q35">
        <v>1.3663818093336699</v>
      </c>
      <c r="S35" t="s">
        <v>1539</v>
      </c>
      <c r="T35" t="s">
        <v>1479</v>
      </c>
      <c r="Z35">
        <v>0.688021999491923</v>
      </c>
      <c r="AB35" t="s">
        <v>1576</v>
      </c>
      <c r="AC35" t="s">
        <v>1539</v>
      </c>
      <c r="AD35" t="s">
        <v>145</v>
      </c>
      <c r="AG35">
        <v>30900</v>
      </c>
      <c r="AH35">
        <f t="shared" si="0"/>
        <v>30900</v>
      </c>
      <c r="AI35" t="e">
        <f>AH35/#REF!</f>
        <v>#REF!</v>
      </c>
      <c r="AJ35" t="e">
        <f>AH35/#REF!+AJ34</f>
        <v>#REF!</v>
      </c>
      <c r="AP35">
        <v>1.6242176006089499</v>
      </c>
      <c r="AR35" t="s">
        <v>1577</v>
      </c>
      <c r="AS35" t="s">
        <v>1539</v>
      </c>
      <c r="AX35">
        <v>2.1699661695868699</v>
      </c>
      <c r="AY35">
        <v>1.3509333854043999</v>
      </c>
      <c r="AZ35">
        <v>0.49499163323918299</v>
      </c>
      <c r="BA35">
        <v>0.68768736311087697</v>
      </c>
      <c r="BB35">
        <v>1.2567900000000001</v>
      </c>
      <c r="BC35">
        <v>0.68768700000000005</v>
      </c>
      <c r="BF35">
        <v>0</v>
      </c>
      <c r="BH35">
        <v>2</v>
      </c>
      <c r="BI35">
        <v>5</v>
      </c>
      <c r="BO35" t="s">
        <v>148</v>
      </c>
    </row>
    <row r="36" spans="1:142" x14ac:dyDescent="0.25">
      <c r="A36" s="6">
        <v>8500</v>
      </c>
      <c r="B36" s="6">
        <v>2017</v>
      </c>
      <c r="C36" s="6" t="s">
        <v>844</v>
      </c>
      <c r="D36" t="s">
        <v>2116</v>
      </c>
      <c r="E36" s="6" t="str">
        <f>IFERROR(VLOOKUP(C36,final_selection_acc_ICES_ind!$C$2:$D$155,2,FALSE),"no")</f>
        <v>x</v>
      </c>
      <c r="F36" s="6" t="str">
        <f>VLOOKUP(Tabelle3[[#This Row],[FishStock]],'Export 2016'!C:F,2,FALSE)</f>
        <v>u</v>
      </c>
      <c r="G36" s="6">
        <v>1342</v>
      </c>
      <c r="H36" s="6">
        <v>169104</v>
      </c>
      <c r="I36" s="6" t="s">
        <v>138</v>
      </c>
      <c r="J36" s="6">
        <v>2012</v>
      </c>
      <c r="K36" s="6" t="s">
        <v>845</v>
      </c>
      <c r="L36" s="6" t="s">
        <v>578</v>
      </c>
      <c r="M36" s="6" t="s">
        <v>846</v>
      </c>
      <c r="N36" s="6"/>
      <c r="O36" s="6" t="s">
        <v>1578</v>
      </c>
      <c r="P36" s="6"/>
      <c r="Q36" s="6"/>
      <c r="R36" s="6"/>
      <c r="S36" s="6"/>
      <c r="T36" s="6"/>
      <c r="U36" s="6"/>
      <c r="V36" s="6"/>
      <c r="W36" s="6"/>
      <c r="X36" s="6"/>
      <c r="Y36" s="6">
        <v>0.57740000000000002</v>
      </c>
      <c r="Z36" s="6">
        <v>0.71609999999999996</v>
      </c>
      <c r="AA36" s="6">
        <v>0.90429999999999999</v>
      </c>
      <c r="AB36" s="6" t="s">
        <v>334</v>
      </c>
      <c r="AC36" s="6" t="s">
        <v>1539</v>
      </c>
      <c r="AD36" s="6" t="s">
        <v>145</v>
      </c>
      <c r="AE36" s="6">
        <v>29309</v>
      </c>
      <c r="AF36" s="6"/>
      <c r="AG36" s="6">
        <v>29309</v>
      </c>
      <c r="AH36">
        <f t="shared" si="0"/>
        <v>29309</v>
      </c>
      <c r="AI36" t="e">
        <f>AH36/#REF!</f>
        <v>#REF!</v>
      </c>
      <c r="AJ36" t="e">
        <f>AH36/#REF!+AJ35</f>
        <v>#REF!</v>
      </c>
      <c r="AK36" s="6"/>
      <c r="AL36" s="6"/>
      <c r="AM36" s="6"/>
      <c r="AN36" s="6"/>
      <c r="AO36" s="6">
        <v>0.66379999999999995</v>
      </c>
      <c r="AP36" s="6">
        <v>1.2729999999999999</v>
      </c>
      <c r="AQ36" s="6">
        <v>2.6360000000000001</v>
      </c>
      <c r="AR36" s="6" t="s">
        <v>241</v>
      </c>
      <c r="AS36" s="6" t="s">
        <v>1539</v>
      </c>
      <c r="AT36" s="6"/>
      <c r="AU36" s="6"/>
      <c r="AV36" s="6"/>
      <c r="AW36" s="6"/>
      <c r="AX36" s="6">
        <v>1.7</v>
      </c>
      <c r="AY36" s="6"/>
      <c r="AZ36" s="6">
        <v>0.3</v>
      </c>
      <c r="BA36" s="6"/>
      <c r="BB36" s="6">
        <v>1</v>
      </c>
      <c r="BC36" s="6">
        <v>0.5</v>
      </c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 t="s">
        <v>148</v>
      </c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</row>
    <row r="37" spans="1:142" s="6" customFormat="1" x14ac:dyDescent="0.25">
      <c r="A37" s="6">
        <v>8824</v>
      </c>
      <c r="B37" s="6">
        <v>2017</v>
      </c>
      <c r="C37" s="6" t="s">
        <v>655</v>
      </c>
      <c r="D37" t="s">
        <v>2116</v>
      </c>
      <c r="E37" s="6" t="str">
        <f>IFERROR(VLOOKUP(C37,final_selection_acc_ICES_ind!$C$2:$D$155,2,FALSE),"no")</f>
        <v>x</v>
      </c>
      <c r="F37" s="6" t="str">
        <f>VLOOKUP(Tabelle3[[#This Row],[FishStock]],'Export 2016'!C:F,2,FALSE)</f>
        <v>u</v>
      </c>
      <c r="G37" s="6">
        <v>1345</v>
      </c>
      <c r="H37" s="6">
        <v>169109</v>
      </c>
      <c r="I37" s="6" t="s">
        <v>138</v>
      </c>
      <c r="J37" s="6">
        <v>2012</v>
      </c>
      <c r="K37" s="6" t="s">
        <v>656</v>
      </c>
      <c r="L37" s="6" t="s">
        <v>657</v>
      </c>
      <c r="M37" s="6" t="s">
        <v>253</v>
      </c>
      <c r="P37" s="6">
        <v>32171.88</v>
      </c>
      <c r="Q37" s="6">
        <v>40545.68</v>
      </c>
      <c r="R37" s="6">
        <v>48919.48</v>
      </c>
      <c r="S37" s="6" t="s">
        <v>143</v>
      </c>
      <c r="T37" s="6" t="s">
        <v>13</v>
      </c>
      <c r="V37" s="6">
        <v>72814.450494300007</v>
      </c>
      <c r="Y37" s="6">
        <v>61188.9</v>
      </c>
      <c r="Z37" s="6">
        <v>68041.8</v>
      </c>
      <c r="AA37" s="6">
        <v>74894.7</v>
      </c>
      <c r="AB37" s="6" t="s">
        <v>144</v>
      </c>
      <c r="AC37" s="6" t="s">
        <v>145</v>
      </c>
      <c r="AD37" s="6" t="s">
        <v>145</v>
      </c>
      <c r="AE37" s="6">
        <v>18376</v>
      </c>
      <c r="AG37" s="6">
        <v>28567</v>
      </c>
      <c r="AH37" s="6">
        <f t="shared" si="0"/>
        <v>28567</v>
      </c>
      <c r="AI37" s="6" t="e">
        <f>AH37/#REF!</f>
        <v>#REF!</v>
      </c>
      <c r="AJ37" s="6" t="e">
        <f>AH37/#REF!+AJ36</f>
        <v>#REF!</v>
      </c>
      <c r="AK37" s="6">
        <v>10191</v>
      </c>
      <c r="AO37" s="6">
        <v>0.48199999999999998</v>
      </c>
      <c r="AP37" s="6">
        <v>0.57399999999999995</v>
      </c>
      <c r="AQ37" s="6">
        <v>0.66600000000000004</v>
      </c>
      <c r="AR37" s="6" t="s">
        <v>146</v>
      </c>
      <c r="AS37" s="6" t="s">
        <v>1499</v>
      </c>
      <c r="AT37" s="6">
        <v>0.48185440000000002</v>
      </c>
      <c r="AU37" s="6">
        <v>0.57383340000000005</v>
      </c>
      <c r="AX37" s="6">
        <v>1.41</v>
      </c>
      <c r="AY37" s="6">
        <v>0.89</v>
      </c>
      <c r="AZ37" s="6">
        <v>6700</v>
      </c>
      <c r="BA37" s="6">
        <v>10000</v>
      </c>
      <c r="BB37" s="6">
        <v>0.4</v>
      </c>
      <c r="BC37" s="6">
        <v>10000</v>
      </c>
      <c r="BF37" s="6">
        <v>0</v>
      </c>
      <c r="BO37" s="6" t="s">
        <v>148</v>
      </c>
    </row>
    <row r="38" spans="1:142" x14ac:dyDescent="0.25">
      <c r="A38">
        <v>8607</v>
      </c>
      <c r="B38">
        <v>2017</v>
      </c>
      <c r="C38" t="s">
        <v>264</v>
      </c>
      <c r="D38" t="s">
        <v>2116</v>
      </c>
      <c r="E38" t="str">
        <f>IFERROR(VLOOKUP(C38,final_selection_acc_ICES_ind!$C$2:$D$155,2,FALSE),"no")</f>
        <v>x</v>
      </c>
      <c r="F38" t="str">
        <f>VLOOKUP(Tabelle3[[#This Row],[FishStock]],'Export 2016'!C:F,2,FALSE)</f>
        <v>u</v>
      </c>
      <c r="G38">
        <v>1369</v>
      </c>
      <c r="H38">
        <v>169124</v>
      </c>
      <c r="I38" t="s">
        <v>138</v>
      </c>
      <c r="J38">
        <v>2012</v>
      </c>
      <c r="K38" t="s">
        <v>265</v>
      </c>
      <c r="L38" t="s">
        <v>266</v>
      </c>
      <c r="M38" t="s">
        <v>267</v>
      </c>
      <c r="O38" t="s">
        <v>1579</v>
      </c>
      <c r="Q38">
        <v>4871163</v>
      </c>
      <c r="S38" t="s">
        <v>143</v>
      </c>
      <c r="T38" t="s">
        <v>13</v>
      </c>
      <c r="V38">
        <v>142770</v>
      </c>
      <c r="Z38">
        <v>84268</v>
      </c>
      <c r="AB38" t="s">
        <v>144</v>
      </c>
      <c r="AC38" t="s">
        <v>145</v>
      </c>
      <c r="AD38" t="s">
        <v>145</v>
      </c>
      <c r="AG38">
        <v>28115</v>
      </c>
      <c r="AH38">
        <f t="shared" si="0"/>
        <v>28115</v>
      </c>
      <c r="AI38" t="e">
        <f>AH38/#REF!</f>
        <v>#REF!</v>
      </c>
      <c r="AJ38" t="e">
        <f>AH38/#REF!+AJ37</f>
        <v>#REF!</v>
      </c>
      <c r="AP38">
        <v>0.33169999999999999</v>
      </c>
      <c r="AR38" t="s">
        <v>146</v>
      </c>
      <c r="AS38" t="s">
        <v>1499</v>
      </c>
      <c r="AX38">
        <v>0.88</v>
      </c>
      <c r="AY38">
        <v>0.63</v>
      </c>
      <c r="AZ38">
        <v>40800</v>
      </c>
      <c r="BA38">
        <v>57100</v>
      </c>
      <c r="BB38">
        <v>0.32</v>
      </c>
      <c r="BC38">
        <v>60000</v>
      </c>
      <c r="BF38">
        <v>1</v>
      </c>
      <c r="BH38" s="1">
        <v>43284</v>
      </c>
      <c r="BO38" t="s">
        <v>148</v>
      </c>
    </row>
    <row r="39" spans="1:142" x14ac:dyDescent="0.25">
      <c r="A39">
        <v>9143</v>
      </c>
      <c r="B39">
        <v>2017</v>
      </c>
      <c r="C39" t="s">
        <v>1344</v>
      </c>
      <c r="D39" t="s">
        <v>2116</v>
      </c>
      <c r="E39" t="str">
        <f>IFERROR(VLOOKUP(C39,final_selection_acc_ICES_ind!$C$2:$D$155,2,FALSE),"no")</f>
        <v>x</v>
      </c>
      <c r="F39" t="str">
        <f>VLOOKUP(Tabelle3[[#This Row],[FishStock]],'Export 2016'!C:F,2,FALSE)</f>
        <v>u</v>
      </c>
      <c r="G39">
        <v>1523</v>
      </c>
      <c r="H39">
        <v>169174</v>
      </c>
      <c r="I39" t="s">
        <v>138</v>
      </c>
      <c r="J39">
        <v>2012</v>
      </c>
      <c r="K39" t="s">
        <v>1345</v>
      </c>
      <c r="L39" t="s">
        <v>970</v>
      </c>
      <c r="M39" t="s">
        <v>1346</v>
      </c>
      <c r="O39" t="s">
        <v>1580</v>
      </c>
      <c r="P39">
        <v>28994000</v>
      </c>
      <c r="Q39">
        <v>53020000</v>
      </c>
      <c r="R39">
        <v>96955000</v>
      </c>
      <c r="S39" t="s">
        <v>143</v>
      </c>
      <c r="T39" t="s">
        <v>13</v>
      </c>
      <c r="U39">
        <v>52779</v>
      </c>
      <c r="V39">
        <v>128130</v>
      </c>
      <c r="W39">
        <v>203482</v>
      </c>
      <c r="Y39">
        <v>23922</v>
      </c>
      <c r="Z39">
        <v>71855</v>
      </c>
      <c r="AA39">
        <v>119788</v>
      </c>
      <c r="AB39" t="s">
        <v>144</v>
      </c>
      <c r="AC39" t="s">
        <v>145</v>
      </c>
      <c r="AD39" t="s">
        <v>145</v>
      </c>
      <c r="AE39">
        <v>26947</v>
      </c>
      <c r="AG39">
        <v>26947</v>
      </c>
      <c r="AH39">
        <f t="shared" si="0"/>
        <v>26947</v>
      </c>
      <c r="AI39" t="e">
        <f>AH39/#REF!</f>
        <v>#REF!</v>
      </c>
      <c r="AJ39" t="e">
        <f>AH39/#REF!+AJ38</f>
        <v>#REF!</v>
      </c>
      <c r="AO39">
        <v>7.9000000000000001E-2</v>
      </c>
      <c r="AP39">
        <v>0.19</v>
      </c>
      <c r="AQ39">
        <v>0.45500000000000002</v>
      </c>
      <c r="AR39" t="s">
        <v>146</v>
      </c>
      <c r="AS39" t="s">
        <v>147</v>
      </c>
      <c r="AZ39">
        <v>39450</v>
      </c>
      <c r="BA39">
        <v>65000</v>
      </c>
      <c r="BF39">
        <v>0</v>
      </c>
      <c r="BH39" s="1">
        <v>43132</v>
      </c>
      <c r="BO39" t="s">
        <v>148</v>
      </c>
    </row>
    <row r="40" spans="1:142" x14ac:dyDescent="0.25">
      <c r="A40">
        <v>9245</v>
      </c>
      <c r="B40">
        <v>2017</v>
      </c>
      <c r="C40" t="s">
        <v>837</v>
      </c>
      <c r="D40" t="s">
        <v>2116</v>
      </c>
      <c r="E40" t="str">
        <f>IFERROR(VLOOKUP(C40,final_selection_acc_ICES_ind!$C$2:$D$155,2,FALSE),"no")</f>
        <v>x</v>
      </c>
      <c r="F40" t="str">
        <f>VLOOKUP(Tabelle3[[#This Row],[FishStock]],'Export 2016'!C:F,2,FALSE)</f>
        <v>u</v>
      </c>
      <c r="G40">
        <v>1507</v>
      </c>
      <c r="H40">
        <v>169302</v>
      </c>
      <c r="I40" t="s">
        <v>138</v>
      </c>
      <c r="J40">
        <v>2012</v>
      </c>
      <c r="K40" t="s">
        <v>1581</v>
      </c>
      <c r="L40" t="s">
        <v>839</v>
      </c>
      <c r="M40" t="s">
        <v>467</v>
      </c>
      <c r="O40" t="s">
        <v>1582</v>
      </c>
      <c r="Q40">
        <v>1579943</v>
      </c>
      <c r="S40" t="s">
        <v>143</v>
      </c>
      <c r="T40" t="s">
        <v>13</v>
      </c>
      <c r="V40">
        <v>441746</v>
      </c>
      <c r="Z40">
        <v>307953</v>
      </c>
      <c r="AB40" t="s">
        <v>144</v>
      </c>
      <c r="AC40" t="s">
        <v>145</v>
      </c>
      <c r="AD40" t="s">
        <v>145</v>
      </c>
      <c r="AE40">
        <v>17032</v>
      </c>
      <c r="AG40">
        <v>25076</v>
      </c>
      <c r="AH40">
        <f t="shared" si="0"/>
        <v>25076</v>
      </c>
      <c r="AI40" t="e">
        <f>AH40/#REF!</f>
        <v>#REF!</v>
      </c>
      <c r="AJ40" t="e">
        <f>AH40/#REF!+AJ39</f>
        <v>#REF!</v>
      </c>
      <c r="AK40">
        <v>7968</v>
      </c>
      <c r="AL40">
        <v>77</v>
      </c>
      <c r="AP40">
        <v>0.156</v>
      </c>
      <c r="AR40" t="s">
        <v>146</v>
      </c>
      <c r="AS40" t="s">
        <v>1539</v>
      </c>
      <c r="AX40">
        <v>0.39</v>
      </c>
      <c r="AY40">
        <v>0.28000000000000003</v>
      </c>
      <c r="AZ40">
        <v>172741</v>
      </c>
      <c r="BA40">
        <v>241837</v>
      </c>
      <c r="BB40">
        <v>0.15</v>
      </c>
      <c r="BC40">
        <v>241837</v>
      </c>
      <c r="BF40">
        <v>1</v>
      </c>
      <c r="BH40" s="1">
        <v>43253</v>
      </c>
      <c r="BO40" t="s">
        <v>148</v>
      </c>
    </row>
    <row r="41" spans="1:142" x14ac:dyDescent="0.25">
      <c r="A41">
        <v>9051</v>
      </c>
      <c r="B41">
        <v>2017</v>
      </c>
      <c r="C41" t="s">
        <v>900</v>
      </c>
      <c r="D41" t="s">
        <v>2116</v>
      </c>
      <c r="E41" t="str">
        <f>IFERROR(VLOOKUP(C41,final_selection_acc_ICES_ind!$C$2:$D$155,2,FALSE),"no")</f>
        <v>x</v>
      </c>
      <c r="F41" t="str">
        <f>VLOOKUP(Tabelle3[[#This Row],[FishStock]],'Export 2016'!C:F,2,FALSE)</f>
        <v>u</v>
      </c>
      <c r="G41">
        <v>1373</v>
      </c>
      <c r="H41">
        <v>169129</v>
      </c>
      <c r="I41" t="s">
        <v>138</v>
      </c>
      <c r="J41">
        <v>2012</v>
      </c>
      <c r="K41" t="s">
        <v>901</v>
      </c>
      <c r="L41" t="s">
        <v>698</v>
      </c>
      <c r="M41" t="s">
        <v>902</v>
      </c>
      <c r="O41" t="s">
        <v>1583</v>
      </c>
      <c r="P41">
        <v>5380334.4000000004</v>
      </c>
      <c r="Q41">
        <v>10268300</v>
      </c>
      <c r="R41">
        <v>15156266</v>
      </c>
      <c r="S41" t="s">
        <v>143</v>
      </c>
      <c r="T41" t="s">
        <v>13</v>
      </c>
      <c r="Y41">
        <v>121860</v>
      </c>
      <c r="Z41">
        <v>350251.9</v>
      </c>
      <c r="AA41">
        <v>578643.69999999995</v>
      </c>
      <c r="AB41" t="s">
        <v>144</v>
      </c>
      <c r="AC41" t="s">
        <v>145</v>
      </c>
      <c r="AD41" t="s">
        <v>145</v>
      </c>
      <c r="AG41">
        <v>24868</v>
      </c>
      <c r="AH41">
        <f t="shared" si="0"/>
        <v>24868</v>
      </c>
      <c r="AI41" t="e">
        <f>AH41/#REF!</f>
        <v>#REF!</v>
      </c>
      <c r="AJ41" t="e">
        <f>AH41/#REF!+AJ40</f>
        <v>#REF!</v>
      </c>
      <c r="AO41">
        <v>1.8966282399999999E-2</v>
      </c>
      <c r="AP41">
        <v>4.8334059999999998E-2</v>
      </c>
      <c r="AQ41">
        <v>7.7701837600000004E-2</v>
      </c>
      <c r="AR41" t="s">
        <v>146</v>
      </c>
      <c r="AS41" t="s">
        <v>1499</v>
      </c>
      <c r="AX41">
        <v>0.19</v>
      </c>
      <c r="AY41">
        <v>0.11</v>
      </c>
      <c r="AZ41">
        <v>103000</v>
      </c>
      <c r="BA41">
        <v>181000</v>
      </c>
      <c r="BB41">
        <v>0.11</v>
      </c>
      <c r="BC41">
        <v>181000</v>
      </c>
      <c r="BF41">
        <v>0</v>
      </c>
      <c r="BH41" s="1">
        <v>43375</v>
      </c>
      <c r="BO41" t="s">
        <v>148</v>
      </c>
    </row>
    <row r="42" spans="1:142" x14ac:dyDescent="0.25">
      <c r="A42">
        <v>8286</v>
      </c>
      <c r="B42">
        <v>2017</v>
      </c>
      <c r="C42" t="s">
        <v>1584</v>
      </c>
      <c r="D42" t="s">
        <v>2116</v>
      </c>
      <c r="E42" t="str">
        <f>IFERROR(VLOOKUP(C42,final_selection_acc_ICES_ind!$C$2:$D$155,2,FALSE),"no")</f>
        <v>x</v>
      </c>
      <c r="F42" t="str">
        <f>VLOOKUP(Tabelle3[[#This Row],[FishStock]],'Export 2016'!C:F,2,FALSE)</f>
        <v>u</v>
      </c>
      <c r="G42">
        <v>1560</v>
      </c>
      <c r="H42">
        <v>169120</v>
      </c>
      <c r="I42" t="s">
        <v>138</v>
      </c>
      <c r="J42">
        <v>2012</v>
      </c>
      <c r="K42" t="s">
        <v>1585</v>
      </c>
      <c r="L42" t="s">
        <v>785</v>
      </c>
      <c r="M42" t="s">
        <v>267</v>
      </c>
      <c r="O42" t="s">
        <v>1586</v>
      </c>
      <c r="P42">
        <v>490352.990741805</v>
      </c>
      <c r="Q42">
        <v>1123545.6480497699</v>
      </c>
      <c r="R42">
        <v>2574379.7776004001</v>
      </c>
      <c r="S42" t="s">
        <v>143</v>
      </c>
      <c r="T42" t="s">
        <v>13</v>
      </c>
      <c r="U42">
        <v>297050.54841900303</v>
      </c>
      <c r="V42">
        <v>576655.31924360595</v>
      </c>
      <c r="W42">
        <v>1119443.67375109</v>
      </c>
      <c r="Y42">
        <v>174056.98072163601</v>
      </c>
      <c r="Z42">
        <v>346278.96970436099</v>
      </c>
      <c r="AA42">
        <v>688907.30128934304</v>
      </c>
      <c r="AB42" t="s">
        <v>144</v>
      </c>
      <c r="AC42" t="s">
        <v>145</v>
      </c>
      <c r="AD42" t="s">
        <v>145</v>
      </c>
      <c r="AE42">
        <v>24785.1509298405</v>
      </c>
      <c r="AG42">
        <v>24785.1509298405</v>
      </c>
      <c r="AH42">
        <f t="shared" si="0"/>
        <v>24785.1509298405</v>
      </c>
      <c r="AI42" t="e">
        <f>AH42/#REF!</f>
        <v>#REF!</v>
      </c>
      <c r="AJ42" t="e">
        <f>AH42/#REF!+AJ41</f>
        <v>#REF!</v>
      </c>
      <c r="AO42">
        <v>3.4719673258213797E-2</v>
      </c>
      <c r="AP42">
        <v>6.9321512172312902E-2</v>
      </c>
      <c r="AQ42">
        <v>0.13840775557181501</v>
      </c>
      <c r="AR42" t="s">
        <v>146</v>
      </c>
      <c r="AS42" t="s">
        <v>1499</v>
      </c>
      <c r="AX42">
        <v>0.3</v>
      </c>
      <c r="AY42">
        <v>0.18</v>
      </c>
      <c r="AZ42">
        <v>250000</v>
      </c>
      <c r="BA42">
        <v>410000</v>
      </c>
      <c r="BB42">
        <v>0.16</v>
      </c>
      <c r="BC42">
        <v>410000</v>
      </c>
      <c r="BF42">
        <v>0</v>
      </c>
      <c r="BH42" s="1">
        <v>43254</v>
      </c>
      <c r="BO42" t="s">
        <v>148</v>
      </c>
      <c r="CE42">
        <v>25087</v>
      </c>
      <c r="CF42" t="s">
        <v>1587</v>
      </c>
      <c r="CG42" t="s">
        <v>145</v>
      </c>
    </row>
    <row r="43" spans="1:142" x14ac:dyDescent="0.25">
      <c r="A43">
        <v>9160</v>
      </c>
      <c r="B43">
        <v>2017</v>
      </c>
      <c r="C43" t="s">
        <v>1588</v>
      </c>
      <c r="D43" t="s">
        <v>2116</v>
      </c>
      <c r="E43" t="str">
        <f>IFERROR(VLOOKUP(C43,final_selection_acc_ICES_ind!$C$2:$D$155,2,FALSE),"no")</f>
        <v>x</v>
      </c>
      <c r="F43" t="str">
        <f>VLOOKUP(Tabelle3[[#This Row],[FishStock]],'Export 2016'!C:F,2,FALSE)</f>
        <v>u</v>
      </c>
      <c r="G43">
        <v>1467</v>
      </c>
      <c r="H43">
        <v>169177</v>
      </c>
      <c r="I43" t="s">
        <v>138</v>
      </c>
      <c r="J43">
        <v>2012</v>
      </c>
      <c r="K43" t="s">
        <v>1589</v>
      </c>
      <c r="L43" t="s">
        <v>734</v>
      </c>
      <c r="M43" t="s">
        <v>239</v>
      </c>
      <c r="O43" t="s">
        <v>1590</v>
      </c>
      <c r="Y43">
        <v>0.94510000000000005</v>
      </c>
      <c r="Z43">
        <v>1.5149999999999999</v>
      </c>
      <c r="AA43">
        <v>1.9850000000000001</v>
      </c>
      <c r="AB43" t="s">
        <v>334</v>
      </c>
      <c r="AD43" t="s">
        <v>145</v>
      </c>
      <c r="AE43">
        <v>24756</v>
      </c>
      <c r="AG43">
        <v>24756</v>
      </c>
      <c r="AH43">
        <f t="shared" si="0"/>
        <v>24756</v>
      </c>
      <c r="AI43" t="e">
        <f>AH43/#REF!</f>
        <v>#REF!</v>
      </c>
      <c r="AJ43" t="e">
        <f>AH43/#REF!+AJ42</f>
        <v>#REF!</v>
      </c>
      <c r="AO43">
        <v>2.4E-2</v>
      </c>
      <c r="AP43">
        <v>7.8479999999999994E-2</v>
      </c>
      <c r="AQ43">
        <v>0.49399999999999999</v>
      </c>
      <c r="AR43" t="s">
        <v>241</v>
      </c>
      <c r="AX43">
        <v>1.7</v>
      </c>
      <c r="AZ43">
        <v>0.3</v>
      </c>
      <c r="BB43">
        <v>1</v>
      </c>
      <c r="BC43">
        <v>0.5</v>
      </c>
      <c r="BO43" t="s">
        <v>148</v>
      </c>
    </row>
    <row r="44" spans="1:142" x14ac:dyDescent="0.25">
      <c r="A44">
        <v>8298</v>
      </c>
      <c r="B44">
        <v>2017</v>
      </c>
      <c r="C44" t="s">
        <v>684</v>
      </c>
      <c r="D44" t="s">
        <v>2116</v>
      </c>
      <c r="E44" t="str">
        <f>IFERROR(VLOOKUP(C44,final_selection_acc_ICES_ind!$C$2:$D$155,2,FALSE),"no")</f>
        <v>x</v>
      </c>
      <c r="F44" t="str">
        <f>VLOOKUP(Tabelle3[[#This Row],[FishStock]],'Export 2016'!C:F,2,FALSE)</f>
        <v>u</v>
      </c>
      <c r="G44">
        <v>1366</v>
      </c>
      <c r="H44">
        <v>169121</v>
      </c>
      <c r="I44" t="s">
        <v>138</v>
      </c>
      <c r="J44">
        <v>2012</v>
      </c>
      <c r="K44" t="s">
        <v>1591</v>
      </c>
      <c r="L44" t="s">
        <v>686</v>
      </c>
      <c r="M44" t="s">
        <v>267</v>
      </c>
      <c r="O44" t="s">
        <v>1592</v>
      </c>
      <c r="P44">
        <v>718625</v>
      </c>
      <c r="Q44">
        <v>905675</v>
      </c>
      <c r="R44">
        <v>1092725</v>
      </c>
      <c r="S44" t="s">
        <v>143</v>
      </c>
      <c r="T44" t="s">
        <v>13</v>
      </c>
      <c r="V44">
        <v>209867.60630000001</v>
      </c>
      <c r="Y44">
        <v>113906</v>
      </c>
      <c r="Z44">
        <v>136910</v>
      </c>
      <c r="AA44">
        <v>159914</v>
      </c>
      <c r="AB44" t="s">
        <v>144</v>
      </c>
      <c r="AC44" t="s">
        <v>145</v>
      </c>
      <c r="AD44" t="s">
        <v>145</v>
      </c>
      <c r="AE44">
        <v>21820</v>
      </c>
      <c r="AH44">
        <f t="shared" si="0"/>
        <v>21820</v>
      </c>
      <c r="AI44" t="e">
        <f>AH44/#REF!</f>
        <v>#REF!</v>
      </c>
      <c r="AJ44" t="e">
        <f>AH44/#REF!+AJ43</f>
        <v>#REF!</v>
      </c>
      <c r="AO44">
        <v>0.14047299999999999</v>
      </c>
      <c r="AP44">
        <v>0.190997</v>
      </c>
      <c r="AQ44">
        <v>0.24152100000000001</v>
      </c>
      <c r="AR44" t="s">
        <v>146</v>
      </c>
      <c r="AS44" t="s">
        <v>1499</v>
      </c>
      <c r="AX44">
        <v>0.61</v>
      </c>
      <c r="AY44">
        <v>0.37</v>
      </c>
      <c r="AZ44">
        <v>33000</v>
      </c>
      <c r="BA44">
        <v>54000</v>
      </c>
      <c r="BB44">
        <v>0.26</v>
      </c>
      <c r="BC44">
        <v>54000</v>
      </c>
      <c r="BF44">
        <v>1</v>
      </c>
      <c r="BH44" s="1">
        <v>43222</v>
      </c>
      <c r="BO44" t="s">
        <v>148</v>
      </c>
    </row>
    <row r="45" spans="1:142" x14ac:dyDescent="0.25">
      <c r="A45">
        <v>9111</v>
      </c>
      <c r="B45">
        <v>2017</v>
      </c>
      <c r="C45" t="s">
        <v>1593</v>
      </c>
      <c r="D45" t="s">
        <v>2116</v>
      </c>
      <c r="E45" t="str">
        <f>IFERROR(VLOOKUP(C45,final_selection_acc_ICES_ind!$C$2:$D$155,2,FALSE),"no")</f>
        <v>no</v>
      </c>
      <c r="F45" t="str">
        <f>VLOOKUP(Tabelle3[[#This Row],[FishStock]],'Export 2016'!C:F,2,FALSE)</f>
        <v>u</v>
      </c>
      <c r="G45">
        <v>1372</v>
      </c>
      <c r="H45">
        <v>169128</v>
      </c>
      <c r="I45" t="s">
        <v>138</v>
      </c>
      <c r="J45">
        <v>2012</v>
      </c>
      <c r="K45" t="s">
        <v>1594</v>
      </c>
      <c r="L45" t="s">
        <v>1595</v>
      </c>
      <c r="M45" t="s">
        <v>902</v>
      </c>
      <c r="O45" t="s">
        <v>1596</v>
      </c>
      <c r="S45" t="s">
        <v>1537</v>
      </c>
      <c r="T45" t="s">
        <v>1538</v>
      </c>
      <c r="Y45">
        <v>9.3008468776770201E-2</v>
      </c>
      <c r="Z45">
        <v>0.18496746439756001</v>
      </c>
      <c r="AA45">
        <v>0.43701965435325302</v>
      </c>
      <c r="AB45" t="s">
        <v>973</v>
      </c>
      <c r="AC45" t="s">
        <v>1597</v>
      </c>
      <c r="AD45" t="s">
        <v>145</v>
      </c>
      <c r="AE45">
        <v>21378</v>
      </c>
      <c r="AG45">
        <v>21378</v>
      </c>
      <c r="AH45">
        <f t="shared" si="0"/>
        <v>21378</v>
      </c>
      <c r="AI45" t="e">
        <f>AH45/#REF!</f>
        <v>#REF!</v>
      </c>
      <c r="AJ45" t="e">
        <f>AH45/#REF!+AJ44</f>
        <v>#REF!</v>
      </c>
      <c r="AK45">
        <v>0</v>
      </c>
      <c r="AR45" t="s">
        <v>1598</v>
      </c>
      <c r="AS45" t="s">
        <v>1537</v>
      </c>
      <c r="BO45" t="s">
        <v>148</v>
      </c>
    </row>
    <row r="46" spans="1:142" x14ac:dyDescent="0.25">
      <c r="A46">
        <v>8886</v>
      </c>
      <c r="B46">
        <v>2017</v>
      </c>
      <c r="C46" t="s">
        <v>1599</v>
      </c>
      <c r="D46" t="s">
        <v>2116</v>
      </c>
      <c r="E46" t="str">
        <f>IFERROR(VLOOKUP(C46,final_selection_acc_ICES_ind!$C$2:$D$155,2,FALSE),"no")</f>
        <v>no</v>
      </c>
      <c r="F46" t="str">
        <f>VLOOKUP(Tabelle3[[#This Row],[FishStock]],'Export 2016'!C:F,2,FALSE)</f>
        <v>u</v>
      </c>
      <c r="G46">
        <v>1341</v>
      </c>
      <c r="H46">
        <v>169103</v>
      </c>
      <c r="I46" t="s">
        <v>138</v>
      </c>
      <c r="J46">
        <v>2012</v>
      </c>
      <c r="K46" t="s">
        <v>1600</v>
      </c>
      <c r="L46" t="s">
        <v>734</v>
      </c>
      <c r="M46" t="s">
        <v>846</v>
      </c>
      <c r="O46" t="s">
        <v>1601</v>
      </c>
      <c r="Q46">
        <v>1005.4781</v>
      </c>
      <c r="S46" t="s">
        <v>143</v>
      </c>
      <c r="T46" t="s">
        <v>13</v>
      </c>
      <c r="V46">
        <v>675088.52603392198</v>
      </c>
      <c r="Z46">
        <v>675088.52603392198</v>
      </c>
      <c r="AB46" t="s">
        <v>1551</v>
      </c>
      <c r="AC46" t="s">
        <v>145</v>
      </c>
      <c r="AD46" t="s">
        <v>145</v>
      </c>
      <c r="AE46">
        <v>20288</v>
      </c>
      <c r="AH46">
        <f t="shared" si="0"/>
        <v>20288</v>
      </c>
      <c r="AI46" t="e">
        <f>AH46/#REF!</f>
        <v>#REF!</v>
      </c>
      <c r="AJ46" t="e">
        <f>AH46/#REF!+AJ45</f>
        <v>#REF!</v>
      </c>
      <c r="AP46">
        <v>3.0372137592766201E-2</v>
      </c>
      <c r="AR46" t="s">
        <v>1523</v>
      </c>
      <c r="AS46" t="s">
        <v>1539</v>
      </c>
      <c r="BA46">
        <v>500000</v>
      </c>
      <c r="BO46" t="s">
        <v>148</v>
      </c>
    </row>
    <row r="47" spans="1:142" x14ac:dyDescent="0.25">
      <c r="A47">
        <v>8985</v>
      </c>
      <c r="B47">
        <v>2017</v>
      </c>
      <c r="C47" t="s">
        <v>990</v>
      </c>
      <c r="D47" t="s">
        <v>2116</v>
      </c>
      <c r="E47" t="str">
        <f>IFERROR(VLOOKUP(C47,final_selection_acc_ICES_ind!$C$2:$D$155,2,FALSE),"no")</f>
        <v>x</v>
      </c>
      <c r="F47" t="str">
        <f>VLOOKUP(Tabelle3[[#This Row],[FishStock]],'Export 2016'!C:F,2,FALSE)</f>
        <v>u</v>
      </c>
      <c r="G47">
        <v>1384</v>
      </c>
      <c r="H47">
        <v>169141</v>
      </c>
      <c r="I47" t="s">
        <v>138</v>
      </c>
      <c r="J47">
        <v>2012</v>
      </c>
      <c r="K47" t="s">
        <v>1602</v>
      </c>
      <c r="L47" t="s">
        <v>992</v>
      </c>
      <c r="M47" t="s">
        <v>993</v>
      </c>
      <c r="O47" t="s">
        <v>1603</v>
      </c>
      <c r="P47">
        <v>150435.401937744</v>
      </c>
      <c r="Q47">
        <v>171155.47745663699</v>
      </c>
      <c r="R47">
        <v>192949.64903400899</v>
      </c>
      <c r="S47" t="s">
        <v>143</v>
      </c>
      <c r="T47" t="s">
        <v>1538</v>
      </c>
      <c r="U47">
        <v>57175.623194243701</v>
      </c>
      <c r="V47">
        <v>60377.602942427802</v>
      </c>
      <c r="W47">
        <v>64124.571940204303</v>
      </c>
      <c r="Y47">
        <v>45220.144346025103</v>
      </c>
      <c r="Z47">
        <v>48048.036490735198</v>
      </c>
      <c r="AA47">
        <v>51266.558564601299</v>
      </c>
      <c r="AB47" t="s">
        <v>144</v>
      </c>
      <c r="AC47" t="s">
        <v>145</v>
      </c>
      <c r="AD47" t="s">
        <v>145</v>
      </c>
      <c r="AE47">
        <v>14433.343045661401</v>
      </c>
      <c r="AG47">
        <v>18137.034887598002</v>
      </c>
      <c r="AH47">
        <f t="shared" si="0"/>
        <v>18137.034887598002</v>
      </c>
      <c r="AI47" t="e">
        <f>AH47/#REF!</f>
        <v>#REF!</v>
      </c>
      <c r="AJ47" t="e">
        <f>AH47/#REF!+AJ46</f>
        <v>#REF!</v>
      </c>
      <c r="AK47">
        <v>3703.6918419366202</v>
      </c>
      <c r="AO47">
        <v>0.30173518526264897</v>
      </c>
      <c r="AP47">
        <v>0.33664391230045998</v>
      </c>
      <c r="AQ47">
        <v>0.37400271362945797</v>
      </c>
      <c r="AR47" t="s">
        <v>146</v>
      </c>
      <c r="AS47" t="s">
        <v>1499</v>
      </c>
      <c r="AX47">
        <v>0.53</v>
      </c>
      <c r="AY47">
        <v>0.45</v>
      </c>
      <c r="AZ47">
        <v>37000</v>
      </c>
      <c r="BA47">
        <v>41800</v>
      </c>
      <c r="BB47">
        <v>0.191</v>
      </c>
      <c r="BC47">
        <v>41800</v>
      </c>
      <c r="BF47">
        <v>1</v>
      </c>
      <c r="BH47" s="1">
        <v>43254</v>
      </c>
      <c r="BO47" t="s">
        <v>148</v>
      </c>
    </row>
    <row r="48" spans="1:142" x14ac:dyDescent="0.25">
      <c r="A48">
        <v>8746</v>
      </c>
      <c r="B48">
        <v>2017</v>
      </c>
      <c r="C48" t="s">
        <v>1061</v>
      </c>
      <c r="D48" t="s">
        <v>2116</v>
      </c>
      <c r="E48" t="str">
        <f>IFERROR(VLOOKUP(C48,final_selection_acc_ICES_ind!$C$2:$D$155,2,FALSE),"no")</f>
        <v>x</v>
      </c>
      <c r="F48" t="str">
        <f>VLOOKUP(Tabelle3[[#This Row],[FishStock]],'Export 2016'!C:F,2,FALSE)</f>
        <v>u</v>
      </c>
      <c r="G48">
        <v>1565</v>
      </c>
      <c r="H48">
        <v>169127</v>
      </c>
      <c r="I48" t="s">
        <v>138</v>
      </c>
      <c r="J48">
        <v>2012</v>
      </c>
      <c r="K48" t="s">
        <v>1062</v>
      </c>
      <c r="L48" t="s">
        <v>605</v>
      </c>
      <c r="M48" t="s">
        <v>1015</v>
      </c>
      <c r="O48" t="s">
        <v>1604</v>
      </c>
      <c r="Q48">
        <v>89435.422000000006</v>
      </c>
      <c r="S48" t="s">
        <v>143</v>
      </c>
      <c r="T48" t="s">
        <v>13</v>
      </c>
      <c r="Z48">
        <v>16521.2091744274</v>
      </c>
      <c r="AB48" t="s">
        <v>144</v>
      </c>
      <c r="AC48" t="s">
        <v>145</v>
      </c>
      <c r="AD48" t="s">
        <v>145</v>
      </c>
      <c r="AE48">
        <v>14573.1010492685</v>
      </c>
      <c r="AG48">
        <v>16396.110053164499</v>
      </c>
      <c r="AH48">
        <f t="shared" si="0"/>
        <v>16396.110053164499</v>
      </c>
      <c r="AI48" t="e">
        <f>AH48/#REF!</f>
        <v>#REF!</v>
      </c>
      <c r="AJ48" t="e">
        <f>AH48/#REF!+AJ47</f>
        <v>#REF!</v>
      </c>
      <c r="AK48">
        <v>1823.0090038959499</v>
      </c>
      <c r="AP48">
        <v>0.79564970749999997</v>
      </c>
      <c r="AR48" t="s">
        <v>146</v>
      </c>
      <c r="AS48" t="s">
        <v>1499</v>
      </c>
      <c r="AX48">
        <v>1.05</v>
      </c>
      <c r="AY48">
        <v>0.75</v>
      </c>
      <c r="AZ48">
        <v>8000</v>
      </c>
      <c r="BA48">
        <v>11100</v>
      </c>
      <c r="BB48">
        <v>0.25</v>
      </c>
      <c r="BC48">
        <v>11100</v>
      </c>
      <c r="BF48">
        <v>0</v>
      </c>
      <c r="BO48" t="s">
        <v>148</v>
      </c>
    </row>
    <row r="49" spans="1:91" x14ac:dyDescent="0.25">
      <c r="A49">
        <v>8471</v>
      </c>
      <c r="B49">
        <v>2017</v>
      </c>
      <c r="C49" t="s">
        <v>1605</v>
      </c>
      <c r="D49" t="s">
        <v>2116</v>
      </c>
      <c r="E49" t="str">
        <f>IFERROR(VLOOKUP(C49,final_selection_acc_ICES_ind!$C$2:$D$155,2,FALSE),"no")</f>
        <v>no</v>
      </c>
      <c r="F49" t="str">
        <f>VLOOKUP(Tabelle3[[#This Row],[FishStock]],'Export 2016'!C:F,2,FALSE)</f>
        <v>u</v>
      </c>
      <c r="G49">
        <v>1380</v>
      </c>
      <c r="H49">
        <v>169136</v>
      </c>
      <c r="I49" t="s">
        <v>138</v>
      </c>
      <c r="J49">
        <v>2012</v>
      </c>
      <c r="K49" t="s">
        <v>1606</v>
      </c>
      <c r="L49" t="s">
        <v>1607</v>
      </c>
      <c r="M49" t="s">
        <v>513</v>
      </c>
      <c r="O49" t="s">
        <v>1608</v>
      </c>
      <c r="Y49">
        <v>104.7</v>
      </c>
      <c r="Z49">
        <v>110.7</v>
      </c>
      <c r="AA49">
        <v>116.8</v>
      </c>
      <c r="AB49" t="s">
        <v>1551</v>
      </c>
      <c r="AC49" t="s">
        <v>1609</v>
      </c>
      <c r="AD49" t="s">
        <v>145</v>
      </c>
      <c r="AE49">
        <v>16208</v>
      </c>
      <c r="AH49">
        <f t="shared" si="0"/>
        <v>16208</v>
      </c>
      <c r="AI49" t="e">
        <f>AH49/#REF!</f>
        <v>#REF!</v>
      </c>
      <c r="AJ49" t="e">
        <f>AH49/#REF!+AJ48</f>
        <v>#REF!</v>
      </c>
      <c r="AK49">
        <v>222</v>
      </c>
      <c r="BO49" t="s">
        <v>148</v>
      </c>
    </row>
    <row r="50" spans="1:91" x14ac:dyDescent="0.25">
      <c r="A50">
        <v>8469</v>
      </c>
      <c r="B50">
        <v>2017</v>
      </c>
      <c r="C50" t="s">
        <v>849</v>
      </c>
      <c r="D50" t="s">
        <v>2116</v>
      </c>
      <c r="E50" t="str">
        <f>IFERROR(VLOOKUP(C50,final_selection_acc_ICES_ind!$C$2:$D$155,2,FALSE),"no")</f>
        <v>no</v>
      </c>
      <c r="F50" t="str">
        <f>VLOOKUP(Tabelle3[[#This Row],[FishStock]],'Export 2016'!C:F,2,FALSE)</f>
        <v>u</v>
      </c>
      <c r="G50">
        <v>1556</v>
      </c>
      <c r="H50">
        <v>169058</v>
      </c>
      <c r="I50" t="s">
        <v>138</v>
      </c>
      <c r="J50">
        <v>2012</v>
      </c>
      <c r="K50" t="s">
        <v>850</v>
      </c>
      <c r="L50" t="s">
        <v>851</v>
      </c>
      <c r="M50" t="s">
        <v>852</v>
      </c>
      <c r="O50" t="s">
        <v>1610</v>
      </c>
      <c r="Y50">
        <v>19.1028245217787</v>
      </c>
      <c r="Z50">
        <v>33.879251619969402</v>
      </c>
      <c r="AA50">
        <v>48.655678718160097</v>
      </c>
      <c r="AB50" t="s">
        <v>1551</v>
      </c>
      <c r="AC50" t="s">
        <v>1552</v>
      </c>
      <c r="AD50" t="s">
        <v>145</v>
      </c>
      <c r="AE50">
        <v>14968.606</v>
      </c>
      <c r="AG50">
        <v>14968.606</v>
      </c>
      <c r="AH50">
        <f t="shared" si="0"/>
        <v>14968.606</v>
      </c>
      <c r="AI50" t="e">
        <f>AH50/#REF!</f>
        <v>#REF!</v>
      </c>
      <c r="AJ50" t="e">
        <f>AH50/#REF!+AJ49</f>
        <v>#REF!</v>
      </c>
      <c r="BO50" t="s">
        <v>148</v>
      </c>
    </row>
    <row r="51" spans="1:91" x14ac:dyDescent="0.25">
      <c r="A51">
        <v>9266</v>
      </c>
      <c r="B51">
        <v>2017</v>
      </c>
      <c r="C51" t="s">
        <v>1420</v>
      </c>
      <c r="D51" t="s">
        <v>2116</v>
      </c>
      <c r="E51" t="str">
        <f>IFERROR(VLOOKUP(C51,final_selection_acc_ICES_ind!$C$2:$D$155,2,FALSE),"no")</f>
        <v>no</v>
      </c>
      <c r="F51" t="str">
        <f>VLOOKUP(Tabelle3[[#This Row],[FishStock]],'Export 2016'!C:F,2,FALSE)</f>
        <v>u</v>
      </c>
      <c r="G51">
        <v>1363</v>
      </c>
      <c r="H51">
        <v>169051</v>
      </c>
      <c r="I51" t="s">
        <v>138</v>
      </c>
      <c r="J51">
        <v>2012</v>
      </c>
      <c r="K51" t="s">
        <v>1421</v>
      </c>
      <c r="L51" t="s">
        <v>1156</v>
      </c>
      <c r="M51" t="s">
        <v>942</v>
      </c>
      <c r="O51" t="s">
        <v>1611</v>
      </c>
      <c r="P51">
        <v>34369</v>
      </c>
      <c r="Q51">
        <v>44890</v>
      </c>
      <c r="R51">
        <v>59058</v>
      </c>
      <c r="S51" t="s">
        <v>145</v>
      </c>
      <c r="T51" t="s">
        <v>13</v>
      </c>
      <c r="Y51">
        <v>79591</v>
      </c>
      <c r="Z51">
        <v>97605</v>
      </c>
      <c r="AA51">
        <v>120779</v>
      </c>
      <c r="AB51" t="s">
        <v>144</v>
      </c>
      <c r="AC51" t="s">
        <v>145</v>
      </c>
      <c r="AD51" t="s">
        <v>145</v>
      </c>
      <c r="AE51">
        <v>14402</v>
      </c>
      <c r="AG51">
        <v>14402</v>
      </c>
      <c r="AH51">
        <f t="shared" si="0"/>
        <v>14402</v>
      </c>
      <c r="AI51" t="e">
        <f>AH51/#REF!</f>
        <v>#REF!</v>
      </c>
      <c r="AJ51" t="e">
        <f>AH51/#REF!+AJ50</f>
        <v>#REF!</v>
      </c>
      <c r="AO51">
        <v>0.11899999999999999</v>
      </c>
      <c r="AP51">
        <v>0.14699999999999999</v>
      </c>
      <c r="AQ51">
        <v>0.18</v>
      </c>
      <c r="AR51" t="s">
        <v>1523</v>
      </c>
      <c r="AS51" t="s">
        <v>1539</v>
      </c>
      <c r="AZ51">
        <v>21000</v>
      </c>
      <c r="BF51">
        <v>1</v>
      </c>
      <c r="BO51" t="s">
        <v>148</v>
      </c>
    </row>
    <row r="52" spans="1:91" x14ac:dyDescent="0.25">
      <c r="A52">
        <v>9255</v>
      </c>
      <c r="B52">
        <v>2017</v>
      </c>
      <c r="C52" t="s">
        <v>386</v>
      </c>
      <c r="D52" t="s">
        <v>2116</v>
      </c>
      <c r="E52" t="str">
        <f>IFERROR(VLOOKUP(C52,final_selection_acc_ICES_ind!$C$2:$D$155,2,FALSE),"no")</f>
        <v>x</v>
      </c>
      <c r="F52" t="str">
        <f>VLOOKUP(Tabelle3[[#This Row],[FishStock]],'Export 2016'!C:F,2,FALSE)</f>
        <v>u</v>
      </c>
      <c r="G52">
        <v>1490</v>
      </c>
      <c r="H52">
        <v>169278</v>
      </c>
      <c r="I52" t="s">
        <v>138</v>
      </c>
      <c r="J52">
        <v>2012</v>
      </c>
      <c r="K52" t="s">
        <v>387</v>
      </c>
      <c r="L52" t="s">
        <v>388</v>
      </c>
      <c r="M52" t="s">
        <v>275</v>
      </c>
      <c r="O52" t="s">
        <v>1612</v>
      </c>
      <c r="P52">
        <v>44921.8683132035</v>
      </c>
      <c r="Q52">
        <v>56462.5</v>
      </c>
      <c r="R52">
        <v>70920.868052769307</v>
      </c>
      <c r="S52" t="s">
        <v>143</v>
      </c>
      <c r="T52" t="s">
        <v>13</v>
      </c>
      <c r="V52">
        <v>49296.569007999999</v>
      </c>
      <c r="Y52">
        <v>31248.2</v>
      </c>
      <c r="Z52">
        <v>36744.018508000001</v>
      </c>
      <c r="AA52">
        <v>42239.8</v>
      </c>
      <c r="AB52" t="s">
        <v>144</v>
      </c>
      <c r="AC52" t="s">
        <v>145</v>
      </c>
      <c r="AD52" t="s">
        <v>145</v>
      </c>
      <c r="AE52">
        <v>11602</v>
      </c>
      <c r="AG52">
        <v>14129.617</v>
      </c>
      <c r="AH52">
        <f t="shared" si="0"/>
        <v>14129.617</v>
      </c>
      <c r="AI52" t="e">
        <f>AH52/#REF!</f>
        <v>#REF!</v>
      </c>
      <c r="AJ52" t="e">
        <f>AH52/#REF!+AJ51</f>
        <v>#REF!</v>
      </c>
      <c r="AK52">
        <v>2527.6170000000002</v>
      </c>
      <c r="AO52">
        <v>0.28969</v>
      </c>
      <c r="AP52">
        <v>0.35864620000000003</v>
      </c>
      <c r="AQ52">
        <v>0.42760999999999999</v>
      </c>
      <c r="AR52" t="s">
        <v>146</v>
      </c>
      <c r="AS52" t="s">
        <v>147</v>
      </c>
      <c r="AT52">
        <v>0.30410000084486999</v>
      </c>
      <c r="AU52">
        <v>0.19909772122663699</v>
      </c>
      <c r="AX52">
        <v>0.62</v>
      </c>
      <c r="AY52">
        <v>0.44</v>
      </c>
      <c r="AZ52">
        <v>26300</v>
      </c>
      <c r="BA52">
        <v>37000</v>
      </c>
      <c r="BB52">
        <v>0.2</v>
      </c>
      <c r="BC52">
        <v>37000</v>
      </c>
      <c r="BF52">
        <v>1</v>
      </c>
      <c r="BH52" s="1">
        <v>43253</v>
      </c>
      <c r="BO52" t="s">
        <v>148</v>
      </c>
      <c r="CF52" t="s">
        <v>1543</v>
      </c>
      <c r="CG52" t="s">
        <v>145</v>
      </c>
    </row>
    <row r="53" spans="1:91" x14ac:dyDescent="0.25">
      <c r="A53">
        <v>8518</v>
      </c>
      <c r="B53">
        <v>2017</v>
      </c>
      <c r="C53" t="s">
        <v>1613</v>
      </c>
      <c r="D53" t="s">
        <v>2116</v>
      </c>
      <c r="E53" t="str">
        <f>IFERROR(VLOOKUP(C53,final_selection_acc_ICES_ind!$C$2:$D$155,2,FALSE),"no")</f>
        <v>no</v>
      </c>
      <c r="F53" t="str">
        <f>VLOOKUP(Tabelle3[[#This Row],[FishStock]],'Export 2016'!C:F,2,FALSE)</f>
        <v>u</v>
      </c>
      <c r="G53">
        <v>1555</v>
      </c>
      <c r="H53">
        <v>169057</v>
      </c>
      <c r="I53" t="s">
        <v>138</v>
      </c>
      <c r="J53">
        <v>2012</v>
      </c>
      <c r="K53" t="s">
        <v>1614</v>
      </c>
      <c r="L53" t="s">
        <v>1615</v>
      </c>
      <c r="M53" t="s">
        <v>852</v>
      </c>
      <c r="O53" t="s">
        <v>1616</v>
      </c>
      <c r="Z53">
        <v>177897</v>
      </c>
      <c r="AB53" t="s">
        <v>1551</v>
      </c>
      <c r="AC53" t="s">
        <v>145</v>
      </c>
      <c r="AD53" t="s">
        <v>145</v>
      </c>
      <c r="AE53">
        <v>12485.2</v>
      </c>
      <c r="AH53">
        <f t="shared" si="0"/>
        <v>12485.2</v>
      </c>
      <c r="AI53" t="e">
        <f>AH53/#REF!</f>
        <v>#REF!</v>
      </c>
      <c r="AJ53" t="e">
        <f>AH53/#REF!+AJ52</f>
        <v>#REF!</v>
      </c>
      <c r="BO53" t="s">
        <v>148</v>
      </c>
      <c r="CE53">
        <v>12134.2</v>
      </c>
      <c r="CF53" t="s">
        <v>1617</v>
      </c>
      <c r="CG53" t="s">
        <v>145</v>
      </c>
      <c r="CH53">
        <v>0</v>
      </c>
      <c r="CI53" t="s">
        <v>1618</v>
      </c>
      <c r="CJ53" t="s">
        <v>145</v>
      </c>
      <c r="CK53">
        <v>351</v>
      </c>
      <c r="CL53" t="s">
        <v>1619</v>
      </c>
      <c r="CM53" t="s">
        <v>145</v>
      </c>
    </row>
    <row r="54" spans="1:91" x14ac:dyDescent="0.25">
      <c r="A54">
        <v>8797</v>
      </c>
      <c r="B54">
        <v>2017</v>
      </c>
      <c r="C54" t="s">
        <v>825</v>
      </c>
      <c r="D54" t="s">
        <v>2116</v>
      </c>
      <c r="E54" t="str">
        <f>IFERROR(VLOOKUP(C54,final_selection_acc_ICES_ind!$C$2:$D$155,2,FALSE),"no")</f>
        <v>x</v>
      </c>
      <c r="F54" t="str">
        <f>VLOOKUP(Tabelle3[[#This Row],[FishStock]],'Export 2016'!C:F,2,FALSE)</f>
        <v>u</v>
      </c>
      <c r="G54">
        <v>1508</v>
      </c>
      <c r="H54">
        <v>169303</v>
      </c>
      <c r="I54" t="s">
        <v>138</v>
      </c>
      <c r="J54">
        <v>2012</v>
      </c>
      <c r="K54" t="s">
        <v>1620</v>
      </c>
      <c r="L54" t="s">
        <v>657</v>
      </c>
      <c r="M54" t="s">
        <v>467</v>
      </c>
      <c r="O54" t="s">
        <v>1621</v>
      </c>
      <c r="Q54">
        <v>634499.30000000005</v>
      </c>
      <c r="S54" t="s">
        <v>143</v>
      </c>
      <c r="T54" t="s">
        <v>13</v>
      </c>
      <c r="Z54">
        <v>85208.09</v>
      </c>
      <c r="AB54" t="s">
        <v>144</v>
      </c>
      <c r="AC54" t="s">
        <v>145</v>
      </c>
      <c r="AD54" t="s">
        <v>145</v>
      </c>
      <c r="AE54">
        <v>9812</v>
      </c>
      <c r="AG54">
        <v>12261</v>
      </c>
      <c r="AH54">
        <f t="shared" si="0"/>
        <v>12261</v>
      </c>
      <c r="AI54" t="e">
        <f>AH54/#REF!</f>
        <v>#REF!</v>
      </c>
      <c r="AJ54" t="e">
        <f>AH54/#REF!+AJ53</f>
        <v>#REF!</v>
      </c>
      <c r="AK54">
        <v>2449</v>
      </c>
      <c r="AP54">
        <v>0.173485</v>
      </c>
      <c r="AR54" t="s">
        <v>146</v>
      </c>
      <c r="AS54" t="s">
        <v>1499</v>
      </c>
      <c r="AX54">
        <v>1.1200000000000001</v>
      </c>
      <c r="AY54">
        <v>0.8</v>
      </c>
      <c r="AZ54">
        <v>25000</v>
      </c>
      <c r="BA54">
        <v>35000</v>
      </c>
      <c r="BB54">
        <v>0.52</v>
      </c>
      <c r="BC54">
        <v>35000</v>
      </c>
      <c r="BF54">
        <v>0</v>
      </c>
      <c r="BH54" s="1">
        <v>43222</v>
      </c>
      <c r="BO54" t="s">
        <v>148</v>
      </c>
    </row>
    <row r="55" spans="1:91" x14ac:dyDescent="0.25">
      <c r="A55">
        <v>8640</v>
      </c>
      <c r="B55">
        <v>2017</v>
      </c>
      <c r="C55" t="s">
        <v>1491</v>
      </c>
      <c r="D55" t="s">
        <v>2116</v>
      </c>
      <c r="E55" t="str">
        <f>IFERROR(VLOOKUP(C55,final_selection_acc_ICES_ind!$C$2:$D$155,2,FALSE),"no")</f>
        <v>no</v>
      </c>
      <c r="F55" t="str">
        <f>VLOOKUP(Tabelle3[[#This Row],[FishStock]],'Export 2016'!C:F,2,FALSE)</f>
        <v>u</v>
      </c>
      <c r="G55">
        <v>1475</v>
      </c>
      <c r="H55">
        <v>169263</v>
      </c>
      <c r="I55" t="s">
        <v>138</v>
      </c>
      <c r="J55">
        <v>2012</v>
      </c>
      <c r="K55" t="s">
        <v>1492</v>
      </c>
      <c r="L55" t="s">
        <v>525</v>
      </c>
      <c r="M55" t="s">
        <v>1489</v>
      </c>
      <c r="O55" t="s">
        <v>1622</v>
      </c>
      <c r="Y55">
        <v>63786</v>
      </c>
      <c r="Z55">
        <v>74604</v>
      </c>
      <c r="AA55">
        <v>85422</v>
      </c>
      <c r="AB55" t="s">
        <v>1551</v>
      </c>
      <c r="AC55" t="s">
        <v>145</v>
      </c>
      <c r="AD55" t="s">
        <v>145</v>
      </c>
      <c r="AE55">
        <v>11965</v>
      </c>
      <c r="AG55">
        <v>11965</v>
      </c>
      <c r="AH55">
        <f t="shared" si="0"/>
        <v>11965</v>
      </c>
      <c r="AI55" t="e">
        <f>AH55/#REF!</f>
        <v>#REF!</v>
      </c>
      <c r="AJ55" t="e">
        <f>AH55/#REF!+AJ54</f>
        <v>#REF!</v>
      </c>
      <c r="BO55" t="s">
        <v>148</v>
      </c>
    </row>
    <row r="56" spans="1:91" x14ac:dyDescent="0.25">
      <c r="A56">
        <v>9225</v>
      </c>
      <c r="B56">
        <v>2017</v>
      </c>
      <c r="C56" t="s">
        <v>1330</v>
      </c>
      <c r="D56" t="s">
        <v>2116</v>
      </c>
      <c r="E56" t="str">
        <f>IFERROR(VLOOKUP(C56,final_selection_acc_ICES_ind!$C$2:$D$155,2,FALSE),"no")</f>
        <v>no</v>
      </c>
      <c r="F56" t="str">
        <f>VLOOKUP(Tabelle3[[#This Row],[FishStock]],'Export 2016'!C:F,2,FALSE)</f>
        <v>u</v>
      </c>
      <c r="G56">
        <v>1365</v>
      </c>
      <c r="H56">
        <v>169054</v>
      </c>
      <c r="I56" t="s">
        <v>138</v>
      </c>
      <c r="J56">
        <v>2012</v>
      </c>
      <c r="K56" t="s">
        <v>1331</v>
      </c>
      <c r="L56" t="s">
        <v>415</v>
      </c>
      <c r="M56" t="s">
        <v>669</v>
      </c>
      <c r="O56" t="s">
        <v>1623</v>
      </c>
      <c r="Y56">
        <v>29704</v>
      </c>
      <c r="Z56">
        <v>36325</v>
      </c>
      <c r="AA56">
        <v>42946</v>
      </c>
      <c r="AB56" t="s">
        <v>1551</v>
      </c>
      <c r="AC56" t="s">
        <v>145</v>
      </c>
      <c r="AD56" t="s">
        <v>145</v>
      </c>
      <c r="AE56">
        <v>11894</v>
      </c>
      <c r="AH56">
        <f t="shared" si="0"/>
        <v>11894</v>
      </c>
      <c r="AI56" t="e">
        <f>AH56/#REF!</f>
        <v>#REF!</v>
      </c>
      <c r="AJ56" t="e">
        <f>AH56/#REF!+AJ55</f>
        <v>#REF!</v>
      </c>
      <c r="AK56">
        <v>498</v>
      </c>
      <c r="AP56">
        <v>1.19</v>
      </c>
      <c r="AR56" t="s">
        <v>1523</v>
      </c>
      <c r="BO56" t="s">
        <v>148</v>
      </c>
    </row>
    <row r="57" spans="1:91" x14ac:dyDescent="0.25">
      <c r="A57">
        <v>8553</v>
      </c>
      <c r="B57">
        <v>2017</v>
      </c>
      <c r="C57" t="s">
        <v>511</v>
      </c>
      <c r="D57" t="s">
        <v>2116</v>
      </c>
      <c r="E57" t="str">
        <f>IFERROR(VLOOKUP(C57,final_selection_acc_ICES_ind!$C$2:$D$155,2,FALSE),"no")</f>
        <v>x</v>
      </c>
      <c r="F57" t="str">
        <f>VLOOKUP(Tabelle3[[#This Row],[FishStock]],'Export 2016'!C:F,2,FALSE)</f>
        <v>u</v>
      </c>
      <c r="G57">
        <v>1379</v>
      </c>
      <c r="H57">
        <v>169135</v>
      </c>
      <c r="I57" t="s">
        <v>138</v>
      </c>
      <c r="J57">
        <v>2012</v>
      </c>
      <c r="K57" t="s">
        <v>512</v>
      </c>
      <c r="L57" t="s">
        <v>252</v>
      </c>
      <c r="M57" t="s">
        <v>513</v>
      </c>
      <c r="O57" t="s">
        <v>1624</v>
      </c>
      <c r="Q57">
        <v>4932.5038999999997</v>
      </c>
      <c r="S57" t="s">
        <v>143</v>
      </c>
      <c r="T57" t="s">
        <v>13</v>
      </c>
      <c r="Z57">
        <v>29655.484573268401</v>
      </c>
      <c r="AB57" t="s">
        <v>144</v>
      </c>
      <c r="AC57" t="s">
        <v>145</v>
      </c>
      <c r="AD57" t="s">
        <v>145</v>
      </c>
      <c r="AG57">
        <v>11828.6</v>
      </c>
      <c r="AH57">
        <f t="shared" si="0"/>
        <v>11828.6</v>
      </c>
      <c r="AI57" t="e">
        <f>AH57/#REF!</f>
        <v>#REF!</v>
      </c>
      <c r="AJ57" t="e">
        <f>AH57/#REF!+AJ56</f>
        <v>#REF!</v>
      </c>
      <c r="AP57">
        <v>0.38002161286422198</v>
      </c>
      <c r="AR57" t="s">
        <v>1523</v>
      </c>
      <c r="AS57" t="s">
        <v>1539</v>
      </c>
      <c r="AZ57">
        <v>7090</v>
      </c>
      <c r="BA57">
        <v>9930</v>
      </c>
      <c r="BF57">
        <v>3</v>
      </c>
      <c r="BO57" t="s">
        <v>148</v>
      </c>
      <c r="BP57" t="s">
        <v>1625</v>
      </c>
      <c r="BQ57">
        <v>0.35</v>
      </c>
      <c r="BS57" t="s">
        <v>1626</v>
      </c>
      <c r="BT57">
        <v>0.56000000000000005</v>
      </c>
      <c r="CB57" t="s">
        <v>884</v>
      </c>
      <c r="CC57">
        <v>0.24</v>
      </c>
      <c r="CE57">
        <v>30682.725550958599</v>
      </c>
      <c r="CF57" t="s">
        <v>1627</v>
      </c>
      <c r="CG57" t="s">
        <v>145</v>
      </c>
    </row>
    <row r="58" spans="1:91" x14ac:dyDescent="0.25">
      <c r="A58">
        <v>8774</v>
      </c>
      <c r="B58">
        <v>2017</v>
      </c>
      <c r="C58" t="s">
        <v>372</v>
      </c>
      <c r="D58" t="s">
        <v>2116</v>
      </c>
      <c r="E58" t="str">
        <f>IFERROR(VLOOKUP(C58,final_selection_acc_ICES_ind!$C$2:$D$155,2,FALSE),"no")</f>
        <v>x</v>
      </c>
      <c r="F58" t="str">
        <f>VLOOKUP(Tabelle3[[#This Row],[FishStock]],'Export 2016'!C:F,2,FALSE)</f>
        <v>u</v>
      </c>
      <c r="G58">
        <v>1321</v>
      </c>
      <c r="H58">
        <v>169075</v>
      </c>
      <c r="I58" t="s">
        <v>138</v>
      </c>
      <c r="J58">
        <v>2012</v>
      </c>
      <c r="K58" t="s">
        <v>1628</v>
      </c>
      <c r="L58" t="s">
        <v>374</v>
      </c>
      <c r="M58" t="s">
        <v>324</v>
      </c>
      <c r="O58" t="s">
        <v>1629</v>
      </c>
      <c r="P58">
        <v>6934</v>
      </c>
      <c r="Q58">
        <v>11509</v>
      </c>
      <c r="R58">
        <v>19102</v>
      </c>
      <c r="S58" t="s">
        <v>143</v>
      </c>
      <c r="T58" t="s">
        <v>13</v>
      </c>
      <c r="U58">
        <v>14787</v>
      </c>
      <c r="V58">
        <v>18787</v>
      </c>
      <c r="W58">
        <v>23868</v>
      </c>
      <c r="Y58">
        <v>11826</v>
      </c>
      <c r="Z58">
        <v>15205</v>
      </c>
      <c r="AA58">
        <v>19551</v>
      </c>
      <c r="AB58" t="s">
        <v>144</v>
      </c>
      <c r="AC58" t="s">
        <v>145</v>
      </c>
      <c r="AD58" t="s">
        <v>145</v>
      </c>
      <c r="AE58">
        <v>8653.7012493544207</v>
      </c>
      <c r="AG58">
        <v>11659.294234937801</v>
      </c>
      <c r="AH58">
        <f t="shared" si="0"/>
        <v>11659.294234937801</v>
      </c>
      <c r="AI58" t="e">
        <f>AH58/#REF!</f>
        <v>#REF!</v>
      </c>
      <c r="AJ58" t="e">
        <f>AH58/#REF!+AJ57</f>
        <v>#REF!</v>
      </c>
      <c r="AK58">
        <v>349</v>
      </c>
      <c r="AO58">
        <v>0.80900000000000005</v>
      </c>
      <c r="AP58">
        <v>0.96399999999999997</v>
      </c>
      <c r="AQ58">
        <v>1.149</v>
      </c>
      <c r="AR58" t="s">
        <v>146</v>
      </c>
      <c r="AS58" t="s">
        <v>1499</v>
      </c>
      <c r="AX58">
        <v>1.01</v>
      </c>
      <c r="AY58">
        <v>0.74</v>
      </c>
      <c r="AZ58">
        <v>27400</v>
      </c>
      <c r="BA58">
        <v>38400</v>
      </c>
      <c r="BB58">
        <v>0.26</v>
      </c>
      <c r="BC58">
        <v>38400</v>
      </c>
      <c r="BF58">
        <v>1</v>
      </c>
      <c r="BH58" s="1">
        <v>43223</v>
      </c>
      <c r="BO58" t="s">
        <v>148</v>
      </c>
      <c r="CE58">
        <v>2656.5929855833301</v>
      </c>
      <c r="CF58" t="s">
        <v>1630</v>
      </c>
      <c r="CG58" t="s">
        <v>145</v>
      </c>
    </row>
    <row r="59" spans="1:91" x14ac:dyDescent="0.25">
      <c r="A59">
        <v>9014</v>
      </c>
      <c r="B59">
        <v>2017</v>
      </c>
      <c r="C59" t="s">
        <v>1631</v>
      </c>
      <c r="D59" t="s">
        <v>2116</v>
      </c>
      <c r="E59" t="str">
        <f>IFERROR(VLOOKUP(C59,final_selection_acc_ICES_ind!$C$2:$D$155,2,FALSE),"no")</f>
        <v>no</v>
      </c>
      <c r="F59" t="str">
        <f>VLOOKUP(Tabelle3[[#This Row],[FishStock]],'Export 2016'!C:F,2,FALSE)</f>
        <v>u</v>
      </c>
      <c r="G59">
        <v>1566</v>
      </c>
      <c r="H59">
        <v>169280</v>
      </c>
      <c r="I59" t="s">
        <v>138</v>
      </c>
      <c r="J59">
        <v>2012</v>
      </c>
      <c r="K59" t="s">
        <v>1632</v>
      </c>
      <c r="L59" t="s">
        <v>1633</v>
      </c>
      <c r="M59" t="s">
        <v>309</v>
      </c>
      <c r="O59" t="s">
        <v>1634</v>
      </c>
      <c r="AD59" t="s">
        <v>145</v>
      </c>
      <c r="AE59">
        <v>11432.2</v>
      </c>
      <c r="AH59">
        <f t="shared" si="0"/>
        <v>11432.2</v>
      </c>
      <c r="AI59" t="e">
        <f>AH59/#REF!</f>
        <v>#REF!</v>
      </c>
      <c r="AJ59" t="e">
        <f>AH59/#REF!+AJ58</f>
        <v>#REF!</v>
      </c>
      <c r="BO59" t="s">
        <v>148</v>
      </c>
    </row>
    <row r="60" spans="1:91" x14ac:dyDescent="0.25">
      <c r="A60">
        <v>8437</v>
      </c>
      <c r="B60">
        <v>2017</v>
      </c>
      <c r="C60" t="s">
        <v>1635</v>
      </c>
      <c r="D60" t="s">
        <v>2116</v>
      </c>
      <c r="E60" t="str">
        <f>IFERROR(VLOOKUP(C60,final_selection_acc_ICES_ind!$C$2:$D$155,2,FALSE),"no")</f>
        <v>x</v>
      </c>
      <c r="F60" t="str">
        <f>VLOOKUP(Tabelle3[[#This Row],[FishStock]],'Export 2016'!C:F,2,FALSE)</f>
        <v>u</v>
      </c>
      <c r="G60">
        <v>1474</v>
      </c>
      <c r="H60">
        <v>169262</v>
      </c>
      <c r="I60" t="s">
        <v>138</v>
      </c>
      <c r="J60">
        <v>2012</v>
      </c>
      <c r="K60" t="s">
        <v>1636</v>
      </c>
      <c r="L60" t="s">
        <v>734</v>
      </c>
      <c r="M60" t="s">
        <v>1489</v>
      </c>
      <c r="O60" t="s">
        <v>1637</v>
      </c>
      <c r="P60">
        <v>213990.86900000001</v>
      </c>
      <c r="Q60">
        <v>334959.38400000002</v>
      </c>
      <c r="R60">
        <v>524311.10699999996</v>
      </c>
      <c r="S60" t="s">
        <v>143</v>
      </c>
      <c r="T60" t="s">
        <v>13</v>
      </c>
      <c r="V60">
        <v>1147477</v>
      </c>
      <c r="Y60">
        <v>786401</v>
      </c>
      <c r="Z60">
        <v>956916</v>
      </c>
      <c r="AA60">
        <v>1164403</v>
      </c>
      <c r="AB60" t="s">
        <v>144</v>
      </c>
      <c r="AC60" t="s">
        <v>145</v>
      </c>
      <c r="AD60" t="s">
        <v>145</v>
      </c>
      <c r="AE60">
        <v>11056</v>
      </c>
      <c r="AH60">
        <f t="shared" si="0"/>
        <v>11056</v>
      </c>
      <c r="AI60" t="e">
        <f>AH60/#REF!</f>
        <v>#REF!</v>
      </c>
      <c r="AJ60" t="e">
        <f>AH60/#REF!+AJ59</f>
        <v>#REF!</v>
      </c>
      <c r="AP60">
        <v>8.0000000000000002E-3</v>
      </c>
      <c r="AR60" t="s">
        <v>146</v>
      </c>
      <c r="AS60" t="s">
        <v>1499</v>
      </c>
      <c r="BF60">
        <v>2</v>
      </c>
      <c r="BH60" s="4">
        <v>43435</v>
      </c>
      <c r="BO60" t="s">
        <v>148</v>
      </c>
    </row>
    <row r="61" spans="1:91" x14ac:dyDescent="0.25">
      <c r="A61">
        <v>8603</v>
      </c>
      <c r="B61">
        <v>2017</v>
      </c>
      <c r="C61" t="s">
        <v>1044</v>
      </c>
      <c r="D61" t="s">
        <v>2116</v>
      </c>
      <c r="E61" t="str">
        <f>IFERROR(VLOOKUP(C61,final_selection_acc_ICES_ind!$C$2:$D$155,2,FALSE),"no")</f>
        <v>x</v>
      </c>
      <c r="F61" t="str">
        <f>VLOOKUP(Tabelle3[[#This Row],[FishStock]],'Export 2016'!C:F,2,FALSE)</f>
        <v>u</v>
      </c>
      <c r="G61">
        <v>1525</v>
      </c>
      <c r="H61">
        <v>169084</v>
      </c>
      <c r="I61" t="s">
        <v>138</v>
      </c>
      <c r="J61">
        <v>2012</v>
      </c>
      <c r="K61" t="s">
        <v>1045</v>
      </c>
      <c r="L61">
        <v>21.1</v>
      </c>
      <c r="M61" t="s">
        <v>324</v>
      </c>
      <c r="O61" t="s">
        <v>1638</v>
      </c>
      <c r="Z61">
        <v>384</v>
      </c>
      <c r="AB61" t="s">
        <v>1551</v>
      </c>
      <c r="AC61" t="s">
        <v>1539</v>
      </c>
      <c r="AD61" t="s">
        <v>145</v>
      </c>
      <c r="AE61">
        <v>10672</v>
      </c>
      <c r="AG61">
        <v>10672</v>
      </c>
      <c r="AH61">
        <f t="shared" si="0"/>
        <v>10672</v>
      </c>
      <c r="AI61" t="e">
        <f>AH61/#REF!</f>
        <v>#REF!</v>
      </c>
      <c r="AJ61" t="e">
        <f>AH61/#REF!+AJ60</f>
        <v>#REF!</v>
      </c>
      <c r="BO61" t="s">
        <v>148</v>
      </c>
      <c r="CE61">
        <v>586</v>
      </c>
      <c r="CF61" t="s">
        <v>1639</v>
      </c>
      <c r="CG61" t="s">
        <v>1640</v>
      </c>
    </row>
    <row r="62" spans="1:91" x14ac:dyDescent="0.25">
      <c r="A62">
        <v>8231</v>
      </c>
      <c r="B62">
        <v>2017</v>
      </c>
      <c r="C62" t="s">
        <v>171</v>
      </c>
      <c r="D62" t="s">
        <v>2116</v>
      </c>
      <c r="E62" t="str">
        <f>IFERROR(VLOOKUP(C62,final_selection_acc_ICES_ind!$C$2:$D$155,2,FALSE),"no")</f>
        <v>x</v>
      </c>
      <c r="F62" t="str">
        <f>VLOOKUP(Tabelle3[[#This Row],[FishStock]],'Export 2016'!C:F,2,FALSE)</f>
        <v>u</v>
      </c>
      <c r="G62">
        <v>1443</v>
      </c>
      <c r="H62">
        <v>169247</v>
      </c>
      <c r="I62" t="s">
        <v>138</v>
      </c>
      <c r="J62">
        <v>2012</v>
      </c>
      <c r="K62" t="s">
        <v>172</v>
      </c>
      <c r="L62" t="s">
        <v>140</v>
      </c>
      <c r="M62" t="s">
        <v>141</v>
      </c>
      <c r="O62" t="s">
        <v>1641</v>
      </c>
      <c r="P62">
        <v>50515371</v>
      </c>
      <c r="Q62">
        <v>69910406</v>
      </c>
      <c r="R62">
        <v>96752034</v>
      </c>
      <c r="S62" t="s">
        <v>143</v>
      </c>
      <c r="T62" t="s">
        <v>13</v>
      </c>
      <c r="Y62">
        <v>41877</v>
      </c>
      <c r="Z62">
        <v>61079</v>
      </c>
      <c r="AA62">
        <v>89086</v>
      </c>
      <c r="AB62" t="s">
        <v>144</v>
      </c>
      <c r="AC62" t="s">
        <v>145</v>
      </c>
      <c r="AD62" t="s">
        <v>145</v>
      </c>
      <c r="AG62">
        <v>10595</v>
      </c>
      <c r="AH62">
        <f t="shared" si="0"/>
        <v>10595</v>
      </c>
      <c r="AI62" t="e">
        <f>AH62/#REF!</f>
        <v>#REF!</v>
      </c>
      <c r="AJ62" t="e">
        <f>AH62/#REF!+AJ61</f>
        <v>#REF!</v>
      </c>
      <c r="AO62">
        <v>9.5000000000000001E-2</v>
      </c>
      <c r="AP62">
        <v>0.13500000000000001</v>
      </c>
      <c r="AQ62">
        <v>0.17499999999999999</v>
      </c>
      <c r="AR62" t="s">
        <v>146</v>
      </c>
      <c r="AS62" t="s">
        <v>1499</v>
      </c>
      <c r="AZ62">
        <v>56000</v>
      </c>
      <c r="BA62">
        <v>84000</v>
      </c>
      <c r="BF62">
        <v>0</v>
      </c>
      <c r="BH62" s="1">
        <v>43132</v>
      </c>
      <c r="BO62" t="s">
        <v>148</v>
      </c>
    </row>
    <row r="63" spans="1:91" x14ac:dyDescent="0.25">
      <c r="A63">
        <v>9164</v>
      </c>
      <c r="B63">
        <v>2017</v>
      </c>
      <c r="C63" t="s">
        <v>1398</v>
      </c>
      <c r="D63" t="s">
        <v>2116</v>
      </c>
      <c r="E63" t="str">
        <f>IFERROR(VLOOKUP(C63,final_selection_acc_ICES_ind!$C$2:$D$155,2,FALSE),"no")</f>
        <v>no</v>
      </c>
      <c r="F63" t="str">
        <f>VLOOKUP(Tabelle3[[#This Row],[FishStock]],'Export 2016'!C:F,2,FALSE)</f>
        <v>u</v>
      </c>
      <c r="G63">
        <v>1391</v>
      </c>
      <c r="H63">
        <v>169150</v>
      </c>
      <c r="I63" t="s">
        <v>138</v>
      </c>
      <c r="J63">
        <v>2012</v>
      </c>
      <c r="K63" t="s">
        <v>1399</v>
      </c>
      <c r="L63" t="s">
        <v>622</v>
      </c>
      <c r="M63" t="s">
        <v>699</v>
      </c>
      <c r="O63" t="s">
        <v>1642</v>
      </c>
      <c r="Y63">
        <v>4.7687160123684098</v>
      </c>
      <c r="Z63">
        <v>5.0624172091759698</v>
      </c>
      <c r="AA63">
        <v>5.3561184059835201</v>
      </c>
      <c r="AB63" t="s">
        <v>1643</v>
      </c>
      <c r="AC63" t="s">
        <v>1539</v>
      </c>
      <c r="AD63" t="s">
        <v>145</v>
      </c>
      <c r="AE63">
        <v>10528.58367</v>
      </c>
      <c r="AH63">
        <f t="shared" si="0"/>
        <v>10528.58367</v>
      </c>
      <c r="AI63" t="e">
        <f>AH63/#REF!</f>
        <v>#REF!</v>
      </c>
      <c r="AJ63" t="e">
        <f>AH63/#REF!+AJ62</f>
        <v>#REF!</v>
      </c>
      <c r="AK63">
        <v>1871.3316199999999</v>
      </c>
      <c r="AP63">
        <v>19.8154384776287</v>
      </c>
      <c r="AR63" t="s">
        <v>1523</v>
      </c>
      <c r="AS63" t="s">
        <v>1539</v>
      </c>
      <c r="BB63">
        <v>18.2</v>
      </c>
      <c r="BC63">
        <v>3</v>
      </c>
      <c r="BO63" t="s">
        <v>148</v>
      </c>
    </row>
    <row r="64" spans="1:91" x14ac:dyDescent="0.25">
      <c r="A64">
        <v>8410</v>
      </c>
      <c r="B64">
        <v>2017</v>
      </c>
      <c r="C64" t="s">
        <v>1644</v>
      </c>
      <c r="D64" t="s">
        <v>2116</v>
      </c>
      <c r="E64" t="str">
        <f>IFERROR(VLOOKUP(C64,final_selection_acc_ICES_ind!$C$2:$D$155,2,FALSE),"no")</f>
        <v>no</v>
      </c>
      <c r="F64" t="str">
        <f>VLOOKUP(Tabelle3[[#This Row],[FishStock]],'Export 2016'!C:F,2,FALSE)</f>
        <v>u</v>
      </c>
      <c r="G64">
        <v>1524</v>
      </c>
      <c r="H64">
        <v>169097</v>
      </c>
      <c r="I64" t="s">
        <v>138</v>
      </c>
      <c r="J64">
        <v>2012</v>
      </c>
      <c r="K64" t="s">
        <v>1645</v>
      </c>
      <c r="L64" t="s">
        <v>593</v>
      </c>
      <c r="M64" t="s">
        <v>780</v>
      </c>
      <c r="O64" t="s">
        <v>1646</v>
      </c>
      <c r="Z64">
        <v>94.332539999999995</v>
      </c>
      <c r="AB64" t="s">
        <v>1643</v>
      </c>
      <c r="AC64" t="s">
        <v>1552</v>
      </c>
      <c r="AD64" t="s">
        <v>145</v>
      </c>
      <c r="AE64">
        <v>10430</v>
      </c>
      <c r="AH64">
        <f t="shared" si="0"/>
        <v>10430</v>
      </c>
      <c r="AI64" t="e">
        <f>AH64/#REF!</f>
        <v>#REF!</v>
      </c>
      <c r="AJ64" t="e">
        <f>AH64/#REF!+AJ63</f>
        <v>#REF!</v>
      </c>
      <c r="BO64" t="s">
        <v>148</v>
      </c>
    </row>
    <row r="65" spans="1:106" x14ac:dyDescent="0.25">
      <c r="A65">
        <v>8314</v>
      </c>
      <c r="B65">
        <v>2017</v>
      </c>
      <c r="C65" t="s">
        <v>1647</v>
      </c>
      <c r="D65" t="s">
        <v>2116</v>
      </c>
      <c r="E65" t="str">
        <f>IFERROR(VLOOKUP(C65,final_selection_acc_ICES_ind!$C$2:$D$155,2,FALSE),"no")</f>
        <v>no</v>
      </c>
      <c r="F65" t="str">
        <f>VLOOKUP(Tabelle3[[#This Row],[FishStock]],'Export 2016'!C:F,2,FALSE)</f>
        <v>u</v>
      </c>
      <c r="G65">
        <v>1562</v>
      </c>
      <c r="H65">
        <v>169282</v>
      </c>
      <c r="I65" t="s">
        <v>138</v>
      </c>
      <c r="J65">
        <v>2012</v>
      </c>
      <c r="K65" t="s">
        <v>1648</v>
      </c>
      <c r="L65" t="s">
        <v>466</v>
      </c>
      <c r="M65" t="s">
        <v>309</v>
      </c>
      <c r="O65" t="s">
        <v>1649</v>
      </c>
      <c r="Z65">
        <v>0.31045060699999999</v>
      </c>
      <c r="AB65" t="s">
        <v>1643</v>
      </c>
      <c r="AC65" t="s">
        <v>1539</v>
      </c>
      <c r="AD65" t="s">
        <v>145</v>
      </c>
      <c r="AE65">
        <v>10416</v>
      </c>
      <c r="AH65">
        <f t="shared" si="0"/>
        <v>10416</v>
      </c>
      <c r="AI65" t="e">
        <f>AH65/#REF!</f>
        <v>#REF!</v>
      </c>
      <c r="AJ65" t="e">
        <f>AH65/#REF!+AJ64</f>
        <v>#REF!</v>
      </c>
      <c r="BO65" t="s">
        <v>148</v>
      </c>
      <c r="CE65">
        <v>209.48500000000001</v>
      </c>
      <c r="CF65" t="s">
        <v>1650</v>
      </c>
      <c r="CG65" t="s">
        <v>1539</v>
      </c>
      <c r="CH65">
        <v>1531.549</v>
      </c>
      <c r="CI65" t="s">
        <v>1651</v>
      </c>
      <c r="CJ65" t="s">
        <v>1539</v>
      </c>
      <c r="CK65">
        <v>832.37</v>
      </c>
      <c r="CL65" t="s">
        <v>1652</v>
      </c>
      <c r="CM65" t="s">
        <v>1539</v>
      </c>
      <c r="CN65">
        <v>123.9</v>
      </c>
      <c r="CO65" t="s">
        <v>1653</v>
      </c>
      <c r="CP65" t="s">
        <v>1539</v>
      </c>
      <c r="CQ65">
        <v>0.135200012326994</v>
      </c>
      <c r="CR65" t="s">
        <v>1654</v>
      </c>
      <c r="CS65" t="s">
        <v>1539</v>
      </c>
      <c r="CT65">
        <v>0.89072648863454096</v>
      </c>
      <c r="CU65" t="s">
        <v>1655</v>
      </c>
      <c r="CV65" t="s">
        <v>1539</v>
      </c>
      <c r="CW65">
        <v>0.25283</v>
      </c>
      <c r="CX65" t="s">
        <v>1656</v>
      </c>
      <c r="CY65" t="s">
        <v>1539</v>
      </c>
      <c r="CZ65">
        <v>5.4431E-2</v>
      </c>
      <c r="DA65" t="s">
        <v>1657</v>
      </c>
      <c r="DB65" t="s">
        <v>1539</v>
      </c>
    </row>
    <row r="66" spans="1:106" x14ac:dyDescent="0.25">
      <c r="A66">
        <v>8493</v>
      </c>
      <c r="B66">
        <v>2017</v>
      </c>
      <c r="C66" t="s">
        <v>1658</v>
      </c>
      <c r="D66" t="s">
        <v>2116</v>
      </c>
      <c r="E66" t="str">
        <f>IFERROR(VLOOKUP(C66,final_selection_acc_ICES_ind!$C$2:$D$155,2,FALSE),"no")</f>
        <v>no</v>
      </c>
      <c r="F66" t="str">
        <f>VLOOKUP(Tabelle3[[#This Row],[FishStock]],'Export 2016'!C:F,2,FALSE)</f>
        <v>u</v>
      </c>
      <c r="G66">
        <v>1501</v>
      </c>
      <c r="H66">
        <v>169296</v>
      </c>
      <c r="I66" t="s">
        <v>138</v>
      </c>
      <c r="J66">
        <v>2012</v>
      </c>
      <c r="K66" t="s">
        <v>1659</v>
      </c>
      <c r="L66" t="s">
        <v>734</v>
      </c>
      <c r="M66" t="s">
        <v>521</v>
      </c>
      <c r="O66" t="s">
        <v>1660</v>
      </c>
      <c r="Y66">
        <v>93.21</v>
      </c>
      <c r="Z66">
        <v>96.9</v>
      </c>
      <c r="AA66">
        <v>100.6</v>
      </c>
      <c r="AB66" t="s">
        <v>1551</v>
      </c>
      <c r="AD66" t="s">
        <v>145</v>
      </c>
      <c r="AE66">
        <v>10394</v>
      </c>
      <c r="AH66">
        <f t="shared" ref="AH66:AH129" si="1">MAX(AE66,AG66)</f>
        <v>10394</v>
      </c>
      <c r="AI66" t="e">
        <f>AH66/#REF!</f>
        <v>#REF!</v>
      </c>
      <c r="AJ66" t="e">
        <f>AH66/#REF!+AJ65</f>
        <v>#REF!</v>
      </c>
      <c r="BO66" t="s">
        <v>148</v>
      </c>
    </row>
    <row r="67" spans="1:106" x14ac:dyDescent="0.25">
      <c r="A67">
        <v>8491</v>
      </c>
      <c r="B67">
        <v>2017</v>
      </c>
      <c r="C67" t="s">
        <v>907</v>
      </c>
      <c r="D67" t="s">
        <v>2116</v>
      </c>
      <c r="E67" t="str">
        <f>IFERROR(VLOOKUP(C67,final_selection_acc_ICES_ind!$C$2:$D$155,2,FALSE),"no")</f>
        <v>no</v>
      </c>
      <c r="F67" t="str">
        <f>VLOOKUP(Tabelle3[[#This Row],[FishStock]],'Export 2016'!C:F,2,FALSE)</f>
        <v>u</v>
      </c>
      <c r="G67">
        <v>1311</v>
      </c>
      <c r="H67">
        <v>169059</v>
      </c>
      <c r="I67" t="s">
        <v>138</v>
      </c>
      <c r="J67">
        <v>2012</v>
      </c>
      <c r="K67" t="s">
        <v>908</v>
      </c>
      <c r="L67" t="s">
        <v>525</v>
      </c>
      <c r="M67" t="s">
        <v>852</v>
      </c>
      <c r="O67" t="s">
        <v>1661</v>
      </c>
      <c r="Y67">
        <v>9547.7975999999999</v>
      </c>
      <c r="Z67">
        <v>37413</v>
      </c>
      <c r="AA67">
        <v>65278.202400000002</v>
      </c>
      <c r="AB67" t="s">
        <v>1551</v>
      </c>
      <c r="AC67" t="s">
        <v>145</v>
      </c>
      <c r="AD67" t="s">
        <v>145</v>
      </c>
      <c r="AG67">
        <v>9290</v>
      </c>
      <c r="AH67">
        <f t="shared" si="1"/>
        <v>9290</v>
      </c>
      <c r="AI67" t="e">
        <f>AH67/#REF!</f>
        <v>#REF!</v>
      </c>
      <c r="AJ67" t="e">
        <f>AH67/#REF!+AJ66</f>
        <v>#REF!</v>
      </c>
      <c r="AP67">
        <v>0.248</v>
      </c>
      <c r="AR67" t="s">
        <v>146</v>
      </c>
      <c r="AS67" t="s">
        <v>1499</v>
      </c>
      <c r="BO67" t="s">
        <v>148</v>
      </c>
      <c r="BP67" t="s">
        <v>1035</v>
      </c>
      <c r="BQ67">
        <v>0.17100000000000001</v>
      </c>
    </row>
    <row r="68" spans="1:106" x14ac:dyDescent="0.25">
      <c r="A68">
        <v>8483</v>
      </c>
      <c r="B68">
        <v>2017</v>
      </c>
      <c r="C68" t="s">
        <v>1662</v>
      </c>
      <c r="D68" t="s">
        <v>2116</v>
      </c>
      <c r="E68" t="str">
        <f>IFERROR(VLOOKUP(C68,final_selection_acc_ICES_ind!$C$2:$D$155,2,FALSE),"no")</f>
        <v>no</v>
      </c>
      <c r="F68" t="str">
        <f>VLOOKUP(Tabelle3[[#This Row],[FishStock]],'Export 2016'!C:F,2,FALSE)</f>
        <v>u</v>
      </c>
      <c r="G68">
        <v>1377</v>
      </c>
      <c r="H68">
        <v>169133</v>
      </c>
      <c r="I68" t="s">
        <v>138</v>
      </c>
      <c r="J68">
        <v>2012</v>
      </c>
      <c r="K68" t="s">
        <v>1663</v>
      </c>
      <c r="L68" t="s">
        <v>734</v>
      </c>
      <c r="M68" t="s">
        <v>513</v>
      </c>
      <c r="O68" t="s">
        <v>1664</v>
      </c>
      <c r="Y68">
        <v>72.25</v>
      </c>
      <c r="Z68">
        <v>76.77</v>
      </c>
      <c r="AA68">
        <v>81.290000000000006</v>
      </c>
      <c r="AB68" t="s">
        <v>1551</v>
      </c>
      <c r="AD68" t="s">
        <v>145</v>
      </c>
      <c r="AE68">
        <v>8849</v>
      </c>
      <c r="AH68">
        <f t="shared" si="1"/>
        <v>8849</v>
      </c>
      <c r="AI68" t="e">
        <f>AH68/#REF!</f>
        <v>#REF!</v>
      </c>
      <c r="AJ68" t="e">
        <f>AH68/#REF!+AJ67</f>
        <v>#REF!</v>
      </c>
      <c r="BO68" t="s">
        <v>148</v>
      </c>
    </row>
    <row r="69" spans="1:106" x14ac:dyDescent="0.25">
      <c r="A69">
        <v>8984</v>
      </c>
      <c r="B69">
        <v>2017</v>
      </c>
      <c r="C69" t="s">
        <v>1264</v>
      </c>
      <c r="D69" t="s">
        <v>2116</v>
      </c>
      <c r="E69" t="str">
        <f>IFERROR(VLOOKUP(C69,final_selection_acc_ICES_ind!$C$2:$D$155,2,FALSE),"no")</f>
        <v>no</v>
      </c>
      <c r="F69" t="str">
        <f>VLOOKUP(Tabelle3[[#This Row],[FishStock]],'Export 2016'!C:F,2,FALSE)</f>
        <v>u</v>
      </c>
      <c r="G69">
        <v>1459</v>
      </c>
      <c r="H69">
        <v>169165</v>
      </c>
      <c r="I69" t="s">
        <v>138</v>
      </c>
      <c r="J69">
        <v>2012</v>
      </c>
      <c r="K69" t="s">
        <v>1265</v>
      </c>
      <c r="L69" t="s">
        <v>466</v>
      </c>
      <c r="M69" t="s">
        <v>699</v>
      </c>
      <c r="O69" t="s">
        <v>1665</v>
      </c>
      <c r="Y69">
        <v>2475.2715220472701</v>
      </c>
      <c r="Z69">
        <v>2526</v>
      </c>
      <c r="AA69">
        <v>2576.7284779527299</v>
      </c>
      <c r="AB69" t="s">
        <v>1666</v>
      </c>
      <c r="AC69" t="s">
        <v>1667</v>
      </c>
      <c r="AD69" t="s">
        <v>145</v>
      </c>
      <c r="AE69">
        <v>4429.9059999999999</v>
      </c>
      <c r="AG69">
        <v>8790.5517626429391</v>
      </c>
      <c r="AH69">
        <f t="shared" si="1"/>
        <v>8790.5517626429391</v>
      </c>
      <c r="AI69" t="e">
        <f>AH69/#REF!</f>
        <v>#REF!</v>
      </c>
      <c r="AJ69" t="e">
        <f>AH69/#REF!+AJ68</f>
        <v>#REF!</v>
      </c>
      <c r="AK69">
        <v>4360.6457626429401</v>
      </c>
      <c r="AO69">
        <v>8.0345714493728106</v>
      </c>
      <c r="AP69">
        <v>8.5500000000000007</v>
      </c>
      <c r="AQ69">
        <v>9.0654285506271908</v>
      </c>
      <c r="AR69" t="s">
        <v>1523</v>
      </c>
      <c r="AS69" t="s">
        <v>1263</v>
      </c>
      <c r="BB69">
        <v>7.9</v>
      </c>
      <c r="BO69" t="s">
        <v>148</v>
      </c>
    </row>
    <row r="70" spans="1:106" x14ac:dyDescent="0.25">
      <c r="A70">
        <v>8783</v>
      </c>
      <c r="B70">
        <v>2017</v>
      </c>
      <c r="C70" t="s">
        <v>726</v>
      </c>
      <c r="D70" t="s">
        <v>2116</v>
      </c>
      <c r="E70" t="str">
        <f>IFERROR(VLOOKUP(C70,final_selection_acc_ICES_ind!$C$2:$D$155,2,FALSE),"no")</f>
        <v>x</v>
      </c>
      <c r="F70" t="str">
        <f>VLOOKUP(Tabelle3[[#This Row],[FishStock]],'Export 2016'!C:F,2,FALSE)</f>
        <v>u</v>
      </c>
      <c r="G70">
        <v>1324</v>
      </c>
      <c r="H70">
        <v>169078</v>
      </c>
      <c r="I70" t="s">
        <v>138</v>
      </c>
      <c r="J70">
        <v>2012</v>
      </c>
      <c r="K70" t="s">
        <v>1668</v>
      </c>
      <c r="L70" t="s">
        <v>728</v>
      </c>
      <c r="M70" t="s">
        <v>324</v>
      </c>
      <c r="O70" t="s">
        <v>1669</v>
      </c>
      <c r="Q70">
        <v>830</v>
      </c>
      <c r="S70" t="s">
        <v>143</v>
      </c>
      <c r="T70" t="s">
        <v>13</v>
      </c>
      <c r="V70">
        <v>17219</v>
      </c>
      <c r="Z70">
        <v>13628</v>
      </c>
      <c r="AB70" t="s">
        <v>144</v>
      </c>
      <c r="AC70" t="s">
        <v>145</v>
      </c>
      <c r="AD70" t="s">
        <v>145</v>
      </c>
      <c r="AE70">
        <v>7692</v>
      </c>
      <c r="AG70">
        <v>8644</v>
      </c>
      <c r="AH70">
        <f t="shared" si="1"/>
        <v>8644</v>
      </c>
      <c r="AI70" t="e">
        <f>AH70/#REF!</f>
        <v>#REF!</v>
      </c>
      <c r="AJ70" t="e">
        <f>AH70/#REF!+AJ69</f>
        <v>#REF!</v>
      </c>
      <c r="AK70">
        <v>952</v>
      </c>
      <c r="AP70">
        <v>0.68899999999999995</v>
      </c>
      <c r="AR70" t="s">
        <v>146</v>
      </c>
      <c r="AS70" t="s">
        <v>1499</v>
      </c>
      <c r="AX70">
        <v>0.80700000000000005</v>
      </c>
      <c r="AY70">
        <v>0.57640000000000002</v>
      </c>
      <c r="AZ70">
        <v>7300</v>
      </c>
      <c r="BA70">
        <v>10300</v>
      </c>
      <c r="BB70">
        <v>0.35299999999999998</v>
      </c>
      <c r="BC70">
        <v>10300</v>
      </c>
      <c r="BF70">
        <v>1</v>
      </c>
      <c r="BH70" s="1">
        <v>43222</v>
      </c>
      <c r="BO70" t="s">
        <v>148</v>
      </c>
    </row>
    <row r="71" spans="1:106" x14ac:dyDescent="0.25">
      <c r="A71">
        <v>8879</v>
      </c>
      <c r="B71">
        <v>2017</v>
      </c>
      <c r="C71" t="s">
        <v>523</v>
      </c>
      <c r="D71" t="s">
        <v>2116</v>
      </c>
      <c r="E71" t="str">
        <f>IFERROR(VLOOKUP(C71,final_selection_acc_ICES_ind!$C$2:$D$155,2,FALSE),"no")</f>
        <v>x</v>
      </c>
      <c r="F71" t="str">
        <f>VLOOKUP(Tabelle3[[#This Row],[FishStock]],'Export 2016'!C:F,2,FALSE)</f>
        <v>u</v>
      </c>
      <c r="G71">
        <v>1502</v>
      </c>
      <c r="H71">
        <v>169297</v>
      </c>
      <c r="I71" t="s">
        <v>138</v>
      </c>
      <c r="J71">
        <v>2012</v>
      </c>
      <c r="K71" t="s">
        <v>524</v>
      </c>
      <c r="L71" t="s">
        <v>525</v>
      </c>
      <c r="M71" t="s">
        <v>521</v>
      </c>
      <c r="O71" t="s">
        <v>1670</v>
      </c>
      <c r="Q71">
        <v>3088.3870000000002</v>
      </c>
      <c r="S71" t="s">
        <v>143</v>
      </c>
      <c r="T71" t="s">
        <v>13</v>
      </c>
      <c r="V71">
        <v>32976.964164356403</v>
      </c>
      <c r="Z71">
        <v>9237.3856197037203</v>
      </c>
      <c r="AB71" t="s">
        <v>144</v>
      </c>
      <c r="AC71" t="s">
        <v>145</v>
      </c>
      <c r="AD71" t="s">
        <v>145</v>
      </c>
      <c r="AG71">
        <v>7872.91</v>
      </c>
      <c r="AH71">
        <f t="shared" si="1"/>
        <v>7872.91</v>
      </c>
      <c r="AI71" t="e">
        <f>AH71/#REF!</f>
        <v>#REF!</v>
      </c>
      <c r="AJ71" t="e">
        <f>AH71/#REF!+AJ70</f>
        <v>#REF!</v>
      </c>
      <c r="AP71">
        <v>0.23646709868493099</v>
      </c>
      <c r="AR71" t="s">
        <v>1523</v>
      </c>
      <c r="AZ71">
        <v>4460</v>
      </c>
      <c r="BA71">
        <v>6240</v>
      </c>
      <c r="BF71">
        <v>3</v>
      </c>
      <c r="BO71" t="s">
        <v>148</v>
      </c>
      <c r="BP71" t="s">
        <v>1625</v>
      </c>
      <c r="BQ71">
        <v>0.2</v>
      </c>
      <c r="BS71" t="s">
        <v>1626</v>
      </c>
      <c r="BT71">
        <v>0.27</v>
      </c>
      <c r="CB71" t="s">
        <v>884</v>
      </c>
      <c r="CC71">
        <v>0.17</v>
      </c>
      <c r="CE71">
        <v>32976.964164356403</v>
      </c>
      <c r="CF71" t="s">
        <v>1671</v>
      </c>
      <c r="CG71" t="s">
        <v>145</v>
      </c>
      <c r="CH71">
        <v>0.23646709868493099</v>
      </c>
      <c r="CI71" t="s">
        <v>1523</v>
      </c>
    </row>
    <row r="72" spans="1:106" x14ac:dyDescent="0.25">
      <c r="A72">
        <v>9254</v>
      </c>
      <c r="B72">
        <v>2017</v>
      </c>
      <c r="C72" t="s">
        <v>1273</v>
      </c>
      <c r="D72" t="s">
        <v>2116</v>
      </c>
      <c r="E72" t="str">
        <f>IFERROR(VLOOKUP(C72,final_selection_acc_ICES_ind!$C$2:$D$155,2,FALSE),"no")</f>
        <v>no</v>
      </c>
      <c r="F72" t="str">
        <f>VLOOKUP(Tabelle3[[#This Row],[FishStock]],'Export 2016'!C:F,2,FALSE)</f>
        <v>u</v>
      </c>
      <c r="G72">
        <v>1389</v>
      </c>
      <c r="H72">
        <v>169148</v>
      </c>
      <c r="I72" t="s">
        <v>138</v>
      </c>
      <c r="J72">
        <v>2012</v>
      </c>
      <c r="K72" t="s">
        <v>1274</v>
      </c>
      <c r="L72" t="s">
        <v>801</v>
      </c>
      <c r="M72" t="s">
        <v>699</v>
      </c>
      <c r="O72" t="s">
        <v>1672</v>
      </c>
      <c r="S72" t="s">
        <v>1537</v>
      </c>
      <c r="T72" t="s">
        <v>1538</v>
      </c>
      <c r="Y72">
        <v>1194</v>
      </c>
      <c r="Z72">
        <v>1421</v>
      </c>
      <c r="AA72">
        <v>1648</v>
      </c>
      <c r="AB72" t="s">
        <v>1666</v>
      </c>
      <c r="AC72" t="s">
        <v>1667</v>
      </c>
      <c r="AD72" t="s">
        <v>145</v>
      </c>
      <c r="AE72">
        <v>6687</v>
      </c>
      <c r="AG72">
        <v>7753</v>
      </c>
      <c r="AH72">
        <f t="shared" si="1"/>
        <v>7753</v>
      </c>
      <c r="AI72" t="e">
        <f>AH72/#REF!</f>
        <v>#REF!</v>
      </c>
      <c r="AJ72" t="e">
        <f>AH72/#REF!+AJ71</f>
        <v>#REF!</v>
      </c>
      <c r="AK72">
        <v>1066</v>
      </c>
      <c r="AP72">
        <v>20.98</v>
      </c>
      <c r="AR72" t="s">
        <v>1523</v>
      </c>
      <c r="AS72" t="s">
        <v>1673</v>
      </c>
      <c r="BB72">
        <v>15.1</v>
      </c>
      <c r="BC72">
        <v>580</v>
      </c>
      <c r="BO72" t="s">
        <v>148</v>
      </c>
      <c r="BP72" t="s">
        <v>48</v>
      </c>
      <c r="BQ72">
        <v>160</v>
      </c>
      <c r="BR72" t="s">
        <v>1674</v>
      </c>
      <c r="CE72">
        <v>310</v>
      </c>
      <c r="CF72" t="s">
        <v>1675</v>
      </c>
      <c r="CG72" t="s">
        <v>1676</v>
      </c>
      <c r="CH72">
        <v>371</v>
      </c>
      <c r="CI72" t="s">
        <v>1677</v>
      </c>
      <c r="CJ72" t="s">
        <v>1676</v>
      </c>
      <c r="CK72">
        <v>432</v>
      </c>
      <c r="CL72" t="s">
        <v>1678</v>
      </c>
      <c r="CM72" t="s">
        <v>1676</v>
      </c>
    </row>
    <row r="73" spans="1:106" x14ac:dyDescent="0.25">
      <c r="A73">
        <v>8878</v>
      </c>
      <c r="B73">
        <v>2017</v>
      </c>
      <c r="C73" t="s">
        <v>1443</v>
      </c>
      <c r="D73" t="s">
        <v>2116</v>
      </c>
      <c r="E73" t="str">
        <f>IFERROR(VLOOKUP(C73,final_selection_acc_ICES_ind!$C$2:$D$155,2,FALSE),"no")</f>
        <v>no</v>
      </c>
      <c r="F73" t="str">
        <f>VLOOKUP(Tabelle3[[#This Row],[FishStock]],'Export 2016'!C:F,2,FALSE)</f>
        <v>u</v>
      </c>
      <c r="G73">
        <v>1328</v>
      </c>
      <c r="H73">
        <v>169082</v>
      </c>
      <c r="I73" t="s">
        <v>138</v>
      </c>
      <c r="J73">
        <v>2012</v>
      </c>
      <c r="K73" t="s">
        <v>1444</v>
      </c>
      <c r="L73" t="s">
        <v>1445</v>
      </c>
      <c r="M73" t="s">
        <v>324</v>
      </c>
      <c r="O73" t="s">
        <v>1679</v>
      </c>
      <c r="P73">
        <v>1404</v>
      </c>
      <c r="Q73">
        <v>2531</v>
      </c>
      <c r="R73">
        <v>4565</v>
      </c>
      <c r="S73" t="s">
        <v>143</v>
      </c>
      <c r="T73" t="s">
        <v>13</v>
      </c>
      <c r="U73">
        <v>17046</v>
      </c>
      <c r="V73">
        <v>20874</v>
      </c>
      <c r="W73">
        <v>25560</v>
      </c>
      <c r="Y73">
        <v>14117</v>
      </c>
      <c r="Z73">
        <v>17296</v>
      </c>
      <c r="AA73">
        <v>21193</v>
      </c>
      <c r="AB73" t="s">
        <v>144</v>
      </c>
      <c r="AC73" t="s">
        <v>145</v>
      </c>
      <c r="AD73" t="s">
        <v>145</v>
      </c>
      <c r="AE73">
        <v>7204</v>
      </c>
      <c r="AG73">
        <v>7204</v>
      </c>
      <c r="AH73">
        <f t="shared" si="1"/>
        <v>7204</v>
      </c>
      <c r="AI73" t="e">
        <f>AH73/#REF!</f>
        <v>#REF!</v>
      </c>
      <c r="AJ73" t="e">
        <f>AH73/#REF!+AJ72</f>
        <v>#REF!</v>
      </c>
      <c r="AO73">
        <v>0.53</v>
      </c>
      <c r="AP73">
        <v>0.65</v>
      </c>
      <c r="AQ73">
        <v>0.81</v>
      </c>
      <c r="AR73" t="s">
        <v>146</v>
      </c>
      <c r="AS73" t="s">
        <v>1499</v>
      </c>
      <c r="AX73">
        <v>0.9</v>
      </c>
      <c r="AY73">
        <v>0.69</v>
      </c>
      <c r="AZ73">
        <v>21000</v>
      </c>
      <c r="BA73">
        <v>29226.38</v>
      </c>
      <c r="BB73">
        <v>0.23</v>
      </c>
      <c r="BC73">
        <v>29226.400000000001</v>
      </c>
      <c r="BF73">
        <v>1</v>
      </c>
      <c r="BH73" s="1">
        <v>43284</v>
      </c>
      <c r="BO73" t="s">
        <v>148</v>
      </c>
    </row>
    <row r="74" spans="1:106" x14ac:dyDescent="0.25">
      <c r="A74">
        <v>8933</v>
      </c>
      <c r="B74">
        <v>2017</v>
      </c>
      <c r="C74" t="s">
        <v>1680</v>
      </c>
      <c r="D74" t="s">
        <v>2116</v>
      </c>
      <c r="E74" t="str">
        <f>IFERROR(VLOOKUP(C74,final_selection_acc_ICES_ind!$C$2:$D$155,2,FALSE),"no")</f>
        <v>no</v>
      </c>
      <c r="F74" t="str">
        <f>VLOOKUP(Tabelle3[[#This Row],[FishStock]],'Export 2016'!C:F,2,FALSE)</f>
        <v>u</v>
      </c>
      <c r="G74">
        <v>1495</v>
      </c>
      <c r="H74">
        <v>169286</v>
      </c>
      <c r="I74" t="s">
        <v>138</v>
      </c>
      <c r="J74">
        <v>2012</v>
      </c>
      <c r="K74" t="s">
        <v>1681</v>
      </c>
      <c r="L74" t="s">
        <v>1128</v>
      </c>
      <c r="M74" t="s">
        <v>1682</v>
      </c>
      <c r="O74" t="s">
        <v>1683</v>
      </c>
      <c r="S74" t="s">
        <v>1537</v>
      </c>
      <c r="T74" t="s">
        <v>1538</v>
      </c>
      <c r="Y74">
        <v>0.79363000647158299</v>
      </c>
      <c r="Z74">
        <v>1.30054568434701</v>
      </c>
      <c r="AA74">
        <v>1.80746136222244</v>
      </c>
      <c r="AB74" t="s">
        <v>1551</v>
      </c>
      <c r="AC74" t="s">
        <v>1539</v>
      </c>
      <c r="AD74" t="s">
        <v>145</v>
      </c>
      <c r="AE74">
        <v>1417.99568</v>
      </c>
      <c r="AG74">
        <v>7191.5087171997902</v>
      </c>
      <c r="AH74">
        <f t="shared" si="1"/>
        <v>7191.5087171997902</v>
      </c>
      <c r="AI74" t="e">
        <f>AH74/#REF!</f>
        <v>#REF!</v>
      </c>
      <c r="AJ74" t="e">
        <f>AH74/#REF!+AJ73</f>
        <v>#REF!</v>
      </c>
      <c r="AK74">
        <v>5773.5130371997902</v>
      </c>
      <c r="AR74" t="s">
        <v>1598</v>
      </c>
      <c r="AS74" t="s">
        <v>1537</v>
      </c>
      <c r="BO74" t="s">
        <v>148</v>
      </c>
    </row>
    <row r="75" spans="1:106" x14ac:dyDescent="0.25">
      <c r="A75">
        <v>8513</v>
      </c>
      <c r="B75">
        <v>2017</v>
      </c>
      <c r="C75" t="s">
        <v>1684</v>
      </c>
      <c r="D75" t="s">
        <v>2116</v>
      </c>
      <c r="E75" t="str">
        <f>IFERROR(VLOOKUP(C75,final_selection_acc_ICES_ind!$C$2:$D$155,2,FALSE),"no")</f>
        <v>no</v>
      </c>
      <c r="F75" t="str">
        <f>VLOOKUP(Tabelle3[[#This Row],[FishStock]],'Export 2016'!C:F,2,FALSE)</f>
        <v>u</v>
      </c>
      <c r="G75">
        <v>1504</v>
      </c>
      <c r="H75">
        <v>169299</v>
      </c>
      <c r="I75" t="s">
        <v>138</v>
      </c>
      <c r="J75">
        <v>2012</v>
      </c>
      <c r="K75" t="s">
        <v>1685</v>
      </c>
      <c r="L75" t="s">
        <v>1686</v>
      </c>
      <c r="M75" t="s">
        <v>521</v>
      </c>
      <c r="O75" t="s">
        <v>1687</v>
      </c>
      <c r="Y75">
        <v>131.6</v>
      </c>
      <c r="Z75">
        <v>138.6</v>
      </c>
      <c r="AA75">
        <v>145.6</v>
      </c>
      <c r="AB75" t="s">
        <v>1551</v>
      </c>
      <c r="AC75" t="s">
        <v>1539</v>
      </c>
      <c r="AD75" t="s">
        <v>145</v>
      </c>
      <c r="AE75">
        <v>6848</v>
      </c>
      <c r="AH75">
        <f t="shared" si="1"/>
        <v>6848</v>
      </c>
      <c r="AI75" t="e">
        <f>AH75/#REF!</f>
        <v>#REF!</v>
      </c>
      <c r="AJ75" t="e">
        <f>AH75/#REF!+AJ74</f>
        <v>#REF!</v>
      </c>
      <c r="BO75" t="s">
        <v>148</v>
      </c>
    </row>
    <row r="76" spans="1:106" x14ac:dyDescent="0.25">
      <c r="A76">
        <v>9029</v>
      </c>
      <c r="B76">
        <v>2017</v>
      </c>
      <c r="C76" t="s">
        <v>1688</v>
      </c>
      <c r="D76" t="s">
        <v>2116</v>
      </c>
      <c r="E76" t="str">
        <f>IFERROR(VLOOKUP(C76,final_selection_acc_ICES_ind!$C$2:$D$155,2,FALSE),"no")</f>
        <v>no</v>
      </c>
      <c r="F76" t="str">
        <f>VLOOKUP(Tabelle3[[#This Row],[FishStock]],'Export 2016'!C:F,2,FALSE)</f>
        <v>u</v>
      </c>
      <c r="G76">
        <v>1582</v>
      </c>
      <c r="H76">
        <v>194229</v>
      </c>
      <c r="I76" t="s">
        <v>138</v>
      </c>
      <c r="J76">
        <v>2012</v>
      </c>
      <c r="K76" t="s">
        <v>1440</v>
      </c>
      <c r="L76" t="s">
        <v>1441</v>
      </c>
      <c r="M76" t="s">
        <v>1429</v>
      </c>
      <c r="O76" t="s">
        <v>1689</v>
      </c>
      <c r="AB76" t="s">
        <v>1551</v>
      </c>
      <c r="AC76" t="s">
        <v>145</v>
      </c>
      <c r="AD76" t="s">
        <v>145</v>
      </c>
      <c r="AE76">
        <v>6314.2719999999999</v>
      </c>
      <c r="AH76">
        <f t="shared" si="1"/>
        <v>6314.2719999999999</v>
      </c>
      <c r="AI76" t="e">
        <f>AH76/#REF!</f>
        <v>#REF!</v>
      </c>
      <c r="AJ76" t="e">
        <f>AH76/#REF!+AJ75</f>
        <v>#REF!</v>
      </c>
      <c r="BO76" t="s">
        <v>148</v>
      </c>
    </row>
    <row r="77" spans="1:106" x14ac:dyDescent="0.25">
      <c r="A77">
        <v>8556</v>
      </c>
      <c r="B77">
        <v>2017</v>
      </c>
      <c r="C77" t="s">
        <v>1486</v>
      </c>
      <c r="D77" t="s">
        <v>2116</v>
      </c>
      <c r="E77" t="str">
        <f>IFERROR(VLOOKUP(C77,final_selection_acc_ICES_ind!$C$2:$D$155,2,FALSE),"no")</f>
        <v>no</v>
      </c>
      <c r="F77" t="str">
        <f>VLOOKUP(Tabelle3[[#This Row],[FishStock]],'Export 2016'!C:F,2,FALSE)</f>
        <v>u</v>
      </c>
      <c r="G77">
        <v>1477</v>
      </c>
      <c r="H77">
        <v>169265</v>
      </c>
      <c r="I77" t="s">
        <v>138</v>
      </c>
      <c r="J77">
        <v>2012</v>
      </c>
      <c r="K77" t="s">
        <v>1487</v>
      </c>
      <c r="L77" t="s">
        <v>1488</v>
      </c>
      <c r="M77" t="s">
        <v>1489</v>
      </c>
      <c r="O77" t="s">
        <v>1690</v>
      </c>
      <c r="Y77">
        <v>43760</v>
      </c>
      <c r="Z77">
        <v>100600</v>
      </c>
      <c r="AA77">
        <v>157440</v>
      </c>
      <c r="AB77" t="s">
        <v>1551</v>
      </c>
      <c r="AC77" t="s">
        <v>145</v>
      </c>
      <c r="AD77" t="s">
        <v>145</v>
      </c>
      <c r="AG77">
        <v>6243</v>
      </c>
      <c r="AH77">
        <f t="shared" si="1"/>
        <v>6243</v>
      </c>
      <c r="AI77" t="e">
        <f>AH77/#REF!</f>
        <v>#REF!</v>
      </c>
      <c r="AJ77" t="e">
        <f>AH77/#REF!+AJ76</f>
        <v>#REF!</v>
      </c>
      <c r="BO77" t="s">
        <v>148</v>
      </c>
    </row>
    <row r="78" spans="1:106" x14ac:dyDescent="0.25">
      <c r="A78">
        <v>8479</v>
      </c>
      <c r="B78">
        <v>2017</v>
      </c>
      <c r="C78" t="s">
        <v>532</v>
      </c>
      <c r="D78" t="s">
        <v>2116</v>
      </c>
      <c r="E78" t="str">
        <f>IFERROR(VLOOKUP(C78,final_selection_acc_ICES_ind!$C$2:$D$155,2,FALSE),"no")</f>
        <v>no</v>
      </c>
      <c r="F78" t="str">
        <f>VLOOKUP(Tabelle3[[#This Row],[FishStock]],'Export 2016'!C:F,2,FALSE)</f>
        <v>u</v>
      </c>
      <c r="G78">
        <v>1378</v>
      </c>
      <c r="H78">
        <v>169134</v>
      </c>
      <c r="I78" t="s">
        <v>138</v>
      </c>
      <c r="J78">
        <v>2012</v>
      </c>
      <c r="K78" t="s">
        <v>533</v>
      </c>
      <c r="L78" t="s">
        <v>534</v>
      </c>
      <c r="M78" t="s">
        <v>513</v>
      </c>
      <c r="O78" t="s">
        <v>1691</v>
      </c>
      <c r="Y78">
        <v>12.8233104021018</v>
      </c>
      <c r="Z78">
        <v>19.7867746235464</v>
      </c>
      <c r="AA78">
        <v>26.750238844990999</v>
      </c>
      <c r="AB78" t="s">
        <v>1551</v>
      </c>
      <c r="AC78" t="s">
        <v>1552</v>
      </c>
      <c r="AD78" t="s">
        <v>145</v>
      </c>
      <c r="AE78">
        <v>6011</v>
      </c>
      <c r="AH78">
        <f t="shared" si="1"/>
        <v>6011</v>
      </c>
      <c r="AI78" t="e">
        <f>AH78/#REF!</f>
        <v>#REF!</v>
      </c>
      <c r="AJ78" t="e">
        <f>AH78/#REF!+AJ77</f>
        <v>#REF!</v>
      </c>
      <c r="BO78" t="s">
        <v>148</v>
      </c>
    </row>
    <row r="79" spans="1:106" x14ac:dyDescent="0.25">
      <c r="A79">
        <v>8297</v>
      </c>
      <c r="B79">
        <v>2017</v>
      </c>
      <c r="C79" t="s">
        <v>807</v>
      </c>
      <c r="D79" t="s">
        <v>2116</v>
      </c>
      <c r="E79" t="str">
        <f>IFERROR(VLOOKUP(C79,final_selection_acc_ICES_ind!$C$2:$D$155,2,FALSE),"no")</f>
        <v>x</v>
      </c>
      <c r="F79" t="str">
        <f>VLOOKUP(Tabelle3[[#This Row],[FishStock]],'Export 2016'!C:F,2,FALSE)</f>
        <v>u</v>
      </c>
      <c r="G79">
        <v>1367</v>
      </c>
      <c r="H79">
        <v>169122</v>
      </c>
      <c r="I79" t="s">
        <v>138</v>
      </c>
      <c r="J79">
        <v>2012</v>
      </c>
      <c r="K79" t="s">
        <v>1692</v>
      </c>
      <c r="L79" t="s">
        <v>622</v>
      </c>
      <c r="M79" t="s">
        <v>267</v>
      </c>
      <c r="O79" t="s">
        <v>1693</v>
      </c>
      <c r="P79">
        <v>171281.41764528301</v>
      </c>
      <c r="Q79">
        <v>282659.98843294801</v>
      </c>
      <c r="R79">
        <v>466464.314455738</v>
      </c>
      <c r="S79" t="s">
        <v>143</v>
      </c>
      <c r="T79" t="s">
        <v>13</v>
      </c>
      <c r="U79">
        <v>38909.542188466003</v>
      </c>
      <c r="V79">
        <v>51534.151355875001</v>
      </c>
      <c r="W79">
        <v>68254.947413837406</v>
      </c>
      <c r="Y79">
        <v>16619.0216358328</v>
      </c>
      <c r="Z79">
        <v>22811.042092302599</v>
      </c>
      <c r="AA79">
        <v>31310.124791875402</v>
      </c>
      <c r="AB79" t="s">
        <v>144</v>
      </c>
      <c r="AC79" t="s">
        <v>145</v>
      </c>
      <c r="AD79" t="s">
        <v>145</v>
      </c>
      <c r="AE79">
        <v>5693</v>
      </c>
      <c r="AG79">
        <v>5693</v>
      </c>
      <c r="AH79">
        <f t="shared" si="1"/>
        <v>5693</v>
      </c>
      <c r="AI79" t="e">
        <f>AH79/#REF!</f>
        <v>#REF!</v>
      </c>
      <c r="AJ79" t="e">
        <f>AH79/#REF!+AJ78</f>
        <v>#REF!</v>
      </c>
      <c r="AO79">
        <v>0.13507363564835501</v>
      </c>
      <c r="AP79">
        <v>0.197997673174617</v>
      </c>
      <c r="AQ79">
        <v>0.29023486629635198</v>
      </c>
      <c r="AR79" t="s">
        <v>146</v>
      </c>
      <c r="AS79" t="s">
        <v>1499</v>
      </c>
      <c r="AX79">
        <v>0.38</v>
      </c>
      <c r="AY79">
        <v>0.27</v>
      </c>
      <c r="AZ79">
        <v>8500</v>
      </c>
      <c r="BA79">
        <v>11800</v>
      </c>
      <c r="BB79">
        <v>0.26</v>
      </c>
      <c r="BC79">
        <v>11800</v>
      </c>
      <c r="BF79">
        <v>1</v>
      </c>
      <c r="BH79" s="1">
        <v>43255</v>
      </c>
      <c r="BO79" t="s">
        <v>148</v>
      </c>
    </row>
    <row r="80" spans="1:106" x14ac:dyDescent="0.25">
      <c r="A80">
        <v>8614</v>
      </c>
      <c r="B80">
        <v>2017</v>
      </c>
      <c r="C80" t="s">
        <v>918</v>
      </c>
      <c r="D80" t="s">
        <v>2116</v>
      </c>
      <c r="E80" t="str">
        <f>IFERROR(VLOOKUP(C80,final_selection_acc_ICES_ind!$C$2:$D$155,2,FALSE),"no")</f>
        <v>x</v>
      </c>
      <c r="F80" t="str">
        <f>VLOOKUP(Tabelle3[[#This Row],[FishStock]],'Export 2016'!C:F,2,FALSE)</f>
        <v>u</v>
      </c>
      <c r="G80">
        <v>1551</v>
      </c>
      <c r="H80">
        <v>169089</v>
      </c>
      <c r="I80" t="s">
        <v>138</v>
      </c>
      <c r="J80">
        <v>2012</v>
      </c>
      <c r="K80" t="s">
        <v>919</v>
      </c>
      <c r="L80" t="s">
        <v>920</v>
      </c>
      <c r="M80" t="s">
        <v>324</v>
      </c>
      <c r="O80" t="s">
        <v>1694</v>
      </c>
      <c r="Y80">
        <v>77304</v>
      </c>
      <c r="Z80">
        <v>90533</v>
      </c>
      <c r="AA80">
        <v>103762</v>
      </c>
      <c r="AB80" t="s">
        <v>1551</v>
      </c>
      <c r="AC80" t="s">
        <v>145</v>
      </c>
      <c r="AD80" t="s">
        <v>145</v>
      </c>
      <c r="AG80">
        <v>5411</v>
      </c>
      <c r="AH80">
        <f t="shared" si="1"/>
        <v>5411</v>
      </c>
      <c r="AI80" t="e">
        <f>AH80/#REF!</f>
        <v>#REF!</v>
      </c>
      <c r="AJ80" t="e">
        <f>AH80/#REF!+AJ79</f>
        <v>#REF!</v>
      </c>
      <c r="BO80" t="s">
        <v>148</v>
      </c>
      <c r="CE80">
        <v>5.9768261296985599E-2</v>
      </c>
      <c r="CF80" t="s">
        <v>1695</v>
      </c>
      <c r="CH80">
        <v>5.0407E-2</v>
      </c>
      <c r="CI80" t="s">
        <v>1696</v>
      </c>
      <c r="CK80">
        <v>61.616</v>
      </c>
      <c r="CL80" t="s">
        <v>1697</v>
      </c>
      <c r="CM80" t="s">
        <v>1698</v>
      </c>
      <c r="CN80">
        <v>91.67</v>
      </c>
      <c r="CO80" t="s">
        <v>1699</v>
      </c>
      <c r="CP80" t="s">
        <v>1698</v>
      </c>
      <c r="CQ80">
        <v>121.724</v>
      </c>
      <c r="CR80" t="s">
        <v>1700</v>
      </c>
      <c r="CS80" t="s">
        <v>1698</v>
      </c>
    </row>
    <row r="81" spans="1:88" x14ac:dyDescent="0.25">
      <c r="A81">
        <v>8857</v>
      </c>
      <c r="B81">
        <v>2017</v>
      </c>
      <c r="C81" t="s">
        <v>887</v>
      </c>
      <c r="D81" t="s">
        <v>2116</v>
      </c>
      <c r="E81" t="str">
        <f>IFERROR(VLOOKUP(C81,final_selection_acc_ICES_ind!$C$2:$D$155,2,FALSE),"no")</f>
        <v>no</v>
      </c>
      <c r="F81" t="str">
        <f>VLOOKUP(Tabelle3[[#This Row],[FishStock]],'Export 2016'!C:F,2,FALSE)</f>
        <v>u</v>
      </c>
      <c r="G81">
        <v>1312</v>
      </c>
      <c r="H81">
        <v>169061</v>
      </c>
      <c r="I81" t="s">
        <v>138</v>
      </c>
      <c r="J81">
        <v>2012</v>
      </c>
      <c r="K81" t="s">
        <v>888</v>
      </c>
      <c r="L81" t="s">
        <v>525</v>
      </c>
      <c r="M81" t="s">
        <v>552</v>
      </c>
      <c r="O81" t="s">
        <v>1701</v>
      </c>
      <c r="Y81">
        <v>1135.0521000000001</v>
      </c>
      <c r="Z81">
        <v>1385.9</v>
      </c>
      <c r="AA81">
        <v>1636.7479000000001</v>
      </c>
      <c r="AB81" t="s">
        <v>1551</v>
      </c>
      <c r="AC81" t="s">
        <v>145</v>
      </c>
      <c r="AD81" t="s">
        <v>145</v>
      </c>
      <c r="AG81">
        <v>4900</v>
      </c>
      <c r="AH81">
        <f t="shared" si="1"/>
        <v>4900</v>
      </c>
      <c r="AI81" t="e">
        <f>AH81/#REF!</f>
        <v>#REF!</v>
      </c>
      <c r="AJ81" t="e">
        <f>AH81/#REF!+AJ80</f>
        <v>#REF!</v>
      </c>
      <c r="AP81">
        <v>3.5353535353535399</v>
      </c>
      <c r="AR81" t="s">
        <v>146</v>
      </c>
      <c r="AS81" t="s">
        <v>1499</v>
      </c>
      <c r="BO81" t="s">
        <v>148</v>
      </c>
      <c r="BP81" t="s">
        <v>1035</v>
      </c>
      <c r="BQ81">
        <v>1.75</v>
      </c>
    </row>
    <row r="82" spans="1:88" x14ac:dyDescent="0.25">
      <c r="A82">
        <v>8664</v>
      </c>
      <c r="B82">
        <v>2017</v>
      </c>
      <c r="C82" t="s">
        <v>1196</v>
      </c>
      <c r="D82" t="s">
        <v>2116</v>
      </c>
      <c r="E82" t="str">
        <f>IFERROR(VLOOKUP(C82,final_selection_acc_ICES_ind!$C$2:$D$155,2,FALSE),"no")</f>
        <v>x</v>
      </c>
      <c r="F82" t="str">
        <f>VLOOKUP(Tabelle3[[#This Row],[FishStock]],'Export 2016'!C:F,2,FALSE)</f>
        <v>u</v>
      </c>
      <c r="G82">
        <v>1486</v>
      </c>
      <c r="H82">
        <v>169274</v>
      </c>
      <c r="I82" t="s">
        <v>138</v>
      </c>
      <c r="J82">
        <v>2012</v>
      </c>
      <c r="K82" t="s">
        <v>1197</v>
      </c>
      <c r="L82" t="s">
        <v>933</v>
      </c>
      <c r="M82" t="s">
        <v>275</v>
      </c>
      <c r="O82" t="s">
        <v>1702</v>
      </c>
      <c r="Q82">
        <v>21980</v>
      </c>
      <c r="S82" t="s">
        <v>143</v>
      </c>
      <c r="T82" t="s">
        <v>13</v>
      </c>
      <c r="V82">
        <v>22230.25</v>
      </c>
      <c r="Z82">
        <v>19489</v>
      </c>
      <c r="AB82" t="s">
        <v>144</v>
      </c>
      <c r="AC82" t="s">
        <v>145</v>
      </c>
      <c r="AD82" t="s">
        <v>145</v>
      </c>
      <c r="AE82">
        <v>4131</v>
      </c>
      <c r="AG82">
        <v>4664</v>
      </c>
      <c r="AH82">
        <f t="shared" si="1"/>
        <v>4664</v>
      </c>
      <c r="AI82" t="e">
        <f>AH82/#REF!</f>
        <v>#REF!</v>
      </c>
      <c r="AJ82" t="e">
        <f>AH82/#REF!+AJ81</f>
        <v>#REF!</v>
      </c>
      <c r="AK82">
        <v>533</v>
      </c>
      <c r="AP82">
        <v>0.27</v>
      </c>
      <c r="AR82" t="s">
        <v>146</v>
      </c>
      <c r="AS82" t="s">
        <v>1499</v>
      </c>
      <c r="AX82">
        <v>0.35899999999999999</v>
      </c>
      <c r="AY82">
        <v>0.25600000000000001</v>
      </c>
      <c r="AZ82">
        <v>13751</v>
      </c>
      <c r="BA82">
        <v>19251</v>
      </c>
      <c r="BB82">
        <v>0.25600000000000001</v>
      </c>
      <c r="BC82">
        <v>19251</v>
      </c>
      <c r="BF82">
        <v>1</v>
      </c>
      <c r="BH82" s="1">
        <v>43284</v>
      </c>
      <c r="BO82" t="s">
        <v>148</v>
      </c>
    </row>
    <row r="83" spans="1:88" x14ac:dyDescent="0.25">
      <c r="A83">
        <v>8292</v>
      </c>
      <c r="B83">
        <v>2017</v>
      </c>
      <c r="C83" t="s">
        <v>491</v>
      </c>
      <c r="D83" t="s">
        <v>2116</v>
      </c>
      <c r="E83" t="str">
        <f>IFERROR(VLOOKUP(C83,final_selection_acc_ICES_ind!$C$2:$D$155,2,FALSE),"no")</f>
        <v>no</v>
      </c>
      <c r="F83" t="str">
        <f>VLOOKUP(Tabelle3[[#This Row],[FishStock]],'Export 2016'!C:F,2,FALSE)</f>
        <v>u</v>
      </c>
      <c r="G83">
        <v>1567</v>
      </c>
      <c r="H83">
        <v>169281</v>
      </c>
      <c r="I83" t="s">
        <v>138</v>
      </c>
      <c r="J83">
        <v>2012</v>
      </c>
      <c r="K83" t="s">
        <v>492</v>
      </c>
      <c r="L83" t="s">
        <v>493</v>
      </c>
      <c r="M83" t="s">
        <v>309</v>
      </c>
      <c r="O83" t="s">
        <v>1703</v>
      </c>
      <c r="S83" t="s">
        <v>1479</v>
      </c>
      <c r="AB83" t="s">
        <v>1480</v>
      </c>
      <c r="AD83" t="s">
        <v>145</v>
      </c>
      <c r="AE83">
        <v>4474</v>
      </c>
      <c r="AH83">
        <f t="shared" si="1"/>
        <v>4474</v>
      </c>
      <c r="AI83" t="e">
        <f>AH83/#REF!</f>
        <v>#REF!</v>
      </c>
      <c r="AJ83" t="e">
        <f>AH83/#REF!+AJ82</f>
        <v>#REF!</v>
      </c>
      <c r="AR83" t="s">
        <v>1481</v>
      </c>
      <c r="BJ83" t="s">
        <v>1482</v>
      </c>
      <c r="BO83" t="s">
        <v>148</v>
      </c>
    </row>
    <row r="84" spans="1:88" x14ac:dyDescent="0.25">
      <c r="A84">
        <v>9248</v>
      </c>
      <c r="B84">
        <v>2017</v>
      </c>
      <c r="C84" t="s">
        <v>1276</v>
      </c>
      <c r="D84" t="s">
        <v>2116</v>
      </c>
      <c r="E84" t="str">
        <f>IFERROR(VLOOKUP(C84,final_selection_acc_ICES_ind!$C$2:$D$155,2,FALSE),"no")</f>
        <v>no</v>
      </c>
      <c r="F84" t="str">
        <f>VLOOKUP(Tabelle3[[#This Row],[FishStock]],'Export 2016'!C:F,2,FALSE)</f>
        <v>u</v>
      </c>
      <c r="G84">
        <v>1462</v>
      </c>
      <c r="H84">
        <v>169168</v>
      </c>
      <c r="I84" t="s">
        <v>138</v>
      </c>
      <c r="J84">
        <v>2012</v>
      </c>
      <c r="K84" t="s">
        <v>1277</v>
      </c>
      <c r="L84" t="s">
        <v>1278</v>
      </c>
      <c r="M84" t="s">
        <v>699</v>
      </c>
      <c r="O84" t="s">
        <v>1704</v>
      </c>
      <c r="Y84">
        <v>2.3559999999999999</v>
      </c>
      <c r="Z84">
        <v>2.7480000000000002</v>
      </c>
      <c r="AA84">
        <v>3.14</v>
      </c>
      <c r="AB84" t="s">
        <v>1705</v>
      </c>
      <c r="AC84" t="s">
        <v>1706</v>
      </c>
      <c r="AD84" t="s">
        <v>145</v>
      </c>
      <c r="AE84">
        <v>4415</v>
      </c>
      <c r="AH84">
        <f t="shared" si="1"/>
        <v>4415</v>
      </c>
      <c r="AI84" t="e">
        <f>AH84/#REF!</f>
        <v>#REF!</v>
      </c>
      <c r="AJ84" t="e">
        <f>AH84/#REF!+AJ83</f>
        <v>#REF!</v>
      </c>
      <c r="AK84">
        <v>0</v>
      </c>
      <c r="AO84">
        <v>4.0999999999999996</v>
      </c>
      <c r="AP84">
        <v>4.7</v>
      </c>
      <c r="AQ84">
        <v>5.4</v>
      </c>
      <c r="AR84" t="s">
        <v>1707</v>
      </c>
      <c r="AS84" t="s">
        <v>1673</v>
      </c>
      <c r="BB84">
        <v>7.5</v>
      </c>
      <c r="BC84">
        <v>2.7669999999999999</v>
      </c>
      <c r="BO84" t="s">
        <v>148</v>
      </c>
    </row>
    <row r="85" spans="1:88" x14ac:dyDescent="0.25">
      <c r="A85">
        <v>9026</v>
      </c>
      <c r="B85">
        <v>2017</v>
      </c>
      <c r="C85" t="s">
        <v>680</v>
      </c>
      <c r="D85" t="s">
        <v>2116</v>
      </c>
      <c r="E85" t="str">
        <f>IFERROR(VLOOKUP(C85,final_selection_acc_ICES_ind!$C$2:$D$155,2,FALSE),"no")</f>
        <v>x</v>
      </c>
      <c r="F85" t="str">
        <f>VLOOKUP(Tabelle3[[#This Row],[FishStock]],'Export 2016'!C:F,2,FALSE)</f>
        <v>u</v>
      </c>
      <c r="G85">
        <v>1484</v>
      </c>
      <c r="H85">
        <v>169272</v>
      </c>
      <c r="I85" t="s">
        <v>138</v>
      </c>
      <c r="J85">
        <v>2012</v>
      </c>
      <c r="K85" t="s">
        <v>1708</v>
      </c>
      <c r="L85" t="s">
        <v>630</v>
      </c>
      <c r="M85" t="s">
        <v>275</v>
      </c>
      <c r="O85" t="s">
        <v>1709</v>
      </c>
      <c r="Q85">
        <v>12946</v>
      </c>
      <c r="S85" t="s">
        <v>143</v>
      </c>
      <c r="T85" t="s">
        <v>13</v>
      </c>
      <c r="V85">
        <v>16763</v>
      </c>
      <c r="Z85">
        <v>14261</v>
      </c>
      <c r="AB85" t="s">
        <v>144</v>
      </c>
      <c r="AC85" t="s">
        <v>145</v>
      </c>
      <c r="AD85" t="s">
        <v>145</v>
      </c>
      <c r="AE85">
        <v>4321</v>
      </c>
      <c r="AH85">
        <f t="shared" si="1"/>
        <v>4321</v>
      </c>
      <c r="AI85" t="e">
        <f>AH85/#REF!</f>
        <v>#REF!</v>
      </c>
      <c r="AJ85" t="e">
        <f>AH85/#REF!+AJ84</f>
        <v>#REF!</v>
      </c>
      <c r="AP85">
        <v>0.46820000000000001</v>
      </c>
      <c r="AR85" t="s">
        <v>1710</v>
      </c>
      <c r="AX85">
        <v>0.6</v>
      </c>
      <c r="AY85">
        <v>0.43</v>
      </c>
      <c r="AZ85">
        <v>7600</v>
      </c>
      <c r="BA85">
        <v>10600</v>
      </c>
      <c r="BB85">
        <v>0.33</v>
      </c>
      <c r="BC85">
        <v>10600</v>
      </c>
      <c r="BF85">
        <v>2</v>
      </c>
      <c r="BO85" t="s">
        <v>148</v>
      </c>
    </row>
    <row r="86" spans="1:88" x14ac:dyDescent="0.25">
      <c r="A86">
        <v>8691</v>
      </c>
      <c r="B86">
        <v>2017</v>
      </c>
      <c r="C86" t="s">
        <v>1711</v>
      </c>
      <c r="D86" t="s">
        <v>2116</v>
      </c>
      <c r="E86" t="str">
        <f>IFERROR(VLOOKUP(C86,final_selection_acc_ICES_ind!$C$2:$D$155,2,FALSE),"no")</f>
        <v>no</v>
      </c>
      <c r="F86" t="str">
        <f>VLOOKUP(Tabelle3[[#This Row],[FishStock]],'Export 2016'!C:F,2,FALSE)</f>
        <v>u</v>
      </c>
      <c r="G86">
        <v>1338</v>
      </c>
      <c r="H86">
        <v>169100</v>
      </c>
      <c r="I86" t="s">
        <v>138</v>
      </c>
      <c r="J86">
        <v>2012</v>
      </c>
      <c r="K86" t="s">
        <v>1712</v>
      </c>
      <c r="L86" t="s">
        <v>970</v>
      </c>
      <c r="M86" t="s">
        <v>780</v>
      </c>
      <c r="O86" t="s">
        <v>1713</v>
      </c>
      <c r="S86" t="s">
        <v>1539</v>
      </c>
      <c r="T86" t="s">
        <v>13</v>
      </c>
      <c r="Z86">
        <v>2.9690901269999999</v>
      </c>
      <c r="AB86" t="s">
        <v>1551</v>
      </c>
      <c r="AC86" t="s">
        <v>1552</v>
      </c>
      <c r="AD86" t="s">
        <v>145</v>
      </c>
      <c r="AE86">
        <v>2242</v>
      </c>
      <c r="AG86">
        <v>4143</v>
      </c>
      <c r="AH86">
        <f t="shared" si="1"/>
        <v>4143</v>
      </c>
      <c r="AI86" t="e">
        <f>AH86/#REF!</f>
        <v>#REF!</v>
      </c>
      <c r="AJ86" t="e">
        <f>AH86/#REF!+AJ85</f>
        <v>#REF!</v>
      </c>
      <c r="AK86">
        <v>1899</v>
      </c>
      <c r="BO86" t="s">
        <v>148</v>
      </c>
    </row>
    <row r="87" spans="1:88" x14ac:dyDescent="0.25">
      <c r="A87">
        <v>9253</v>
      </c>
      <c r="B87">
        <v>2017</v>
      </c>
      <c r="C87" t="s">
        <v>1375</v>
      </c>
      <c r="D87" t="s">
        <v>2116</v>
      </c>
      <c r="E87" t="str">
        <f>IFERROR(VLOOKUP(C87,final_selection_acc_ICES_ind!$C$2:$D$155,2,FALSE),"no")</f>
        <v>no</v>
      </c>
      <c r="F87" t="str">
        <f>VLOOKUP(Tabelle3[[#This Row],[FishStock]],'Export 2016'!C:F,2,FALSE)</f>
        <v>u</v>
      </c>
      <c r="G87">
        <v>1388</v>
      </c>
      <c r="H87">
        <v>169147</v>
      </c>
      <c r="I87" t="s">
        <v>138</v>
      </c>
      <c r="J87">
        <v>2012</v>
      </c>
      <c r="K87" t="s">
        <v>1376</v>
      </c>
      <c r="L87" t="s">
        <v>801</v>
      </c>
      <c r="M87" t="s">
        <v>699</v>
      </c>
      <c r="O87" t="s">
        <v>1714</v>
      </c>
      <c r="S87" t="s">
        <v>1537</v>
      </c>
      <c r="T87" t="s">
        <v>1538</v>
      </c>
      <c r="Y87">
        <v>734</v>
      </c>
      <c r="Z87">
        <v>919</v>
      </c>
      <c r="AA87">
        <v>1104</v>
      </c>
      <c r="AB87" t="s">
        <v>1666</v>
      </c>
      <c r="AC87" t="s">
        <v>1667</v>
      </c>
      <c r="AD87" t="s">
        <v>145</v>
      </c>
      <c r="AE87">
        <v>3989</v>
      </c>
      <c r="AG87">
        <v>4134</v>
      </c>
      <c r="AH87">
        <f t="shared" si="1"/>
        <v>4134</v>
      </c>
      <c r="AI87" t="e">
        <f>AH87/#REF!</f>
        <v>#REF!</v>
      </c>
      <c r="AJ87" t="e">
        <f>AH87/#REF!+AJ86</f>
        <v>#REF!</v>
      </c>
      <c r="AK87">
        <v>145</v>
      </c>
      <c r="AP87">
        <v>15.8</v>
      </c>
      <c r="AR87" t="s">
        <v>1523</v>
      </c>
      <c r="AS87" t="s">
        <v>1673</v>
      </c>
      <c r="BB87">
        <v>11.7</v>
      </c>
      <c r="BC87">
        <v>1020</v>
      </c>
      <c r="BO87" t="s">
        <v>148</v>
      </c>
    </row>
    <row r="88" spans="1:88" x14ac:dyDescent="0.25">
      <c r="A88">
        <v>9207</v>
      </c>
      <c r="B88">
        <v>2017</v>
      </c>
      <c r="C88" t="s">
        <v>1020</v>
      </c>
      <c r="D88" t="s">
        <v>2116</v>
      </c>
      <c r="E88" t="str">
        <f>IFERROR(VLOOKUP(C88,final_selection_acc_ICES_ind!$C$2:$D$155,2,FALSE),"no")</f>
        <v>x</v>
      </c>
      <c r="F88" t="str">
        <f>VLOOKUP(Tabelle3[[#This Row],[FishStock]],'Export 2016'!C:F,2,FALSE)</f>
        <v>u</v>
      </c>
      <c r="G88">
        <v>1518</v>
      </c>
      <c r="H88">
        <v>169069</v>
      </c>
      <c r="I88" t="s">
        <v>138</v>
      </c>
      <c r="J88">
        <v>2012</v>
      </c>
      <c r="K88" t="s">
        <v>1021</v>
      </c>
      <c r="L88" t="s">
        <v>1022</v>
      </c>
      <c r="M88" t="s">
        <v>631</v>
      </c>
      <c r="O88" t="s">
        <v>1715</v>
      </c>
      <c r="P88">
        <v>290.97899999999998</v>
      </c>
      <c r="Q88">
        <v>977.36300000000006</v>
      </c>
      <c r="R88">
        <v>1663.7470000000001</v>
      </c>
      <c r="S88" t="s">
        <v>143</v>
      </c>
      <c r="T88" t="s">
        <v>13</v>
      </c>
      <c r="V88">
        <v>23317.4</v>
      </c>
      <c r="Y88">
        <v>13574.66</v>
      </c>
      <c r="Z88">
        <v>17006.900000000001</v>
      </c>
      <c r="AA88">
        <v>20439.14</v>
      </c>
      <c r="AB88" t="s">
        <v>144</v>
      </c>
      <c r="AC88" t="s">
        <v>145</v>
      </c>
      <c r="AD88" t="s">
        <v>145</v>
      </c>
      <c r="AE88">
        <v>3987</v>
      </c>
      <c r="AH88">
        <f t="shared" si="1"/>
        <v>3987</v>
      </c>
      <c r="AI88" t="e">
        <f>AH88/#REF!</f>
        <v>#REF!</v>
      </c>
      <c r="AJ88" t="e">
        <f>AH88/#REF!+AJ87</f>
        <v>#REF!</v>
      </c>
      <c r="AO88">
        <v>0.21490525604761701</v>
      </c>
      <c r="AP88">
        <v>0.27576257142857102</v>
      </c>
      <c r="AQ88">
        <v>0.33661988680952598</v>
      </c>
      <c r="AR88" t="s">
        <v>146</v>
      </c>
      <c r="AZ88">
        <v>8075</v>
      </c>
      <c r="BA88">
        <v>12673</v>
      </c>
      <c r="BC88">
        <v>12673</v>
      </c>
      <c r="BF88">
        <v>0</v>
      </c>
      <c r="BH88" s="1">
        <v>43409</v>
      </c>
      <c r="BO88" t="s">
        <v>148</v>
      </c>
      <c r="CE88">
        <v>3987</v>
      </c>
      <c r="CF88" t="s">
        <v>545</v>
      </c>
      <c r="CG88" t="s">
        <v>145</v>
      </c>
      <c r="CH88">
        <v>1501</v>
      </c>
      <c r="CI88" t="s">
        <v>1026</v>
      </c>
      <c r="CJ88" t="s">
        <v>145</v>
      </c>
    </row>
    <row r="89" spans="1:88" x14ac:dyDescent="0.25">
      <c r="A89">
        <v>8414</v>
      </c>
      <c r="B89">
        <v>2017</v>
      </c>
      <c r="C89" t="s">
        <v>1716</v>
      </c>
      <c r="D89" t="s">
        <v>2116</v>
      </c>
      <c r="E89" t="str">
        <f>IFERROR(VLOOKUP(C89,final_selection_acc_ICES_ind!$C$2:$D$155,2,FALSE),"no")</f>
        <v>no</v>
      </c>
      <c r="F89" t="str">
        <f>VLOOKUP(Tabelle3[[#This Row],[FishStock]],'Export 2016'!C:F,2,FALSE)</f>
        <v>u</v>
      </c>
      <c r="G89">
        <v>1527</v>
      </c>
      <c r="H89">
        <v>169098</v>
      </c>
      <c r="I89" t="s">
        <v>138</v>
      </c>
      <c r="J89">
        <v>2012</v>
      </c>
      <c r="K89" t="s">
        <v>1717</v>
      </c>
      <c r="L89" t="s">
        <v>315</v>
      </c>
      <c r="M89" t="s">
        <v>780</v>
      </c>
      <c r="O89" t="s">
        <v>1718</v>
      </c>
      <c r="Z89">
        <v>168.529882870215</v>
      </c>
      <c r="AB89" t="s">
        <v>1551</v>
      </c>
      <c r="AC89" t="s">
        <v>1552</v>
      </c>
      <c r="AD89" t="s">
        <v>145</v>
      </c>
      <c r="AE89">
        <v>3958.88978</v>
      </c>
      <c r="AH89">
        <f t="shared" si="1"/>
        <v>3958.88978</v>
      </c>
      <c r="AI89" t="e">
        <f>AH89/#REF!</f>
        <v>#REF!</v>
      </c>
      <c r="AJ89" t="e">
        <f>AH89/#REF!+AJ88</f>
        <v>#REF!</v>
      </c>
      <c r="AR89" t="s">
        <v>146</v>
      </c>
      <c r="AS89" t="s">
        <v>1499</v>
      </c>
      <c r="BO89" t="s">
        <v>148</v>
      </c>
    </row>
    <row r="90" spans="1:88" x14ac:dyDescent="0.25">
      <c r="A90">
        <v>8668</v>
      </c>
      <c r="B90">
        <v>2017</v>
      </c>
      <c r="C90" t="s">
        <v>1719</v>
      </c>
      <c r="D90" t="s">
        <v>2116</v>
      </c>
      <c r="E90" t="str">
        <f>IFERROR(VLOOKUP(C90,final_selection_acc_ICES_ind!$C$2:$D$155,2,FALSE),"no")</f>
        <v>no</v>
      </c>
      <c r="F90" t="str">
        <f>VLOOKUP(Tabelle3[[#This Row],[FishStock]],'Export 2016'!C:F,2,FALSE)</f>
        <v>u</v>
      </c>
      <c r="G90">
        <v>1431</v>
      </c>
      <c r="H90">
        <v>169233</v>
      </c>
      <c r="I90" t="s">
        <v>138</v>
      </c>
      <c r="J90">
        <v>2012</v>
      </c>
      <c r="K90" t="s">
        <v>1720</v>
      </c>
      <c r="L90" t="s">
        <v>1721</v>
      </c>
      <c r="M90" t="s">
        <v>384</v>
      </c>
      <c r="O90" t="s">
        <v>1722</v>
      </c>
      <c r="AC90" t="s">
        <v>1539</v>
      </c>
      <c r="AD90" t="s">
        <v>145</v>
      </c>
      <c r="AE90">
        <v>3822</v>
      </c>
      <c r="AH90">
        <f t="shared" si="1"/>
        <v>3822</v>
      </c>
      <c r="AI90" t="e">
        <f>AH90/#REF!</f>
        <v>#REF!</v>
      </c>
      <c r="AJ90" t="e">
        <f>AH90/#REF!+AJ89</f>
        <v>#REF!</v>
      </c>
      <c r="BO90" t="s">
        <v>148</v>
      </c>
    </row>
    <row r="91" spans="1:88" x14ac:dyDescent="0.25">
      <c r="A91">
        <v>9107</v>
      </c>
      <c r="B91">
        <v>2017</v>
      </c>
      <c r="C91" t="s">
        <v>1723</v>
      </c>
      <c r="D91" t="s">
        <v>2116</v>
      </c>
      <c r="E91" t="str">
        <f>IFERROR(VLOOKUP(C91,final_selection_acc_ICES_ind!$C$2:$D$155,2,FALSE),"no")</f>
        <v>no</v>
      </c>
      <c r="F91" t="str">
        <f>VLOOKUP(Tabelle3[[#This Row],[FishStock]],'Export 2016'!C:F,2,FALSE)</f>
        <v>u</v>
      </c>
      <c r="G91">
        <v>1547</v>
      </c>
      <c r="H91">
        <v>169107</v>
      </c>
      <c r="I91" t="s">
        <v>138</v>
      </c>
      <c r="J91">
        <v>2012</v>
      </c>
      <c r="K91" t="s">
        <v>1724</v>
      </c>
      <c r="L91" t="s">
        <v>1725</v>
      </c>
      <c r="M91" t="s">
        <v>1726</v>
      </c>
      <c r="O91" t="s">
        <v>1727</v>
      </c>
      <c r="S91" t="s">
        <v>1537</v>
      </c>
      <c r="T91" t="s">
        <v>1538</v>
      </c>
      <c r="AB91" t="s">
        <v>1728</v>
      </c>
      <c r="AC91" t="s">
        <v>1537</v>
      </c>
      <c r="AD91" t="s">
        <v>145</v>
      </c>
      <c r="AE91">
        <v>3765</v>
      </c>
      <c r="AH91">
        <f t="shared" si="1"/>
        <v>3765</v>
      </c>
      <c r="AI91" t="e">
        <f>AH91/#REF!</f>
        <v>#REF!</v>
      </c>
      <c r="AJ91" t="e">
        <f>AH91/#REF!+AJ90</f>
        <v>#REF!</v>
      </c>
      <c r="AR91" t="s">
        <v>1598</v>
      </c>
      <c r="AS91" t="s">
        <v>1537</v>
      </c>
      <c r="BO91" t="s">
        <v>148</v>
      </c>
    </row>
    <row r="92" spans="1:88" x14ac:dyDescent="0.25">
      <c r="A92">
        <v>9252</v>
      </c>
      <c r="B92">
        <v>2017</v>
      </c>
      <c r="C92" t="s">
        <v>1370</v>
      </c>
      <c r="D92" t="s">
        <v>2116</v>
      </c>
      <c r="E92" t="str">
        <f>IFERROR(VLOOKUP(C92,final_selection_acc_ICES_ind!$C$2:$D$155,2,FALSE),"no")</f>
        <v>no</v>
      </c>
      <c r="F92" t="str">
        <f>VLOOKUP(Tabelle3[[#This Row],[FishStock]],'Export 2016'!C:F,2,FALSE)</f>
        <v>u</v>
      </c>
      <c r="G92">
        <v>1387</v>
      </c>
      <c r="H92">
        <v>169146</v>
      </c>
      <c r="I92" t="s">
        <v>138</v>
      </c>
      <c r="J92">
        <v>2012</v>
      </c>
      <c r="K92" t="s">
        <v>1371</v>
      </c>
      <c r="L92" t="s">
        <v>801</v>
      </c>
      <c r="M92" t="s">
        <v>699</v>
      </c>
      <c r="O92" t="s">
        <v>1729</v>
      </c>
      <c r="S92" t="s">
        <v>1537</v>
      </c>
      <c r="T92" t="s">
        <v>1538</v>
      </c>
      <c r="Y92">
        <v>710</v>
      </c>
      <c r="Z92">
        <v>891</v>
      </c>
      <c r="AA92">
        <v>1072</v>
      </c>
      <c r="AB92" t="s">
        <v>1666</v>
      </c>
      <c r="AC92" t="s">
        <v>1667</v>
      </c>
      <c r="AD92" t="s">
        <v>145</v>
      </c>
      <c r="AE92">
        <v>3542</v>
      </c>
      <c r="AG92">
        <v>3755</v>
      </c>
      <c r="AH92">
        <f t="shared" si="1"/>
        <v>3755</v>
      </c>
      <c r="AI92" t="e">
        <f>AH92/#REF!</f>
        <v>#REF!</v>
      </c>
      <c r="AJ92" t="e">
        <f>AH92/#REF!+AJ91</f>
        <v>#REF!</v>
      </c>
      <c r="AK92">
        <v>213</v>
      </c>
      <c r="AP92">
        <v>18.7</v>
      </c>
      <c r="AR92" t="s">
        <v>1523</v>
      </c>
      <c r="AS92" t="s">
        <v>1673</v>
      </c>
      <c r="BB92">
        <v>10.8</v>
      </c>
      <c r="BC92">
        <v>540</v>
      </c>
      <c r="BO92" t="s">
        <v>148</v>
      </c>
    </row>
    <row r="93" spans="1:88" x14ac:dyDescent="0.25">
      <c r="A93">
        <v>9228</v>
      </c>
      <c r="B93">
        <v>2017</v>
      </c>
      <c r="C93" t="s">
        <v>1383</v>
      </c>
      <c r="D93" t="s">
        <v>2116</v>
      </c>
      <c r="E93" t="str">
        <f>IFERROR(VLOOKUP(C93,final_selection_acc_ICES_ind!$C$2:$D$155,2,FALSE),"no")</f>
        <v>no</v>
      </c>
      <c r="F93" t="str">
        <f>VLOOKUP(Tabelle3[[#This Row],[FishStock]],'Export 2016'!C:F,2,FALSE)</f>
        <v>u</v>
      </c>
      <c r="G93">
        <v>1451</v>
      </c>
      <c r="H93">
        <v>169156</v>
      </c>
      <c r="I93" t="s">
        <v>138</v>
      </c>
      <c r="J93">
        <v>2012</v>
      </c>
      <c r="K93" t="s">
        <v>1730</v>
      </c>
      <c r="L93" t="s">
        <v>630</v>
      </c>
      <c r="M93" t="s">
        <v>699</v>
      </c>
      <c r="O93" t="s">
        <v>1731</v>
      </c>
      <c r="AB93" t="s">
        <v>1643</v>
      </c>
      <c r="AC93" t="s">
        <v>1667</v>
      </c>
      <c r="AD93" t="s">
        <v>145</v>
      </c>
      <c r="AE93">
        <v>2519.9635127434799</v>
      </c>
      <c r="AG93">
        <v>3532.1587543210499</v>
      </c>
      <c r="AH93">
        <f t="shared" si="1"/>
        <v>3532.1587543210499</v>
      </c>
      <c r="AI93" t="e">
        <f>AH93/#REF!</f>
        <v>#REF!</v>
      </c>
      <c r="AJ93" t="e">
        <f>AH93/#REF!+AJ92</f>
        <v>#REF!</v>
      </c>
      <c r="AK93">
        <v>1012.19524157757</v>
      </c>
      <c r="AR93" t="s">
        <v>1523</v>
      </c>
      <c r="AS93" t="s">
        <v>1673</v>
      </c>
      <c r="BB93">
        <v>7.7</v>
      </c>
      <c r="BO93" t="s">
        <v>148</v>
      </c>
    </row>
    <row r="94" spans="1:88" x14ac:dyDescent="0.25">
      <c r="A94">
        <v>8937</v>
      </c>
      <c r="B94">
        <v>2017</v>
      </c>
      <c r="C94" t="s">
        <v>1732</v>
      </c>
      <c r="D94" t="s">
        <v>2116</v>
      </c>
      <c r="E94" t="str">
        <f>IFERROR(VLOOKUP(C94,final_selection_acc_ICES_ind!$C$2:$D$155,2,FALSE),"no")</f>
        <v>no</v>
      </c>
      <c r="F94" t="str">
        <f>VLOOKUP(Tabelle3[[#This Row],[FishStock]],'Export 2016'!C:F,2,FALSE)</f>
        <v>u</v>
      </c>
      <c r="G94">
        <v>1497</v>
      </c>
      <c r="H94">
        <v>169290</v>
      </c>
      <c r="I94" t="s">
        <v>138</v>
      </c>
      <c r="J94">
        <v>2012</v>
      </c>
      <c r="K94" t="s">
        <v>1733</v>
      </c>
      <c r="L94" t="s">
        <v>573</v>
      </c>
      <c r="M94" t="s">
        <v>1734</v>
      </c>
      <c r="O94" t="s">
        <v>1735</v>
      </c>
      <c r="S94" t="s">
        <v>1736</v>
      </c>
      <c r="T94" t="s">
        <v>973</v>
      </c>
      <c r="Z94">
        <v>1.1950407189100101</v>
      </c>
      <c r="AB94" t="s">
        <v>1643</v>
      </c>
      <c r="AC94" t="s">
        <v>1539</v>
      </c>
      <c r="AD94" t="s">
        <v>145</v>
      </c>
      <c r="AE94">
        <v>3344.54909</v>
      </c>
      <c r="AH94">
        <f t="shared" si="1"/>
        <v>3344.54909</v>
      </c>
      <c r="AI94" t="e">
        <f>AH94/#REF!</f>
        <v>#REF!</v>
      </c>
      <c r="AJ94" t="e">
        <f>AH94/#REF!+AJ93</f>
        <v>#REF!</v>
      </c>
      <c r="BO94" t="s">
        <v>148</v>
      </c>
    </row>
    <row r="95" spans="1:88" x14ac:dyDescent="0.25">
      <c r="A95">
        <v>8611</v>
      </c>
      <c r="B95">
        <v>2017</v>
      </c>
      <c r="C95" t="s">
        <v>894</v>
      </c>
      <c r="D95" t="s">
        <v>2116</v>
      </c>
      <c r="E95" t="str">
        <f>IFERROR(VLOOKUP(C95,final_selection_acc_ICES_ind!$C$2:$D$155,2,FALSE),"no")</f>
        <v>x</v>
      </c>
      <c r="F95" t="str">
        <f>VLOOKUP(Tabelle3[[#This Row],[FishStock]],'Export 2016'!C:F,2,FALSE)</f>
        <v>u</v>
      </c>
      <c r="G95">
        <v>1395</v>
      </c>
      <c r="H95">
        <v>169180</v>
      </c>
      <c r="I95" t="s">
        <v>138</v>
      </c>
      <c r="J95">
        <v>2012</v>
      </c>
      <c r="K95" t="s">
        <v>1737</v>
      </c>
      <c r="L95" t="s">
        <v>1738</v>
      </c>
      <c r="M95" t="s">
        <v>332</v>
      </c>
      <c r="O95" t="s">
        <v>1739</v>
      </c>
      <c r="P95">
        <v>27581</v>
      </c>
      <c r="Q95">
        <v>35277</v>
      </c>
      <c r="R95">
        <v>45121</v>
      </c>
      <c r="S95" t="s">
        <v>143</v>
      </c>
      <c r="T95" t="s">
        <v>13</v>
      </c>
      <c r="U95">
        <v>7242</v>
      </c>
      <c r="V95">
        <v>9370</v>
      </c>
      <c r="W95">
        <v>12123</v>
      </c>
      <c r="Y95">
        <v>4834</v>
      </c>
      <c r="Z95">
        <v>6475</v>
      </c>
      <c r="AA95">
        <v>8673</v>
      </c>
      <c r="AB95" t="s">
        <v>144</v>
      </c>
      <c r="AC95" t="s">
        <v>145</v>
      </c>
      <c r="AD95" t="s">
        <v>145</v>
      </c>
      <c r="AE95">
        <v>1845.0350000000001</v>
      </c>
      <c r="AG95">
        <v>3195.9279999999999</v>
      </c>
      <c r="AH95">
        <f t="shared" si="1"/>
        <v>3195.9279999999999</v>
      </c>
      <c r="AI95" t="e">
        <f>AH95/#REF!</f>
        <v>#REF!</v>
      </c>
      <c r="AJ95" t="e">
        <f>AH95/#REF!+AJ94</f>
        <v>#REF!</v>
      </c>
      <c r="AK95">
        <v>1350.893</v>
      </c>
      <c r="AO95">
        <v>0.21</v>
      </c>
      <c r="AP95">
        <v>0.38300000000000001</v>
      </c>
      <c r="AQ95">
        <v>0.7</v>
      </c>
      <c r="AR95" t="s">
        <v>146</v>
      </c>
      <c r="AS95" t="s">
        <v>1499</v>
      </c>
      <c r="AX95">
        <v>1.01</v>
      </c>
      <c r="AY95">
        <v>0.69</v>
      </c>
      <c r="AZ95">
        <v>4077</v>
      </c>
      <c r="BA95">
        <v>5550</v>
      </c>
      <c r="BB95">
        <v>0.37</v>
      </c>
      <c r="BC95">
        <v>5550</v>
      </c>
      <c r="BF95">
        <v>1</v>
      </c>
      <c r="BH95" s="1">
        <v>43223</v>
      </c>
      <c r="BO95" t="s">
        <v>148</v>
      </c>
    </row>
    <row r="96" spans="1:88" x14ac:dyDescent="0.25">
      <c r="A96">
        <v>8877</v>
      </c>
      <c r="B96">
        <v>2017</v>
      </c>
      <c r="C96" t="s">
        <v>829</v>
      </c>
      <c r="D96" t="s">
        <v>2116</v>
      </c>
      <c r="E96" t="str">
        <f>IFERROR(VLOOKUP(C96,final_selection_acc_ICES_ind!$C$2:$D$155,2,FALSE),"no")</f>
        <v>x</v>
      </c>
      <c r="F96" t="str">
        <f>VLOOKUP(Tabelle3[[#This Row],[FishStock]],'Export 2016'!C:F,2,FALSE)</f>
        <v>u</v>
      </c>
      <c r="G96">
        <v>1381</v>
      </c>
      <c r="H96">
        <v>169138</v>
      </c>
      <c r="I96" t="s">
        <v>138</v>
      </c>
      <c r="J96">
        <v>2012</v>
      </c>
      <c r="K96" t="s">
        <v>830</v>
      </c>
      <c r="L96" t="s">
        <v>831</v>
      </c>
      <c r="M96" t="s">
        <v>832</v>
      </c>
      <c r="O96" t="s">
        <v>1740</v>
      </c>
      <c r="Y96">
        <v>1.0306866373322101</v>
      </c>
      <c r="Z96">
        <v>1.59085070056875</v>
      </c>
      <c r="AA96">
        <v>2.1581843656391899</v>
      </c>
      <c r="AB96" t="s">
        <v>334</v>
      </c>
      <c r="AD96" t="s">
        <v>145</v>
      </c>
      <c r="AE96">
        <v>2545</v>
      </c>
      <c r="AG96">
        <v>3186</v>
      </c>
      <c r="AH96">
        <f t="shared" si="1"/>
        <v>3186</v>
      </c>
      <c r="AI96" t="e">
        <f>AH96/#REF!</f>
        <v>#REF!</v>
      </c>
      <c r="AJ96" t="e">
        <f>AH96/#REF!+AJ95</f>
        <v>#REF!</v>
      </c>
      <c r="AO96">
        <v>0.253926716210924</v>
      </c>
      <c r="AP96">
        <v>0.41939394385421802</v>
      </c>
      <c r="AQ96">
        <v>0.65610573155472096</v>
      </c>
      <c r="AR96" t="s">
        <v>241</v>
      </c>
      <c r="AZ96">
        <v>0.3</v>
      </c>
      <c r="BA96">
        <v>0.5</v>
      </c>
      <c r="BB96">
        <v>1</v>
      </c>
      <c r="BC96">
        <v>0.5</v>
      </c>
      <c r="BO96" t="s">
        <v>148</v>
      </c>
    </row>
    <row r="97" spans="1:94" x14ac:dyDescent="0.25">
      <c r="A97">
        <v>8949</v>
      </c>
      <c r="B97">
        <v>2017</v>
      </c>
      <c r="C97" t="s">
        <v>931</v>
      </c>
      <c r="D97" t="s">
        <v>2116</v>
      </c>
      <c r="E97" t="str">
        <f>IFERROR(VLOOKUP(C97,final_selection_acc_ICES_ind!$C$2:$D$155,2,FALSE),"no")</f>
        <v>x</v>
      </c>
      <c r="F97" t="str">
        <f>VLOOKUP(Tabelle3[[#This Row],[FishStock]],'Export 2016'!C:F,2,FALSE)</f>
        <v>u</v>
      </c>
      <c r="G97">
        <v>1401</v>
      </c>
      <c r="H97">
        <v>169186</v>
      </c>
      <c r="I97" t="s">
        <v>138</v>
      </c>
      <c r="J97">
        <v>2012</v>
      </c>
      <c r="K97" t="s">
        <v>932</v>
      </c>
      <c r="L97" t="s">
        <v>933</v>
      </c>
      <c r="M97" t="s">
        <v>332</v>
      </c>
      <c r="O97" t="s">
        <v>1741</v>
      </c>
      <c r="P97">
        <v>98009.53</v>
      </c>
      <c r="Q97">
        <v>120358</v>
      </c>
      <c r="R97">
        <v>147735.67999999999</v>
      </c>
      <c r="S97" t="s">
        <v>143</v>
      </c>
      <c r="T97" t="s">
        <v>13</v>
      </c>
      <c r="Y97">
        <v>29621.4</v>
      </c>
      <c r="Z97">
        <v>37292</v>
      </c>
      <c r="AA97">
        <v>44962.6</v>
      </c>
      <c r="AB97" t="s">
        <v>144</v>
      </c>
      <c r="AC97" t="s">
        <v>145</v>
      </c>
      <c r="AD97" t="s">
        <v>145</v>
      </c>
      <c r="AE97">
        <v>3178.4520000000002</v>
      </c>
      <c r="AG97">
        <v>3178.4520000000002</v>
      </c>
      <c r="AH97">
        <f t="shared" si="1"/>
        <v>3178.4520000000002</v>
      </c>
      <c r="AI97" t="e">
        <f>AH97/#REF!</f>
        <v>#REF!</v>
      </c>
      <c r="AJ97" t="e">
        <f>AH97/#REF!+AJ96</f>
        <v>#REF!</v>
      </c>
      <c r="AK97">
        <v>3043.3622999999998</v>
      </c>
      <c r="AO97">
        <v>0.100648</v>
      </c>
      <c r="AP97">
        <v>0.13455</v>
      </c>
      <c r="AQ97">
        <v>0.16845199999999999</v>
      </c>
      <c r="AR97" t="s">
        <v>146</v>
      </c>
      <c r="AS97" t="s">
        <v>1499</v>
      </c>
      <c r="AX97">
        <v>0.5</v>
      </c>
      <c r="AY97">
        <v>0.36</v>
      </c>
      <c r="AZ97">
        <v>18448</v>
      </c>
      <c r="BA97">
        <v>25826</v>
      </c>
      <c r="BB97">
        <v>0.25</v>
      </c>
      <c r="BC97">
        <v>25826</v>
      </c>
      <c r="BF97">
        <v>1</v>
      </c>
      <c r="BH97" s="1">
        <v>43254</v>
      </c>
      <c r="BO97" t="s">
        <v>148</v>
      </c>
    </row>
    <row r="98" spans="1:94" x14ac:dyDescent="0.25">
      <c r="A98">
        <v>8975</v>
      </c>
      <c r="B98">
        <v>2017</v>
      </c>
      <c r="C98" t="s">
        <v>954</v>
      </c>
      <c r="D98" t="s">
        <v>2116</v>
      </c>
      <c r="E98" t="str">
        <f>IFERROR(VLOOKUP(C98,final_selection_acc_ICES_ind!$C$2:$D$155,2,FALSE),"no")</f>
        <v>no</v>
      </c>
      <c r="F98" t="str">
        <f>VLOOKUP(Tabelle3[[#This Row],[FishStock]],'Export 2016'!C:F,2,FALSE)</f>
        <v>u</v>
      </c>
      <c r="G98">
        <v>1376</v>
      </c>
      <c r="H98">
        <v>169132</v>
      </c>
      <c r="I98" t="s">
        <v>138</v>
      </c>
      <c r="J98">
        <v>2012</v>
      </c>
      <c r="K98" t="s">
        <v>955</v>
      </c>
      <c r="L98" t="s">
        <v>439</v>
      </c>
      <c r="M98" t="s">
        <v>956</v>
      </c>
      <c r="O98" t="s">
        <v>1742</v>
      </c>
      <c r="Z98">
        <v>1.895</v>
      </c>
      <c r="AB98" t="s">
        <v>1551</v>
      </c>
      <c r="AC98" t="s">
        <v>1552</v>
      </c>
      <c r="AD98" t="s">
        <v>145</v>
      </c>
      <c r="AE98">
        <v>2959</v>
      </c>
      <c r="AH98">
        <f t="shared" si="1"/>
        <v>2959</v>
      </c>
      <c r="AI98" t="e">
        <f>AH98/#REF!</f>
        <v>#REF!</v>
      </c>
      <c r="AJ98" t="e">
        <f>AH98/#REF!+AJ97</f>
        <v>#REF!</v>
      </c>
      <c r="BO98" t="s">
        <v>148</v>
      </c>
    </row>
    <row r="99" spans="1:94" x14ac:dyDescent="0.25">
      <c r="A99">
        <v>9260</v>
      </c>
      <c r="B99">
        <v>2017</v>
      </c>
      <c r="C99" t="s">
        <v>404</v>
      </c>
      <c r="D99" t="s">
        <v>2116</v>
      </c>
      <c r="E99" t="str">
        <f>IFERROR(VLOOKUP(C99,final_selection_acc_ICES_ind!$C$2:$D$155,2,FALSE),"no")</f>
        <v>no</v>
      </c>
      <c r="F99" t="str">
        <f>VLOOKUP(Tabelle3[[#This Row],[FishStock]],'Export 2016'!C:F,2,FALSE)</f>
        <v>u</v>
      </c>
      <c r="G99">
        <v>1500</v>
      </c>
      <c r="H99">
        <v>169295</v>
      </c>
      <c r="I99" t="s">
        <v>347</v>
      </c>
      <c r="J99">
        <v>2012</v>
      </c>
      <c r="K99" t="s">
        <v>405</v>
      </c>
      <c r="L99" t="s">
        <v>388</v>
      </c>
      <c r="M99" t="s">
        <v>406</v>
      </c>
      <c r="Q99">
        <v>0.81085159288125197</v>
      </c>
      <c r="S99" t="s">
        <v>1479</v>
      </c>
      <c r="T99" t="s">
        <v>13</v>
      </c>
      <c r="Z99">
        <v>1.02965765566159</v>
      </c>
      <c r="AB99" t="s">
        <v>1480</v>
      </c>
      <c r="AD99" t="s">
        <v>145</v>
      </c>
      <c r="AE99">
        <v>2914</v>
      </c>
      <c r="AH99">
        <f t="shared" si="1"/>
        <v>2914</v>
      </c>
      <c r="AI99" t="e">
        <f>AH99/#REF!</f>
        <v>#REF!</v>
      </c>
      <c r="AJ99" t="e">
        <f>AH99/#REF!+AJ98</f>
        <v>#REF!</v>
      </c>
      <c r="AP99">
        <v>0.63359642510969705</v>
      </c>
      <c r="AR99" t="s">
        <v>1481</v>
      </c>
      <c r="BF99">
        <v>1</v>
      </c>
      <c r="BH99" s="1">
        <v>43253</v>
      </c>
      <c r="BJ99" t="s">
        <v>1482</v>
      </c>
      <c r="BO99" t="s">
        <v>148</v>
      </c>
    </row>
    <row r="100" spans="1:94" x14ac:dyDescent="0.25">
      <c r="A100">
        <v>9117</v>
      </c>
      <c r="B100">
        <v>2017</v>
      </c>
      <c r="C100" t="s">
        <v>1743</v>
      </c>
      <c r="D100" t="s">
        <v>2116</v>
      </c>
      <c r="E100" t="str">
        <f>IFERROR(VLOOKUP(C100,final_selection_acc_ICES_ind!$C$2:$D$155,2,FALSE),"no")</f>
        <v>no</v>
      </c>
      <c r="F100" t="str">
        <f>VLOOKUP(Tabelle3[[#This Row],[FishStock]],'Export 2016'!C:F,2,FALSE)</f>
        <v>u</v>
      </c>
      <c r="G100">
        <v>1496</v>
      </c>
      <c r="H100">
        <v>169287</v>
      </c>
      <c r="I100" t="s">
        <v>138</v>
      </c>
      <c r="J100">
        <v>2012</v>
      </c>
      <c r="K100" t="s">
        <v>1744</v>
      </c>
      <c r="L100" t="s">
        <v>1745</v>
      </c>
      <c r="M100" t="s">
        <v>1682</v>
      </c>
      <c r="O100" t="s">
        <v>1746</v>
      </c>
      <c r="Z100">
        <v>0.98438597444995202</v>
      </c>
      <c r="AB100" t="s">
        <v>1643</v>
      </c>
      <c r="AC100" t="s">
        <v>1539</v>
      </c>
      <c r="AD100" t="s">
        <v>145</v>
      </c>
      <c r="AE100">
        <v>2868.2624500000002</v>
      </c>
      <c r="AH100">
        <f t="shared" si="1"/>
        <v>2868.2624500000002</v>
      </c>
      <c r="AI100" t="e">
        <f>AH100/#REF!</f>
        <v>#REF!</v>
      </c>
      <c r="AJ100" t="e">
        <f>AH100/#REF!+AJ99</f>
        <v>#REF!</v>
      </c>
      <c r="BO100" t="s">
        <v>148</v>
      </c>
    </row>
    <row r="101" spans="1:94" x14ac:dyDescent="0.25">
      <c r="A101">
        <v>9227</v>
      </c>
      <c r="B101">
        <v>2017</v>
      </c>
      <c r="C101" t="s">
        <v>1310</v>
      </c>
      <c r="D101" t="s">
        <v>2116</v>
      </c>
      <c r="E101" t="str">
        <f>IFERROR(VLOOKUP(C101,final_selection_acc_ICES_ind!$C$2:$D$155,2,FALSE),"no")</f>
        <v>no</v>
      </c>
      <c r="F101" t="str">
        <f>VLOOKUP(Tabelle3[[#This Row],[FishStock]],'Export 2016'!C:F,2,FALSE)</f>
        <v>u</v>
      </c>
      <c r="G101">
        <v>1461</v>
      </c>
      <c r="H101">
        <v>169167</v>
      </c>
      <c r="I101" t="s">
        <v>138</v>
      </c>
      <c r="J101">
        <v>2012</v>
      </c>
      <c r="K101" t="s">
        <v>1311</v>
      </c>
      <c r="L101" t="s">
        <v>1289</v>
      </c>
      <c r="M101" t="s">
        <v>699</v>
      </c>
      <c r="O101" t="s">
        <v>1747</v>
      </c>
      <c r="Y101">
        <v>745</v>
      </c>
      <c r="Z101">
        <v>758</v>
      </c>
      <c r="AA101">
        <v>771</v>
      </c>
      <c r="AB101" t="s">
        <v>973</v>
      </c>
      <c r="AC101" t="s">
        <v>1667</v>
      </c>
      <c r="AD101" t="s">
        <v>145</v>
      </c>
      <c r="AE101">
        <v>2460</v>
      </c>
      <c r="AG101">
        <v>2804.9615449950102</v>
      </c>
      <c r="AH101">
        <f t="shared" si="1"/>
        <v>2804.9615449950102</v>
      </c>
      <c r="AI101" t="e">
        <f>AH101/#REF!</f>
        <v>#REF!</v>
      </c>
      <c r="AJ101" t="e">
        <f>AH101/#REF!+AJ100</f>
        <v>#REF!</v>
      </c>
      <c r="AK101">
        <v>344.96154499500602</v>
      </c>
      <c r="AO101">
        <v>16.0831520404695</v>
      </c>
      <c r="AP101">
        <v>16.3589844633272</v>
      </c>
      <c r="AQ101">
        <v>16.6444432526201</v>
      </c>
      <c r="AR101" t="s">
        <v>1707</v>
      </c>
      <c r="AS101" t="s">
        <v>1673</v>
      </c>
      <c r="BB101">
        <v>8.1199999999999992</v>
      </c>
      <c r="BC101">
        <v>858</v>
      </c>
      <c r="BO101" t="s">
        <v>148</v>
      </c>
    </row>
    <row r="102" spans="1:94" x14ac:dyDescent="0.25">
      <c r="A102">
        <v>8880</v>
      </c>
      <c r="B102">
        <v>2017</v>
      </c>
      <c r="C102" t="s">
        <v>1436</v>
      </c>
      <c r="D102" t="s">
        <v>2116</v>
      </c>
      <c r="E102" t="str">
        <f>IFERROR(VLOOKUP(C102,final_selection_acc_ICES_ind!$C$2:$D$155,2,FALSE),"no")</f>
        <v>no</v>
      </c>
      <c r="F102" t="str">
        <f>VLOOKUP(Tabelle3[[#This Row],[FishStock]],'Export 2016'!C:F,2,FALSE)</f>
        <v>u</v>
      </c>
      <c r="G102">
        <v>1347</v>
      </c>
      <c r="H102">
        <v>169111</v>
      </c>
      <c r="I102" t="s">
        <v>138</v>
      </c>
      <c r="J102">
        <v>2012</v>
      </c>
      <c r="K102" t="s">
        <v>1437</v>
      </c>
      <c r="L102" t="s">
        <v>534</v>
      </c>
      <c r="M102" t="s">
        <v>253</v>
      </c>
      <c r="O102" t="s">
        <v>1748</v>
      </c>
      <c r="P102">
        <v>1079</v>
      </c>
      <c r="Q102">
        <v>1748</v>
      </c>
      <c r="R102">
        <v>2833</v>
      </c>
      <c r="S102" t="s">
        <v>1749</v>
      </c>
      <c r="T102" t="s">
        <v>13</v>
      </c>
      <c r="U102">
        <v>10831</v>
      </c>
      <c r="V102">
        <v>13714</v>
      </c>
      <c r="W102">
        <v>17363</v>
      </c>
      <c r="Y102">
        <v>9340</v>
      </c>
      <c r="Z102">
        <v>11717</v>
      </c>
      <c r="AA102">
        <v>14701</v>
      </c>
      <c r="AB102" t="s">
        <v>144</v>
      </c>
      <c r="AC102" t="s">
        <v>145</v>
      </c>
      <c r="AD102" t="s">
        <v>145</v>
      </c>
      <c r="AE102">
        <v>2634</v>
      </c>
      <c r="AG102">
        <v>2634</v>
      </c>
      <c r="AH102">
        <f t="shared" si="1"/>
        <v>2634</v>
      </c>
      <c r="AI102" t="e">
        <f>AH102/#REF!</f>
        <v>#REF!</v>
      </c>
      <c r="AJ102" t="e">
        <f>AH102/#REF!+AJ101</f>
        <v>#REF!</v>
      </c>
      <c r="AO102">
        <v>0.24</v>
      </c>
      <c r="AP102">
        <v>0.32</v>
      </c>
      <c r="AQ102">
        <v>0.43</v>
      </c>
      <c r="AR102" t="s">
        <v>146</v>
      </c>
      <c r="AS102" t="s">
        <v>1499</v>
      </c>
      <c r="AX102">
        <v>0.54</v>
      </c>
      <c r="AY102">
        <v>0.4</v>
      </c>
      <c r="AZ102">
        <v>16780</v>
      </c>
      <c r="BA102">
        <v>22843</v>
      </c>
      <c r="BB102">
        <v>0.16500000000000001</v>
      </c>
      <c r="BC102">
        <v>22843</v>
      </c>
      <c r="BF102">
        <v>1</v>
      </c>
      <c r="BH102" s="1">
        <v>43284</v>
      </c>
      <c r="BO102" t="s">
        <v>148</v>
      </c>
    </row>
    <row r="103" spans="1:94" x14ac:dyDescent="0.25">
      <c r="A103">
        <v>9222</v>
      </c>
      <c r="B103">
        <v>2017</v>
      </c>
      <c r="C103" t="s">
        <v>1253</v>
      </c>
      <c r="D103" t="s">
        <v>2116</v>
      </c>
      <c r="E103" t="str">
        <f>IFERROR(VLOOKUP(C103,final_selection_acc_ICES_ind!$C$2:$D$155,2,FALSE),"no")</f>
        <v>no</v>
      </c>
      <c r="F103" t="str">
        <f>VLOOKUP(Tabelle3[[#This Row],[FishStock]],'Export 2016'!C:F,2,FALSE)</f>
        <v>u</v>
      </c>
      <c r="G103">
        <v>1450</v>
      </c>
      <c r="H103">
        <v>169155</v>
      </c>
      <c r="I103" t="s">
        <v>138</v>
      </c>
      <c r="J103">
        <v>2012</v>
      </c>
      <c r="K103" t="s">
        <v>1750</v>
      </c>
      <c r="L103" t="s">
        <v>616</v>
      </c>
      <c r="M103" t="s">
        <v>699</v>
      </c>
      <c r="O103" t="s">
        <v>1751</v>
      </c>
      <c r="Y103">
        <v>1259.3666011</v>
      </c>
      <c r="Z103">
        <v>1498</v>
      </c>
      <c r="AA103">
        <v>1736.6333989</v>
      </c>
      <c r="AB103" t="s">
        <v>1666</v>
      </c>
      <c r="AC103" t="s">
        <v>1667</v>
      </c>
      <c r="AD103" t="s">
        <v>145</v>
      </c>
      <c r="AE103">
        <v>2632.7903711130198</v>
      </c>
      <c r="AH103">
        <f t="shared" si="1"/>
        <v>2632.7903711130198</v>
      </c>
      <c r="AI103" t="e">
        <f>AH103/#REF!</f>
        <v>#REF!</v>
      </c>
      <c r="AJ103" t="e">
        <f>AH103/#REF!+AJ102</f>
        <v>#REF!</v>
      </c>
      <c r="AK103">
        <v>256.06284291496701</v>
      </c>
      <c r="AP103">
        <v>9.4674440712200099</v>
      </c>
      <c r="AR103" t="s">
        <v>1523</v>
      </c>
      <c r="AS103" t="s">
        <v>1673</v>
      </c>
      <c r="BB103">
        <v>12.8</v>
      </c>
      <c r="BC103">
        <v>990</v>
      </c>
      <c r="BO103" t="s">
        <v>148</v>
      </c>
    </row>
    <row r="104" spans="1:94" x14ac:dyDescent="0.25">
      <c r="A104">
        <v>8230</v>
      </c>
      <c r="B104">
        <v>2017</v>
      </c>
      <c r="C104" t="s">
        <v>193</v>
      </c>
      <c r="D104" t="s">
        <v>2116</v>
      </c>
      <c r="E104" t="str">
        <f>IFERROR(VLOOKUP(C104,final_selection_acc_ICES_ind!$C$2:$D$155,2,FALSE),"no")</f>
        <v>x</v>
      </c>
      <c r="F104" t="str">
        <f>VLOOKUP(Tabelle3[[#This Row],[FishStock]],'Export 2016'!C:F,2,FALSE)</f>
        <v>u</v>
      </c>
      <c r="G104">
        <v>1445</v>
      </c>
      <c r="H104">
        <v>169249</v>
      </c>
      <c r="I104" t="s">
        <v>138</v>
      </c>
      <c r="J104">
        <v>2012</v>
      </c>
      <c r="K104" t="s">
        <v>194</v>
      </c>
      <c r="L104" t="s">
        <v>195</v>
      </c>
      <c r="M104" t="s">
        <v>141</v>
      </c>
      <c r="O104" t="s">
        <v>1752</v>
      </c>
      <c r="P104">
        <v>23699613</v>
      </c>
      <c r="Q104">
        <v>49060717</v>
      </c>
      <c r="R104">
        <v>101560898</v>
      </c>
      <c r="S104" t="s">
        <v>143</v>
      </c>
      <c r="T104" t="s">
        <v>13</v>
      </c>
      <c r="Y104">
        <v>82288.58</v>
      </c>
      <c r="Z104">
        <v>169490</v>
      </c>
      <c r="AA104">
        <v>349098.98</v>
      </c>
      <c r="AB104" t="s">
        <v>144</v>
      </c>
      <c r="AC104" t="s">
        <v>145</v>
      </c>
      <c r="AD104" t="s">
        <v>145</v>
      </c>
      <c r="AG104">
        <v>2585</v>
      </c>
      <c r="AH104">
        <f t="shared" si="1"/>
        <v>2585</v>
      </c>
      <c r="AI104" t="e">
        <f>AH104/#REF!</f>
        <v>#REF!</v>
      </c>
      <c r="AJ104" t="e">
        <f>AH104/#REF!+AJ103</f>
        <v>#REF!</v>
      </c>
      <c r="AO104">
        <v>1.0999999999999999E-2</v>
      </c>
      <c r="AP104">
        <v>2.1999999999999999E-2</v>
      </c>
      <c r="AQ104">
        <v>3.3000000000000002E-2</v>
      </c>
      <c r="AR104" t="s">
        <v>146</v>
      </c>
      <c r="AS104" t="s">
        <v>1499</v>
      </c>
      <c r="AT104">
        <v>2.1999999999999999E-2</v>
      </c>
      <c r="AZ104">
        <v>48000</v>
      </c>
      <c r="BA104">
        <v>102000</v>
      </c>
      <c r="BF104">
        <v>0</v>
      </c>
      <c r="BH104" s="1">
        <v>43132</v>
      </c>
      <c r="BO104" t="s">
        <v>148</v>
      </c>
    </row>
    <row r="105" spans="1:94" x14ac:dyDescent="0.25">
      <c r="A105">
        <v>9205</v>
      </c>
      <c r="B105">
        <v>2017</v>
      </c>
      <c r="C105" t="s">
        <v>628</v>
      </c>
      <c r="D105" t="s">
        <v>2116</v>
      </c>
      <c r="E105" t="str">
        <f>IFERROR(VLOOKUP(C105,final_selection_acc_ICES_ind!$C$2:$D$155,2,FALSE),"no")</f>
        <v>x</v>
      </c>
      <c r="F105" t="str">
        <f>VLOOKUP(Tabelle3[[#This Row],[FishStock]],'Export 2016'!C:F,2,FALSE)</f>
        <v>u</v>
      </c>
      <c r="G105">
        <v>1515</v>
      </c>
      <c r="H105">
        <v>169070</v>
      </c>
      <c r="I105" t="s">
        <v>138</v>
      </c>
      <c r="J105">
        <v>2012</v>
      </c>
      <c r="K105" t="s">
        <v>1753</v>
      </c>
      <c r="L105" t="s">
        <v>630</v>
      </c>
      <c r="M105" t="s">
        <v>631</v>
      </c>
      <c r="O105" t="s">
        <v>1754</v>
      </c>
      <c r="S105" t="s">
        <v>143</v>
      </c>
      <c r="T105" t="s">
        <v>13</v>
      </c>
      <c r="AB105" t="s">
        <v>144</v>
      </c>
      <c r="AC105" t="s">
        <v>145</v>
      </c>
      <c r="AD105" t="s">
        <v>145</v>
      </c>
      <c r="AE105">
        <v>2549</v>
      </c>
      <c r="AH105">
        <f t="shared" si="1"/>
        <v>2549</v>
      </c>
      <c r="AI105" t="e">
        <f>AH105/#REF!</f>
        <v>#REF!</v>
      </c>
      <c r="AJ105" t="e">
        <f>AH105/#REF!+AJ104</f>
        <v>#REF!</v>
      </c>
      <c r="AP105">
        <v>1.0646</v>
      </c>
      <c r="AR105" t="s">
        <v>1755</v>
      </c>
      <c r="AS105" t="s">
        <v>147</v>
      </c>
      <c r="BO105" t="s">
        <v>148</v>
      </c>
      <c r="CE105">
        <v>2.5489999999999999</v>
      </c>
      <c r="CF105" t="s">
        <v>545</v>
      </c>
      <c r="CG105" t="s">
        <v>1519</v>
      </c>
      <c r="CI105" t="s">
        <v>1026</v>
      </c>
      <c r="CJ105" t="s">
        <v>1519</v>
      </c>
      <c r="CK105">
        <v>1.0646</v>
      </c>
      <c r="CL105" t="s">
        <v>1756</v>
      </c>
      <c r="CM105" t="s">
        <v>1757</v>
      </c>
      <c r="CO105" t="s">
        <v>30</v>
      </c>
      <c r="CP105" t="s">
        <v>1519</v>
      </c>
    </row>
    <row r="106" spans="1:94" x14ac:dyDescent="0.25">
      <c r="A106">
        <v>9249</v>
      </c>
      <c r="B106">
        <v>2017</v>
      </c>
      <c r="C106" t="s">
        <v>1758</v>
      </c>
      <c r="D106" t="s">
        <v>2116</v>
      </c>
      <c r="E106" t="str">
        <f>IFERROR(VLOOKUP(C106,final_selection_acc_ICES_ind!$C$2:$D$155,2,FALSE),"no")</f>
        <v>no</v>
      </c>
      <c r="F106" t="str">
        <f>VLOOKUP(Tabelle3[[#This Row],[FishStock]],'Export 2016'!C:F,2,FALSE)</f>
        <v>u</v>
      </c>
      <c r="G106">
        <v>1493</v>
      </c>
      <c r="H106">
        <v>169284</v>
      </c>
      <c r="I106" t="s">
        <v>138</v>
      </c>
      <c r="J106">
        <v>2012</v>
      </c>
      <c r="K106" t="s">
        <v>1759</v>
      </c>
      <c r="L106" t="s">
        <v>439</v>
      </c>
      <c r="M106" t="s">
        <v>1682</v>
      </c>
      <c r="O106" t="s">
        <v>1760</v>
      </c>
      <c r="Z106">
        <v>1.94684568414215</v>
      </c>
      <c r="AB106" t="s">
        <v>1551</v>
      </c>
      <c r="AC106" t="s">
        <v>1539</v>
      </c>
      <c r="AE106">
        <v>2526</v>
      </c>
      <c r="AH106">
        <f t="shared" si="1"/>
        <v>2526</v>
      </c>
      <c r="AI106" t="e">
        <f>AH106/#REF!</f>
        <v>#REF!</v>
      </c>
      <c r="AJ106" t="e">
        <f>AH106/#REF!+AJ105</f>
        <v>#REF!</v>
      </c>
      <c r="BO106" t="s">
        <v>148</v>
      </c>
    </row>
    <row r="107" spans="1:94" x14ac:dyDescent="0.25">
      <c r="A107">
        <v>8809</v>
      </c>
      <c r="B107">
        <v>2017</v>
      </c>
      <c r="C107" t="s">
        <v>1761</v>
      </c>
      <c r="D107" t="s">
        <v>2116</v>
      </c>
      <c r="E107" t="str">
        <f>IFERROR(VLOOKUP(C107,final_selection_acc_ICES_ind!$C$2:$D$155,2,FALSE),"no")</f>
        <v>no</v>
      </c>
      <c r="F107" t="str">
        <f>VLOOKUP(Tabelle3[[#This Row],[FishStock]],'Export 2016'!C:F,2,FALSE)</f>
        <v>u</v>
      </c>
      <c r="G107">
        <v>1335</v>
      </c>
      <c r="H107">
        <v>169092</v>
      </c>
      <c r="I107" t="s">
        <v>138</v>
      </c>
      <c r="J107">
        <v>2012</v>
      </c>
      <c r="K107" t="s">
        <v>1762</v>
      </c>
      <c r="L107" t="s">
        <v>308</v>
      </c>
      <c r="M107" t="s">
        <v>971</v>
      </c>
      <c r="O107" t="s">
        <v>1763</v>
      </c>
      <c r="Z107">
        <v>100.27500000000001</v>
      </c>
      <c r="AB107" t="s">
        <v>1551</v>
      </c>
      <c r="AC107" t="s">
        <v>1552</v>
      </c>
      <c r="AD107" t="s">
        <v>145</v>
      </c>
      <c r="AE107">
        <v>1285</v>
      </c>
      <c r="AG107">
        <v>2476</v>
      </c>
      <c r="AH107">
        <f t="shared" si="1"/>
        <v>2476</v>
      </c>
      <c r="AI107" t="e">
        <f>AH107/#REF!</f>
        <v>#REF!</v>
      </c>
      <c r="AJ107" t="e">
        <f>AH107/#REF!+AJ106</f>
        <v>#REF!</v>
      </c>
      <c r="AK107">
        <v>1191</v>
      </c>
      <c r="BO107" t="s">
        <v>148</v>
      </c>
    </row>
    <row r="108" spans="1:94" x14ac:dyDescent="0.25">
      <c r="A108">
        <v>8971</v>
      </c>
      <c r="B108">
        <v>2017</v>
      </c>
      <c r="C108" t="s">
        <v>429</v>
      </c>
      <c r="D108" t="s">
        <v>2116</v>
      </c>
      <c r="E108" t="str">
        <f>IFERROR(VLOOKUP(C108,final_selection_acc_ICES_ind!$C$2:$D$155,2,FALSE),"no")</f>
        <v>no</v>
      </c>
      <c r="F108" t="str">
        <f>VLOOKUP(Tabelle3[[#This Row],[FishStock]],'Export 2016'!C:F,2,FALSE)</f>
        <v>u</v>
      </c>
      <c r="G108">
        <v>1316</v>
      </c>
      <c r="H108">
        <v>169065</v>
      </c>
      <c r="I108" t="s">
        <v>138</v>
      </c>
      <c r="J108">
        <v>2012</v>
      </c>
      <c r="K108" t="s">
        <v>1764</v>
      </c>
      <c r="L108" t="s">
        <v>431</v>
      </c>
      <c r="M108" t="s">
        <v>432</v>
      </c>
      <c r="O108" t="s">
        <v>1765</v>
      </c>
      <c r="S108" t="s">
        <v>143</v>
      </c>
      <c r="Z108">
        <v>55.82</v>
      </c>
      <c r="AB108" t="s">
        <v>1551</v>
      </c>
      <c r="AC108" t="s">
        <v>1539</v>
      </c>
      <c r="AD108" t="s">
        <v>145</v>
      </c>
      <c r="AE108">
        <v>2249</v>
      </c>
      <c r="AH108">
        <f t="shared" si="1"/>
        <v>2249</v>
      </c>
      <c r="AI108" t="e">
        <f>AH108/#REF!</f>
        <v>#REF!</v>
      </c>
      <c r="AJ108" t="e">
        <f>AH108/#REF!+AJ107</f>
        <v>#REF!</v>
      </c>
      <c r="AK108">
        <v>178</v>
      </c>
      <c r="AR108" t="s">
        <v>146</v>
      </c>
      <c r="AS108" t="s">
        <v>1499</v>
      </c>
      <c r="BO108" t="s">
        <v>148</v>
      </c>
    </row>
    <row r="109" spans="1:94" x14ac:dyDescent="0.25">
      <c r="A109">
        <v>9108</v>
      </c>
      <c r="B109">
        <v>2017</v>
      </c>
      <c r="C109" t="s">
        <v>1766</v>
      </c>
      <c r="D109" t="s">
        <v>2116</v>
      </c>
      <c r="E109" t="str">
        <f>IFERROR(VLOOKUP(C109,final_selection_acc_ICES_ind!$C$2:$D$155,2,FALSE),"no")</f>
        <v>no</v>
      </c>
      <c r="F109" t="str">
        <f>VLOOKUP(Tabelle3[[#This Row],[FishStock]],'Export 2016'!C:F,2,FALSE)</f>
        <v>u</v>
      </c>
      <c r="G109">
        <v>1522</v>
      </c>
      <c r="H109">
        <v>169144</v>
      </c>
      <c r="I109" t="s">
        <v>138</v>
      </c>
      <c r="J109">
        <v>2012</v>
      </c>
      <c r="K109" t="s">
        <v>1767</v>
      </c>
      <c r="L109" t="s">
        <v>1768</v>
      </c>
      <c r="M109" t="s">
        <v>1769</v>
      </c>
      <c r="O109" t="s">
        <v>1770</v>
      </c>
      <c r="S109" t="s">
        <v>1537</v>
      </c>
      <c r="T109" t="s">
        <v>1538</v>
      </c>
      <c r="AB109" t="s">
        <v>1728</v>
      </c>
      <c r="AC109" t="s">
        <v>1537</v>
      </c>
      <c r="AD109" t="s">
        <v>145</v>
      </c>
      <c r="AE109">
        <v>2149</v>
      </c>
      <c r="AH109">
        <f t="shared" si="1"/>
        <v>2149</v>
      </c>
      <c r="AI109" t="e">
        <f>AH109/#REF!</f>
        <v>#REF!</v>
      </c>
      <c r="AJ109" t="e">
        <f>AH109/#REF!+AJ108</f>
        <v>#REF!</v>
      </c>
      <c r="AR109" t="s">
        <v>1598</v>
      </c>
      <c r="AS109" t="s">
        <v>1537</v>
      </c>
      <c r="BO109" t="s">
        <v>148</v>
      </c>
    </row>
    <row r="110" spans="1:94" x14ac:dyDescent="0.25">
      <c r="A110">
        <v>9246</v>
      </c>
      <c r="B110">
        <v>2017</v>
      </c>
      <c r="C110" t="s">
        <v>1298</v>
      </c>
      <c r="D110" t="s">
        <v>2116</v>
      </c>
      <c r="E110" t="str">
        <f>IFERROR(VLOOKUP(C110,final_selection_acc_ICES_ind!$C$2:$D$155,2,FALSE),"no")</f>
        <v>no</v>
      </c>
      <c r="F110" t="str">
        <f>VLOOKUP(Tabelle3[[#This Row],[FishStock]],'Export 2016'!C:F,2,FALSE)</f>
        <v>u</v>
      </c>
      <c r="G110">
        <v>1463</v>
      </c>
      <c r="H110">
        <v>169169</v>
      </c>
      <c r="I110" t="s">
        <v>138</v>
      </c>
      <c r="J110">
        <v>2012</v>
      </c>
      <c r="K110" t="s">
        <v>1299</v>
      </c>
      <c r="L110" t="s">
        <v>1289</v>
      </c>
      <c r="M110" t="s">
        <v>699</v>
      </c>
      <c r="O110" t="s">
        <v>1771</v>
      </c>
      <c r="Y110">
        <v>458</v>
      </c>
      <c r="Z110">
        <v>522</v>
      </c>
      <c r="AA110">
        <v>586</v>
      </c>
      <c r="AB110" t="s">
        <v>1666</v>
      </c>
      <c r="AC110" t="s">
        <v>1667</v>
      </c>
      <c r="AD110" t="s">
        <v>145</v>
      </c>
      <c r="AE110">
        <v>2129</v>
      </c>
      <c r="AH110">
        <f t="shared" si="1"/>
        <v>2129</v>
      </c>
      <c r="AI110" t="e">
        <f>AH110/#REF!</f>
        <v>#REF!</v>
      </c>
      <c r="AJ110" t="e">
        <f>AH110/#REF!+AJ109</f>
        <v>#REF!</v>
      </c>
      <c r="AK110">
        <v>379</v>
      </c>
      <c r="AO110">
        <v>22</v>
      </c>
      <c r="AP110">
        <v>24.6</v>
      </c>
      <c r="AQ110">
        <v>28.2</v>
      </c>
      <c r="AR110" t="s">
        <v>1523</v>
      </c>
      <c r="AS110" t="s">
        <v>1673</v>
      </c>
      <c r="BB110">
        <v>16.3</v>
      </c>
      <c r="BC110">
        <v>292</v>
      </c>
      <c r="BO110" t="s">
        <v>148</v>
      </c>
    </row>
    <row r="111" spans="1:94" x14ac:dyDescent="0.25">
      <c r="A111">
        <v>8983</v>
      </c>
      <c r="B111">
        <v>2017</v>
      </c>
      <c r="C111" t="s">
        <v>437</v>
      </c>
      <c r="D111" t="s">
        <v>2116</v>
      </c>
      <c r="E111" t="str">
        <f>IFERROR(VLOOKUP(C111,final_selection_acc_ICES_ind!$C$2:$D$155,2,FALSE),"no")</f>
        <v>no</v>
      </c>
      <c r="F111" t="str">
        <f>VLOOKUP(Tabelle3[[#This Row],[FishStock]],'Export 2016'!C:F,2,FALSE)</f>
        <v>u</v>
      </c>
      <c r="G111">
        <v>1514</v>
      </c>
      <c r="H111">
        <v>169309</v>
      </c>
      <c r="I111" t="s">
        <v>138</v>
      </c>
      <c r="J111">
        <v>2012</v>
      </c>
      <c r="K111" t="s">
        <v>438</v>
      </c>
      <c r="L111" t="s">
        <v>439</v>
      </c>
      <c r="M111" t="s">
        <v>440</v>
      </c>
      <c r="O111" t="s">
        <v>1772</v>
      </c>
      <c r="AD111" t="s">
        <v>145</v>
      </c>
      <c r="AE111">
        <v>1953</v>
      </c>
      <c r="AH111">
        <f t="shared" si="1"/>
        <v>1953</v>
      </c>
      <c r="AI111" t="e">
        <f>AH111/#REF!</f>
        <v>#REF!</v>
      </c>
      <c r="AJ111" t="e">
        <f>AH111/#REF!+AJ110</f>
        <v>#REF!</v>
      </c>
      <c r="AK111">
        <v>592</v>
      </c>
      <c r="BO111" t="s">
        <v>148</v>
      </c>
      <c r="CE111">
        <v>8.9812821938560702E-2</v>
      </c>
      <c r="CF111" t="s">
        <v>1773</v>
      </c>
      <c r="CG111" t="s">
        <v>490</v>
      </c>
      <c r="CH111">
        <v>0.128767378238482</v>
      </c>
      <c r="CI111" t="s">
        <v>1774</v>
      </c>
      <c r="CJ111" t="s">
        <v>490</v>
      </c>
    </row>
    <row r="112" spans="1:94" x14ac:dyDescent="0.25">
      <c r="A112">
        <v>8706</v>
      </c>
      <c r="B112">
        <v>2017</v>
      </c>
      <c r="C112" t="s">
        <v>1775</v>
      </c>
      <c r="D112" t="s">
        <v>2116</v>
      </c>
      <c r="E112" t="str">
        <f>IFERROR(VLOOKUP(C112,final_selection_acc_ICES_ind!$C$2:$D$155,2,FALSE),"no")</f>
        <v>no</v>
      </c>
      <c r="F112" t="str">
        <f>VLOOKUP(Tabelle3[[#This Row],[FishStock]],'Export 2016'!C:F,2,FALSE)</f>
        <v>u</v>
      </c>
      <c r="G112">
        <v>1509</v>
      </c>
      <c r="H112">
        <v>169304</v>
      </c>
      <c r="I112" t="s">
        <v>138</v>
      </c>
      <c r="J112">
        <v>2012</v>
      </c>
      <c r="K112" t="s">
        <v>1776</v>
      </c>
      <c r="L112" t="s">
        <v>1112</v>
      </c>
      <c r="M112" t="s">
        <v>467</v>
      </c>
      <c r="O112" t="s">
        <v>1777</v>
      </c>
      <c r="AD112" t="s">
        <v>145</v>
      </c>
      <c r="AE112">
        <v>1907</v>
      </c>
      <c r="AH112">
        <f t="shared" si="1"/>
        <v>1907</v>
      </c>
      <c r="AI112" t="e">
        <f>AH112/#REF!</f>
        <v>#REF!</v>
      </c>
      <c r="AJ112" t="e">
        <f>AH112/#REF!+AJ111</f>
        <v>#REF!</v>
      </c>
      <c r="BO112" t="s">
        <v>148</v>
      </c>
    </row>
    <row r="113" spans="1:97" x14ac:dyDescent="0.25">
      <c r="A113">
        <v>8361</v>
      </c>
      <c r="B113">
        <v>2017</v>
      </c>
      <c r="C113" t="s">
        <v>330</v>
      </c>
      <c r="D113" t="s">
        <v>2116</v>
      </c>
      <c r="E113" t="str">
        <f>IFERROR(VLOOKUP(C113,final_selection_acc_ICES_ind!$C$2:$D$155,2,FALSE),"no")</f>
        <v>no</v>
      </c>
      <c r="F113" t="str">
        <f>VLOOKUP(Tabelle3[[#This Row],[FishStock]],'Export 2016'!C:F,2,FALSE)</f>
        <v>u</v>
      </c>
      <c r="G113">
        <v>1396</v>
      </c>
      <c r="H113">
        <v>169181</v>
      </c>
      <c r="I113" t="s">
        <v>138</v>
      </c>
      <c r="J113">
        <v>2012</v>
      </c>
      <c r="K113" t="s">
        <v>1778</v>
      </c>
      <c r="L113" t="s">
        <v>323</v>
      </c>
      <c r="M113" t="s">
        <v>332</v>
      </c>
      <c r="O113" t="s">
        <v>1779</v>
      </c>
      <c r="Q113">
        <v>1.09588068988226</v>
      </c>
      <c r="S113" t="s">
        <v>1479</v>
      </c>
      <c r="T113" t="s">
        <v>13</v>
      </c>
      <c r="V113">
        <v>1.4904298533495499</v>
      </c>
      <c r="Z113">
        <v>1.39413856058422</v>
      </c>
      <c r="AB113" t="s">
        <v>1480</v>
      </c>
      <c r="AD113" t="s">
        <v>145</v>
      </c>
      <c r="AE113">
        <v>848</v>
      </c>
      <c r="AG113">
        <v>1766</v>
      </c>
      <c r="AH113">
        <f t="shared" si="1"/>
        <v>1766</v>
      </c>
      <c r="AI113" t="e">
        <f>AH113/#REF!</f>
        <v>#REF!</v>
      </c>
      <c r="AJ113" t="e">
        <f>AH113/#REF!+AJ112</f>
        <v>#REF!</v>
      </c>
      <c r="AK113">
        <v>917</v>
      </c>
      <c r="AP113">
        <v>0.970686682219292</v>
      </c>
      <c r="AR113" t="s">
        <v>1481</v>
      </c>
      <c r="BF113">
        <v>1</v>
      </c>
      <c r="BH113" s="1">
        <v>43222</v>
      </c>
      <c r="BJ113" t="s">
        <v>1482</v>
      </c>
      <c r="BO113" t="s">
        <v>148</v>
      </c>
    </row>
    <row r="114" spans="1:97" x14ac:dyDescent="0.25">
      <c r="A114">
        <v>8793</v>
      </c>
      <c r="B114">
        <v>2017</v>
      </c>
      <c r="C114" t="s">
        <v>1076</v>
      </c>
      <c r="D114" t="s">
        <v>2116</v>
      </c>
      <c r="E114" t="str">
        <f>IFERROR(VLOOKUP(C114,final_selection_acc_ICES_ind!$C$2:$D$155,2,FALSE),"no")</f>
        <v>x</v>
      </c>
      <c r="F114" t="str">
        <f>VLOOKUP(Tabelle3[[#This Row],[FishStock]],'Export 2016'!C:F,2,FALSE)</f>
        <v>u</v>
      </c>
      <c r="G114">
        <v>1333</v>
      </c>
      <c r="H114">
        <v>169088</v>
      </c>
      <c r="I114" t="s">
        <v>138</v>
      </c>
      <c r="J114">
        <v>2012</v>
      </c>
      <c r="K114" t="s">
        <v>1077</v>
      </c>
      <c r="L114" t="s">
        <v>801</v>
      </c>
      <c r="M114" t="s">
        <v>324</v>
      </c>
      <c r="O114" t="s">
        <v>1780</v>
      </c>
      <c r="P114">
        <v>2111.3260880103799</v>
      </c>
      <c r="Q114">
        <v>2531.7846975314501</v>
      </c>
      <c r="R114">
        <v>2952.2433070525199</v>
      </c>
      <c r="S114" t="s">
        <v>143</v>
      </c>
      <c r="T114" t="s">
        <v>13</v>
      </c>
      <c r="U114">
        <v>3448.0947972748399</v>
      </c>
      <c r="V114">
        <v>3730.1358147830301</v>
      </c>
      <c r="W114">
        <v>4012.1768322912199</v>
      </c>
      <c r="Y114">
        <v>2366.2973999843498</v>
      </c>
      <c r="Z114">
        <v>2564.237047009</v>
      </c>
      <c r="AA114">
        <v>2762.1766940336502</v>
      </c>
      <c r="AB114" t="s">
        <v>144</v>
      </c>
      <c r="AC114" t="s">
        <v>145</v>
      </c>
      <c r="AD114" t="s">
        <v>145</v>
      </c>
      <c r="AE114">
        <v>466.06636400000002</v>
      </c>
      <c r="AG114">
        <v>1631.796828</v>
      </c>
      <c r="AH114">
        <f t="shared" si="1"/>
        <v>1631.796828</v>
      </c>
      <c r="AI114" t="e">
        <f>AH114/#REF!</f>
        <v>#REF!</v>
      </c>
      <c r="AJ114" t="e">
        <f>AH114/#REF!+AJ113</f>
        <v>#REF!</v>
      </c>
      <c r="AK114">
        <v>1165.730464</v>
      </c>
      <c r="AO114">
        <v>0.80402280650570401</v>
      </c>
      <c r="AP114">
        <v>0.87902645754748898</v>
      </c>
      <c r="AQ114">
        <v>0.95403010858927395</v>
      </c>
      <c r="AR114" t="s">
        <v>146</v>
      </c>
      <c r="AS114" t="s">
        <v>1499</v>
      </c>
      <c r="AX114">
        <v>0.82</v>
      </c>
      <c r="AY114">
        <v>0.59</v>
      </c>
      <c r="AZ114">
        <v>14000</v>
      </c>
      <c r="BA114">
        <v>20000</v>
      </c>
      <c r="BB114">
        <v>0.16700000000000001</v>
      </c>
      <c r="BC114">
        <v>20000</v>
      </c>
      <c r="BF114">
        <v>1</v>
      </c>
      <c r="BH114" s="1">
        <v>43222</v>
      </c>
      <c r="BO114" t="s">
        <v>148</v>
      </c>
    </row>
    <row r="115" spans="1:97" x14ac:dyDescent="0.25">
      <c r="A115">
        <v>9058</v>
      </c>
      <c r="B115">
        <v>2017</v>
      </c>
      <c r="C115" t="s">
        <v>1781</v>
      </c>
      <c r="D115" t="s">
        <v>2116</v>
      </c>
      <c r="E115" t="str">
        <f>IFERROR(VLOOKUP(C115,final_selection_acc_ICES_ind!$C$2:$D$155,2,FALSE),"no")</f>
        <v>no</v>
      </c>
      <c r="F115" t="str">
        <f>VLOOKUP(Tabelle3[[#This Row],[FishStock]],'Export 2016'!C:F,2,FALSE)</f>
        <v>u</v>
      </c>
      <c r="G115">
        <v>1541</v>
      </c>
      <c r="H115">
        <v>169203</v>
      </c>
      <c r="I115" t="s">
        <v>138</v>
      </c>
      <c r="J115">
        <v>2012</v>
      </c>
      <c r="K115" t="s">
        <v>1782</v>
      </c>
      <c r="L115" t="s">
        <v>439</v>
      </c>
      <c r="M115" t="s">
        <v>1129</v>
      </c>
      <c r="O115" t="s">
        <v>1783</v>
      </c>
      <c r="Z115">
        <v>1.7878071450003801</v>
      </c>
      <c r="AB115" t="s">
        <v>1551</v>
      </c>
      <c r="AC115" t="s">
        <v>1539</v>
      </c>
      <c r="AD115" t="s">
        <v>145</v>
      </c>
      <c r="AE115">
        <v>1589.2</v>
      </c>
      <c r="AH115">
        <f t="shared" si="1"/>
        <v>1589.2</v>
      </c>
      <c r="AI115" t="e">
        <f>AH115/#REF!</f>
        <v>#REF!</v>
      </c>
      <c r="AJ115" t="e">
        <f>AH115/#REF!+AJ114</f>
        <v>#REF!</v>
      </c>
      <c r="BO115" t="s">
        <v>148</v>
      </c>
    </row>
    <row r="116" spans="1:97" x14ac:dyDescent="0.25">
      <c r="A116">
        <v>9064</v>
      </c>
      <c r="B116">
        <v>2017</v>
      </c>
      <c r="C116" t="s">
        <v>1784</v>
      </c>
      <c r="D116" t="s">
        <v>2116</v>
      </c>
      <c r="E116" t="str">
        <f>IFERROR(VLOOKUP(C116,final_selection_acc_ICES_ind!$C$2:$D$155,2,FALSE),"no")</f>
        <v>no</v>
      </c>
      <c r="F116" t="str">
        <f>VLOOKUP(Tabelle3[[#This Row],[FishStock]],'Export 2016'!C:F,2,FALSE)</f>
        <v>u</v>
      </c>
      <c r="G116">
        <v>1532</v>
      </c>
      <c r="H116">
        <v>169260</v>
      </c>
      <c r="I116" t="s">
        <v>138</v>
      </c>
      <c r="J116">
        <v>2012</v>
      </c>
      <c r="K116" t="s">
        <v>1785</v>
      </c>
      <c r="L116" t="s">
        <v>1112</v>
      </c>
      <c r="M116" t="s">
        <v>1786</v>
      </c>
      <c r="O116" t="s">
        <v>1787</v>
      </c>
      <c r="S116" t="s">
        <v>1537</v>
      </c>
      <c r="T116" t="s">
        <v>1538</v>
      </c>
      <c r="Z116">
        <v>1.22415449584485</v>
      </c>
      <c r="AB116" t="s">
        <v>1551</v>
      </c>
      <c r="AC116" t="s">
        <v>1539</v>
      </c>
      <c r="AD116" t="s">
        <v>145</v>
      </c>
      <c r="AE116">
        <v>11.0749</v>
      </c>
      <c r="AG116">
        <v>1570.4549999999999</v>
      </c>
      <c r="AH116">
        <f t="shared" si="1"/>
        <v>1570.4549999999999</v>
      </c>
      <c r="AI116" t="e">
        <f>AH116/#REF!</f>
        <v>#REF!</v>
      </c>
      <c r="AJ116" t="e">
        <f>AH116/#REF!+AJ115</f>
        <v>#REF!</v>
      </c>
      <c r="AK116">
        <v>1559.3801000000001</v>
      </c>
      <c r="AR116" t="s">
        <v>1598</v>
      </c>
      <c r="AS116" t="s">
        <v>1537</v>
      </c>
      <c r="BO116" t="s">
        <v>148</v>
      </c>
    </row>
    <row r="117" spans="1:97" x14ac:dyDescent="0.25">
      <c r="A117">
        <v>8835</v>
      </c>
      <c r="B117">
        <v>2017</v>
      </c>
      <c r="C117" t="s">
        <v>747</v>
      </c>
      <c r="D117" t="s">
        <v>2116</v>
      </c>
      <c r="E117" t="str">
        <f>IFERROR(VLOOKUP(C117,final_selection_acc_ICES_ind!$C$2:$D$155,2,FALSE),"no")</f>
        <v>x</v>
      </c>
      <c r="F117" t="str">
        <f>VLOOKUP(Tabelle3[[#This Row],[FishStock]],'Export 2016'!C:F,2,FALSE)</f>
        <v>u</v>
      </c>
      <c r="G117">
        <v>1403</v>
      </c>
      <c r="H117">
        <v>169188</v>
      </c>
      <c r="I117" t="s">
        <v>138</v>
      </c>
      <c r="J117">
        <v>2012</v>
      </c>
      <c r="K117" t="s">
        <v>748</v>
      </c>
      <c r="L117" t="s">
        <v>622</v>
      </c>
      <c r="M117" t="s">
        <v>332</v>
      </c>
      <c r="O117" t="s">
        <v>1788</v>
      </c>
      <c r="P117">
        <v>18232</v>
      </c>
      <c r="Q117">
        <v>24327</v>
      </c>
      <c r="R117">
        <v>32461</v>
      </c>
      <c r="S117" t="s">
        <v>143</v>
      </c>
      <c r="T117" t="s">
        <v>13</v>
      </c>
      <c r="U117">
        <v>8823</v>
      </c>
      <c r="V117">
        <v>11545</v>
      </c>
      <c r="W117">
        <v>15107</v>
      </c>
      <c r="Y117">
        <v>6708</v>
      </c>
      <c r="Z117">
        <v>9067</v>
      </c>
      <c r="AA117">
        <v>12255</v>
      </c>
      <c r="AB117" t="s">
        <v>144</v>
      </c>
      <c r="AC117" t="s">
        <v>145</v>
      </c>
      <c r="AD117" t="s">
        <v>145</v>
      </c>
      <c r="AE117">
        <v>502.61</v>
      </c>
      <c r="AG117">
        <v>1512.2739999999999</v>
      </c>
      <c r="AH117">
        <f t="shared" si="1"/>
        <v>1512.2739999999999</v>
      </c>
      <c r="AI117" t="e">
        <f>AH117/#REF!</f>
        <v>#REF!</v>
      </c>
      <c r="AJ117" t="e">
        <f>AH117/#REF!+AJ116</f>
        <v>#REF!</v>
      </c>
      <c r="AK117">
        <v>1009.664</v>
      </c>
      <c r="AO117">
        <v>9.1914239999999994E-2</v>
      </c>
      <c r="AP117">
        <v>0.12696425</v>
      </c>
      <c r="AQ117">
        <v>0.17538002</v>
      </c>
      <c r="AR117" t="s">
        <v>146</v>
      </c>
      <c r="AS117" t="s">
        <v>1499</v>
      </c>
      <c r="AX117">
        <v>0.48051949999999999</v>
      </c>
      <c r="AY117">
        <v>0.34721829999999998</v>
      </c>
      <c r="AZ117">
        <v>4250.3100000000004</v>
      </c>
      <c r="BA117">
        <v>5825</v>
      </c>
      <c r="BB117">
        <v>0.16456499999999999</v>
      </c>
      <c r="BC117">
        <v>10392.1</v>
      </c>
      <c r="BF117">
        <v>1</v>
      </c>
      <c r="BH117" s="1">
        <v>43254</v>
      </c>
      <c r="BO117" t="s">
        <v>148</v>
      </c>
    </row>
    <row r="118" spans="1:97" x14ac:dyDescent="0.25">
      <c r="A118">
        <v>8987</v>
      </c>
      <c r="B118">
        <v>2017</v>
      </c>
      <c r="C118" t="s">
        <v>1067</v>
      </c>
      <c r="D118" t="s">
        <v>2116</v>
      </c>
      <c r="E118" t="str">
        <f>IFERROR(VLOOKUP(C118,final_selection_acc_ICES_ind!$C$2:$D$155,2,FALSE),"no")</f>
        <v>no</v>
      </c>
      <c r="F118" t="str">
        <f>VLOOKUP(Tabelle3[[#This Row],[FishStock]],'Export 2016'!C:F,2,FALSE)</f>
        <v>u</v>
      </c>
      <c r="G118">
        <v>1402</v>
      </c>
      <c r="H118">
        <v>169187</v>
      </c>
      <c r="I118" t="s">
        <v>138</v>
      </c>
      <c r="J118">
        <v>2012</v>
      </c>
      <c r="K118" t="s">
        <v>1068</v>
      </c>
      <c r="L118" t="s">
        <v>568</v>
      </c>
      <c r="M118" t="s">
        <v>332</v>
      </c>
      <c r="O118" t="s">
        <v>1789</v>
      </c>
      <c r="Q118">
        <v>1.8087716645370999</v>
      </c>
      <c r="S118" t="s">
        <v>143</v>
      </c>
      <c r="T118" t="s">
        <v>13</v>
      </c>
      <c r="Z118">
        <v>1.2532150640517401</v>
      </c>
      <c r="AB118" t="s">
        <v>144</v>
      </c>
      <c r="AC118" t="s">
        <v>145</v>
      </c>
      <c r="AD118" t="s">
        <v>145</v>
      </c>
      <c r="AE118">
        <v>1491.89</v>
      </c>
      <c r="AH118">
        <f t="shared" si="1"/>
        <v>1491.89</v>
      </c>
      <c r="AI118" t="e">
        <f>AH118/#REF!</f>
        <v>#REF!</v>
      </c>
      <c r="AJ118" t="e">
        <f>AH118/#REF!+AJ117</f>
        <v>#REF!</v>
      </c>
      <c r="AK118">
        <v>380.02199999999903</v>
      </c>
      <c r="AP118">
        <v>0.68214027049826798</v>
      </c>
      <c r="AR118" t="s">
        <v>146</v>
      </c>
      <c r="AS118" t="s">
        <v>1499</v>
      </c>
      <c r="AX118">
        <v>1.75</v>
      </c>
      <c r="AY118">
        <v>1.25</v>
      </c>
      <c r="AZ118">
        <v>0.5</v>
      </c>
      <c r="BA118">
        <v>0.71</v>
      </c>
      <c r="BB118">
        <v>0.47</v>
      </c>
      <c r="BC118">
        <v>0.71</v>
      </c>
      <c r="BF118">
        <v>2</v>
      </c>
      <c r="BH118" s="1">
        <v>43254</v>
      </c>
      <c r="BO118" t="s">
        <v>148</v>
      </c>
    </row>
    <row r="119" spans="1:97" x14ac:dyDescent="0.25">
      <c r="A119">
        <v>8708</v>
      </c>
      <c r="B119">
        <v>2017</v>
      </c>
      <c r="C119" t="s">
        <v>1790</v>
      </c>
      <c r="D119" t="s">
        <v>2116</v>
      </c>
      <c r="E119" t="str">
        <f>IFERROR(VLOOKUP(C119,final_selection_acc_ICES_ind!$C$2:$D$155,2,FALSE),"no")</f>
        <v>no</v>
      </c>
      <c r="F119" t="str">
        <f>VLOOKUP(Tabelle3[[#This Row],[FishStock]],'Export 2016'!C:F,2,FALSE)</f>
        <v>u</v>
      </c>
      <c r="G119">
        <v>1405</v>
      </c>
      <c r="H119">
        <v>169190</v>
      </c>
      <c r="I119" t="s">
        <v>138</v>
      </c>
      <c r="J119">
        <v>2012</v>
      </c>
      <c r="K119" t="s">
        <v>1791</v>
      </c>
      <c r="L119" t="s">
        <v>1112</v>
      </c>
      <c r="M119" t="s">
        <v>663</v>
      </c>
      <c r="O119" t="s">
        <v>1792</v>
      </c>
      <c r="AD119" t="s">
        <v>145</v>
      </c>
      <c r="AE119">
        <v>1483</v>
      </c>
      <c r="AH119">
        <f t="shared" si="1"/>
        <v>1483</v>
      </c>
      <c r="AI119" t="e">
        <f>AH119/#REF!</f>
        <v>#REF!</v>
      </c>
      <c r="AJ119" t="e">
        <f>AH119/#REF!+AJ118</f>
        <v>#REF!</v>
      </c>
      <c r="BO119" t="s">
        <v>148</v>
      </c>
    </row>
    <row r="120" spans="1:97" x14ac:dyDescent="0.25">
      <c r="A120">
        <v>8885</v>
      </c>
      <c r="B120">
        <v>2017</v>
      </c>
      <c r="C120" t="s">
        <v>1793</v>
      </c>
      <c r="D120" t="s">
        <v>2116</v>
      </c>
      <c r="E120" t="str">
        <f>IFERROR(VLOOKUP(C120,final_selection_acc_ICES_ind!$C$2:$D$155,2,FALSE),"no")</f>
        <v>no</v>
      </c>
      <c r="F120" t="str">
        <f>VLOOKUP(Tabelle3[[#This Row],[FishStock]],'Export 2016'!C:F,2,FALSE)</f>
        <v>u</v>
      </c>
      <c r="G120">
        <v>1510</v>
      </c>
      <c r="H120">
        <v>169305</v>
      </c>
      <c r="I120" t="s">
        <v>138</v>
      </c>
      <c r="J120">
        <v>2012</v>
      </c>
      <c r="K120" t="s">
        <v>1794</v>
      </c>
      <c r="L120" t="s">
        <v>622</v>
      </c>
      <c r="M120" t="s">
        <v>467</v>
      </c>
      <c r="O120" t="s">
        <v>1795</v>
      </c>
      <c r="P120">
        <v>69105.649999999994</v>
      </c>
      <c r="Q120">
        <v>79944.649999999994</v>
      </c>
      <c r="R120">
        <v>90783.65</v>
      </c>
      <c r="S120" t="s">
        <v>143</v>
      </c>
      <c r="T120" t="s">
        <v>13</v>
      </c>
      <c r="V120">
        <v>2179.6370283639999</v>
      </c>
      <c r="Y120">
        <v>541.56640000000004</v>
      </c>
      <c r="Z120">
        <v>689.87639999999999</v>
      </c>
      <c r="AA120">
        <v>838.18640000000005</v>
      </c>
      <c r="AB120" t="s">
        <v>144</v>
      </c>
      <c r="AC120" t="s">
        <v>145</v>
      </c>
      <c r="AD120" t="s">
        <v>145</v>
      </c>
      <c r="AE120">
        <v>60</v>
      </c>
      <c r="AG120">
        <v>1399</v>
      </c>
      <c r="AH120">
        <f t="shared" si="1"/>
        <v>1399</v>
      </c>
      <c r="AI120" t="e">
        <f>AH120/#REF!</f>
        <v>#REF!</v>
      </c>
      <c r="AJ120" t="e">
        <f>AH120/#REF!+AJ119</f>
        <v>#REF!</v>
      </c>
      <c r="AK120">
        <v>1339</v>
      </c>
      <c r="AO120">
        <v>0.91446899999999998</v>
      </c>
      <c r="AP120">
        <v>1.1088990000000001</v>
      </c>
      <c r="AQ120">
        <v>1.303329</v>
      </c>
      <c r="AR120" t="s">
        <v>146</v>
      </c>
      <c r="AS120" t="s">
        <v>1499</v>
      </c>
      <c r="AX120">
        <v>0.371</v>
      </c>
      <c r="AY120">
        <v>0.22500000000000001</v>
      </c>
      <c r="AZ120">
        <v>10000</v>
      </c>
      <c r="BA120">
        <v>16300</v>
      </c>
      <c r="BB120">
        <v>0.219</v>
      </c>
      <c r="BC120">
        <v>16300</v>
      </c>
      <c r="BF120">
        <v>0</v>
      </c>
      <c r="BH120" s="1">
        <v>43160</v>
      </c>
      <c r="BO120" t="s">
        <v>148</v>
      </c>
    </row>
    <row r="121" spans="1:97" x14ac:dyDescent="0.25">
      <c r="A121">
        <v>8998</v>
      </c>
      <c r="B121">
        <v>2017</v>
      </c>
      <c r="C121" t="s">
        <v>667</v>
      </c>
      <c r="D121" t="s">
        <v>2116</v>
      </c>
      <c r="E121" t="str">
        <f>IFERROR(VLOOKUP(C121,final_selection_acc_ICES_ind!$C$2:$D$155,2,FALSE),"no")</f>
        <v>x</v>
      </c>
      <c r="F121" t="str">
        <f>VLOOKUP(Tabelle3[[#This Row],[FishStock]],'Export 2016'!C:F,2,FALSE)</f>
        <v>u</v>
      </c>
      <c r="G121">
        <v>1571</v>
      </c>
      <c r="H121">
        <v>169056</v>
      </c>
      <c r="I121" t="s">
        <v>138</v>
      </c>
      <c r="J121">
        <v>2012</v>
      </c>
      <c r="K121" t="s">
        <v>668</v>
      </c>
      <c r="L121" t="s">
        <v>605</v>
      </c>
      <c r="M121" t="s">
        <v>669</v>
      </c>
      <c r="O121" t="s">
        <v>1796</v>
      </c>
      <c r="P121">
        <v>421.36</v>
      </c>
      <c r="Q121">
        <v>506</v>
      </c>
      <c r="R121">
        <v>607.59</v>
      </c>
      <c r="S121" t="s">
        <v>143</v>
      </c>
      <c r="T121" t="s">
        <v>1797</v>
      </c>
      <c r="V121">
        <v>8706</v>
      </c>
      <c r="Y121">
        <v>6348.27</v>
      </c>
      <c r="Z121">
        <v>6905</v>
      </c>
      <c r="AA121">
        <v>7461.31</v>
      </c>
      <c r="AB121" t="s">
        <v>144</v>
      </c>
      <c r="AC121" t="s">
        <v>145</v>
      </c>
      <c r="AD121" t="s">
        <v>145</v>
      </c>
      <c r="AE121">
        <v>1380.8213726020001</v>
      </c>
      <c r="AH121">
        <f t="shared" si="1"/>
        <v>1380.8213726020001</v>
      </c>
      <c r="AI121" t="e">
        <f>AH121/#REF!</f>
        <v>#REF!</v>
      </c>
      <c r="AJ121" t="e">
        <f>AH121/#REF!+AJ120</f>
        <v>#REF!</v>
      </c>
      <c r="AM121">
        <v>230.21</v>
      </c>
      <c r="AO121">
        <v>0.16</v>
      </c>
      <c r="AP121">
        <v>0.18</v>
      </c>
      <c r="AQ121">
        <v>0.19</v>
      </c>
      <c r="AR121" t="s">
        <v>146</v>
      </c>
      <c r="AS121" t="s">
        <v>1499</v>
      </c>
      <c r="AX121">
        <v>0.6</v>
      </c>
      <c r="AY121">
        <v>0.43</v>
      </c>
      <c r="AZ121">
        <v>1900</v>
      </c>
      <c r="BA121">
        <v>2600</v>
      </c>
      <c r="BB121">
        <v>0.31</v>
      </c>
      <c r="BC121">
        <v>5400</v>
      </c>
      <c r="BF121">
        <v>0</v>
      </c>
      <c r="BI121" t="s">
        <v>671</v>
      </c>
      <c r="BO121" t="s">
        <v>148</v>
      </c>
    </row>
    <row r="122" spans="1:97" x14ac:dyDescent="0.25">
      <c r="A122">
        <v>8740</v>
      </c>
      <c r="B122">
        <v>2017</v>
      </c>
      <c r="C122" t="s">
        <v>1005</v>
      </c>
      <c r="D122" t="s">
        <v>2116</v>
      </c>
      <c r="E122" t="str">
        <f>IFERROR(VLOOKUP(C122,final_selection_acc_ICES_ind!$C$2:$D$155,2,FALSE),"no")</f>
        <v>x</v>
      </c>
      <c r="F122" t="str">
        <f>VLOOKUP(Tabelle3[[#This Row],[FishStock]],'Export 2016'!C:F,2,FALSE)</f>
        <v>u</v>
      </c>
      <c r="G122">
        <v>1383</v>
      </c>
      <c r="H122">
        <v>169140</v>
      </c>
      <c r="I122" t="s">
        <v>138</v>
      </c>
      <c r="J122">
        <v>2012</v>
      </c>
      <c r="K122" t="s">
        <v>1006</v>
      </c>
      <c r="L122" t="s">
        <v>605</v>
      </c>
      <c r="M122" t="s">
        <v>1007</v>
      </c>
      <c r="O122" t="s">
        <v>1798</v>
      </c>
      <c r="Q122">
        <v>66793</v>
      </c>
      <c r="S122" t="s">
        <v>143</v>
      </c>
      <c r="T122">
        <v>0</v>
      </c>
      <c r="V122">
        <v>7622</v>
      </c>
      <c r="Z122">
        <v>6164</v>
      </c>
      <c r="AB122" t="s">
        <v>144</v>
      </c>
      <c r="AC122" t="s">
        <v>145</v>
      </c>
      <c r="AD122" t="s">
        <v>145</v>
      </c>
      <c r="AE122">
        <v>952</v>
      </c>
      <c r="AG122">
        <v>1321</v>
      </c>
      <c r="AH122">
        <f t="shared" si="1"/>
        <v>1321</v>
      </c>
      <c r="AI122" t="e">
        <f>AH122/#REF!</f>
        <v>#REF!</v>
      </c>
      <c r="AJ122" t="e">
        <f>AH122/#REF!+AJ121</f>
        <v>#REF!</v>
      </c>
      <c r="AK122">
        <v>369</v>
      </c>
      <c r="AP122">
        <v>0.2288</v>
      </c>
      <c r="AR122" t="s">
        <v>146</v>
      </c>
      <c r="AS122" t="s">
        <v>1499</v>
      </c>
      <c r="AX122">
        <v>0.56999999999999995</v>
      </c>
      <c r="AY122">
        <v>0.41</v>
      </c>
      <c r="AZ122">
        <v>3300</v>
      </c>
      <c r="BA122">
        <v>4600</v>
      </c>
      <c r="BB122">
        <v>0.19</v>
      </c>
      <c r="BC122">
        <v>4600</v>
      </c>
      <c r="BF122">
        <v>0</v>
      </c>
      <c r="BO122" t="s">
        <v>148</v>
      </c>
    </row>
    <row r="123" spans="1:97" x14ac:dyDescent="0.25">
      <c r="A123">
        <v>9167</v>
      </c>
      <c r="B123">
        <v>2017</v>
      </c>
      <c r="C123" t="s">
        <v>1259</v>
      </c>
      <c r="D123" t="s">
        <v>2116</v>
      </c>
      <c r="E123" t="str">
        <f>IFERROR(VLOOKUP(C123,final_selection_acc_ICES_ind!$C$2:$D$155,2,FALSE),"no")</f>
        <v>no</v>
      </c>
      <c r="F123" t="str">
        <f>VLOOKUP(Tabelle3[[#This Row],[FishStock]],'Export 2016'!C:F,2,FALSE)</f>
        <v>u</v>
      </c>
      <c r="G123">
        <v>1392</v>
      </c>
      <c r="H123">
        <v>169151</v>
      </c>
      <c r="I123" t="s">
        <v>138</v>
      </c>
      <c r="J123">
        <v>2012</v>
      </c>
      <c r="K123" t="s">
        <v>1799</v>
      </c>
      <c r="L123" t="s">
        <v>1261</v>
      </c>
      <c r="M123" t="s">
        <v>699</v>
      </c>
      <c r="O123" t="s">
        <v>1800</v>
      </c>
      <c r="Y123">
        <v>708.3</v>
      </c>
      <c r="Z123">
        <v>787</v>
      </c>
      <c r="AA123">
        <v>865.7</v>
      </c>
      <c r="AB123" t="s">
        <v>1666</v>
      </c>
      <c r="AC123" t="s">
        <v>1667</v>
      </c>
      <c r="AD123" t="s">
        <v>145</v>
      </c>
      <c r="AE123">
        <v>1257.6131029999999</v>
      </c>
      <c r="AH123">
        <f t="shared" si="1"/>
        <v>1257.6131029999999</v>
      </c>
      <c r="AI123" t="e">
        <f>AH123/#REF!</f>
        <v>#REF!</v>
      </c>
      <c r="AJ123" t="e">
        <f>AH123/#REF!+AJ122</f>
        <v>#REF!</v>
      </c>
      <c r="AP123">
        <v>3.2</v>
      </c>
      <c r="AR123" t="s">
        <v>1523</v>
      </c>
      <c r="AS123" t="s">
        <v>1673</v>
      </c>
      <c r="BB123">
        <v>6.2</v>
      </c>
      <c r="BO123" t="s">
        <v>148</v>
      </c>
    </row>
    <row r="124" spans="1:97" x14ac:dyDescent="0.25">
      <c r="A124">
        <v>9237</v>
      </c>
      <c r="B124">
        <v>2017</v>
      </c>
      <c r="C124" t="s">
        <v>1294</v>
      </c>
      <c r="D124" t="s">
        <v>2116</v>
      </c>
      <c r="E124" t="str">
        <f>IFERROR(VLOOKUP(C124,final_selection_acc_ICES_ind!$C$2:$D$155,2,FALSE),"no")</f>
        <v>no</v>
      </c>
      <c r="F124" t="str">
        <f>VLOOKUP(Tabelle3[[#This Row],[FishStock]],'Export 2016'!C:F,2,FALSE)</f>
        <v>u</v>
      </c>
      <c r="G124">
        <v>1393</v>
      </c>
      <c r="H124">
        <v>169152</v>
      </c>
      <c r="I124" t="s">
        <v>138</v>
      </c>
      <c r="J124">
        <v>2012</v>
      </c>
      <c r="K124" t="s">
        <v>1295</v>
      </c>
      <c r="L124" t="s">
        <v>1296</v>
      </c>
      <c r="M124" t="s">
        <v>699</v>
      </c>
      <c r="O124" t="s">
        <v>1801</v>
      </c>
      <c r="Y124">
        <v>431.919997543747</v>
      </c>
      <c r="Z124">
        <v>468.26915634038897</v>
      </c>
      <c r="AA124">
        <v>504.61831513702998</v>
      </c>
      <c r="AB124" t="s">
        <v>1666</v>
      </c>
      <c r="AC124" t="s">
        <v>1667</v>
      </c>
      <c r="AD124" t="s">
        <v>145</v>
      </c>
      <c r="AE124">
        <v>1245.78</v>
      </c>
      <c r="AH124">
        <f t="shared" si="1"/>
        <v>1245.78</v>
      </c>
      <c r="AI124" t="e">
        <f>AH124/#REF!</f>
        <v>#REF!</v>
      </c>
      <c r="AJ124" t="e">
        <f>AH124/#REF!+AJ123</f>
        <v>#REF!</v>
      </c>
      <c r="AK124">
        <v>86.14</v>
      </c>
      <c r="AP124">
        <v>14.371094399196901</v>
      </c>
      <c r="AR124" t="s">
        <v>1523</v>
      </c>
      <c r="AS124" t="s">
        <v>1673</v>
      </c>
      <c r="BB124">
        <v>8.5</v>
      </c>
      <c r="BC124">
        <v>540</v>
      </c>
      <c r="BO124" t="s">
        <v>148</v>
      </c>
    </row>
    <row r="125" spans="1:97" x14ac:dyDescent="0.25">
      <c r="A125">
        <v>8964</v>
      </c>
      <c r="B125">
        <v>2017</v>
      </c>
      <c r="C125" t="s">
        <v>777</v>
      </c>
      <c r="D125" t="s">
        <v>2116</v>
      </c>
      <c r="E125" t="str">
        <f>IFERROR(VLOOKUP(C125,final_selection_acc_ICES_ind!$C$2:$D$155,2,FALSE),"no")</f>
        <v>no</v>
      </c>
      <c r="F125" t="str">
        <f>VLOOKUP(Tabelle3[[#This Row],[FishStock]],'Export 2016'!C:F,2,FALSE)</f>
        <v>u</v>
      </c>
      <c r="G125">
        <v>1526</v>
      </c>
      <c r="H125">
        <v>169096</v>
      </c>
      <c r="I125" t="s">
        <v>138</v>
      </c>
      <c r="J125">
        <v>2012</v>
      </c>
      <c r="K125" t="s">
        <v>778</v>
      </c>
      <c r="L125" t="s">
        <v>779</v>
      </c>
      <c r="M125" t="s">
        <v>780</v>
      </c>
      <c r="O125" t="s">
        <v>1802</v>
      </c>
      <c r="Z125">
        <v>54.041703891318903</v>
      </c>
      <c r="AB125" t="s">
        <v>1643</v>
      </c>
      <c r="AC125" t="s">
        <v>1552</v>
      </c>
      <c r="AD125" t="s">
        <v>145</v>
      </c>
      <c r="AE125">
        <v>1219</v>
      </c>
      <c r="AH125">
        <f t="shared" si="1"/>
        <v>1219</v>
      </c>
      <c r="AI125" t="e">
        <f>AH125/#REF!</f>
        <v>#REF!</v>
      </c>
      <c r="AJ125" t="e">
        <f>AH125/#REF!+AJ124</f>
        <v>#REF!</v>
      </c>
      <c r="BO125" t="s">
        <v>148</v>
      </c>
    </row>
    <row r="126" spans="1:97" x14ac:dyDescent="0.25">
      <c r="A126">
        <v>9214</v>
      </c>
      <c r="B126">
        <v>2017</v>
      </c>
      <c r="C126" t="s">
        <v>1249</v>
      </c>
      <c r="D126" t="s">
        <v>2116</v>
      </c>
      <c r="E126" t="str">
        <f>IFERROR(VLOOKUP(C126,final_selection_acc_ICES_ind!$C$2:$D$155,2,FALSE),"no")</f>
        <v>no</v>
      </c>
      <c r="F126" t="str">
        <f>VLOOKUP(Tabelle3[[#This Row],[FishStock]],'Export 2016'!C:F,2,FALSE)</f>
        <v>u</v>
      </c>
      <c r="G126">
        <v>1563</v>
      </c>
      <c r="H126">
        <v>169154</v>
      </c>
      <c r="I126" t="s">
        <v>138</v>
      </c>
      <c r="J126">
        <v>2012</v>
      </c>
      <c r="K126" t="s">
        <v>1250</v>
      </c>
      <c r="L126" t="s">
        <v>1251</v>
      </c>
      <c r="M126" t="s">
        <v>699</v>
      </c>
      <c r="O126" t="s">
        <v>1803</v>
      </c>
      <c r="AB126" t="s">
        <v>1666</v>
      </c>
      <c r="AC126" t="s">
        <v>1667</v>
      </c>
      <c r="AD126" t="s">
        <v>145</v>
      </c>
      <c r="AE126">
        <v>1189</v>
      </c>
      <c r="AH126">
        <f t="shared" si="1"/>
        <v>1189</v>
      </c>
      <c r="AI126" t="e">
        <f>AH126/#REF!</f>
        <v>#REF!</v>
      </c>
      <c r="AJ126" t="e">
        <f>AH126/#REF!+AJ125</f>
        <v>#REF!</v>
      </c>
      <c r="AK126">
        <v>541.69225560767495</v>
      </c>
      <c r="AR126" t="s">
        <v>1523</v>
      </c>
      <c r="AS126" t="s">
        <v>1673</v>
      </c>
      <c r="BB126">
        <v>6</v>
      </c>
      <c r="BO126" t="s">
        <v>148</v>
      </c>
    </row>
    <row r="127" spans="1:97" x14ac:dyDescent="0.25">
      <c r="A127">
        <v>8728</v>
      </c>
      <c r="B127">
        <v>2017</v>
      </c>
      <c r="C127" t="s">
        <v>603</v>
      </c>
      <c r="D127" t="s">
        <v>2116</v>
      </c>
      <c r="E127" t="str">
        <f>IFERROR(VLOOKUP(C127,final_selection_acc_ICES_ind!$C$2:$D$155,2,FALSE),"no")</f>
        <v>no</v>
      </c>
      <c r="F127" t="str">
        <f>VLOOKUP(Tabelle3[[#This Row],[FishStock]],'Export 2016'!C:F,2,FALSE)</f>
        <v>u</v>
      </c>
      <c r="G127">
        <v>1570</v>
      </c>
      <c r="H127">
        <v>169050</v>
      </c>
      <c r="I127" t="s">
        <v>138</v>
      </c>
      <c r="J127">
        <v>2012</v>
      </c>
      <c r="K127" t="s">
        <v>604</v>
      </c>
      <c r="L127" t="s">
        <v>605</v>
      </c>
      <c r="M127" t="s">
        <v>606</v>
      </c>
      <c r="O127" t="s">
        <v>1804</v>
      </c>
      <c r="Q127">
        <v>0</v>
      </c>
      <c r="S127" t="s">
        <v>1539</v>
      </c>
      <c r="T127" t="s">
        <v>1539</v>
      </c>
      <c r="Y127">
        <v>0.77590000000000003</v>
      </c>
      <c r="Z127">
        <v>0.91400000000000003</v>
      </c>
      <c r="AA127">
        <v>1.069</v>
      </c>
      <c r="AB127" t="s">
        <v>1805</v>
      </c>
      <c r="AC127" t="s">
        <v>1482</v>
      </c>
      <c r="AD127" t="s">
        <v>145</v>
      </c>
      <c r="AE127">
        <v>1140</v>
      </c>
      <c r="AH127">
        <f t="shared" si="1"/>
        <v>1140</v>
      </c>
      <c r="AI127" t="e">
        <f>AH127/#REF!</f>
        <v>#REF!</v>
      </c>
      <c r="AJ127" t="e">
        <f>AH127/#REF!+AJ126</f>
        <v>#REF!</v>
      </c>
      <c r="AO127">
        <v>0.52939999999999998</v>
      </c>
      <c r="AP127">
        <v>0.63590000000000002</v>
      </c>
      <c r="AQ127">
        <v>0.76280000000000003</v>
      </c>
      <c r="AR127" t="s">
        <v>241</v>
      </c>
      <c r="AS127" t="s">
        <v>1482</v>
      </c>
      <c r="AX127">
        <v>1.7</v>
      </c>
      <c r="AZ127">
        <v>0.3</v>
      </c>
      <c r="BB127">
        <v>1</v>
      </c>
      <c r="BC127">
        <v>0.5</v>
      </c>
      <c r="BO127" t="s">
        <v>148</v>
      </c>
    </row>
    <row r="128" spans="1:97" x14ac:dyDescent="0.25">
      <c r="A128">
        <v>8828</v>
      </c>
      <c r="B128">
        <v>2017</v>
      </c>
      <c r="C128" t="s">
        <v>1806</v>
      </c>
      <c r="D128" t="s">
        <v>2116</v>
      </c>
      <c r="E128" t="str">
        <f>IFERROR(VLOOKUP(C128,final_selection_acc_ICES_ind!$C$2:$D$155,2,FALSE),"no")</f>
        <v>no</v>
      </c>
      <c r="F128" t="str">
        <f>VLOOKUP(Tabelle3[[#This Row],[FishStock]],'Export 2016'!C:F,2,FALSE)</f>
        <v>u</v>
      </c>
      <c r="G128">
        <v>1314</v>
      </c>
      <c r="H128">
        <v>169063</v>
      </c>
      <c r="I128" t="s">
        <v>138</v>
      </c>
      <c r="J128">
        <v>2012</v>
      </c>
      <c r="K128" t="s">
        <v>1807</v>
      </c>
      <c r="L128" t="s">
        <v>1808</v>
      </c>
      <c r="M128" t="s">
        <v>552</v>
      </c>
      <c r="O128" t="s">
        <v>1809</v>
      </c>
      <c r="AD128" t="s">
        <v>145</v>
      </c>
      <c r="AE128">
        <v>1136</v>
      </c>
      <c r="AH128">
        <f t="shared" si="1"/>
        <v>1136</v>
      </c>
      <c r="AI128" t="e">
        <f>AH128/#REF!</f>
        <v>#REF!</v>
      </c>
      <c r="AJ128" t="e">
        <f>AH128/#REF!+AJ127</f>
        <v>#REF!</v>
      </c>
      <c r="BO128" t="s">
        <v>148</v>
      </c>
      <c r="CE128">
        <v>1</v>
      </c>
      <c r="CF128" t="s">
        <v>1810</v>
      </c>
      <c r="CG128" t="s">
        <v>145</v>
      </c>
      <c r="CH128">
        <v>336</v>
      </c>
      <c r="CI128" t="s">
        <v>1811</v>
      </c>
      <c r="CJ128" t="s">
        <v>145</v>
      </c>
      <c r="CK128">
        <v>0</v>
      </c>
      <c r="CL128" t="s">
        <v>1812</v>
      </c>
      <c r="CM128" t="s">
        <v>145</v>
      </c>
      <c r="CN128">
        <v>166</v>
      </c>
      <c r="CO128" t="s">
        <v>1813</v>
      </c>
      <c r="CP128" t="s">
        <v>145</v>
      </c>
      <c r="CQ128">
        <v>633</v>
      </c>
      <c r="CR128" t="s">
        <v>1814</v>
      </c>
      <c r="CS128" t="s">
        <v>145</v>
      </c>
    </row>
    <row r="129" spans="1:88" x14ac:dyDescent="0.25">
      <c r="A129">
        <v>8804</v>
      </c>
      <c r="B129">
        <v>2017</v>
      </c>
      <c r="C129" t="s">
        <v>614</v>
      </c>
      <c r="D129" t="s">
        <v>2116</v>
      </c>
      <c r="E129" t="str">
        <f>IFERROR(VLOOKUP(C129,final_selection_acc_ICES_ind!$C$2:$D$155,2,FALSE),"no")</f>
        <v>x</v>
      </c>
      <c r="F129" t="str">
        <f>VLOOKUP(Tabelle3[[#This Row],[FishStock]],'Export 2016'!C:F,2,FALSE)</f>
        <v>u</v>
      </c>
      <c r="G129">
        <v>1485</v>
      </c>
      <c r="H129">
        <v>169273</v>
      </c>
      <c r="I129" t="s">
        <v>138</v>
      </c>
      <c r="J129">
        <v>2012</v>
      </c>
      <c r="K129" t="s">
        <v>615</v>
      </c>
      <c r="L129" t="s">
        <v>616</v>
      </c>
      <c r="M129" t="s">
        <v>275</v>
      </c>
      <c r="O129" t="s">
        <v>1815</v>
      </c>
      <c r="Q129">
        <v>6183</v>
      </c>
      <c r="S129" t="s">
        <v>143</v>
      </c>
      <c r="T129" t="s">
        <v>13</v>
      </c>
      <c r="V129">
        <v>4509</v>
      </c>
      <c r="Z129">
        <v>3176</v>
      </c>
      <c r="AB129" t="s">
        <v>144</v>
      </c>
      <c r="AC129" t="s">
        <v>145</v>
      </c>
      <c r="AD129" t="s">
        <v>145</v>
      </c>
      <c r="AE129">
        <v>1104</v>
      </c>
      <c r="AG129">
        <v>1136</v>
      </c>
      <c r="AH129">
        <f t="shared" si="1"/>
        <v>1136</v>
      </c>
      <c r="AI129" t="e">
        <f>AH129/#REF!</f>
        <v>#REF!</v>
      </c>
      <c r="AJ129" t="e">
        <f>AH129/#REF!+AJ128</f>
        <v>#REF!</v>
      </c>
      <c r="AK129">
        <v>32</v>
      </c>
      <c r="AP129">
        <v>0.41687999999999997</v>
      </c>
      <c r="AR129" t="s">
        <v>146</v>
      </c>
      <c r="AS129" t="s">
        <v>1499</v>
      </c>
      <c r="AX129">
        <v>0.48799999999999999</v>
      </c>
      <c r="AY129">
        <v>0.34856999999999999</v>
      </c>
      <c r="AZ129">
        <v>1700</v>
      </c>
      <c r="BA129">
        <v>2400</v>
      </c>
      <c r="BB129">
        <v>0.27400000000000002</v>
      </c>
      <c r="BC129">
        <v>2400</v>
      </c>
      <c r="BF129">
        <v>1</v>
      </c>
      <c r="BH129" s="1">
        <v>43316</v>
      </c>
      <c r="BO129" t="s">
        <v>148</v>
      </c>
    </row>
    <row r="130" spans="1:88" x14ac:dyDescent="0.25">
      <c r="A130">
        <v>9208</v>
      </c>
      <c r="B130">
        <v>2017</v>
      </c>
      <c r="C130" t="s">
        <v>1816</v>
      </c>
      <c r="D130" t="s">
        <v>2116</v>
      </c>
      <c r="E130" t="str">
        <f>IFERROR(VLOOKUP(C130,final_selection_acc_ICES_ind!$C$2:$D$155,2,FALSE),"no")</f>
        <v>no</v>
      </c>
      <c r="F130" t="str">
        <f>VLOOKUP(Tabelle3[[#This Row],[FishStock]],'Export 2016'!C:F,2,FALSE)</f>
        <v>u</v>
      </c>
      <c r="G130">
        <v>1494</v>
      </c>
      <c r="H130">
        <v>169285</v>
      </c>
      <c r="I130" t="s">
        <v>138</v>
      </c>
      <c r="J130">
        <v>2012</v>
      </c>
      <c r="K130" t="s">
        <v>1817</v>
      </c>
      <c r="L130" t="s">
        <v>605</v>
      </c>
      <c r="M130" t="s">
        <v>1682</v>
      </c>
      <c r="O130" t="s">
        <v>1818</v>
      </c>
      <c r="Y130">
        <v>1.1309784544233501</v>
      </c>
      <c r="Z130">
        <v>1.24525699637409</v>
      </c>
      <c r="AA130">
        <v>1.35953553832483</v>
      </c>
      <c r="AB130" t="s">
        <v>1551</v>
      </c>
      <c r="AC130" t="s">
        <v>1552</v>
      </c>
      <c r="AE130">
        <v>1099.4845</v>
      </c>
      <c r="AH130">
        <f t="shared" ref="AH130:AH187" si="2">MAX(AE130,AG130)</f>
        <v>1099.4845</v>
      </c>
      <c r="AI130" t="e">
        <f>AH130/#REF!</f>
        <v>#REF!</v>
      </c>
      <c r="AJ130" t="e">
        <f>AH130/#REF!+AJ129</f>
        <v>#REF!</v>
      </c>
      <c r="BO130" t="s">
        <v>148</v>
      </c>
    </row>
    <row r="131" spans="1:88" x14ac:dyDescent="0.25">
      <c r="A131">
        <v>8925</v>
      </c>
      <c r="B131">
        <v>2017</v>
      </c>
      <c r="C131" t="s">
        <v>716</v>
      </c>
      <c r="D131" t="s">
        <v>2116</v>
      </c>
      <c r="E131" t="str">
        <f>IFERROR(VLOOKUP(C131,final_selection_acc_ICES_ind!$C$2:$D$155,2,FALSE),"no")</f>
        <v>x</v>
      </c>
      <c r="F131" t="str">
        <f>VLOOKUP(Tabelle3[[#This Row],[FishStock]],'Export 2016'!C:F,2,FALSE)</f>
        <v>u</v>
      </c>
      <c r="G131">
        <v>1349</v>
      </c>
      <c r="H131">
        <v>136544</v>
      </c>
      <c r="I131" t="s">
        <v>138</v>
      </c>
      <c r="J131">
        <v>2012</v>
      </c>
      <c r="K131" t="s">
        <v>717</v>
      </c>
      <c r="L131" t="s">
        <v>622</v>
      </c>
      <c r="M131" t="s">
        <v>253</v>
      </c>
      <c r="P131">
        <v>290469.8</v>
      </c>
      <c r="Q131">
        <v>343260.8</v>
      </c>
      <c r="R131">
        <v>396051.8</v>
      </c>
      <c r="S131" t="s">
        <v>143</v>
      </c>
      <c r="T131" t="s">
        <v>1819</v>
      </c>
      <c r="V131">
        <v>9559.3943350000009</v>
      </c>
      <c r="Y131">
        <v>2766</v>
      </c>
      <c r="Z131">
        <v>3689</v>
      </c>
      <c r="AA131">
        <v>4611</v>
      </c>
      <c r="AB131" t="s">
        <v>144</v>
      </c>
      <c r="AC131" t="s">
        <v>145</v>
      </c>
      <c r="AD131" t="s">
        <v>145</v>
      </c>
      <c r="AE131">
        <v>343</v>
      </c>
      <c r="AG131">
        <v>942</v>
      </c>
      <c r="AH131">
        <f t="shared" si="2"/>
        <v>942</v>
      </c>
      <c r="AI131" t="e">
        <f>AH131/#REF!</f>
        <v>#REF!</v>
      </c>
      <c r="AJ131" t="e">
        <f>AH131/#REF!+AJ130</f>
        <v>#REF!</v>
      </c>
      <c r="AK131">
        <v>599</v>
      </c>
      <c r="AO131">
        <v>0.1955848</v>
      </c>
      <c r="AP131">
        <v>0.26400079999999998</v>
      </c>
      <c r="AQ131">
        <v>0.33241680000000001</v>
      </c>
      <c r="AR131" t="s">
        <v>146</v>
      </c>
      <c r="AS131" t="s">
        <v>1499</v>
      </c>
      <c r="AX131">
        <v>0.47</v>
      </c>
      <c r="AY131">
        <v>0.34</v>
      </c>
      <c r="AZ131">
        <v>2300</v>
      </c>
      <c r="BA131">
        <v>2944</v>
      </c>
      <c r="BB131">
        <v>0.27</v>
      </c>
      <c r="BC131">
        <v>2944</v>
      </c>
      <c r="BF131">
        <v>0</v>
      </c>
      <c r="BO131" t="s">
        <v>148</v>
      </c>
    </row>
    <row r="132" spans="1:88" x14ac:dyDescent="0.25">
      <c r="A132">
        <v>8902</v>
      </c>
      <c r="B132">
        <v>2017</v>
      </c>
      <c r="C132" t="s">
        <v>958</v>
      </c>
      <c r="D132" t="s">
        <v>2116</v>
      </c>
      <c r="E132" t="str">
        <f>IFERROR(VLOOKUP(C132,final_selection_acc_ICES_ind!$C$2:$D$155,2,FALSE),"no")</f>
        <v>x</v>
      </c>
      <c r="F132" t="str">
        <f>VLOOKUP(Tabelle3[[#This Row],[FishStock]],'Export 2016'!C:F,2,FALSE)</f>
        <v>u</v>
      </c>
      <c r="G132">
        <v>1330</v>
      </c>
      <c r="H132">
        <v>169085</v>
      </c>
      <c r="I132" t="s">
        <v>138</v>
      </c>
      <c r="J132">
        <v>2012</v>
      </c>
      <c r="K132" t="s">
        <v>959</v>
      </c>
      <c r="L132" t="s">
        <v>622</v>
      </c>
      <c r="M132" t="s">
        <v>324</v>
      </c>
      <c r="O132" t="s">
        <v>1820</v>
      </c>
      <c r="P132">
        <v>7147.8109999999997</v>
      </c>
      <c r="Q132">
        <v>8777.3109999999997</v>
      </c>
      <c r="R132">
        <v>10406.811</v>
      </c>
      <c r="S132" t="s">
        <v>1749</v>
      </c>
      <c r="T132" t="s">
        <v>13</v>
      </c>
      <c r="V132">
        <v>3985.0767912000001</v>
      </c>
      <c r="Y132">
        <v>1660.3779999999999</v>
      </c>
      <c r="Z132">
        <v>1970.748</v>
      </c>
      <c r="AA132">
        <v>2281.1179999999999</v>
      </c>
      <c r="AB132" t="s">
        <v>144</v>
      </c>
      <c r="AC132" t="s">
        <v>145</v>
      </c>
      <c r="AD132" t="s">
        <v>145</v>
      </c>
      <c r="AE132">
        <v>198</v>
      </c>
      <c r="AG132">
        <v>875.65</v>
      </c>
      <c r="AH132">
        <f t="shared" si="2"/>
        <v>875.65</v>
      </c>
      <c r="AI132" t="e">
        <f>AH132/#REF!</f>
        <v>#REF!</v>
      </c>
      <c r="AJ132" t="e">
        <f>AH132/#REF!+AJ131</f>
        <v>#REF!</v>
      </c>
      <c r="AK132">
        <v>677.65</v>
      </c>
      <c r="AO132">
        <v>0.47173219999999999</v>
      </c>
      <c r="AP132">
        <v>0.59519219999999995</v>
      </c>
      <c r="AQ132">
        <v>0.71865219999999996</v>
      </c>
      <c r="AR132" t="s">
        <v>146</v>
      </c>
      <c r="AS132" t="s">
        <v>1499</v>
      </c>
      <c r="AX132">
        <v>0.61399999999999999</v>
      </c>
      <c r="AY132">
        <v>0.442</v>
      </c>
      <c r="AZ132">
        <v>6000</v>
      </c>
      <c r="BA132">
        <v>8616</v>
      </c>
      <c r="BB132">
        <v>0.309</v>
      </c>
      <c r="BC132">
        <v>8616</v>
      </c>
      <c r="BF132">
        <v>0</v>
      </c>
      <c r="BH132" s="1">
        <v>43192</v>
      </c>
      <c r="BO132" t="s">
        <v>148</v>
      </c>
    </row>
    <row r="133" spans="1:88" x14ac:dyDescent="0.25">
      <c r="A133">
        <v>8767</v>
      </c>
      <c r="B133">
        <v>2017</v>
      </c>
      <c r="C133" t="s">
        <v>566</v>
      </c>
      <c r="D133" t="s">
        <v>2116</v>
      </c>
      <c r="E133" t="str">
        <f>IFERROR(VLOOKUP(C133,final_selection_acc_ICES_ind!$C$2:$D$155,2,FALSE),"no")</f>
        <v>x</v>
      </c>
      <c r="F133" t="str">
        <f>VLOOKUP(Tabelle3[[#This Row],[FishStock]],'Export 2016'!C:F,2,FALSE)</f>
        <v>u</v>
      </c>
      <c r="G133">
        <v>1487</v>
      </c>
      <c r="H133">
        <v>169275</v>
      </c>
      <c r="I133" t="s">
        <v>138</v>
      </c>
      <c r="J133">
        <v>2012</v>
      </c>
      <c r="K133" t="s">
        <v>567</v>
      </c>
      <c r="L133" t="s">
        <v>568</v>
      </c>
      <c r="M133" t="s">
        <v>275</v>
      </c>
      <c r="O133" t="s">
        <v>1821</v>
      </c>
      <c r="Q133">
        <v>3316.556</v>
      </c>
      <c r="S133" t="s">
        <v>143</v>
      </c>
      <c r="T133" t="s">
        <v>13</v>
      </c>
      <c r="Z133">
        <v>3960.33</v>
      </c>
      <c r="AB133" t="s">
        <v>144</v>
      </c>
      <c r="AC133" t="s">
        <v>145</v>
      </c>
      <c r="AD133" t="s">
        <v>145</v>
      </c>
      <c r="AE133">
        <v>872.30100000000004</v>
      </c>
      <c r="AG133">
        <v>874.73199999999997</v>
      </c>
      <c r="AH133">
        <f t="shared" si="2"/>
        <v>874.73199999999997</v>
      </c>
      <c r="AI133" t="e">
        <f>AH133/#REF!</f>
        <v>#REF!</v>
      </c>
      <c r="AJ133" t="e">
        <f>AH133/#REF!+AJ132</f>
        <v>#REF!</v>
      </c>
      <c r="AK133">
        <v>2.431</v>
      </c>
      <c r="AP133">
        <v>0.2186323</v>
      </c>
      <c r="AR133" t="s">
        <v>146</v>
      </c>
      <c r="AS133" t="s">
        <v>1499</v>
      </c>
      <c r="AX133">
        <v>0.44</v>
      </c>
      <c r="AY133">
        <v>0.317</v>
      </c>
      <c r="AZ133">
        <v>2039</v>
      </c>
      <c r="BA133">
        <v>2855</v>
      </c>
      <c r="BB133">
        <v>0.29099999999999998</v>
      </c>
      <c r="BC133">
        <v>2826</v>
      </c>
      <c r="BF133">
        <v>2</v>
      </c>
      <c r="BH133" s="1">
        <v>43346</v>
      </c>
      <c r="BO133" t="s">
        <v>148</v>
      </c>
    </row>
    <row r="134" spans="1:88" x14ac:dyDescent="0.25">
      <c r="A134">
        <v>8594</v>
      </c>
      <c r="B134">
        <v>2017</v>
      </c>
      <c r="C134" t="s">
        <v>1281</v>
      </c>
      <c r="D134" t="s">
        <v>2116</v>
      </c>
      <c r="E134" t="str">
        <f>IFERROR(VLOOKUP(C134,final_selection_acc_ICES_ind!$C$2:$D$155,2,FALSE),"no")</f>
        <v>no</v>
      </c>
      <c r="F134" t="str">
        <f>VLOOKUP(Tabelle3[[#This Row],[FishStock]],'Export 2016'!C:F,2,FALSE)</f>
        <v>u</v>
      </c>
      <c r="G134">
        <v>1464</v>
      </c>
      <c r="H134">
        <v>169170</v>
      </c>
      <c r="I134" t="s">
        <v>138</v>
      </c>
      <c r="J134">
        <v>2012</v>
      </c>
      <c r="K134" t="s">
        <v>1822</v>
      </c>
      <c r="L134" t="s">
        <v>1278</v>
      </c>
      <c r="M134" t="s">
        <v>699</v>
      </c>
      <c r="O134" t="s">
        <v>1823</v>
      </c>
      <c r="Y134">
        <v>209</v>
      </c>
      <c r="Z134">
        <v>299</v>
      </c>
      <c r="AA134">
        <v>389</v>
      </c>
      <c r="AB134" t="s">
        <v>1666</v>
      </c>
      <c r="AC134" t="s">
        <v>1667</v>
      </c>
      <c r="AD134" t="s">
        <v>145</v>
      </c>
      <c r="AE134">
        <v>866</v>
      </c>
      <c r="AH134">
        <f t="shared" si="2"/>
        <v>866</v>
      </c>
      <c r="AI134" t="e">
        <f>AH134/#REF!</f>
        <v>#REF!</v>
      </c>
      <c r="AJ134" t="e">
        <f>AH134/#REF!+AJ133</f>
        <v>#REF!</v>
      </c>
      <c r="AK134">
        <v>54</v>
      </c>
      <c r="AO134">
        <v>10.5</v>
      </c>
      <c r="AP134">
        <v>13.7</v>
      </c>
      <c r="AQ134">
        <v>19.600000000000001</v>
      </c>
      <c r="AR134" t="s">
        <v>1523</v>
      </c>
      <c r="AS134" t="s">
        <v>1263</v>
      </c>
      <c r="BB134">
        <v>11.8</v>
      </c>
      <c r="BC134">
        <v>262</v>
      </c>
      <c r="BO134" t="s">
        <v>148</v>
      </c>
    </row>
    <row r="135" spans="1:88" x14ac:dyDescent="0.25">
      <c r="A135">
        <v>9132</v>
      </c>
      <c r="B135">
        <v>2017</v>
      </c>
      <c r="C135" t="s">
        <v>1234</v>
      </c>
      <c r="D135" t="s">
        <v>2116</v>
      </c>
      <c r="E135" t="str">
        <f>IFERROR(VLOOKUP(C135,final_selection_acc_ICES_ind!$C$2:$D$155,2,FALSE),"no")</f>
        <v>no</v>
      </c>
      <c r="F135" t="str">
        <f>VLOOKUP(Tabelle3[[#This Row],[FishStock]],'Export 2016'!C:F,2,FALSE)</f>
        <v>u</v>
      </c>
      <c r="G135">
        <v>1394</v>
      </c>
      <c r="H135">
        <v>169153</v>
      </c>
      <c r="I135" t="s">
        <v>138</v>
      </c>
      <c r="J135">
        <v>2012</v>
      </c>
      <c r="K135" t="s">
        <v>1235</v>
      </c>
      <c r="L135" t="s">
        <v>1236</v>
      </c>
      <c r="M135" t="s">
        <v>699</v>
      </c>
      <c r="O135" t="s">
        <v>1824</v>
      </c>
      <c r="Y135">
        <v>585.58243104148198</v>
      </c>
      <c r="Z135">
        <v>724.80672000000004</v>
      </c>
      <c r="AA135">
        <v>864.03100895851799</v>
      </c>
      <c r="AB135" t="s">
        <v>1666</v>
      </c>
      <c r="AC135" t="s">
        <v>1667</v>
      </c>
      <c r="AD135" t="s">
        <v>145</v>
      </c>
      <c r="AE135">
        <v>770.17034935779498</v>
      </c>
      <c r="AH135">
        <f t="shared" si="2"/>
        <v>770.17034935779498</v>
      </c>
      <c r="AI135" t="e">
        <f>AH135/#REF!</f>
        <v>#REF!</v>
      </c>
      <c r="AJ135" t="e">
        <f>AH135/#REF!+AJ134</f>
        <v>#REF!</v>
      </c>
      <c r="AK135">
        <v>420.40333824649599</v>
      </c>
      <c r="AP135">
        <v>9.0845153096171902</v>
      </c>
      <c r="AR135" t="s">
        <v>1523</v>
      </c>
      <c r="AS135" t="s">
        <v>1673</v>
      </c>
      <c r="BB135">
        <v>9.3000000000000007</v>
      </c>
      <c r="BC135">
        <v>430</v>
      </c>
      <c r="BO135" t="s">
        <v>148</v>
      </c>
    </row>
    <row r="136" spans="1:88" x14ac:dyDescent="0.25">
      <c r="A136">
        <v>8908</v>
      </c>
      <c r="B136">
        <v>2017</v>
      </c>
      <c r="C136" t="s">
        <v>1319</v>
      </c>
      <c r="D136" t="s">
        <v>2116</v>
      </c>
      <c r="E136" t="str">
        <f>IFERROR(VLOOKUP(C136,final_selection_acc_ICES_ind!$C$2:$D$155,2,FALSE),"no")</f>
        <v>x</v>
      </c>
      <c r="F136" t="str">
        <f>VLOOKUP(Tabelle3[[#This Row],[FishStock]],'Export 2016'!C:F,2,FALSE)</f>
        <v>u</v>
      </c>
      <c r="G136">
        <v>1350</v>
      </c>
      <c r="H136">
        <v>169114</v>
      </c>
      <c r="I136" t="s">
        <v>138</v>
      </c>
      <c r="J136">
        <v>2012</v>
      </c>
      <c r="K136" t="s">
        <v>1320</v>
      </c>
      <c r="L136" t="s">
        <v>520</v>
      </c>
      <c r="M136" t="s">
        <v>253</v>
      </c>
      <c r="O136" t="s">
        <v>1825</v>
      </c>
      <c r="Q136">
        <v>1084</v>
      </c>
      <c r="S136" t="s">
        <v>143</v>
      </c>
      <c r="T136" t="s">
        <v>13</v>
      </c>
      <c r="V136">
        <v>6912</v>
      </c>
      <c r="Z136">
        <v>6583</v>
      </c>
      <c r="AB136" t="s">
        <v>144</v>
      </c>
      <c r="AC136" t="s">
        <v>145</v>
      </c>
      <c r="AD136" t="s">
        <v>145</v>
      </c>
      <c r="AE136">
        <v>710</v>
      </c>
      <c r="AG136">
        <v>726.32138383381005</v>
      </c>
      <c r="AH136">
        <f t="shared" si="2"/>
        <v>726.32138383381005</v>
      </c>
      <c r="AI136" t="e">
        <f>AH136/#REF!</f>
        <v>#REF!</v>
      </c>
      <c r="AJ136" t="e">
        <f>AH136/#REF!+AJ135</f>
        <v>#REF!</v>
      </c>
      <c r="AK136">
        <v>16.321383833809801</v>
      </c>
      <c r="AP136">
        <v>0.17377500000000001</v>
      </c>
      <c r="AR136" t="s">
        <v>146</v>
      </c>
      <c r="AS136" t="s">
        <v>1499</v>
      </c>
      <c r="AT136">
        <v>0.17377500000000001</v>
      </c>
      <c r="AU136">
        <v>2.7056085078248599E-2</v>
      </c>
      <c r="AX136">
        <v>0.69</v>
      </c>
      <c r="AY136">
        <v>0.46</v>
      </c>
      <c r="AZ136">
        <v>6800</v>
      </c>
      <c r="BA136">
        <v>10200</v>
      </c>
      <c r="BB136">
        <v>0.2</v>
      </c>
      <c r="BC136">
        <v>10200</v>
      </c>
      <c r="BF136">
        <v>1</v>
      </c>
      <c r="BH136" s="1">
        <v>43222</v>
      </c>
      <c r="BO136" t="s">
        <v>148</v>
      </c>
    </row>
    <row r="137" spans="1:88" x14ac:dyDescent="0.25">
      <c r="A137">
        <v>8973</v>
      </c>
      <c r="B137">
        <v>2017</v>
      </c>
      <c r="C137" t="s">
        <v>1826</v>
      </c>
      <c r="D137" t="s">
        <v>2116</v>
      </c>
      <c r="E137" t="str">
        <f>IFERROR(VLOOKUP(C137,final_selection_acc_ICES_ind!$C$2:$D$155,2,FALSE),"no")</f>
        <v>no</v>
      </c>
      <c r="F137" t="str">
        <f>VLOOKUP(Tabelle3[[#This Row],[FishStock]],'Export 2016'!C:F,2,FALSE)</f>
        <v>u</v>
      </c>
      <c r="G137">
        <v>1521</v>
      </c>
      <c r="H137">
        <v>169143</v>
      </c>
      <c r="I137" t="s">
        <v>138</v>
      </c>
      <c r="J137">
        <v>2012</v>
      </c>
      <c r="K137" t="s">
        <v>1827</v>
      </c>
      <c r="L137" t="s">
        <v>439</v>
      </c>
      <c r="M137" t="s">
        <v>1769</v>
      </c>
      <c r="O137" t="s">
        <v>1828</v>
      </c>
      <c r="Q137">
        <v>0.31596617280607098</v>
      </c>
      <c r="T137" t="s">
        <v>13</v>
      </c>
      <c r="Z137">
        <v>0.22856335255049001</v>
      </c>
      <c r="AB137" t="s">
        <v>144</v>
      </c>
      <c r="AD137" t="s">
        <v>145</v>
      </c>
      <c r="AE137">
        <v>725.82600000000002</v>
      </c>
      <c r="AH137">
        <f t="shared" si="2"/>
        <v>725.82600000000002</v>
      </c>
      <c r="AI137" t="e">
        <f>AH137/#REF!</f>
        <v>#REF!</v>
      </c>
      <c r="AJ137" t="e">
        <f>AH137/#REF!+AJ136</f>
        <v>#REF!</v>
      </c>
      <c r="AP137">
        <v>1.363730948293</v>
      </c>
      <c r="AR137" t="s">
        <v>1553</v>
      </c>
      <c r="AS137" t="s">
        <v>1539</v>
      </c>
      <c r="BF137">
        <v>0</v>
      </c>
      <c r="BH137" s="1">
        <v>43132</v>
      </c>
      <c r="BO137" t="s">
        <v>148</v>
      </c>
    </row>
    <row r="138" spans="1:88" x14ac:dyDescent="0.25">
      <c r="A138">
        <v>8705</v>
      </c>
      <c r="B138">
        <v>2017</v>
      </c>
      <c r="C138" t="s">
        <v>1829</v>
      </c>
      <c r="D138" t="s">
        <v>2116</v>
      </c>
      <c r="E138" t="str">
        <f>IFERROR(VLOOKUP(C138,final_selection_acc_ICES_ind!$C$2:$D$155,2,FALSE),"no")</f>
        <v>no</v>
      </c>
      <c r="F138" t="str">
        <f>VLOOKUP(Tabelle3[[#This Row],[FishStock]],'Export 2016'!C:F,2,FALSE)</f>
        <v>u</v>
      </c>
      <c r="G138">
        <v>1516</v>
      </c>
      <c r="H138">
        <v>169071</v>
      </c>
      <c r="I138" t="s">
        <v>138</v>
      </c>
      <c r="J138">
        <v>2012</v>
      </c>
      <c r="K138" t="s">
        <v>1830</v>
      </c>
      <c r="L138" t="s">
        <v>605</v>
      </c>
      <c r="M138" t="s">
        <v>631</v>
      </c>
      <c r="O138" t="s">
        <v>1831</v>
      </c>
      <c r="AD138" t="s">
        <v>145</v>
      </c>
      <c r="AE138">
        <v>701</v>
      </c>
      <c r="AH138">
        <f t="shared" si="2"/>
        <v>701</v>
      </c>
      <c r="AI138" t="e">
        <f>AH138/#REF!</f>
        <v>#REF!</v>
      </c>
      <c r="AJ138" t="e">
        <f>AH138/#REF!+AJ137</f>
        <v>#REF!</v>
      </c>
      <c r="BO138" t="s">
        <v>148</v>
      </c>
    </row>
    <row r="139" spans="1:88" x14ac:dyDescent="0.25">
      <c r="A139">
        <v>8118</v>
      </c>
      <c r="B139">
        <v>2017</v>
      </c>
      <c r="C139" t="s">
        <v>1832</v>
      </c>
      <c r="D139" t="s">
        <v>2116</v>
      </c>
      <c r="E139" t="str">
        <f>IFERROR(VLOOKUP(C139,final_selection_acc_ICES_ind!$C$2:$D$155,2,FALSE),"no")</f>
        <v>no</v>
      </c>
      <c r="F139" t="str">
        <f>VLOOKUP(Tabelle3[[#This Row],[FishStock]],'Export 2016'!C:F,2,FALSE)</f>
        <v>u</v>
      </c>
      <c r="H139">
        <v>136696</v>
      </c>
      <c r="I139" t="s">
        <v>138</v>
      </c>
      <c r="J139">
        <v>2012</v>
      </c>
      <c r="K139" t="s">
        <v>1833</v>
      </c>
      <c r="L139" t="s">
        <v>821</v>
      </c>
      <c r="M139" t="s">
        <v>816</v>
      </c>
      <c r="O139" t="s">
        <v>1834</v>
      </c>
      <c r="S139" t="s">
        <v>143</v>
      </c>
      <c r="AB139" t="s">
        <v>1835</v>
      </c>
      <c r="AC139" t="s">
        <v>145</v>
      </c>
      <c r="AE139">
        <v>612.57788000000005</v>
      </c>
      <c r="AG139">
        <v>612.57788000000005</v>
      </c>
      <c r="AH139">
        <f t="shared" si="2"/>
        <v>612.57788000000005</v>
      </c>
      <c r="AI139" t="e">
        <f>AH139/#REF!</f>
        <v>#REF!</v>
      </c>
      <c r="AJ139" t="e">
        <f>AH139/#REF!+AJ138</f>
        <v>#REF!</v>
      </c>
      <c r="AR139" t="s">
        <v>1836</v>
      </c>
      <c r="AS139" t="s">
        <v>1499</v>
      </c>
      <c r="BO139" t="s">
        <v>148</v>
      </c>
      <c r="CE139">
        <v>60</v>
      </c>
      <c r="CF139" t="s">
        <v>1837</v>
      </c>
    </row>
    <row r="140" spans="1:88" x14ac:dyDescent="0.25">
      <c r="A140">
        <v>9040</v>
      </c>
      <c r="B140">
        <v>2017</v>
      </c>
      <c r="C140" t="s">
        <v>1838</v>
      </c>
      <c r="D140" t="s">
        <v>2116</v>
      </c>
      <c r="E140" t="str">
        <f>IFERROR(VLOOKUP(C140,final_selection_acc_ICES_ind!$C$2:$D$155,2,FALSE),"no")</f>
        <v>no</v>
      </c>
      <c r="F140" t="str">
        <f>VLOOKUP(Tabelle3[[#This Row],[FishStock]],'Export 2016'!C:F,2,FALSE)</f>
        <v>u</v>
      </c>
      <c r="G140">
        <v>1356</v>
      </c>
      <c r="H140">
        <v>169171</v>
      </c>
      <c r="I140" t="s">
        <v>138</v>
      </c>
      <c r="J140">
        <v>2012</v>
      </c>
      <c r="K140" t="s">
        <v>1302</v>
      </c>
      <c r="L140">
        <v>27.4</v>
      </c>
      <c r="M140" t="s">
        <v>699</v>
      </c>
      <c r="O140" t="s">
        <v>1839</v>
      </c>
      <c r="AD140" t="s">
        <v>145</v>
      </c>
      <c r="AE140">
        <v>590</v>
      </c>
      <c r="AH140">
        <f t="shared" si="2"/>
        <v>590</v>
      </c>
      <c r="AI140" t="e">
        <f>AH140/#REF!</f>
        <v>#REF!</v>
      </c>
      <c r="AJ140" t="e">
        <f>AH140/#REF!+AJ139</f>
        <v>#REF!</v>
      </c>
      <c r="BO140" t="s">
        <v>148</v>
      </c>
    </row>
    <row r="141" spans="1:88" x14ac:dyDescent="0.25">
      <c r="A141">
        <v>9146</v>
      </c>
      <c r="B141">
        <v>2017</v>
      </c>
      <c r="C141" t="s">
        <v>1327</v>
      </c>
      <c r="D141" t="s">
        <v>2116</v>
      </c>
      <c r="E141" t="str">
        <f>IFERROR(VLOOKUP(C141,final_selection_acc_ICES_ind!$C$2:$D$155,2,FALSE),"no")</f>
        <v>no</v>
      </c>
      <c r="F141" t="str">
        <f>VLOOKUP(Tabelle3[[#This Row],[FishStock]],'Export 2016'!C:F,2,FALSE)</f>
        <v>u</v>
      </c>
      <c r="G141">
        <v>1390</v>
      </c>
      <c r="H141">
        <v>169149</v>
      </c>
      <c r="I141" t="s">
        <v>138</v>
      </c>
      <c r="J141">
        <v>2012</v>
      </c>
      <c r="K141" t="s">
        <v>1328</v>
      </c>
      <c r="L141" t="s">
        <v>622</v>
      </c>
      <c r="M141" t="s">
        <v>699</v>
      </c>
      <c r="O141" t="s">
        <v>1840</v>
      </c>
      <c r="Y141">
        <v>594.76372000000003</v>
      </c>
      <c r="Z141">
        <v>693.79129999999998</v>
      </c>
      <c r="AA141">
        <v>792.81888000000004</v>
      </c>
      <c r="AB141" t="s">
        <v>973</v>
      </c>
      <c r="AC141" t="s">
        <v>1667</v>
      </c>
      <c r="AD141" t="s">
        <v>145</v>
      </c>
      <c r="AE141">
        <v>530</v>
      </c>
      <c r="AH141">
        <f t="shared" si="2"/>
        <v>530</v>
      </c>
      <c r="AI141" t="e">
        <f>AH141/#REF!</f>
        <v>#REF!</v>
      </c>
      <c r="AJ141" t="e">
        <f>AH141/#REF!+AJ140</f>
        <v>#REF!</v>
      </c>
      <c r="AR141" t="s">
        <v>1707</v>
      </c>
      <c r="AS141" t="s">
        <v>1673</v>
      </c>
      <c r="BB141">
        <v>11</v>
      </c>
      <c r="BC141">
        <v>350</v>
      </c>
      <c r="BO141" t="s">
        <v>148</v>
      </c>
    </row>
    <row r="142" spans="1:88" x14ac:dyDescent="0.25">
      <c r="A142">
        <v>9025</v>
      </c>
      <c r="B142">
        <v>2017</v>
      </c>
      <c r="C142" t="s">
        <v>1841</v>
      </c>
      <c r="D142" t="s">
        <v>2116</v>
      </c>
      <c r="E142" t="str">
        <f>IFERROR(VLOOKUP(C142,final_selection_acc_ICES_ind!$C$2:$D$155,2,FALSE),"no")</f>
        <v>no</v>
      </c>
      <c r="F142" t="str">
        <f>VLOOKUP(Tabelle3[[#This Row],[FishStock]],'Export 2016'!C:F,2,FALSE)</f>
        <v>u</v>
      </c>
      <c r="G142">
        <v>1339</v>
      </c>
      <c r="H142">
        <v>169101</v>
      </c>
      <c r="I142" t="s">
        <v>138</v>
      </c>
      <c r="J142">
        <v>2012</v>
      </c>
      <c r="K142" t="s">
        <v>1842</v>
      </c>
      <c r="L142" t="s">
        <v>573</v>
      </c>
      <c r="M142" t="s">
        <v>1843</v>
      </c>
      <c r="O142" t="s">
        <v>1844</v>
      </c>
      <c r="AD142" t="s">
        <v>145</v>
      </c>
      <c r="AE142">
        <v>466.11228</v>
      </c>
      <c r="AH142">
        <f t="shared" si="2"/>
        <v>466.11228</v>
      </c>
      <c r="AI142" t="e">
        <f>AH142/#REF!</f>
        <v>#REF!</v>
      </c>
      <c r="AJ142" t="e">
        <f>AH142/#REF!+AJ141</f>
        <v>#REF!</v>
      </c>
      <c r="BO142" t="s">
        <v>148</v>
      </c>
    </row>
    <row r="143" spans="1:88" x14ac:dyDescent="0.25">
      <c r="A143">
        <v>9024</v>
      </c>
      <c r="B143">
        <v>2017</v>
      </c>
      <c r="C143" t="s">
        <v>1089</v>
      </c>
      <c r="D143" t="s">
        <v>2116</v>
      </c>
      <c r="E143" t="str">
        <f>IFERROR(VLOOKUP(C143,final_selection_acc_ICES_ind!$C$2:$D$155,2,FALSE),"no")</f>
        <v>x</v>
      </c>
      <c r="F143" t="str">
        <f>VLOOKUP(Tabelle3[[#This Row],[FishStock]],'Export 2016'!C:F,2,FALSE)</f>
        <v>u</v>
      </c>
      <c r="G143">
        <v>1400</v>
      </c>
      <c r="H143">
        <v>169185</v>
      </c>
      <c r="I143" t="s">
        <v>138</v>
      </c>
      <c r="J143">
        <v>2012</v>
      </c>
      <c r="K143" t="s">
        <v>1090</v>
      </c>
      <c r="L143" t="s">
        <v>616</v>
      </c>
      <c r="M143" t="s">
        <v>332</v>
      </c>
      <c r="O143" t="s">
        <v>1845</v>
      </c>
      <c r="Y143">
        <v>0.65207201125851599</v>
      </c>
      <c r="Z143">
        <v>1.1686020586905901</v>
      </c>
      <c r="AA143">
        <v>2.0943731112890398</v>
      </c>
      <c r="AB143" t="s">
        <v>334</v>
      </c>
      <c r="AD143" t="s">
        <v>145</v>
      </c>
      <c r="AE143">
        <v>450</v>
      </c>
      <c r="AH143">
        <f t="shared" si="2"/>
        <v>450</v>
      </c>
      <c r="AI143" t="e">
        <f>AH143/#REF!</f>
        <v>#REF!</v>
      </c>
      <c r="AJ143" t="e">
        <f>AH143/#REF!+AJ142</f>
        <v>#REF!</v>
      </c>
      <c r="AK143">
        <v>1123</v>
      </c>
      <c r="AO143">
        <v>0.314</v>
      </c>
      <c r="AP143">
        <v>0.53700000000000003</v>
      </c>
      <c r="AQ143">
        <v>0.92</v>
      </c>
      <c r="AR143" t="s">
        <v>241</v>
      </c>
      <c r="BB143">
        <v>1</v>
      </c>
      <c r="BC143">
        <v>0.5</v>
      </c>
      <c r="BO143" t="s">
        <v>148</v>
      </c>
      <c r="CE143">
        <v>55</v>
      </c>
      <c r="CF143" t="s">
        <v>1846</v>
      </c>
      <c r="CG143" t="s">
        <v>1847</v>
      </c>
      <c r="CH143">
        <v>150.25</v>
      </c>
      <c r="CI143" t="s">
        <v>1848</v>
      </c>
      <c r="CJ143" t="s">
        <v>1849</v>
      </c>
    </row>
    <row r="144" spans="1:88" x14ac:dyDescent="0.25">
      <c r="A144">
        <v>9189</v>
      </c>
      <c r="B144">
        <v>2017</v>
      </c>
      <c r="C144" t="s">
        <v>1850</v>
      </c>
      <c r="D144" t="s">
        <v>2116</v>
      </c>
      <c r="E144" t="str">
        <f>IFERROR(VLOOKUP(C144,final_selection_acc_ICES_ind!$C$2:$D$155,2,FALSE),"no")</f>
        <v>no</v>
      </c>
      <c r="F144" t="str">
        <f>VLOOKUP(Tabelle3[[#This Row],[FishStock]],'Export 2016'!C:F,2,FALSE)</f>
        <v>u</v>
      </c>
      <c r="G144">
        <v>1357</v>
      </c>
      <c r="H144">
        <v>169172</v>
      </c>
      <c r="I144" t="s">
        <v>138</v>
      </c>
      <c r="J144">
        <v>2012</v>
      </c>
      <c r="K144" t="s">
        <v>1851</v>
      </c>
      <c r="L144" t="s">
        <v>801</v>
      </c>
      <c r="M144" t="s">
        <v>699</v>
      </c>
      <c r="O144" t="s">
        <v>1852</v>
      </c>
      <c r="S144" t="s">
        <v>1537</v>
      </c>
      <c r="T144" t="s">
        <v>1538</v>
      </c>
      <c r="AB144" t="s">
        <v>1666</v>
      </c>
      <c r="AC144" t="s">
        <v>1667</v>
      </c>
      <c r="AD144" t="s">
        <v>145</v>
      </c>
      <c r="AE144">
        <v>435</v>
      </c>
      <c r="AH144">
        <f t="shared" si="2"/>
        <v>435</v>
      </c>
      <c r="AI144" t="e">
        <f>AH144/#REF!</f>
        <v>#REF!</v>
      </c>
      <c r="AJ144" t="e">
        <f>AH144/#REF!+AJ143</f>
        <v>#REF!</v>
      </c>
      <c r="AR144" t="s">
        <v>1523</v>
      </c>
      <c r="AS144" t="s">
        <v>1673</v>
      </c>
      <c r="BO144" t="s">
        <v>148</v>
      </c>
    </row>
    <row r="145" spans="1:124" x14ac:dyDescent="0.25">
      <c r="A145">
        <v>8376</v>
      </c>
      <c r="B145">
        <v>2017</v>
      </c>
      <c r="C145" t="s">
        <v>1853</v>
      </c>
      <c r="D145" t="s">
        <v>2116</v>
      </c>
      <c r="E145" t="str">
        <f>IFERROR(VLOOKUP(C145,final_selection_acc_ICES_ind!$C$2:$D$155,2,FALSE),"no")</f>
        <v>no</v>
      </c>
      <c r="F145" t="str">
        <f>VLOOKUP(Tabelle3[[#This Row],[FishStock]],'Export 2016'!C:F,2,FALSE)</f>
        <v>u</v>
      </c>
      <c r="G145">
        <v>1499</v>
      </c>
      <c r="H145">
        <v>169293</v>
      </c>
      <c r="I145" t="s">
        <v>138</v>
      </c>
      <c r="J145">
        <v>2012</v>
      </c>
      <c r="K145" t="s">
        <v>1854</v>
      </c>
      <c r="L145" t="s">
        <v>308</v>
      </c>
      <c r="M145" t="s">
        <v>406</v>
      </c>
      <c r="O145" t="s">
        <v>1855</v>
      </c>
      <c r="Z145">
        <v>2.2999999999999998</v>
      </c>
      <c r="AB145" t="s">
        <v>973</v>
      </c>
      <c r="AC145" t="s">
        <v>1597</v>
      </c>
      <c r="AD145" t="s">
        <v>145</v>
      </c>
      <c r="AE145">
        <v>221</v>
      </c>
      <c r="AG145">
        <v>360</v>
      </c>
      <c r="AH145">
        <f t="shared" si="2"/>
        <v>360</v>
      </c>
      <c r="AI145" t="e">
        <f>AH145/#REF!</f>
        <v>#REF!</v>
      </c>
      <c r="AJ145" t="e">
        <f>AH145/#REF!+AJ144</f>
        <v>#REF!</v>
      </c>
      <c r="AK145">
        <v>139</v>
      </c>
      <c r="BO145" t="s">
        <v>148</v>
      </c>
    </row>
    <row r="146" spans="1:124" x14ac:dyDescent="0.25">
      <c r="A146">
        <v>8382</v>
      </c>
      <c r="B146">
        <v>2017</v>
      </c>
      <c r="C146" t="s">
        <v>272</v>
      </c>
      <c r="D146" t="s">
        <v>2116</v>
      </c>
      <c r="E146" t="str">
        <f>IFERROR(VLOOKUP(C146,final_selection_acc_ICES_ind!$C$2:$D$155,2,FALSE),"no")</f>
        <v>x</v>
      </c>
      <c r="F146" t="str">
        <f>VLOOKUP(Tabelle3[[#This Row],[FishStock]],'Export 2016'!C:F,2,FALSE)</f>
        <v>u</v>
      </c>
      <c r="G146">
        <v>1489</v>
      </c>
      <c r="H146">
        <v>169277</v>
      </c>
      <c r="I146" t="s">
        <v>138</v>
      </c>
      <c r="J146">
        <v>2012</v>
      </c>
      <c r="K146" t="s">
        <v>1856</v>
      </c>
      <c r="L146" t="s">
        <v>597</v>
      </c>
      <c r="M146" t="s">
        <v>275</v>
      </c>
      <c r="O146" t="s">
        <v>1857</v>
      </c>
      <c r="P146">
        <v>950</v>
      </c>
      <c r="Q146">
        <v>1537</v>
      </c>
      <c r="R146">
        <v>2485</v>
      </c>
      <c r="S146" t="s">
        <v>143</v>
      </c>
      <c r="T146" t="s">
        <v>13</v>
      </c>
      <c r="U146">
        <v>2215</v>
      </c>
      <c r="V146">
        <v>2812</v>
      </c>
      <c r="W146">
        <v>3570</v>
      </c>
      <c r="Y146">
        <v>1777</v>
      </c>
      <c r="Z146">
        <v>2280</v>
      </c>
      <c r="AA146">
        <v>2927</v>
      </c>
      <c r="AB146" t="s">
        <v>144</v>
      </c>
      <c r="AC146" t="s">
        <v>145</v>
      </c>
      <c r="AD146" t="s">
        <v>145</v>
      </c>
      <c r="AE146">
        <v>358</v>
      </c>
      <c r="AH146">
        <f t="shared" si="2"/>
        <v>358</v>
      </c>
      <c r="AI146" t="e">
        <f>AH146/#REF!</f>
        <v>#REF!</v>
      </c>
      <c r="AJ146" t="e">
        <f>AH146/#REF!+AJ145</f>
        <v>#REF!</v>
      </c>
      <c r="AO146">
        <v>0.13200000000000001</v>
      </c>
      <c r="AP146">
        <v>0.18099999999999999</v>
      </c>
      <c r="AQ146">
        <v>0.249</v>
      </c>
      <c r="AR146" t="s">
        <v>146</v>
      </c>
      <c r="AS146" t="s">
        <v>1499</v>
      </c>
      <c r="AX146">
        <v>0.315</v>
      </c>
      <c r="AY146">
        <v>0.23</v>
      </c>
      <c r="AZ146">
        <v>1850</v>
      </c>
      <c r="BA146">
        <v>2600</v>
      </c>
      <c r="BB146">
        <v>0.23</v>
      </c>
      <c r="BC146">
        <v>2600</v>
      </c>
      <c r="BF146">
        <v>1</v>
      </c>
      <c r="BH146" s="1">
        <v>43316</v>
      </c>
      <c r="BO146" t="s">
        <v>148</v>
      </c>
    </row>
    <row r="147" spans="1:124" x14ac:dyDescent="0.25">
      <c r="A147">
        <v>8465</v>
      </c>
      <c r="B147">
        <v>2017</v>
      </c>
      <c r="C147" t="s">
        <v>464</v>
      </c>
      <c r="D147" t="s">
        <v>2116</v>
      </c>
      <c r="E147" t="str">
        <f>IFERROR(VLOOKUP(C147,final_selection_acc_ICES_ind!$C$2:$D$155,2,FALSE),"no")</f>
        <v>no</v>
      </c>
      <c r="F147" t="str">
        <f>VLOOKUP(Tabelle3[[#This Row],[FishStock]],'Export 2016'!C:F,2,FALSE)</f>
        <v>u</v>
      </c>
      <c r="G147">
        <v>1511</v>
      </c>
      <c r="H147">
        <v>169306</v>
      </c>
      <c r="I147" t="s">
        <v>138</v>
      </c>
      <c r="J147">
        <v>2012</v>
      </c>
      <c r="K147" t="s">
        <v>465</v>
      </c>
      <c r="L147" t="s">
        <v>466</v>
      </c>
      <c r="M147" t="s">
        <v>467</v>
      </c>
      <c r="O147" t="s">
        <v>1858</v>
      </c>
      <c r="AD147" t="s">
        <v>145</v>
      </c>
      <c r="AE147">
        <v>62.7</v>
      </c>
      <c r="AG147">
        <v>339.7</v>
      </c>
      <c r="AH147">
        <f t="shared" si="2"/>
        <v>339.7</v>
      </c>
      <c r="AI147" t="e">
        <f>AH147/#REF!</f>
        <v>#REF!</v>
      </c>
      <c r="AJ147" t="e">
        <f>AH147/#REF!+AJ146</f>
        <v>#REF!</v>
      </c>
      <c r="AK147">
        <v>277</v>
      </c>
      <c r="BO147" t="s">
        <v>148</v>
      </c>
    </row>
    <row r="148" spans="1:124" x14ac:dyDescent="0.25">
      <c r="A148">
        <v>8561</v>
      </c>
      <c r="B148">
        <v>2017</v>
      </c>
      <c r="C148" t="s">
        <v>1859</v>
      </c>
      <c r="D148" t="s">
        <v>2116</v>
      </c>
      <c r="E148" t="str">
        <f>IFERROR(VLOOKUP(C148,final_selection_acc_ICES_ind!$C$2:$D$155,2,FALSE),"no")</f>
        <v>no</v>
      </c>
      <c r="F148" t="str">
        <f>VLOOKUP(Tabelle3[[#This Row],[FishStock]],'Export 2016'!C:F,2,FALSE)</f>
        <v>u</v>
      </c>
      <c r="G148">
        <v>1552</v>
      </c>
      <c r="H148">
        <v>169090</v>
      </c>
      <c r="I148" t="s">
        <v>138</v>
      </c>
      <c r="J148">
        <v>2012</v>
      </c>
      <c r="K148" t="s">
        <v>1860</v>
      </c>
      <c r="M148" t="s">
        <v>324</v>
      </c>
      <c r="O148" t="s">
        <v>1861</v>
      </c>
      <c r="Y148">
        <v>6374.22</v>
      </c>
      <c r="Z148">
        <v>20562</v>
      </c>
      <c r="AA148">
        <v>34749.78</v>
      </c>
      <c r="AB148" t="s">
        <v>1551</v>
      </c>
      <c r="AC148" t="s">
        <v>145</v>
      </c>
      <c r="AD148" t="s">
        <v>145</v>
      </c>
      <c r="AG148">
        <v>332</v>
      </c>
      <c r="AH148">
        <f t="shared" si="2"/>
        <v>332</v>
      </c>
      <c r="AI148" t="e">
        <f>AH148/#REF!</f>
        <v>#REF!</v>
      </c>
      <c r="AJ148" t="e">
        <f>AH148/#REF!+AJ147</f>
        <v>#REF!</v>
      </c>
      <c r="BO148" t="s">
        <v>148</v>
      </c>
      <c r="CE148">
        <v>30.867999999999999</v>
      </c>
      <c r="CF148" t="s">
        <v>1862</v>
      </c>
      <c r="CG148" t="s">
        <v>1698</v>
      </c>
      <c r="CH148">
        <v>66.561000000000007</v>
      </c>
      <c r="CI148" t="s">
        <v>1863</v>
      </c>
      <c r="CJ148" t="s">
        <v>1698</v>
      </c>
      <c r="CK148">
        <v>102.254</v>
      </c>
      <c r="CL148" t="s">
        <v>1864</v>
      </c>
      <c r="CM148" t="s">
        <v>1698</v>
      </c>
    </row>
    <row r="149" spans="1:124" x14ac:dyDescent="0.25">
      <c r="A149">
        <v>9224</v>
      </c>
      <c r="B149">
        <v>2017</v>
      </c>
      <c r="C149" t="s">
        <v>1865</v>
      </c>
      <c r="D149" t="s">
        <v>2116</v>
      </c>
      <c r="E149" t="str">
        <f>IFERROR(VLOOKUP(C149,final_selection_acc_ICES_ind!$C$2:$D$155,2,FALSE),"no")</f>
        <v>no</v>
      </c>
      <c r="F149" t="str">
        <f>VLOOKUP(Tabelle3[[#This Row],[FishStock]],'Export 2016'!C:F,2,FALSE)</f>
        <v>u</v>
      </c>
      <c r="G149">
        <v>1358</v>
      </c>
      <c r="H149">
        <v>169173</v>
      </c>
      <c r="I149" t="s">
        <v>138</v>
      </c>
      <c r="J149">
        <v>2012</v>
      </c>
      <c r="K149" t="s">
        <v>1866</v>
      </c>
      <c r="L149">
        <v>27.7</v>
      </c>
      <c r="M149" t="s">
        <v>699</v>
      </c>
      <c r="O149" t="s">
        <v>1867</v>
      </c>
      <c r="AB149" t="s">
        <v>1666</v>
      </c>
      <c r="AC149" t="s">
        <v>1667</v>
      </c>
      <c r="AD149" t="s">
        <v>145</v>
      </c>
      <c r="AE149">
        <v>325.06400000000002</v>
      </c>
      <c r="AH149">
        <f t="shared" si="2"/>
        <v>325.06400000000002</v>
      </c>
      <c r="AI149" t="e">
        <f>AH149/#REF!</f>
        <v>#REF!</v>
      </c>
      <c r="AJ149" t="e">
        <f>AH149/#REF!+AJ148</f>
        <v>#REF!</v>
      </c>
      <c r="AR149" t="s">
        <v>1523</v>
      </c>
      <c r="AS149" t="s">
        <v>1673</v>
      </c>
      <c r="BO149" t="s">
        <v>148</v>
      </c>
    </row>
    <row r="150" spans="1:124" x14ac:dyDescent="0.25">
      <c r="A150">
        <v>9874</v>
      </c>
      <c r="B150">
        <v>2017</v>
      </c>
      <c r="C150" t="s">
        <v>620</v>
      </c>
      <c r="D150" t="s">
        <v>2116</v>
      </c>
      <c r="E150" t="str">
        <f>IFERROR(VLOOKUP(C150,final_selection_acc_ICES_ind!$C$2:$D$155,2,FALSE),"no")</f>
        <v>x</v>
      </c>
      <c r="F150" t="str">
        <f>VLOOKUP(Tabelle3[[#This Row],[FishStock]],'Export 2016'!C:F,2,FALSE)</f>
        <v>u</v>
      </c>
      <c r="G150">
        <v>1488</v>
      </c>
      <c r="H150">
        <v>169276</v>
      </c>
      <c r="I150" t="s">
        <v>138</v>
      </c>
      <c r="J150">
        <v>2012</v>
      </c>
      <c r="K150" t="s">
        <v>621</v>
      </c>
      <c r="L150" t="s">
        <v>622</v>
      </c>
      <c r="M150" t="s">
        <v>275</v>
      </c>
      <c r="Q150">
        <v>990</v>
      </c>
      <c r="S150" t="s">
        <v>143</v>
      </c>
      <c r="T150" t="s">
        <v>13</v>
      </c>
      <c r="V150">
        <v>1326</v>
      </c>
      <c r="Z150">
        <v>1181</v>
      </c>
      <c r="AB150" t="s">
        <v>144</v>
      </c>
      <c r="AC150" t="s">
        <v>145</v>
      </c>
      <c r="AD150" t="s">
        <v>145</v>
      </c>
      <c r="AE150">
        <v>298</v>
      </c>
      <c r="AG150">
        <v>320</v>
      </c>
      <c r="AH150">
        <f t="shared" si="2"/>
        <v>320</v>
      </c>
      <c r="AI150" t="e">
        <f>AH150/#REF!</f>
        <v>#REF!</v>
      </c>
      <c r="AJ150" t="e">
        <f>AH150/#REF!+AJ149</f>
        <v>#REF!</v>
      </c>
      <c r="AK150">
        <v>22</v>
      </c>
      <c r="AP150">
        <v>0.29530000000000001</v>
      </c>
      <c r="AR150" t="s">
        <v>146</v>
      </c>
      <c r="AS150" t="s">
        <v>1539</v>
      </c>
      <c r="AX150">
        <v>0.28999999999999998</v>
      </c>
      <c r="AY150">
        <v>0.21</v>
      </c>
      <c r="AZ150">
        <v>2500</v>
      </c>
      <c r="BA150">
        <v>3500</v>
      </c>
      <c r="BB150">
        <v>0.2</v>
      </c>
      <c r="BC150">
        <v>3500</v>
      </c>
      <c r="BF150">
        <v>2</v>
      </c>
      <c r="BH150" s="1">
        <v>43285</v>
      </c>
      <c r="BO150" t="s">
        <v>148</v>
      </c>
    </row>
    <row r="151" spans="1:124" x14ac:dyDescent="0.25">
      <c r="A151">
        <v>8922</v>
      </c>
      <c r="B151">
        <v>2017</v>
      </c>
      <c r="C151" t="s">
        <v>1868</v>
      </c>
      <c r="D151" t="s">
        <v>2116</v>
      </c>
      <c r="E151" t="str">
        <f>IFERROR(VLOOKUP(C151,final_selection_acc_ICES_ind!$C$2:$D$155,2,FALSE),"no")</f>
        <v>no</v>
      </c>
      <c r="F151" t="str">
        <f>VLOOKUP(Tabelle3[[#This Row],[FishStock]],'Export 2016'!C:F,2,FALSE)</f>
        <v>u</v>
      </c>
      <c r="G151">
        <v>1426</v>
      </c>
      <c r="H151">
        <v>169218</v>
      </c>
      <c r="I151" t="s">
        <v>138</v>
      </c>
      <c r="J151">
        <v>2012</v>
      </c>
      <c r="K151" t="s">
        <v>1869</v>
      </c>
      <c r="L151" t="s">
        <v>439</v>
      </c>
      <c r="M151" t="s">
        <v>1157</v>
      </c>
      <c r="O151" t="s">
        <v>1870</v>
      </c>
      <c r="Z151">
        <v>1.48801695404094</v>
      </c>
      <c r="AB151" t="s">
        <v>1551</v>
      </c>
      <c r="AC151" t="s">
        <v>1539</v>
      </c>
      <c r="AD151" t="s">
        <v>145</v>
      </c>
      <c r="AE151">
        <v>297.7</v>
      </c>
      <c r="AH151">
        <f t="shared" si="2"/>
        <v>297.7</v>
      </c>
      <c r="AI151" t="e">
        <f>AH151/#REF!</f>
        <v>#REF!</v>
      </c>
      <c r="AJ151" t="e">
        <f>AH151/#REF!+AJ150</f>
        <v>#REF!</v>
      </c>
      <c r="BO151" t="s">
        <v>148</v>
      </c>
    </row>
    <row r="152" spans="1:124" x14ac:dyDescent="0.25">
      <c r="A152">
        <v>8992</v>
      </c>
      <c r="B152">
        <v>2017</v>
      </c>
      <c r="C152" t="s">
        <v>998</v>
      </c>
      <c r="D152" t="s">
        <v>2116</v>
      </c>
      <c r="E152" t="str">
        <f>IFERROR(VLOOKUP(C152,final_selection_acc_ICES_ind!$C$2:$D$155,2,FALSE),"no")</f>
        <v>x</v>
      </c>
      <c r="F152" t="str">
        <f>VLOOKUP(Tabelle3[[#This Row],[FishStock]],'Export 2016'!C:F,2,FALSE)</f>
        <v>u</v>
      </c>
      <c r="G152">
        <v>1385</v>
      </c>
      <c r="H152">
        <v>169142</v>
      </c>
      <c r="I152" t="s">
        <v>138</v>
      </c>
      <c r="J152">
        <v>2012</v>
      </c>
      <c r="K152" t="s">
        <v>999</v>
      </c>
      <c r="L152" t="s">
        <v>605</v>
      </c>
      <c r="M152" t="s">
        <v>993</v>
      </c>
      <c r="O152" t="s">
        <v>1871</v>
      </c>
      <c r="Q152">
        <v>3014</v>
      </c>
      <c r="S152" t="s">
        <v>143</v>
      </c>
      <c r="T152">
        <v>0</v>
      </c>
      <c r="V152">
        <v>1262</v>
      </c>
      <c r="Z152">
        <v>1184</v>
      </c>
      <c r="AB152" t="s">
        <v>144</v>
      </c>
      <c r="AC152" t="s">
        <v>145</v>
      </c>
      <c r="AD152" t="s">
        <v>145</v>
      </c>
      <c r="AE152">
        <v>262</v>
      </c>
      <c r="AG152">
        <v>293</v>
      </c>
      <c r="AH152">
        <f t="shared" si="2"/>
        <v>293</v>
      </c>
      <c r="AI152" t="e">
        <f>AH152/#REF!</f>
        <v>#REF!</v>
      </c>
      <c r="AJ152" t="e">
        <f>AH152/#REF!+AJ151</f>
        <v>#REF!</v>
      </c>
      <c r="AK152">
        <v>31</v>
      </c>
      <c r="AP152">
        <v>0.26129999999999998</v>
      </c>
      <c r="AR152" t="s">
        <v>146</v>
      </c>
      <c r="AS152" t="s">
        <v>1499</v>
      </c>
      <c r="AX152">
        <v>0.45</v>
      </c>
      <c r="AY152">
        <v>0.32</v>
      </c>
      <c r="AZ152">
        <v>700</v>
      </c>
      <c r="BA152">
        <v>980</v>
      </c>
      <c r="BB152">
        <v>0.19</v>
      </c>
      <c r="BC152">
        <v>980</v>
      </c>
      <c r="BF152">
        <v>1</v>
      </c>
      <c r="BO152" t="s">
        <v>148</v>
      </c>
    </row>
    <row r="153" spans="1:124" x14ac:dyDescent="0.25">
      <c r="A153">
        <v>8455</v>
      </c>
      <c r="B153">
        <v>2017</v>
      </c>
      <c r="C153" t="s">
        <v>1872</v>
      </c>
      <c r="D153" t="s">
        <v>2116</v>
      </c>
      <c r="E153" t="str">
        <f>IFERROR(VLOOKUP(C153,final_selection_acc_ICES_ind!$C$2:$D$155,2,FALSE),"no")</f>
        <v>no</v>
      </c>
      <c r="F153" t="str">
        <f>VLOOKUP(Tabelle3[[#This Row],[FishStock]],'Export 2016'!C:F,2,FALSE)</f>
        <v>u</v>
      </c>
      <c r="G153">
        <v>1498</v>
      </c>
      <c r="H153">
        <v>169291</v>
      </c>
      <c r="I153" t="s">
        <v>138</v>
      </c>
      <c r="J153">
        <v>2012</v>
      </c>
      <c r="K153" t="s">
        <v>1873</v>
      </c>
      <c r="L153" t="s">
        <v>308</v>
      </c>
      <c r="M153" t="s">
        <v>1874</v>
      </c>
      <c r="O153" t="s">
        <v>1875</v>
      </c>
      <c r="AD153" t="s">
        <v>145</v>
      </c>
      <c r="AG153">
        <v>281</v>
      </c>
      <c r="AH153">
        <f t="shared" si="2"/>
        <v>281</v>
      </c>
      <c r="AI153" t="e">
        <f>AH153/#REF!</f>
        <v>#REF!</v>
      </c>
      <c r="AJ153" t="e">
        <f>AH153/#REF!+AJ152</f>
        <v>#REF!</v>
      </c>
      <c r="BO153" t="s">
        <v>148</v>
      </c>
      <c r="CE153">
        <v>2.835</v>
      </c>
      <c r="CF153" t="s">
        <v>1876</v>
      </c>
      <c r="CG153" t="s">
        <v>1877</v>
      </c>
      <c r="CH153">
        <v>1.67583333333333</v>
      </c>
      <c r="CI153" t="s">
        <v>1878</v>
      </c>
      <c r="CJ153" t="s">
        <v>1877</v>
      </c>
      <c r="CK153">
        <v>25.0978105819291</v>
      </c>
      <c r="CL153" t="s">
        <v>1879</v>
      </c>
      <c r="CM153" t="s">
        <v>1877</v>
      </c>
      <c r="CN153">
        <v>13.3</v>
      </c>
      <c r="CO153" t="s">
        <v>1880</v>
      </c>
      <c r="CP153" t="s">
        <v>1877</v>
      </c>
      <c r="CQ153">
        <v>5.5882352941176503</v>
      </c>
      <c r="CR153" t="s">
        <v>1881</v>
      </c>
      <c r="CS153" t="s">
        <v>1877</v>
      </c>
      <c r="CT153">
        <v>20.115500843385401</v>
      </c>
      <c r="CU153" t="s">
        <v>1882</v>
      </c>
      <c r="CV153" t="s">
        <v>1877</v>
      </c>
      <c r="CW153">
        <v>6.59</v>
      </c>
      <c r="CX153" t="s">
        <v>1883</v>
      </c>
      <c r="CY153" t="s">
        <v>1877</v>
      </c>
      <c r="CZ153">
        <v>7.65</v>
      </c>
      <c r="DA153" t="s">
        <v>1884</v>
      </c>
      <c r="DB153" t="s">
        <v>1877</v>
      </c>
      <c r="DC153">
        <v>24.6</v>
      </c>
      <c r="DD153" t="s">
        <v>1885</v>
      </c>
      <c r="DE153" t="s">
        <v>1877</v>
      </c>
      <c r="DF153">
        <v>1.9</v>
      </c>
      <c r="DG153" t="s">
        <v>1886</v>
      </c>
      <c r="DH153" t="s">
        <v>1877</v>
      </c>
      <c r="DI153">
        <v>98</v>
      </c>
      <c r="DJ153" t="s">
        <v>1887</v>
      </c>
      <c r="DK153" t="s">
        <v>1877</v>
      </c>
      <c r="DL153">
        <v>62.22</v>
      </c>
      <c r="DM153" t="s">
        <v>1888</v>
      </c>
      <c r="DN153" t="s">
        <v>1877</v>
      </c>
      <c r="DO153">
        <v>16.2</v>
      </c>
      <c r="DP153" t="s">
        <v>1889</v>
      </c>
      <c r="DQ153" t="s">
        <v>1877</v>
      </c>
      <c r="DS153" t="s">
        <v>1890</v>
      </c>
      <c r="DT153" t="s">
        <v>1877</v>
      </c>
    </row>
    <row r="154" spans="1:124" x14ac:dyDescent="0.25">
      <c r="A154">
        <v>8704</v>
      </c>
      <c r="B154">
        <v>2017</v>
      </c>
      <c r="C154" t="s">
        <v>1891</v>
      </c>
      <c r="D154" t="s">
        <v>2116</v>
      </c>
      <c r="E154" t="str">
        <f>IFERROR(VLOOKUP(C154,final_selection_acc_ICES_ind!$C$2:$D$155,2,FALSE),"no")</f>
        <v>no</v>
      </c>
      <c r="F154" t="str">
        <f>VLOOKUP(Tabelle3[[#This Row],[FishStock]],'Export 2016'!C:F,2,FALSE)</f>
        <v>u</v>
      </c>
      <c r="G154">
        <v>1399</v>
      </c>
      <c r="H154">
        <v>169184</v>
      </c>
      <c r="I154" t="s">
        <v>138</v>
      </c>
      <c r="J154">
        <v>2012</v>
      </c>
      <c r="K154" t="s">
        <v>1892</v>
      </c>
      <c r="L154" t="s">
        <v>1112</v>
      </c>
      <c r="M154" t="s">
        <v>332</v>
      </c>
      <c r="O154" t="s">
        <v>1893</v>
      </c>
      <c r="AD154" t="s">
        <v>145</v>
      </c>
      <c r="AE154">
        <v>251</v>
      </c>
      <c r="AH154">
        <f t="shared" si="2"/>
        <v>251</v>
      </c>
      <c r="AI154" t="e">
        <f>AH154/#REF!</f>
        <v>#REF!</v>
      </c>
      <c r="AJ154" t="e">
        <f>AH154/#REF!+AJ153</f>
        <v>#REF!</v>
      </c>
      <c r="BO154" t="s">
        <v>148</v>
      </c>
    </row>
    <row r="155" spans="1:124" x14ac:dyDescent="0.25">
      <c r="A155">
        <v>8358</v>
      </c>
      <c r="B155">
        <v>2017</v>
      </c>
      <c r="C155" t="s">
        <v>1476</v>
      </c>
      <c r="D155" t="s">
        <v>2116</v>
      </c>
      <c r="E155" t="str">
        <f>IFERROR(VLOOKUP(C155,final_selection_acc_ICES_ind!$C$2:$D$155,2,FALSE),"no")</f>
        <v>x</v>
      </c>
      <c r="F155" t="str">
        <f>VLOOKUP(Tabelle3[[#This Row],[FishStock]],'Export 2016'!C:F,2,FALSE)</f>
        <v>u</v>
      </c>
      <c r="G155">
        <v>1331</v>
      </c>
      <c r="H155">
        <v>169086</v>
      </c>
      <c r="I155" t="s">
        <v>138</v>
      </c>
      <c r="J155">
        <v>2012</v>
      </c>
      <c r="K155" t="s">
        <v>1477</v>
      </c>
      <c r="L155" t="s">
        <v>466</v>
      </c>
      <c r="M155" t="s">
        <v>324</v>
      </c>
      <c r="O155" t="s">
        <v>1894</v>
      </c>
      <c r="Q155">
        <v>1.5031858230872599</v>
      </c>
      <c r="S155" t="s">
        <v>1479</v>
      </c>
      <c r="T155" t="s">
        <v>13</v>
      </c>
      <c r="V155">
        <v>0.37890459663082998</v>
      </c>
      <c r="Z155">
        <v>0.30610965402660401</v>
      </c>
      <c r="AB155" t="s">
        <v>1480</v>
      </c>
      <c r="AD155" t="s">
        <v>145</v>
      </c>
      <c r="AE155">
        <v>94</v>
      </c>
      <c r="AG155">
        <v>251</v>
      </c>
      <c r="AH155">
        <f t="shared" si="2"/>
        <v>251</v>
      </c>
      <c r="AI155" t="e">
        <f>AH155/#REF!</f>
        <v>#REF!</v>
      </c>
      <c r="AJ155" t="e">
        <f>AH155/#REF!+AJ154</f>
        <v>#REF!</v>
      </c>
      <c r="AK155">
        <v>157</v>
      </c>
      <c r="AP155">
        <v>0.550769383994821</v>
      </c>
      <c r="AR155" t="s">
        <v>1481</v>
      </c>
      <c r="BF155">
        <v>1</v>
      </c>
      <c r="BJ155" t="s">
        <v>1482</v>
      </c>
      <c r="BO155" t="s">
        <v>148</v>
      </c>
    </row>
    <row r="156" spans="1:124" x14ac:dyDescent="0.25">
      <c r="A156">
        <v>9022</v>
      </c>
      <c r="B156">
        <v>2017</v>
      </c>
      <c r="C156" t="s">
        <v>1895</v>
      </c>
      <c r="D156" t="s">
        <v>2116</v>
      </c>
      <c r="E156" t="str">
        <f>IFERROR(VLOOKUP(C156,final_selection_acc_ICES_ind!$C$2:$D$155,2,FALSE),"no")</f>
        <v>no</v>
      </c>
      <c r="F156" t="str">
        <f>VLOOKUP(Tabelle3[[#This Row],[FishStock]],'Export 2016'!C:F,2,FALSE)</f>
        <v>u</v>
      </c>
      <c r="G156">
        <v>1454</v>
      </c>
      <c r="H156">
        <v>169159</v>
      </c>
      <c r="I156" t="s">
        <v>138</v>
      </c>
      <c r="J156">
        <v>2012</v>
      </c>
      <c r="K156" t="s">
        <v>1896</v>
      </c>
      <c r="L156" t="s">
        <v>698</v>
      </c>
      <c r="M156" t="s">
        <v>699</v>
      </c>
      <c r="O156" t="s">
        <v>1897</v>
      </c>
      <c r="Y156">
        <v>5.0443090000000002</v>
      </c>
      <c r="Z156">
        <v>5.244777</v>
      </c>
      <c r="AA156">
        <v>5.4452439999999998</v>
      </c>
      <c r="AB156" t="s">
        <v>1898</v>
      </c>
      <c r="AC156" t="s">
        <v>490</v>
      </c>
      <c r="AD156" t="s">
        <v>145</v>
      </c>
      <c r="AE156">
        <v>228.50232</v>
      </c>
      <c r="AH156">
        <f t="shared" si="2"/>
        <v>228.50232</v>
      </c>
      <c r="AI156" t="e">
        <f>AH156/#REF!</f>
        <v>#REF!</v>
      </c>
      <c r="AJ156" t="e">
        <f>AH156/#REF!+AJ155</f>
        <v>#REF!</v>
      </c>
      <c r="AP156">
        <v>0.11074455</v>
      </c>
      <c r="AR156" t="s">
        <v>146</v>
      </c>
      <c r="AS156" t="s">
        <v>1499</v>
      </c>
      <c r="BB156">
        <v>0.22</v>
      </c>
      <c r="BO156" t="s">
        <v>148</v>
      </c>
      <c r="CO156" t="s">
        <v>1899</v>
      </c>
      <c r="CP156" t="s">
        <v>1900</v>
      </c>
      <c r="CR156" t="s">
        <v>1901</v>
      </c>
      <c r="CS156" t="s">
        <v>1900</v>
      </c>
      <c r="CT156">
        <v>36.932781199080601</v>
      </c>
      <c r="CU156" t="s">
        <v>1902</v>
      </c>
      <c r="CV156" t="s">
        <v>1900</v>
      </c>
      <c r="CW156">
        <v>34.384841649113</v>
      </c>
      <c r="CX156" t="s">
        <v>1903</v>
      </c>
      <c r="CY156" t="s">
        <v>1900</v>
      </c>
      <c r="DL156">
        <v>0.19904154166666699</v>
      </c>
      <c r="DM156" t="s">
        <v>1904</v>
      </c>
      <c r="DN156" t="s">
        <v>1905</v>
      </c>
      <c r="DO156">
        <v>0.48149804347826097</v>
      </c>
      <c r="DP156" t="s">
        <v>1906</v>
      </c>
      <c r="DQ156" t="s">
        <v>1905</v>
      </c>
      <c r="DR156">
        <v>1</v>
      </c>
      <c r="DT156" t="s">
        <v>1905</v>
      </c>
    </row>
    <row r="157" spans="1:124" x14ac:dyDescent="0.25">
      <c r="A157">
        <v>9240</v>
      </c>
      <c r="B157">
        <v>2017</v>
      </c>
      <c r="C157" t="s">
        <v>1334</v>
      </c>
      <c r="D157" t="s">
        <v>2116</v>
      </c>
      <c r="E157" t="str">
        <f>IFERROR(VLOOKUP(C157,final_selection_acc_ICES_ind!$C$2:$D$155,2,FALSE),"no")</f>
        <v>x</v>
      </c>
      <c r="F157" t="str">
        <f>VLOOKUP(Tabelle3[[#This Row],[FishStock]],'Export 2016'!C:F,2,FALSE)</f>
        <v>u</v>
      </c>
      <c r="G157">
        <v>1382</v>
      </c>
      <c r="H157">
        <v>169139</v>
      </c>
      <c r="I157" t="s">
        <v>138</v>
      </c>
      <c r="J157">
        <v>2012</v>
      </c>
      <c r="K157" t="s">
        <v>1335</v>
      </c>
      <c r="L157" t="s">
        <v>520</v>
      </c>
      <c r="M157" t="s">
        <v>832</v>
      </c>
      <c r="O157" t="s">
        <v>1907</v>
      </c>
      <c r="Y157">
        <v>2107.1491513117298</v>
      </c>
      <c r="Z157">
        <v>4320.2181783280303</v>
      </c>
      <c r="AA157">
        <v>6533.2872053443198</v>
      </c>
      <c r="AB157" t="s">
        <v>1551</v>
      </c>
      <c r="AC157" t="s">
        <v>145</v>
      </c>
      <c r="AD157" t="s">
        <v>145</v>
      </c>
      <c r="AE157">
        <v>224</v>
      </c>
      <c r="AH157">
        <f t="shared" si="2"/>
        <v>224</v>
      </c>
      <c r="AI157" t="e">
        <f>AH157/#REF!</f>
        <v>#REF!</v>
      </c>
      <c r="AJ157" t="e">
        <f>AH157/#REF!+AJ156</f>
        <v>#REF!</v>
      </c>
      <c r="AK157">
        <v>21</v>
      </c>
      <c r="AO157">
        <v>6.7199313207423506E-2</v>
      </c>
      <c r="AP157">
        <v>0.28270142479712002</v>
      </c>
      <c r="AQ157">
        <v>1.18929929143223</v>
      </c>
      <c r="AR157" t="s">
        <v>241</v>
      </c>
      <c r="AS157" t="s">
        <v>1539</v>
      </c>
      <c r="BO157" t="s">
        <v>148</v>
      </c>
      <c r="BP157" t="s">
        <v>47</v>
      </c>
      <c r="BQ157">
        <v>1</v>
      </c>
      <c r="BR157" t="s">
        <v>1908</v>
      </c>
      <c r="BS157" t="s">
        <v>48</v>
      </c>
      <c r="BT157">
        <v>0.5</v>
      </c>
      <c r="BU157" t="s">
        <v>1909</v>
      </c>
      <c r="CE157">
        <v>0.25154115850261299</v>
      </c>
      <c r="CF157" t="s">
        <v>1910</v>
      </c>
      <c r="CG157" t="s">
        <v>1539</v>
      </c>
      <c r="CH157">
        <v>1.0603007942064699</v>
      </c>
      <c r="CI157" t="s">
        <v>334</v>
      </c>
      <c r="CJ157" t="s">
        <v>1539</v>
      </c>
      <c r="CK157">
        <v>4.4693988883858697</v>
      </c>
      <c r="CL157" t="s">
        <v>1911</v>
      </c>
      <c r="CM157" t="s">
        <v>1539</v>
      </c>
    </row>
    <row r="158" spans="1:124" x14ac:dyDescent="0.25">
      <c r="A158">
        <v>8200</v>
      </c>
      <c r="B158">
        <v>2017</v>
      </c>
      <c r="C158" t="s">
        <v>1912</v>
      </c>
      <c r="D158" t="s">
        <v>2116</v>
      </c>
      <c r="E158" t="str">
        <f>IFERROR(VLOOKUP(C158,final_selection_acc_ICES_ind!$C$2:$D$155,2,FALSE),"no")</f>
        <v>no</v>
      </c>
      <c r="F158" t="str">
        <f>VLOOKUP(Tabelle3[[#This Row],[FishStock]],'Export 2016'!C:F,2,FALSE)</f>
        <v>u</v>
      </c>
      <c r="G158">
        <v>1447</v>
      </c>
      <c r="H158">
        <v>169251</v>
      </c>
      <c r="I158" t="s">
        <v>138</v>
      </c>
      <c r="J158">
        <v>2012</v>
      </c>
      <c r="K158" t="s">
        <v>1913</v>
      </c>
      <c r="L158" t="s">
        <v>466</v>
      </c>
      <c r="M158" t="s">
        <v>141</v>
      </c>
      <c r="O158" t="s">
        <v>1914</v>
      </c>
      <c r="AD158" t="s">
        <v>261</v>
      </c>
      <c r="AE158">
        <v>211</v>
      </c>
      <c r="AG158">
        <v>211</v>
      </c>
      <c r="AH158">
        <f t="shared" si="2"/>
        <v>211</v>
      </c>
      <c r="AI158" t="e">
        <f>AH158/#REF!</f>
        <v>#REF!</v>
      </c>
      <c r="AJ158" t="e">
        <f>AH158/#REF!+AJ157</f>
        <v>#REF!</v>
      </c>
      <c r="BO158" t="s">
        <v>148</v>
      </c>
    </row>
    <row r="159" spans="1:124" x14ac:dyDescent="0.25">
      <c r="A159">
        <v>9056</v>
      </c>
      <c r="B159">
        <v>2017</v>
      </c>
      <c r="C159" t="s">
        <v>1915</v>
      </c>
      <c r="D159" t="s">
        <v>2116</v>
      </c>
      <c r="E159" t="str">
        <f>IFERROR(VLOOKUP(C159,final_selection_acc_ICES_ind!$C$2:$D$155,2,FALSE),"no")</f>
        <v>no</v>
      </c>
      <c r="F159" t="str">
        <f>VLOOKUP(Tabelle3[[#This Row],[FishStock]],'Export 2016'!C:F,2,FALSE)</f>
        <v>u</v>
      </c>
      <c r="G159">
        <v>1542</v>
      </c>
      <c r="H159">
        <v>169213</v>
      </c>
      <c r="I159" t="s">
        <v>138</v>
      </c>
      <c r="J159">
        <v>2012</v>
      </c>
      <c r="K159" t="s">
        <v>1916</v>
      </c>
      <c r="L159" t="s">
        <v>1917</v>
      </c>
      <c r="M159" t="s">
        <v>1100</v>
      </c>
      <c r="O159" t="s">
        <v>1918</v>
      </c>
      <c r="Z159">
        <v>1.09402749338562</v>
      </c>
      <c r="AB159" t="s">
        <v>1551</v>
      </c>
      <c r="AC159" t="s">
        <v>1552</v>
      </c>
      <c r="AD159" t="s">
        <v>145</v>
      </c>
      <c r="AE159">
        <v>193.6</v>
      </c>
      <c r="AH159">
        <f t="shared" si="2"/>
        <v>193.6</v>
      </c>
      <c r="AI159" t="e">
        <f>AH159/#REF!</f>
        <v>#REF!</v>
      </c>
      <c r="AJ159" t="e">
        <f>AH159/#REF!+AJ158</f>
        <v>#REF!</v>
      </c>
      <c r="BO159" t="s">
        <v>148</v>
      </c>
    </row>
    <row r="160" spans="1:124" x14ac:dyDescent="0.25">
      <c r="A160">
        <v>8406</v>
      </c>
      <c r="B160">
        <v>2017</v>
      </c>
      <c r="C160" t="s">
        <v>1919</v>
      </c>
      <c r="D160" t="s">
        <v>2116</v>
      </c>
      <c r="E160" t="str">
        <f>IFERROR(VLOOKUP(C160,final_selection_acc_ICES_ind!$C$2:$D$155,2,FALSE),"no")</f>
        <v>no</v>
      </c>
      <c r="F160" t="str">
        <f>VLOOKUP(Tabelle3[[#This Row],[FishStock]],'Export 2016'!C:F,2,FALSE)</f>
        <v>u</v>
      </c>
      <c r="G160">
        <v>1528</v>
      </c>
      <c r="H160">
        <v>169099</v>
      </c>
      <c r="I160" t="s">
        <v>138</v>
      </c>
      <c r="J160">
        <v>2012</v>
      </c>
      <c r="K160" t="s">
        <v>1920</v>
      </c>
      <c r="L160" t="s">
        <v>772</v>
      </c>
      <c r="M160" t="s">
        <v>780</v>
      </c>
      <c r="O160" t="s">
        <v>1921</v>
      </c>
      <c r="Z160">
        <v>0.55772619973020199</v>
      </c>
      <c r="AB160" t="s">
        <v>1643</v>
      </c>
      <c r="AC160" t="s">
        <v>1922</v>
      </c>
      <c r="AD160" t="s">
        <v>145</v>
      </c>
      <c r="AE160">
        <v>190</v>
      </c>
      <c r="AH160">
        <f t="shared" si="2"/>
        <v>190</v>
      </c>
      <c r="AI160" t="e">
        <f>AH160/#REF!</f>
        <v>#REF!</v>
      </c>
      <c r="AJ160" t="e">
        <f>AH160/#REF!+AJ159</f>
        <v>#REF!</v>
      </c>
      <c r="BO160" t="s">
        <v>148</v>
      </c>
    </row>
    <row r="161" spans="1:85" x14ac:dyDescent="0.25">
      <c r="A161">
        <v>8981</v>
      </c>
      <c r="B161">
        <v>2017</v>
      </c>
      <c r="C161" t="s">
        <v>472</v>
      </c>
      <c r="D161" t="s">
        <v>2116</v>
      </c>
      <c r="E161" t="str">
        <f>IFERROR(VLOOKUP(C161,final_selection_acc_ICES_ind!$C$2:$D$155,2,FALSE),"no")</f>
        <v>no</v>
      </c>
      <c r="F161" t="str">
        <f>VLOOKUP(Tabelle3[[#This Row],[FishStock]],'Export 2016'!C:F,2,FALSE)</f>
        <v>u</v>
      </c>
      <c r="G161">
        <v>1520</v>
      </c>
      <c r="H161">
        <v>169294</v>
      </c>
      <c r="I161" t="s">
        <v>138</v>
      </c>
      <c r="J161">
        <v>2012</v>
      </c>
      <c r="K161" t="s">
        <v>473</v>
      </c>
      <c r="L161" t="s">
        <v>466</v>
      </c>
      <c r="M161" t="s">
        <v>406</v>
      </c>
      <c r="O161" t="s">
        <v>1923</v>
      </c>
      <c r="Z161">
        <v>0.466331993402614</v>
      </c>
      <c r="AB161" t="s">
        <v>1551</v>
      </c>
      <c r="AC161" t="s">
        <v>1552</v>
      </c>
      <c r="AD161" t="s">
        <v>145</v>
      </c>
      <c r="AE161">
        <v>189</v>
      </c>
      <c r="AG161">
        <v>189</v>
      </c>
      <c r="AH161">
        <f t="shared" si="2"/>
        <v>189</v>
      </c>
      <c r="AI161" t="e">
        <f>AH161/#REF!</f>
        <v>#REF!</v>
      </c>
      <c r="AJ161" t="e">
        <f>AH161/#REF!+AJ160</f>
        <v>#REF!</v>
      </c>
      <c r="BO161" t="s">
        <v>148</v>
      </c>
      <c r="CE161">
        <v>0.38570902762629899</v>
      </c>
      <c r="CF161" t="s">
        <v>1924</v>
      </c>
      <c r="CG161" t="s">
        <v>1552</v>
      </c>
    </row>
    <row r="162" spans="1:85" x14ac:dyDescent="0.25">
      <c r="A162">
        <v>8921</v>
      </c>
      <c r="B162">
        <v>2017</v>
      </c>
      <c r="C162" t="s">
        <v>1925</v>
      </c>
      <c r="D162" t="s">
        <v>2116</v>
      </c>
      <c r="E162" t="str">
        <f>IFERROR(VLOOKUP(C162,final_selection_acc_ICES_ind!$C$2:$D$155,2,FALSE),"no")</f>
        <v>no</v>
      </c>
      <c r="F162" t="str">
        <f>VLOOKUP(Tabelle3[[#This Row],[FishStock]],'Export 2016'!C:F,2,FALSE)</f>
        <v>u</v>
      </c>
      <c r="G162">
        <v>1544</v>
      </c>
      <c r="H162">
        <v>169223</v>
      </c>
      <c r="I162" t="s">
        <v>138</v>
      </c>
      <c r="J162">
        <v>2012</v>
      </c>
      <c r="K162" t="s">
        <v>1926</v>
      </c>
      <c r="L162" t="s">
        <v>970</v>
      </c>
      <c r="M162" t="s">
        <v>1168</v>
      </c>
      <c r="O162" t="s">
        <v>1927</v>
      </c>
      <c r="Z162">
        <v>1.6055064896839</v>
      </c>
      <c r="AB162" t="s">
        <v>1551</v>
      </c>
      <c r="AC162" t="s">
        <v>1539</v>
      </c>
      <c r="AD162" t="s">
        <v>145</v>
      </c>
      <c r="AE162">
        <v>117.1</v>
      </c>
      <c r="AH162">
        <f t="shared" si="2"/>
        <v>117.1</v>
      </c>
      <c r="AI162" t="e">
        <f>AH162/#REF!</f>
        <v>#REF!</v>
      </c>
      <c r="AJ162" t="e">
        <f>AH162/#REF!+AJ161</f>
        <v>#REF!</v>
      </c>
      <c r="BO162" t="s">
        <v>148</v>
      </c>
    </row>
    <row r="163" spans="1:85" x14ac:dyDescent="0.25">
      <c r="A163">
        <v>9231</v>
      </c>
      <c r="B163">
        <v>2017</v>
      </c>
      <c r="C163" t="s">
        <v>1340</v>
      </c>
      <c r="D163" t="s">
        <v>2116</v>
      </c>
      <c r="E163" t="str">
        <f>IFERROR(VLOOKUP(C163,final_selection_acc_ICES_ind!$C$2:$D$155,2,FALSE),"no")</f>
        <v>no</v>
      </c>
      <c r="F163" t="str">
        <f>VLOOKUP(Tabelle3[[#This Row],[FishStock]],'Export 2016'!C:F,2,FALSE)</f>
        <v>u</v>
      </c>
      <c r="G163">
        <v>1455</v>
      </c>
      <c r="H163">
        <v>169160</v>
      </c>
      <c r="I163" t="s">
        <v>138</v>
      </c>
      <c r="J163">
        <v>2012</v>
      </c>
      <c r="K163" t="s">
        <v>1341</v>
      </c>
      <c r="L163" t="s">
        <v>698</v>
      </c>
      <c r="M163" t="s">
        <v>699</v>
      </c>
      <c r="O163" t="s">
        <v>1928</v>
      </c>
      <c r="AB163" t="s">
        <v>1929</v>
      </c>
      <c r="AC163" t="s">
        <v>1667</v>
      </c>
      <c r="AD163" t="s">
        <v>145</v>
      </c>
      <c r="AE163">
        <v>116</v>
      </c>
      <c r="AH163">
        <f t="shared" si="2"/>
        <v>116</v>
      </c>
      <c r="AI163" t="e">
        <f>AH163/#REF!</f>
        <v>#REF!</v>
      </c>
      <c r="AJ163" t="e">
        <f>AH163/#REF!+AJ162</f>
        <v>#REF!</v>
      </c>
      <c r="AR163" t="s">
        <v>1707</v>
      </c>
      <c r="AS163" t="s">
        <v>1673</v>
      </c>
      <c r="BO163" t="s">
        <v>148</v>
      </c>
      <c r="CE163">
        <v>37.685834054987197</v>
      </c>
      <c r="CF163" t="s">
        <v>1930</v>
      </c>
      <c r="CG163" t="s">
        <v>1931</v>
      </c>
    </row>
    <row r="164" spans="1:85" x14ac:dyDescent="0.25">
      <c r="A164">
        <v>9116</v>
      </c>
      <c r="B164">
        <v>2017</v>
      </c>
      <c r="C164" t="s">
        <v>1932</v>
      </c>
      <c r="D164" t="s">
        <v>2116</v>
      </c>
      <c r="E164" t="str">
        <f>IFERROR(VLOOKUP(C164,final_selection_acc_ICES_ind!$C$2:$D$155,2,FALSE),"no")</f>
        <v>no</v>
      </c>
      <c r="F164" t="str">
        <f>VLOOKUP(Tabelle3[[#This Row],[FishStock]],'Export 2016'!C:F,2,FALSE)</f>
        <v>u</v>
      </c>
      <c r="G164">
        <v>1412</v>
      </c>
      <c r="H164">
        <v>169197</v>
      </c>
      <c r="I164" t="s">
        <v>138</v>
      </c>
      <c r="J164">
        <v>2012</v>
      </c>
      <c r="K164" t="s">
        <v>1933</v>
      </c>
      <c r="L164" t="s">
        <v>1934</v>
      </c>
      <c r="M164" t="s">
        <v>1113</v>
      </c>
      <c r="O164" t="s">
        <v>1935</v>
      </c>
      <c r="Z164">
        <v>6.8541911820000001</v>
      </c>
      <c r="AB164" t="s">
        <v>973</v>
      </c>
      <c r="AC164" t="s">
        <v>1539</v>
      </c>
      <c r="AD164" t="s">
        <v>145</v>
      </c>
      <c r="AE164">
        <v>103.73390999999999</v>
      </c>
      <c r="AH164">
        <f t="shared" si="2"/>
        <v>103.73390999999999</v>
      </c>
      <c r="AI164" t="e">
        <f>AH164/#REF!</f>
        <v>#REF!</v>
      </c>
      <c r="AJ164" t="e">
        <f>AH164/#REF!+AJ163</f>
        <v>#REF!</v>
      </c>
      <c r="BO164" t="s">
        <v>148</v>
      </c>
      <c r="CE164">
        <v>6.8541911820000001</v>
      </c>
      <c r="CF164" t="s">
        <v>973</v>
      </c>
    </row>
    <row r="165" spans="1:85" x14ac:dyDescent="0.25">
      <c r="A165">
        <v>8539</v>
      </c>
      <c r="B165">
        <v>2017</v>
      </c>
      <c r="C165" t="s">
        <v>1936</v>
      </c>
      <c r="D165" t="s">
        <v>2116</v>
      </c>
      <c r="E165" t="str">
        <f>IFERROR(VLOOKUP(C165,final_selection_acc_ICES_ind!$C$2:$D$155,2,FALSE),"no")</f>
        <v>no</v>
      </c>
      <c r="F165" t="str">
        <f>VLOOKUP(Tabelle3[[#This Row],[FishStock]],'Export 2016'!C:F,2,FALSE)</f>
        <v>u</v>
      </c>
      <c r="G165">
        <v>1434</v>
      </c>
      <c r="H165">
        <v>169236</v>
      </c>
      <c r="I165" t="s">
        <v>138</v>
      </c>
      <c r="J165">
        <v>2012</v>
      </c>
      <c r="K165" t="s">
        <v>1937</v>
      </c>
      <c r="L165" t="s">
        <v>1938</v>
      </c>
      <c r="M165" t="s">
        <v>384</v>
      </c>
      <c r="O165" t="s">
        <v>1939</v>
      </c>
      <c r="AC165" t="s">
        <v>1539</v>
      </c>
      <c r="AD165" t="s">
        <v>145</v>
      </c>
      <c r="AE165">
        <v>89</v>
      </c>
      <c r="AH165">
        <f t="shared" si="2"/>
        <v>89</v>
      </c>
      <c r="AI165" t="e">
        <f>AH165/#REF!</f>
        <v>#REF!</v>
      </c>
      <c r="AJ165" t="e">
        <f>AH165/#REF!+AJ164</f>
        <v>#REF!</v>
      </c>
      <c r="BO165" t="s">
        <v>148</v>
      </c>
    </row>
    <row r="166" spans="1:85" x14ac:dyDescent="0.25">
      <c r="A166">
        <v>8869</v>
      </c>
      <c r="B166">
        <v>2017</v>
      </c>
      <c r="C166" t="s">
        <v>1940</v>
      </c>
      <c r="D166" t="s">
        <v>2116</v>
      </c>
      <c r="E166" t="str">
        <f>IFERROR(VLOOKUP(C166,final_selection_acc_ICES_ind!$C$2:$D$155,2,FALSE),"no")</f>
        <v>no</v>
      </c>
      <c r="F166" t="str">
        <f>VLOOKUP(Tabelle3[[#This Row],[FishStock]],'Export 2016'!C:F,2,FALSE)</f>
        <v>u</v>
      </c>
      <c r="G166">
        <v>1481</v>
      </c>
      <c r="H166">
        <v>169269</v>
      </c>
      <c r="I166" t="s">
        <v>138</v>
      </c>
      <c r="J166">
        <v>2012</v>
      </c>
      <c r="K166" t="s">
        <v>1941</v>
      </c>
      <c r="L166" t="s">
        <v>1942</v>
      </c>
      <c r="M166" t="s">
        <v>275</v>
      </c>
      <c r="O166" t="s">
        <v>1943</v>
      </c>
      <c r="AD166" t="s">
        <v>145</v>
      </c>
      <c r="AE166">
        <v>45</v>
      </c>
      <c r="AH166">
        <f t="shared" si="2"/>
        <v>45</v>
      </c>
      <c r="AI166" t="e">
        <f>AH166/#REF!</f>
        <v>#REF!</v>
      </c>
      <c r="AJ166" t="e">
        <f>AH166/#REF!+AJ165</f>
        <v>#REF!</v>
      </c>
      <c r="BO166" t="s">
        <v>148</v>
      </c>
    </row>
    <row r="167" spans="1:85" x14ac:dyDescent="0.25">
      <c r="A167">
        <v>8484</v>
      </c>
      <c r="B167">
        <v>2017</v>
      </c>
      <c r="C167" t="s">
        <v>1944</v>
      </c>
      <c r="D167" t="s">
        <v>2116</v>
      </c>
      <c r="E167" t="str">
        <f>IFERROR(VLOOKUP(C167,final_selection_acc_ICES_ind!$C$2:$D$155,2,FALSE),"no")</f>
        <v>no</v>
      </c>
      <c r="F167" t="str">
        <f>VLOOKUP(Tabelle3[[#This Row],[FishStock]],'Export 2016'!C:F,2,FALSE)</f>
        <v>u</v>
      </c>
      <c r="G167">
        <v>1557</v>
      </c>
      <c r="H167">
        <v>169060</v>
      </c>
      <c r="I167" t="s">
        <v>138</v>
      </c>
      <c r="J167">
        <v>2012</v>
      </c>
      <c r="K167" t="s">
        <v>1945</v>
      </c>
      <c r="L167" t="s">
        <v>1946</v>
      </c>
      <c r="M167" t="s">
        <v>852</v>
      </c>
      <c r="O167" t="s">
        <v>1947</v>
      </c>
      <c r="S167" t="s">
        <v>1539</v>
      </c>
      <c r="Y167">
        <v>72.087541459950799</v>
      </c>
      <c r="Z167">
        <v>93.519782843660707</v>
      </c>
      <c r="AA167">
        <v>114.952024227371</v>
      </c>
      <c r="AB167" t="s">
        <v>1551</v>
      </c>
      <c r="AD167" t="s">
        <v>145</v>
      </c>
      <c r="AE167">
        <v>36</v>
      </c>
      <c r="AH167">
        <f t="shared" si="2"/>
        <v>36</v>
      </c>
      <c r="AI167" t="e">
        <f>AH167/#REF!</f>
        <v>#REF!</v>
      </c>
      <c r="AJ167" t="e">
        <f>AH167/#REF!+AJ166</f>
        <v>#REF!</v>
      </c>
      <c r="BO167" t="s">
        <v>148</v>
      </c>
    </row>
    <row r="168" spans="1:85" x14ac:dyDescent="0.25">
      <c r="A168">
        <v>8502</v>
      </c>
      <c r="B168">
        <v>2017</v>
      </c>
      <c r="C168" t="s">
        <v>1948</v>
      </c>
      <c r="D168" t="s">
        <v>2116</v>
      </c>
      <c r="E168" t="str">
        <f>IFERROR(VLOOKUP(C168,final_selection_acc_ICES_ind!$C$2:$D$155,2,FALSE),"no")</f>
        <v>no</v>
      </c>
      <c r="F168" t="str">
        <f>VLOOKUP(Tabelle3[[#This Row],[FishStock]],'Export 2016'!C:F,2,FALSE)</f>
        <v>u</v>
      </c>
      <c r="G168">
        <v>1315</v>
      </c>
      <c r="H168">
        <v>169064</v>
      </c>
      <c r="I168" t="s">
        <v>138</v>
      </c>
      <c r="J168">
        <v>2012</v>
      </c>
      <c r="K168" t="s">
        <v>1949</v>
      </c>
      <c r="L168" t="s">
        <v>308</v>
      </c>
      <c r="M168" t="s">
        <v>432</v>
      </c>
      <c r="O168" t="s">
        <v>1950</v>
      </c>
      <c r="Z168">
        <v>0.97499999999999998</v>
      </c>
      <c r="AB168" t="s">
        <v>1951</v>
      </c>
      <c r="AC168" t="s">
        <v>1597</v>
      </c>
      <c r="AD168" t="s">
        <v>145</v>
      </c>
      <c r="AE168">
        <v>31</v>
      </c>
      <c r="AH168">
        <f t="shared" si="2"/>
        <v>31</v>
      </c>
      <c r="AI168" t="e">
        <f>AH168/#REF!</f>
        <v>#REF!</v>
      </c>
      <c r="AJ168" t="e">
        <f>AH168/#REF!+AJ167</f>
        <v>#REF!</v>
      </c>
      <c r="AK168">
        <v>0</v>
      </c>
      <c r="BO168" t="s">
        <v>148</v>
      </c>
    </row>
    <row r="169" spans="1:85" x14ac:dyDescent="0.25">
      <c r="A169">
        <v>8846</v>
      </c>
      <c r="B169">
        <v>2017</v>
      </c>
      <c r="C169" t="s">
        <v>1952</v>
      </c>
      <c r="D169" t="s">
        <v>2116</v>
      </c>
      <c r="E169" t="str">
        <f>IFERROR(VLOOKUP(C169,final_selection_acc_ICES_ind!$C$2:$D$155,2,FALSE),"no")</f>
        <v>no</v>
      </c>
      <c r="F169" t="str">
        <f>VLOOKUP(Tabelle3[[#This Row],[FishStock]],'Export 2016'!C:F,2,FALSE)</f>
        <v>u</v>
      </c>
      <c r="G169">
        <v>1397</v>
      </c>
      <c r="H169">
        <v>169182</v>
      </c>
      <c r="I169" t="s">
        <v>138</v>
      </c>
      <c r="J169">
        <v>2012</v>
      </c>
      <c r="K169" t="s">
        <v>1953</v>
      </c>
      <c r="L169" t="s">
        <v>1942</v>
      </c>
      <c r="M169" t="s">
        <v>332</v>
      </c>
      <c r="O169" t="s">
        <v>1954</v>
      </c>
      <c r="AD169" t="s">
        <v>145</v>
      </c>
      <c r="AE169">
        <v>29</v>
      </c>
      <c r="AH169">
        <f t="shared" si="2"/>
        <v>29</v>
      </c>
      <c r="AI169" t="e">
        <f>AH169/#REF!</f>
        <v>#REF!</v>
      </c>
      <c r="AJ169" t="e">
        <f>AH169/#REF!+AJ168</f>
        <v>#REF!</v>
      </c>
      <c r="BO169" t="s">
        <v>148</v>
      </c>
    </row>
    <row r="170" spans="1:85" x14ac:dyDescent="0.25">
      <c r="A170">
        <v>8794</v>
      </c>
      <c r="B170">
        <v>2017</v>
      </c>
      <c r="C170" t="s">
        <v>1955</v>
      </c>
      <c r="D170" t="s">
        <v>2116</v>
      </c>
      <c r="E170" t="str">
        <f>IFERROR(VLOOKUP(C170,final_selection_acc_ICES_ind!$C$2:$D$155,2,FALSE),"no")</f>
        <v>no</v>
      </c>
      <c r="F170" t="str">
        <f>VLOOKUP(Tabelle3[[#This Row],[FishStock]],'Export 2016'!C:F,2,FALSE)</f>
        <v>u</v>
      </c>
      <c r="G170">
        <v>1332</v>
      </c>
      <c r="H170">
        <v>169087</v>
      </c>
      <c r="I170" t="s">
        <v>138</v>
      </c>
      <c r="J170">
        <v>2012</v>
      </c>
      <c r="K170" t="s">
        <v>1956</v>
      </c>
      <c r="L170" t="s">
        <v>520</v>
      </c>
      <c r="M170" t="s">
        <v>324</v>
      </c>
      <c r="O170" t="s">
        <v>1957</v>
      </c>
      <c r="AD170" t="s">
        <v>145</v>
      </c>
      <c r="AE170">
        <v>23</v>
      </c>
      <c r="AH170">
        <f t="shared" si="2"/>
        <v>23</v>
      </c>
      <c r="AI170" t="e">
        <f>AH170/#REF!</f>
        <v>#REF!</v>
      </c>
      <c r="AJ170" t="e">
        <f>AH170/#REF!+AJ169</f>
        <v>#REF!</v>
      </c>
      <c r="BO170" t="s">
        <v>148</v>
      </c>
    </row>
    <row r="171" spans="1:85" x14ac:dyDescent="0.25">
      <c r="A171">
        <v>8932</v>
      </c>
      <c r="B171">
        <v>2017</v>
      </c>
      <c r="C171" t="s">
        <v>1958</v>
      </c>
      <c r="D171" t="s">
        <v>2116</v>
      </c>
      <c r="E171" t="str">
        <f>IFERROR(VLOOKUP(C171,final_selection_acc_ICES_ind!$C$2:$D$155,2,FALSE),"no")</f>
        <v>no</v>
      </c>
      <c r="F171" t="str">
        <f>VLOOKUP(Tabelle3[[#This Row],[FishStock]],'Export 2016'!C:F,2,FALSE)</f>
        <v>u</v>
      </c>
      <c r="G171">
        <v>1533</v>
      </c>
      <c r="H171">
        <v>169212</v>
      </c>
      <c r="I171" t="s">
        <v>138</v>
      </c>
      <c r="J171">
        <v>2012</v>
      </c>
      <c r="K171" t="s">
        <v>1959</v>
      </c>
      <c r="L171" t="s">
        <v>1960</v>
      </c>
      <c r="M171" t="s">
        <v>1100</v>
      </c>
      <c r="O171" t="s">
        <v>1961</v>
      </c>
      <c r="AD171" t="s">
        <v>145</v>
      </c>
      <c r="AE171">
        <v>5.4</v>
      </c>
      <c r="AH171">
        <f t="shared" si="2"/>
        <v>5.4</v>
      </c>
      <c r="AI171" t="e">
        <f>AH171/#REF!</f>
        <v>#REF!</v>
      </c>
      <c r="AJ171" t="e">
        <f>AH171/#REF!+AJ170</f>
        <v>#REF!</v>
      </c>
      <c r="BO171" t="s">
        <v>148</v>
      </c>
    </row>
    <row r="172" spans="1:85" x14ac:dyDescent="0.25">
      <c r="A172">
        <v>8831</v>
      </c>
      <c r="B172">
        <v>2017</v>
      </c>
      <c r="C172" t="s">
        <v>1962</v>
      </c>
      <c r="D172" t="s">
        <v>2116</v>
      </c>
      <c r="E172" t="str">
        <f>IFERROR(VLOOKUP(C172,final_selection_acc_ICES_ind!$C$2:$D$155,2,FALSE),"no")</f>
        <v>no</v>
      </c>
      <c r="F172" t="str">
        <f>VLOOKUP(Tabelle3[[#This Row],[FishStock]],'Export 2016'!C:F,2,FALSE)</f>
        <v>u</v>
      </c>
      <c r="G172">
        <v>1517</v>
      </c>
      <c r="H172">
        <v>169072</v>
      </c>
      <c r="I172" t="s">
        <v>138</v>
      </c>
      <c r="J172">
        <v>2012</v>
      </c>
      <c r="K172" t="s">
        <v>1963</v>
      </c>
      <c r="L172" t="s">
        <v>1964</v>
      </c>
      <c r="M172" t="s">
        <v>631</v>
      </c>
      <c r="O172" t="s">
        <v>1965</v>
      </c>
      <c r="AD172" t="s">
        <v>145</v>
      </c>
      <c r="AE172">
        <v>1</v>
      </c>
      <c r="AH172">
        <f t="shared" si="2"/>
        <v>1</v>
      </c>
      <c r="AI172" t="e">
        <f>AH172/#REF!</f>
        <v>#REF!</v>
      </c>
      <c r="AJ172" t="e">
        <f>AH172/#REF!+AJ171</f>
        <v>#REF!</v>
      </c>
      <c r="BO172" t="s">
        <v>148</v>
      </c>
    </row>
    <row r="173" spans="1:85" x14ac:dyDescent="0.25">
      <c r="A173">
        <v>8882</v>
      </c>
      <c r="B173">
        <v>2017</v>
      </c>
      <c r="C173" t="s">
        <v>1966</v>
      </c>
      <c r="D173" t="s">
        <v>2116</v>
      </c>
      <c r="E173" t="str">
        <f>IFERROR(VLOOKUP(C173,final_selection_acc_ICES_ind!$C$2:$D$155,2,FALSE),"no")</f>
        <v>no</v>
      </c>
      <c r="F173" t="str">
        <f>VLOOKUP(Tabelle3[[#This Row],[FishStock]],'Export 2016'!C:F,2,FALSE)</f>
        <v>u</v>
      </c>
      <c r="G173">
        <v>1503</v>
      </c>
      <c r="H173">
        <v>169298</v>
      </c>
      <c r="I173" t="s">
        <v>138</v>
      </c>
      <c r="J173">
        <v>2012</v>
      </c>
      <c r="K173" t="s">
        <v>1967</v>
      </c>
      <c r="L173" t="s">
        <v>1968</v>
      </c>
      <c r="M173" t="s">
        <v>521</v>
      </c>
      <c r="O173" t="s">
        <v>1969</v>
      </c>
      <c r="AD173" t="s">
        <v>145</v>
      </c>
      <c r="AE173">
        <v>1</v>
      </c>
      <c r="AH173">
        <f t="shared" si="2"/>
        <v>1</v>
      </c>
      <c r="AI173" t="e">
        <f>AH173/#REF!</f>
        <v>#REF!</v>
      </c>
      <c r="AJ173" t="e">
        <f>AH173/#REF!+AJ172</f>
        <v>#REF!</v>
      </c>
      <c r="BO173" t="s">
        <v>148</v>
      </c>
    </row>
    <row r="174" spans="1:85" x14ac:dyDescent="0.25">
      <c r="A174">
        <v>9112</v>
      </c>
      <c r="B174">
        <v>2017</v>
      </c>
      <c r="C174" t="s">
        <v>1970</v>
      </c>
      <c r="D174" t="s">
        <v>2116</v>
      </c>
      <c r="E174" t="str">
        <f>IFERROR(VLOOKUP(C174,final_selection_acc_ICES_ind!$C$2:$D$155,2,FALSE),"no")</f>
        <v>no</v>
      </c>
      <c r="F174" t="str">
        <f>VLOOKUP(Tabelle3[[#This Row],[FishStock]],'Export 2016'!C:F,2,FALSE)</f>
        <v>u</v>
      </c>
      <c r="G174">
        <v>1537</v>
      </c>
      <c r="H174">
        <v>169261</v>
      </c>
      <c r="I174" t="s">
        <v>138</v>
      </c>
      <c r="J174">
        <v>2012</v>
      </c>
      <c r="K174" t="s">
        <v>1971</v>
      </c>
      <c r="L174" t="s">
        <v>662</v>
      </c>
      <c r="M174" t="s">
        <v>1786</v>
      </c>
      <c r="O174" t="s">
        <v>1972</v>
      </c>
      <c r="Z174">
        <v>118.050759967326</v>
      </c>
      <c r="AB174" t="s">
        <v>1551</v>
      </c>
      <c r="AC174" t="s">
        <v>1552</v>
      </c>
      <c r="AE174">
        <v>0.02</v>
      </c>
      <c r="AH174">
        <f t="shared" si="2"/>
        <v>0.02</v>
      </c>
      <c r="AI174" t="e">
        <f>AH174/#REF!</f>
        <v>#REF!</v>
      </c>
      <c r="AJ174" t="e">
        <f>AH174/#REF!+AJ173</f>
        <v>#REF!</v>
      </c>
      <c r="BO174" t="s">
        <v>148</v>
      </c>
    </row>
    <row r="175" spans="1:85" x14ac:dyDescent="0.25">
      <c r="A175">
        <v>8199</v>
      </c>
      <c r="B175">
        <v>2017</v>
      </c>
      <c r="C175" t="s">
        <v>1973</v>
      </c>
      <c r="D175" t="s">
        <v>2116</v>
      </c>
      <c r="E175" t="str">
        <f>IFERROR(VLOOKUP(C175,final_selection_acc_ICES_ind!$C$2:$D$155,2,FALSE),"no")</f>
        <v>no</v>
      </c>
      <c r="F175" t="str">
        <f>VLOOKUP(Tabelle3[[#This Row],[FishStock]],'Export 2016'!C:F,2,FALSE)</f>
        <v>u</v>
      </c>
      <c r="G175">
        <v>1446</v>
      </c>
      <c r="H175">
        <v>169250</v>
      </c>
      <c r="I175" t="s">
        <v>138</v>
      </c>
      <c r="J175">
        <v>2012</v>
      </c>
      <c r="K175" t="s">
        <v>1974</v>
      </c>
      <c r="L175" t="s">
        <v>1278</v>
      </c>
      <c r="M175" t="s">
        <v>141</v>
      </c>
      <c r="O175" t="s">
        <v>1975</v>
      </c>
      <c r="AD175" t="s">
        <v>261</v>
      </c>
      <c r="AG175">
        <v>0</v>
      </c>
      <c r="AH175">
        <f t="shared" si="2"/>
        <v>0</v>
      </c>
      <c r="AI175" t="e">
        <f>AH175/#REF!</f>
        <v>#REF!</v>
      </c>
      <c r="AJ175" t="e">
        <f>AH175/#REF!+AJ174</f>
        <v>#REF!</v>
      </c>
      <c r="BO175" t="s">
        <v>148</v>
      </c>
    </row>
    <row r="176" spans="1:85" x14ac:dyDescent="0.25">
      <c r="A176">
        <v>8201</v>
      </c>
      <c r="B176">
        <v>2017</v>
      </c>
      <c r="C176" t="s">
        <v>1976</v>
      </c>
      <c r="D176" t="s">
        <v>2116</v>
      </c>
      <c r="E176" t="str">
        <f>IFERROR(VLOOKUP(C176,final_selection_acc_ICES_ind!$C$2:$D$155,2,FALSE),"no")</f>
        <v>no</v>
      </c>
      <c r="F176" t="str">
        <f>VLOOKUP(Tabelle3[[#This Row],[FishStock]],'Export 2016'!C:F,2,FALSE)</f>
        <v>u</v>
      </c>
      <c r="G176">
        <v>1448</v>
      </c>
      <c r="H176">
        <v>169252</v>
      </c>
      <c r="I176" t="s">
        <v>138</v>
      </c>
      <c r="J176">
        <v>2012</v>
      </c>
      <c r="K176" t="s">
        <v>1977</v>
      </c>
      <c r="L176" t="s">
        <v>1278</v>
      </c>
      <c r="M176" t="s">
        <v>141</v>
      </c>
      <c r="O176" t="s">
        <v>1978</v>
      </c>
      <c r="AD176" t="s">
        <v>261</v>
      </c>
      <c r="AG176">
        <v>0</v>
      </c>
      <c r="AH176">
        <f t="shared" si="2"/>
        <v>0</v>
      </c>
      <c r="AI176" t="e">
        <f>AH176/#REF!</f>
        <v>#REF!</v>
      </c>
      <c r="AJ176" t="e">
        <f>AH176/#REF!+AJ175</f>
        <v>#REF!</v>
      </c>
      <c r="BO176" t="s">
        <v>148</v>
      </c>
    </row>
    <row r="177" spans="1:136" x14ac:dyDescent="0.25">
      <c r="A177">
        <v>8763</v>
      </c>
      <c r="B177">
        <v>2017</v>
      </c>
      <c r="C177" t="s">
        <v>1979</v>
      </c>
      <c r="D177" t="s">
        <v>2116</v>
      </c>
      <c r="E177" t="str">
        <f>IFERROR(VLOOKUP(C177,final_selection_acc_ICES_ind!$C$2:$D$155,2,FALSE),"no")</f>
        <v>no</v>
      </c>
      <c r="F177" t="str">
        <f>VLOOKUP(Tabelle3[[#This Row],[FishStock]],'Export 2016'!C:F,2,FALSE)</f>
        <v>u</v>
      </c>
      <c r="G177">
        <v>1439</v>
      </c>
      <c r="H177">
        <v>169241</v>
      </c>
      <c r="I177" t="s">
        <v>138</v>
      </c>
      <c r="J177">
        <v>2012</v>
      </c>
      <c r="K177" t="s">
        <v>1980</v>
      </c>
      <c r="L177" t="s">
        <v>1981</v>
      </c>
      <c r="M177" t="s">
        <v>1982</v>
      </c>
      <c r="O177" t="s">
        <v>1983</v>
      </c>
      <c r="AH177">
        <f t="shared" si="2"/>
        <v>0</v>
      </c>
      <c r="AI177" t="e">
        <f>AH177/#REF!</f>
        <v>#REF!</v>
      </c>
      <c r="AJ177" t="e">
        <f>AH177/#REF!+AJ176</f>
        <v>#REF!</v>
      </c>
      <c r="BO177" t="s">
        <v>148</v>
      </c>
      <c r="BP177" t="s">
        <v>1984</v>
      </c>
      <c r="BQ177">
        <v>75</v>
      </c>
      <c r="BS177" t="s">
        <v>1985</v>
      </c>
      <c r="BT177">
        <v>50</v>
      </c>
      <c r="CE177">
        <v>1652.36886143787</v>
      </c>
      <c r="CF177" t="s">
        <v>1986</v>
      </c>
      <c r="CG177" t="s">
        <v>143</v>
      </c>
      <c r="CH177">
        <v>1356.78088558796</v>
      </c>
      <c r="CI177" t="s">
        <v>1987</v>
      </c>
      <c r="CJ177" t="s">
        <v>143</v>
      </c>
      <c r="CK177">
        <v>2135.6364207618199</v>
      </c>
      <c r="CL177" t="s">
        <v>1988</v>
      </c>
      <c r="CM177" t="s">
        <v>143</v>
      </c>
      <c r="CN177">
        <v>1534.3229705916699</v>
      </c>
      <c r="CO177" t="s">
        <v>1989</v>
      </c>
      <c r="CP177" t="s">
        <v>143</v>
      </c>
      <c r="CQ177">
        <v>1250.14425006239</v>
      </c>
      <c r="CR177" t="s">
        <v>1990</v>
      </c>
      <c r="CS177" t="s">
        <v>143</v>
      </c>
      <c r="CT177">
        <v>1903.52938871691</v>
      </c>
      <c r="CU177" t="s">
        <v>1991</v>
      </c>
      <c r="CV177" t="s">
        <v>143</v>
      </c>
      <c r="DF177">
        <v>19.423132949999999</v>
      </c>
      <c r="DG177" t="s">
        <v>1992</v>
      </c>
      <c r="DI177">
        <v>0.8</v>
      </c>
      <c r="DJ177" t="s">
        <v>1993</v>
      </c>
      <c r="DL177">
        <v>39.817402958000002</v>
      </c>
      <c r="DM177" t="s">
        <v>1994</v>
      </c>
      <c r="DO177">
        <v>9.8581066968036299E-2</v>
      </c>
      <c r="DP177" t="s">
        <v>1995</v>
      </c>
      <c r="DR177">
        <v>7.5819181381588094E-2</v>
      </c>
      <c r="DS177" t="s">
        <v>1996</v>
      </c>
      <c r="DT177" t="s">
        <v>1539</v>
      </c>
      <c r="DU177">
        <v>0.124889077353375</v>
      </c>
      <c r="DV177" t="s">
        <v>1997</v>
      </c>
      <c r="DW177" t="s">
        <v>1539</v>
      </c>
      <c r="DX177">
        <v>0.29290554534859797</v>
      </c>
      <c r="DY177" t="s">
        <v>1998</v>
      </c>
      <c r="DZ177" t="s">
        <v>1539</v>
      </c>
      <c r="EA177">
        <v>0.22216170083806899</v>
      </c>
      <c r="EB177" t="s">
        <v>1999</v>
      </c>
      <c r="EC177" t="s">
        <v>1539</v>
      </c>
      <c r="ED177">
        <v>0.32805527182414901</v>
      </c>
      <c r="EE177" t="s">
        <v>2000</v>
      </c>
      <c r="EF177" t="s">
        <v>1539</v>
      </c>
    </row>
    <row r="178" spans="1:136" x14ac:dyDescent="0.25">
      <c r="A178">
        <v>8772</v>
      </c>
      <c r="B178">
        <v>2017</v>
      </c>
      <c r="C178" t="s">
        <v>1047</v>
      </c>
      <c r="D178" t="s">
        <v>2116</v>
      </c>
      <c r="E178" t="str">
        <f>IFERROR(VLOOKUP(C178,final_selection_acc_ICES_ind!$C$2:$D$155,2,FALSE),"no")</f>
        <v>no</v>
      </c>
      <c r="F178" t="str">
        <f>VLOOKUP(Tabelle3[[#This Row],[FishStock]],'Export 2016'!C:F,2,FALSE)</f>
        <v>u</v>
      </c>
      <c r="G178">
        <v>1581</v>
      </c>
      <c r="H178">
        <v>169785</v>
      </c>
      <c r="I178" t="s">
        <v>138</v>
      </c>
      <c r="J178">
        <v>2012</v>
      </c>
      <c r="K178" t="s">
        <v>2001</v>
      </c>
      <c r="L178" t="s">
        <v>992</v>
      </c>
      <c r="M178" t="s">
        <v>1007</v>
      </c>
      <c r="O178" t="s">
        <v>2002</v>
      </c>
      <c r="AH178">
        <f t="shared" si="2"/>
        <v>0</v>
      </c>
      <c r="AI178" t="e">
        <f>AH178/#REF!</f>
        <v>#REF!</v>
      </c>
      <c r="AJ178" t="e">
        <f>AH178/#REF!+AJ177</f>
        <v>#REF!</v>
      </c>
      <c r="BO178" t="s">
        <v>148</v>
      </c>
      <c r="CE178">
        <v>0.136438011</v>
      </c>
      <c r="CF178" t="s">
        <v>2003</v>
      </c>
      <c r="CG178" t="s">
        <v>2004</v>
      </c>
      <c r="CH178">
        <v>5.4668965E-2</v>
      </c>
      <c r="CI178" t="s">
        <v>2005</v>
      </c>
      <c r="CJ178" t="s">
        <v>2004</v>
      </c>
      <c r="CK178">
        <v>0.21820706000000001</v>
      </c>
      <c r="CL178" t="s">
        <v>2006</v>
      </c>
      <c r="CM178" t="s">
        <v>2004</v>
      </c>
      <c r="CN178">
        <v>0.20335425700000001</v>
      </c>
      <c r="CO178" t="s">
        <v>2007</v>
      </c>
      <c r="CP178" t="s">
        <v>2004</v>
      </c>
      <c r="CQ178">
        <v>9.6247226000000005E-2</v>
      </c>
      <c r="CR178" t="s">
        <v>2008</v>
      </c>
      <c r="CS178" t="s">
        <v>2004</v>
      </c>
      <c r="CT178">
        <v>0.31046129</v>
      </c>
      <c r="CU178" t="s">
        <v>2009</v>
      </c>
      <c r="CV178" t="s">
        <v>2004</v>
      </c>
    </row>
    <row r="179" spans="1:136" x14ac:dyDescent="0.25">
      <c r="A179">
        <v>8868</v>
      </c>
      <c r="B179">
        <v>2017</v>
      </c>
      <c r="C179" t="s">
        <v>660</v>
      </c>
      <c r="D179" t="s">
        <v>2116</v>
      </c>
      <c r="E179" t="str">
        <f>IFERROR(VLOOKUP(C179,final_selection_acc_ICES_ind!$C$2:$D$155,2,FALSE),"no")</f>
        <v>no</v>
      </c>
      <c r="F179" t="str">
        <f>VLOOKUP(Tabelle3[[#This Row],[FishStock]],'Export 2016'!C:F,2,FALSE)</f>
        <v>u</v>
      </c>
      <c r="G179">
        <v>1406</v>
      </c>
      <c r="H179">
        <v>169191</v>
      </c>
      <c r="I179" t="s">
        <v>138</v>
      </c>
      <c r="J179">
        <v>2012</v>
      </c>
      <c r="K179" t="s">
        <v>2010</v>
      </c>
      <c r="L179" t="s">
        <v>662</v>
      </c>
      <c r="M179" t="s">
        <v>663</v>
      </c>
      <c r="O179" t="s">
        <v>2011</v>
      </c>
      <c r="AD179" t="s">
        <v>145</v>
      </c>
      <c r="AH179">
        <f t="shared" si="2"/>
        <v>0</v>
      </c>
      <c r="AI179" t="e">
        <f>AH179/#REF!</f>
        <v>#REF!</v>
      </c>
      <c r="AJ179" t="e">
        <f>AH179/#REF!+AJ178</f>
        <v>#REF!</v>
      </c>
      <c r="BO179" t="s">
        <v>148</v>
      </c>
      <c r="CE179">
        <v>4.4999999999999998E-2</v>
      </c>
      <c r="CF179" t="s">
        <v>665</v>
      </c>
      <c r="CG179" t="s">
        <v>2012</v>
      </c>
      <c r="CH179">
        <v>4.4690000000000003</v>
      </c>
      <c r="CI179" t="s">
        <v>666</v>
      </c>
      <c r="CJ179" t="s">
        <v>2012</v>
      </c>
    </row>
    <row r="180" spans="1:136" x14ac:dyDescent="0.25">
      <c r="A180">
        <v>8960</v>
      </c>
      <c r="B180">
        <v>2017</v>
      </c>
      <c r="C180" t="s">
        <v>2013</v>
      </c>
      <c r="D180" t="s">
        <v>2116</v>
      </c>
      <c r="E180" t="str">
        <f>IFERROR(VLOOKUP(C180,final_selection_acc_ICES_ind!$C$2:$D$155,2,FALSE),"no")</f>
        <v>no</v>
      </c>
      <c r="F180" t="str">
        <f>VLOOKUP(Tabelle3[[#This Row],[FishStock]],'Export 2016'!C:F,2,FALSE)</f>
        <v>u</v>
      </c>
      <c r="G180">
        <v>1538</v>
      </c>
      <c r="H180">
        <v>169288</v>
      </c>
      <c r="I180" t="s">
        <v>138</v>
      </c>
      <c r="J180">
        <v>2012</v>
      </c>
      <c r="K180" t="s">
        <v>2014</v>
      </c>
      <c r="L180" t="s">
        <v>662</v>
      </c>
      <c r="M180" t="s">
        <v>2015</v>
      </c>
      <c r="O180" t="s">
        <v>2016</v>
      </c>
      <c r="Y180">
        <v>0.31919002649174999</v>
      </c>
      <c r="Z180">
        <v>0.56297624383684497</v>
      </c>
      <c r="AA180">
        <v>0.80676246118193895</v>
      </c>
      <c r="AB180" t="s">
        <v>973</v>
      </c>
      <c r="AC180" t="s">
        <v>1597</v>
      </c>
      <c r="AH180">
        <f t="shared" si="2"/>
        <v>0</v>
      </c>
      <c r="AI180" t="e">
        <f>AH180/#REF!</f>
        <v>#REF!</v>
      </c>
      <c r="AJ180" t="e">
        <f>AH180/#REF!+AJ179</f>
        <v>#REF!</v>
      </c>
      <c r="BO180" t="s">
        <v>148</v>
      </c>
    </row>
    <row r="181" spans="1:136" x14ac:dyDescent="0.25">
      <c r="A181">
        <v>9016</v>
      </c>
      <c r="B181">
        <v>2017</v>
      </c>
      <c r="C181" t="s">
        <v>788</v>
      </c>
      <c r="D181" t="s">
        <v>2116</v>
      </c>
      <c r="E181" t="str">
        <f>IFERROR(VLOOKUP(C181,final_selection_acc_ICES_ind!$C$2:$D$155,2,FALSE),"no")</f>
        <v>no</v>
      </c>
      <c r="F181" t="str">
        <f>VLOOKUP(Tabelle3[[#This Row],[FishStock]],'Export 2016'!C:F,2,FALSE)</f>
        <v>u</v>
      </c>
      <c r="G181">
        <v>1482</v>
      </c>
      <c r="H181">
        <v>169270</v>
      </c>
      <c r="I181" t="s">
        <v>138</v>
      </c>
      <c r="J181">
        <v>2012</v>
      </c>
      <c r="K181" t="s">
        <v>789</v>
      </c>
      <c r="L181" t="s">
        <v>790</v>
      </c>
      <c r="M181" t="s">
        <v>275</v>
      </c>
      <c r="O181" t="s">
        <v>2017</v>
      </c>
      <c r="Q181">
        <v>0.74589008924377598</v>
      </c>
      <c r="S181" t="s">
        <v>143</v>
      </c>
      <c r="T181" t="s">
        <v>13</v>
      </c>
      <c r="Z181">
        <v>1.1320117143500801</v>
      </c>
      <c r="AB181" t="s">
        <v>144</v>
      </c>
      <c r="AC181" t="s">
        <v>145</v>
      </c>
      <c r="AD181" t="s">
        <v>145</v>
      </c>
      <c r="AH181">
        <f t="shared" si="2"/>
        <v>0</v>
      </c>
      <c r="AI181" t="e">
        <f>AH181/#REF!</f>
        <v>#REF!</v>
      </c>
      <c r="AJ181" t="e">
        <f>AH181/#REF!+AJ180</f>
        <v>#REF!</v>
      </c>
      <c r="AP181">
        <v>0.47425897035881398</v>
      </c>
      <c r="AR181" t="s">
        <v>146</v>
      </c>
      <c r="AS181" t="s">
        <v>1499</v>
      </c>
      <c r="AX181">
        <v>0.92355694227769103</v>
      </c>
      <c r="AY181">
        <v>0.66978679147165898</v>
      </c>
      <c r="AZ181">
        <v>0.79785236915221203</v>
      </c>
      <c r="BA181">
        <v>1.1076068183524801</v>
      </c>
      <c r="BB181">
        <v>0.66978700000000002</v>
      </c>
      <c r="BC181">
        <v>1.10761</v>
      </c>
      <c r="BF181">
        <v>3</v>
      </c>
      <c r="BH181" s="1">
        <v>43254</v>
      </c>
      <c r="BO181" t="s">
        <v>148</v>
      </c>
      <c r="CE181">
        <v>94</v>
      </c>
      <c r="CF181" t="s">
        <v>2018</v>
      </c>
      <c r="CG181" t="s">
        <v>2019</v>
      </c>
      <c r="CH181">
        <v>134</v>
      </c>
      <c r="CI181" t="s">
        <v>2020</v>
      </c>
      <c r="CJ181" t="s">
        <v>2019</v>
      </c>
    </row>
    <row r="182" spans="1:136" x14ac:dyDescent="0.25">
      <c r="A182">
        <v>9017</v>
      </c>
      <c r="B182">
        <v>2017</v>
      </c>
      <c r="C182" t="s">
        <v>1032</v>
      </c>
      <c r="D182" t="s">
        <v>2116</v>
      </c>
      <c r="E182" t="str">
        <f>IFERROR(VLOOKUP(C182,final_selection_acc_ICES_ind!$C$2:$D$155,2,FALSE),"no")</f>
        <v>no</v>
      </c>
      <c r="F182" t="str">
        <f>VLOOKUP(Tabelle3[[#This Row],[FishStock]],'Export 2016'!C:F,2,FALSE)</f>
        <v>u</v>
      </c>
      <c r="G182">
        <v>1398</v>
      </c>
      <c r="H182">
        <v>169183</v>
      </c>
      <c r="I182" t="s">
        <v>138</v>
      </c>
      <c r="J182">
        <v>2012</v>
      </c>
      <c r="K182" t="s">
        <v>1033</v>
      </c>
      <c r="L182" t="s">
        <v>790</v>
      </c>
      <c r="M182" t="s">
        <v>332</v>
      </c>
      <c r="Q182">
        <v>0.72738693467336701</v>
      </c>
      <c r="S182" t="s">
        <v>1539</v>
      </c>
      <c r="T182" t="s">
        <v>13</v>
      </c>
      <c r="Z182">
        <v>0.58927826449728804</v>
      </c>
      <c r="AB182" t="s">
        <v>144</v>
      </c>
      <c r="AC182" t="s">
        <v>1539</v>
      </c>
      <c r="AD182" t="s">
        <v>145</v>
      </c>
      <c r="AH182">
        <f t="shared" si="2"/>
        <v>0</v>
      </c>
      <c r="AI182" t="e">
        <f>AH182/#REF!</f>
        <v>#REF!</v>
      </c>
      <c r="AJ182" t="e">
        <f>AH182/#REF!+AJ181</f>
        <v>#REF!</v>
      </c>
      <c r="AP182">
        <v>1.4096234309623401</v>
      </c>
      <c r="AR182" t="s">
        <v>146</v>
      </c>
      <c r="AS182" t="s">
        <v>1499</v>
      </c>
      <c r="AX182">
        <v>0.50083682008368202</v>
      </c>
      <c r="AY182">
        <v>0.36025104602510499</v>
      </c>
      <c r="AZ182">
        <v>1.0586149353358401</v>
      </c>
      <c r="BA182">
        <v>1.7104714226116</v>
      </c>
      <c r="BB182">
        <v>0.31757299999999999</v>
      </c>
      <c r="BC182">
        <v>1.3871500000000001</v>
      </c>
      <c r="BF182">
        <v>4</v>
      </c>
      <c r="BH182" s="1">
        <v>43255</v>
      </c>
      <c r="BO182" t="s">
        <v>148</v>
      </c>
      <c r="CE182">
        <v>112</v>
      </c>
      <c r="CF182" t="s">
        <v>2018</v>
      </c>
      <c r="CG182" t="s">
        <v>2019</v>
      </c>
      <c r="CH182">
        <v>196</v>
      </c>
      <c r="CI182" t="s">
        <v>2020</v>
      </c>
      <c r="CJ182" t="s">
        <v>2019</v>
      </c>
    </row>
    <row r="183" spans="1:136" x14ac:dyDescent="0.25">
      <c r="A183">
        <v>9027</v>
      </c>
      <c r="B183">
        <v>2017</v>
      </c>
      <c r="C183" t="s">
        <v>2021</v>
      </c>
      <c r="D183" t="s">
        <v>2116</v>
      </c>
      <c r="E183" t="str">
        <f>IFERROR(VLOOKUP(C183,final_selection_acc_ICES_ind!$C$2:$D$155,2,FALSE),"no")</f>
        <v>no</v>
      </c>
      <c r="F183" t="str">
        <f>VLOOKUP(Tabelle3[[#This Row],[FishStock]],'Export 2016'!C:F,2,FALSE)</f>
        <v>u</v>
      </c>
      <c r="G183">
        <v>1483</v>
      </c>
      <c r="H183">
        <v>169271</v>
      </c>
      <c r="I183" t="s">
        <v>138</v>
      </c>
      <c r="J183">
        <v>2012</v>
      </c>
      <c r="K183" t="s">
        <v>2022</v>
      </c>
      <c r="L183" t="s">
        <v>605</v>
      </c>
      <c r="M183" t="s">
        <v>275</v>
      </c>
      <c r="O183" t="s">
        <v>2023</v>
      </c>
      <c r="Y183">
        <v>0.13</v>
      </c>
      <c r="Z183">
        <v>0.17</v>
      </c>
      <c r="AA183">
        <v>0.21</v>
      </c>
      <c r="AB183" t="s">
        <v>973</v>
      </c>
      <c r="AC183" t="s">
        <v>1552</v>
      </c>
      <c r="AD183" t="s">
        <v>145</v>
      </c>
      <c r="AH183">
        <f t="shared" si="2"/>
        <v>0</v>
      </c>
      <c r="AI183" t="e">
        <f>AH183/#REF!</f>
        <v>#REF!</v>
      </c>
      <c r="AJ183" t="e">
        <f>AH183/#REF!+AJ182</f>
        <v>#REF!</v>
      </c>
      <c r="BO183" t="s">
        <v>148</v>
      </c>
      <c r="CE183">
        <v>589</v>
      </c>
      <c r="CF183" t="s">
        <v>2024</v>
      </c>
      <c r="CG183" t="s">
        <v>145</v>
      </c>
      <c r="CH183">
        <v>39</v>
      </c>
      <c r="CI183" t="s">
        <v>2025</v>
      </c>
      <c r="CJ183" t="s">
        <v>145</v>
      </c>
    </row>
    <row r="184" spans="1:136" x14ac:dyDescent="0.25">
      <c r="A184">
        <v>9063</v>
      </c>
      <c r="B184">
        <v>2017</v>
      </c>
      <c r="C184" t="s">
        <v>2026</v>
      </c>
      <c r="D184" t="s">
        <v>2116</v>
      </c>
      <c r="E184" t="str">
        <f>IFERROR(VLOOKUP(C184,final_selection_acc_ICES_ind!$C$2:$D$155,2,FALSE),"no")</f>
        <v>no</v>
      </c>
      <c r="F184" t="str">
        <f>VLOOKUP(Tabelle3[[#This Row],[FishStock]],'Export 2016'!C:F,2,FALSE)</f>
        <v>u</v>
      </c>
      <c r="G184">
        <v>1409</v>
      </c>
      <c r="H184">
        <v>169194</v>
      </c>
      <c r="I184" t="s">
        <v>138</v>
      </c>
      <c r="J184">
        <v>2012</v>
      </c>
      <c r="K184" t="s">
        <v>2027</v>
      </c>
      <c r="L184" t="s">
        <v>439</v>
      </c>
      <c r="M184" t="s">
        <v>1113</v>
      </c>
      <c r="O184" t="s">
        <v>2028</v>
      </c>
      <c r="AD184" t="s">
        <v>145</v>
      </c>
      <c r="AH184">
        <f t="shared" si="2"/>
        <v>0</v>
      </c>
      <c r="AI184" t="e">
        <f>AH184/#REF!</f>
        <v>#REF!</v>
      </c>
      <c r="AJ184" t="e">
        <f>AH184/#REF!+AJ183</f>
        <v>#REF!</v>
      </c>
      <c r="BO184" t="s">
        <v>148</v>
      </c>
      <c r="CE184">
        <v>550.20000000000005</v>
      </c>
      <c r="CF184" t="s">
        <v>2029</v>
      </c>
      <c r="CG184" t="s">
        <v>2019</v>
      </c>
      <c r="CH184">
        <v>32.799999999999997</v>
      </c>
      <c r="CI184" t="s">
        <v>1115</v>
      </c>
      <c r="CJ184" t="s">
        <v>2019</v>
      </c>
    </row>
    <row r="185" spans="1:136" x14ac:dyDescent="0.25">
      <c r="A185">
        <v>9259</v>
      </c>
      <c r="B185">
        <v>2017</v>
      </c>
      <c r="C185" t="s">
        <v>1353</v>
      </c>
      <c r="D185" t="s">
        <v>2116</v>
      </c>
      <c r="E185" t="str">
        <f>IFERROR(VLOOKUP(C185,final_selection_acc_ICES_ind!$C$2:$D$155,2,FALSE),"no")</f>
        <v>no</v>
      </c>
      <c r="F185" t="str">
        <f>VLOOKUP(Tabelle3[[#This Row],[FishStock]],'Export 2016'!C:F,2,FALSE)</f>
        <v>u</v>
      </c>
      <c r="G185">
        <v>1355</v>
      </c>
      <c r="H185">
        <v>169095</v>
      </c>
      <c r="I185" t="s">
        <v>138</v>
      </c>
      <c r="J185">
        <v>2012</v>
      </c>
      <c r="K185" t="s">
        <v>1354</v>
      </c>
      <c r="M185" t="s">
        <v>1356</v>
      </c>
      <c r="O185" t="s">
        <v>2030</v>
      </c>
      <c r="AH185">
        <f t="shared" si="2"/>
        <v>0</v>
      </c>
      <c r="AI185" t="e">
        <f>AH185/#REF!</f>
        <v>#REF!</v>
      </c>
      <c r="AJ185" t="e">
        <f>AH185/#REF!+AJ184</f>
        <v>#REF!</v>
      </c>
      <c r="BO185" t="s">
        <v>148</v>
      </c>
      <c r="BP185" t="s">
        <v>1358</v>
      </c>
      <c r="BQ185">
        <v>100</v>
      </c>
      <c r="CE185">
        <v>5.6</v>
      </c>
      <c r="CF185" t="s">
        <v>1359</v>
      </c>
      <c r="CH185">
        <v>0.4</v>
      </c>
      <c r="CI185" t="s">
        <v>2031</v>
      </c>
      <c r="CK185">
        <v>14</v>
      </c>
      <c r="CL185" t="s">
        <v>1361</v>
      </c>
    </row>
    <row r="186" spans="1:136" x14ac:dyDescent="0.25">
      <c r="A186">
        <v>9273</v>
      </c>
      <c r="B186">
        <v>2017</v>
      </c>
      <c r="C186" t="s">
        <v>940</v>
      </c>
      <c r="D186" t="s">
        <v>2116</v>
      </c>
      <c r="E186" t="str">
        <f>IFERROR(VLOOKUP(C186,final_selection_acc_ICES_ind!$C$2:$D$155,2,FALSE),"no")</f>
        <v>no</v>
      </c>
      <c r="F186" t="str">
        <f>VLOOKUP(Tabelle3[[#This Row],[FishStock]],'Export 2016'!C:F,2,FALSE)</f>
        <v>u</v>
      </c>
      <c r="G186">
        <v>1364</v>
      </c>
      <c r="H186">
        <v>169052</v>
      </c>
      <c r="I186" t="s">
        <v>138</v>
      </c>
      <c r="J186">
        <v>2012</v>
      </c>
      <c r="K186" t="s">
        <v>941</v>
      </c>
      <c r="L186" t="s">
        <v>698</v>
      </c>
      <c r="M186" t="s">
        <v>942</v>
      </c>
      <c r="O186" t="s">
        <v>2032</v>
      </c>
      <c r="AC186" t="s">
        <v>145</v>
      </c>
      <c r="AD186" t="s">
        <v>145</v>
      </c>
      <c r="AH186">
        <f t="shared" si="2"/>
        <v>0</v>
      </c>
      <c r="AI186" t="e">
        <f>AH186/#REF!</f>
        <v>#REF!</v>
      </c>
      <c r="AJ186" t="e">
        <f>AH186/#REF!+AJ185</f>
        <v>#REF!</v>
      </c>
      <c r="AS186" t="s">
        <v>1539</v>
      </c>
      <c r="BO186" t="s">
        <v>148</v>
      </c>
      <c r="CE186">
        <v>0.77877940000000001</v>
      </c>
      <c r="CF186" t="s">
        <v>2033</v>
      </c>
      <c r="CG186" t="s">
        <v>1519</v>
      </c>
      <c r="CI186" t="s">
        <v>2034</v>
      </c>
      <c r="CJ186" t="s">
        <v>1519</v>
      </c>
      <c r="CK186">
        <v>4.8103028999999999</v>
      </c>
      <c r="CL186" t="s">
        <v>2035</v>
      </c>
      <c r="CM186" t="s">
        <v>1519</v>
      </c>
      <c r="CO186" t="s">
        <v>2036</v>
      </c>
      <c r="CP186" t="s">
        <v>1519</v>
      </c>
      <c r="CR186" t="s">
        <v>2037</v>
      </c>
      <c r="CS186" t="s">
        <v>1519</v>
      </c>
      <c r="CU186" t="s">
        <v>2038</v>
      </c>
      <c r="CV186" t="s">
        <v>1539</v>
      </c>
    </row>
    <row r="187" spans="1:136" x14ac:dyDescent="0.25">
      <c r="A187">
        <v>9888</v>
      </c>
      <c r="B187">
        <v>2017</v>
      </c>
      <c r="C187" t="s">
        <v>799</v>
      </c>
      <c r="D187" t="s">
        <v>2116</v>
      </c>
      <c r="E187" t="str">
        <f>IFERROR(VLOOKUP(C187,final_selection_acc_ICES_ind!$C$2:$D$155,2,FALSE),"no")</f>
        <v>x</v>
      </c>
      <c r="F187" t="str">
        <f>VLOOKUP(Tabelle3[[#This Row],[FishStock]],'Export 2016'!C:F,2,FALSE)</f>
        <v>u</v>
      </c>
      <c r="G187">
        <v>1513</v>
      </c>
      <c r="H187">
        <v>169308</v>
      </c>
      <c r="I187" t="s">
        <v>138</v>
      </c>
      <c r="J187">
        <v>2012</v>
      </c>
      <c r="K187" t="s">
        <v>800</v>
      </c>
      <c r="L187" t="s">
        <v>801</v>
      </c>
      <c r="M187" t="s">
        <v>467</v>
      </c>
      <c r="Q187">
        <v>38328.32</v>
      </c>
      <c r="S187" t="s">
        <v>143</v>
      </c>
      <c r="T187" t="s">
        <v>13</v>
      </c>
      <c r="Z187">
        <v>5524.875</v>
      </c>
      <c r="AB187" t="s">
        <v>144</v>
      </c>
      <c r="AC187" t="s">
        <v>145</v>
      </c>
      <c r="AH187">
        <f t="shared" si="2"/>
        <v>0</v>
      </c>
      <c r="AI187" t="e">
        <f>AH187/#REF!</f>
        <v>#REF!</v>
      </c>
      <c r="AJ187" t="e">
        <f>AH187/#REF!+AJ186</f>
        <v>#REF!</v>
      </c>
      <c r="AP187">
        <v>0.12816934999999999</v>
      </c>
      <c r="AR187" t="s">
        <v>146</v>
      </c>
      <c r="AS187" t="s">
        <v>1539</v>
      </c>
      <c r="AX187">
        <v>0.27</v>
      </c>
      <c r="AY187">
        <v>0.19</v>
      </c>
      <c r="AZ187">
        <v>31880</v>
      </c>
      <c r="BA187">
        <v>44632</v>
      </c>
      <c r="BB187">
        <v>0.18</v>
      </c>
      <c r="BC187">
        <v>44632</v>
      </c>
      <c r="BF187">
        <v>1</v>
      </c>
      <c r="BH187" s="1">
        <v>43192</v>
      </c>
      <c r="BO187" t="s">
        <v>148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74370-918B-4381-ADE5-E6D337346BDE}">
  <dimension ref="A1:CM187"/>
  <sheetViews>
    <sheetView workbookViewId="0">
      <selection activeCell="E17" sqref="E17"/>
    </sheetView>
  </sheetViews>
  <sheetFormatPr baseColWidth="10" defaultRowHeight="15" x14ac:dyDescent="0.25"/>
  <cols>
    <col min="1" max="1" width="17.140625" bestFit="1" customWidth="1"/>
    <col min="2" max="2" width="17.85546875" bestFit="1" customWidth="1"/>
    <col min="3" max="3" width="24" bestFit="1" customWidth="1"/>
    <col min="4" max="4" width="8.28515625" bestFit="1" customWidth="1"/>
    <col min="5" max="5" width="27.42578125" bestFit="1" customWidth="1"/>
    <col min="6" max="6" width="13.85546875" bestFit="1" customWidth="1"/>
    <col min="7" max="7" width="29.7109375" bestFit="1" customWidth="1"/>
    <col min="8" max="8" width="18" bestFit="1" customWidth="1"/>
    <col min="9" max="9" width="11.28515625" bestFit="1" customWidth="1"/>
    <col min="10" max="10" width="10.5703125" bestFit="1" customWidth="1"/>
    <col min="11" max="11" width="7.28515625" bestFit="1" customWidth="1"/>
    <col min="12" max="12" width="159.42578125" bestFit="1" customWidth="1"/>
    <col min="13" max="13" width="255.7109375" bestFit="1" customWidth="1"/>
    <col min="14" max="14" width="27.5703125" bestFit="1" customWidth="1"/>
    <col min="15" max="15" width="11" bestFit="1" customWidth="1"/>
    <col min="16" max="16" width="91.7109375" bestFit="1" customWidth="1"/>
    <col min="17" max="17" width="19" bestFit="1" customWidth="1"/>
    <col min="18" max="18" width="14.28515625" bestFit="1" customWidth="1"/>
    <col min="19" max="19" width="19.42578125" bestFit="1" customWidth="1"/>
    <col min="20" max="20" width="20.42578125" bestFit="1" customWidth="1"/>
    <col min="21" max="21" width="24.7109375" bestFit="1" customWidth="1"/>
    <col min="22" max="22" width="16.140625" bestFit="1" customWidth="1"/>
    <col min="23" max="23" width="12" bestFit="1" customWidth="1"/>
    <col min="24" max="24" width="16.5703125" bestFit="1" customWidth="1"/>
    <col min="25" max="25" width="19.85546875" bestFit="1" customWidth="1"/>
    <col min="26" max="26" width="16.140625" bestFit="1" customWidth="1"/>
    <col min="27" max="27" width="12" bestFit="1" customWidth="1"/>
    <col min="28" max="28" width="16.5703125" bestFit="1" customWidth="1"/>
    <col min="29" max="29" width="25.85546875" bestFit="1" customWidth="1"/>
    <col min="30" max="30" width="22.140625" bestFit="1" customWidth="1"/>
    <col min="31" max="31" width="21.5703125" bestFit="1" customWidth="1"/>
    <col min="32" max="32" width="12" bestFit="1" customWidth="1"/>
    <col min="33" max="33" width="17.42578125" bestFit="1" customWidth="1"/>
    <col min="34" max="34" width="12" bestFit="1" customWidth="1"/>
    <col min="35" max="35" width="12.5703125" bestFit="1" customWidth="1"/>
    <col min="36" max="36" width="13.28515625" bestFit="1" customWidth="1"/>
    <col min="37" max="37" width="18" bestFit="1" customWidth="1"/>
    <col min="38" max="38" width="12" bestFit="1" customWidth="1"/>
    <col min="39" max="39" width="6.140625" bestFit="1" customWidth="1"/>
    <col min="40" max="40" width="23.85546875" bestFit="1" customWidth="1"/>
    <col min="41" max="41" width="11" bestFit="1" customWidth="1"/>
    <col min="42" max="42" width="22" bestFit="1" customWidth="1"/>
    <col min="43" max="43" width="17.28515625" bestFit="1" customWidth="1"/>
    <col min="44" max="44" width="22.42578125" bestFit="1" customWidth="1"/>
    <col min="45" max="45" width="31.85546875" bestFit="1" customWidth="1"/>
    <col min="46" max="46" width="22.140625" bestFit="1" customWidth="1"/>
    <col min="47" max="47" width="13" bestFit="1" customWidth="1"/>
    <col min="48" max="48" width="12.5703125" bestFit="1" customWidth="1"/>
    <col min="49" max="49" width="8.140625" bestFit="1" customWidth="1"/>
    <col min="50" max="50" width="16" bestFit="1" customWidth="1"/>
    <col min="51" max="54" width="12" bestFit="1" customWidth="1"/>
    <col min="55" max="55" width="9" bestFit="1" customWidth="1"/>
    <col min="56" max="56" width="14.28515625" bestFit="1" customWidth="1"/>
    <col min="57" max="57" width="16" bestFit="1" customWidth="1"/>
    <col min="58" max="58" width="16.140625" bestFit="1" customWidth="1"/>
    <col min="59" max="59" width="17.7109375" bestFit="1" customWidth="1"/>
    <col min="60" max="60" width="20.42578125" bestFit="1" customWidth="1"/>
    <col min="61" max="61" width="7.7109375" bestFit="1" customWidth="1"/>
    <col min="62" max="62" width="10.28515625" bestFit="1" customWidth="1"/>
    <col min="63" max="63" width="12.28515625" bestFit="1" customWidth="1"/>
    <col min="64" max="64" width="16.42578125" bestFit="1" customWidth="1"/>
    <col min="65" max="65" width="19.5703125" bestFit="1" customWidth="1"/>
    <col min="66" max="66" width="19.42578125" bestFit="1" customWidth="1"/>
    <col min="67" max="67" width="16.28515625" bestFit="1" customWidth="1"/>
    <col min="68" max="68" width="12.140625" bestFit="1" customWidth="1"/>
  </cols>
  <sheetData>
    <row r="1" spans="1:91" x14ac:dyDescent="0.25">
      <c r="A1" t="s">
        <v>0</v>
      </c>
      <c r="B1" t="s">
        <v>1</v>
      </c>
      <c r="C1" t="s">
        <v>2</v>
      </c>
      <c r="D1" t="s">
        <v>2113</v>
      </c>
      <c r="E1" t="s">
        <v>2115</v>
      </c>
      <c r="F1" t="s">
        <v>2120</v>
      </c>
      <c r="G1" t="s">
        <v>2127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s="10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1495</v>
      </c>
      <c r="AJ1" t="s">
        <v>1496</v>
      </c>
      <c r="AK1" t="s">
        <v>1497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T1" t="s">
        <v>2</v>
      </c>
      <c r="BU1" t="s">
        <v>3</v>
      </c>
      <c r="BV1" t="s">
        <v>4</v>
      </c>
      <c r="BW1" s="10" t="s">
        <v>22</v>
      </c>
      <c r="BX1" t="s">
        <v>23</v>
      </c>
      <c r="BY1" t="s">
        <v>24</v>
      </c>
      <c r="BZ1" t="s">
        <v>25</v>
      </c>
      <c r="CA1" t="s">
        <v>45</v>
      </c>
      <c r="CC1" t="s">
        <v>46</v>
      </c>
      <c r="CD1" t="s">
        <v>48</v>
      </c>
      <c r="CE1" t="s">
        <v>35</v>
      </c>
      <c r="CF1" t="s">
        <v>37</v>
      </c>
      <c r="CG1" t="s">
        <v>39</v>
      </c>
      <c r="CH1" t="s">
        <v>40</v>
      </c>
      <c r="CI1" t="s">
        <v>43</v>
      </c>
      <c r="CJ1" t="s">
        <v>44</v>
      </c>
      <c r="CK1" t="s">
        <v>47</v>
      </c>
      <c r="CL1" t="s">
        <v>2039</v>
      </c>
      <c r="CM1" t="s">
        <v>2040</v>
      </c>
    </row>
    <row r="2" spans="1:91" x14ac:dyDescent="0.25">
      <c r="A2">
        <v>9118</v>
      </c>
      <c r="B2">
        <v>2017</v>
      </c>
      <c r="C2" t="s">
        <v>1313</v>
      </c>
      <c r="D2" t="s">
        <v>2117</v>
      </c>
      <c r="E2" t="str">
        <f>IFERROR(VLOOKUP(C2,final_selection_acc_ICES_ind!$C$2:$D$155,2,FALSE),"no")</f>
        <v>x</v>
      </c>
      <c r="F2" t="str">
        <f>VLOOKUP(Tabelle2[[#This Row],[FishStock]],Tabelle3[[#All],[FishStock]:[check]],2,FALSE)</f>
        <v>y</v>
      </c>
      <c r="G2">
        <f>VLOOKUP(Tabelle2[[#This Row],[AssessmentKey]],'Export total 2018'!$A$2:$G$10000,2,FALSE)</f>
        <v>2017</v>
      </c>
      <c r="H2">
        <v>1506</v>
      </c>
      <c r="I2">
        <v>136737</v>
      </c>
      <c r="J2" t="s">
        <v>138</v>
      </c>
      <c r="K2">
        <v>2016</v>
      </c>
      <c r="L2" t="s">
        <v>1510</v>
      </c>
      <c r="M2" t="s">
        <v>1315</v>
      </c>
      <c r="N2" t="s">
        <v>1316</v>
      </c>
      <c r="P2" t="s">
        <v>1511</v>
      </c>
      <c r="Q2">
        <v>16840634</v>
      </c>
      <c r="R2">
        <v>30197756</v>
      </c>
      <c r="S2">
        <v>54149058</v>
      </c>
      <c r="T2" t="s">
        <v>143</v>
      </c>
      <c r="U2" t="s">
        <v>13</v>
      </c>
      <c r="V2">
        <v>5819121</v>
      </c>
      <c r="W2">
        <v>8473453</v>
      </c>
      <c r="X2">
        <v>12338531</v>
      </c>
      <c r="Z2">
        <v>3314432</v>
      </c>
      <c r="AA2">
        <v>4671649</v>
      </c>
      <c r="AB2">
        <v>6584629</v>
      </c>
      <c r="AC2" t="s">
        <v>144</v>
      </c>
      <c r="AD2" t="s">
        <v>145</v>
      </c>
      <c r="AE2" t="s">
        <v>145</v>
      </c>
      <c r="AF2">
        <v>1180786</v>
      </c>
      <c r="AH2">
        <v>1180786</v>
      </c>
      <c r="AI2">
        <f t="shared" ref="AI2:AI65" si="0">MAX(AF2,AH2)</f>
        <v>1180786</v>
      </c>
      <c r="AJ2" t="e">
        <f>AI2/#REF!</f>
        <v>#REF!</v>
      </c>
      <c r="AK2" t="e">
        <f>AI2/#REF!</f>
        <v>#REF!</v>
      </c>
      <c r="AP2">
        <v>0.28499999999999998</v>
      </c>
      <c r="AQ2">
        <v>0.43099999999999999</v>
      </c>
      <c r="AR2">
        <v>0.65200000000000002</v>
      </c>
      <c r="AS2" t="s">
        <v>146</v>
      </c>
      <c r="AT2" t="s">
        <v>1499</v>
      </c>
      <c r="AY2">
        <v>0.88</v>
      </c>
      <c r="AZ2">
        <v>0.53</v>
      </c>
      <c r="BA2">
        <v>1500000</v>
      </c>
      <c r="BB2">
        <v>2250000</v>
      </c>
      <c r="BC2">
        <v>0.32</v>
      </c>
      <c r="BD2" s="5">
        <v>2250000</v>
      </c>
      <c r="BG2">
        <v>1</v>
      </c>
      <c r="BI2" s="1">
        <v>43284</v>
      </c>
      <c r="BP2" t="s">
        <v>148</v>
      </c>
      <c r="BT2" t="s">
        <v>1313</v>
      </c>
      <c r="BU2">
        <v>1506</v>
      </c>
      <c r="BV2">
        <v>136737</v>
      </c>
      <c r="BW2">
        <v>4671649</v>
      </c>
      <c r="BX2">
        <v>6584629</v>
      </c>
      <c r="BY2" t="s">
        <v>144</v>
      </c>
      <c r="BZ2" t="s">
        <v>145</v>
      </c>
      <c r="CA2">
        <v>1500000</v>
      </c>
      <c r="CB2">
        <f>BX2/CD2</f>
        <v>2.9265017777777778</v>
      </c>
      <c r="CC2">
        <v>2250000</v>
      </c>
      <c r="CD2" s="11">
        <v>2250000</v>
      </c>
      <c r="CE2">
        <v>0.43099999999999999</v>
      </c>
      <c r="CF2" t="s">
        <v>146</v>
      </c>
      <c r="CI2">
        <v>0.88</v>
      </c>
      <c r="CJ2">
        <v>0.53</v>
      </c>
      <c r="CK2">
        <v>0.32</v>
      </c>
    </row>
    <row r="3" spans="1:91" x14ac:dyDescent="0.25">
      <c r="A3">
        <v>9079</v>
      </c>
      <c r="B3">
        <v>2017</v>
      </c>
      <c r="C3" t="s">
        <v>1208</v>
      </c>
      <c r="D3" t="s">
        <v>2117</v>
      </c>
      <c r="E3" t="str">
        <f>IFERROR(VLOOKUP(C3,final_selection_acc_ICES_ind!$C$2:$D$155,2,FALSE),"no")</f>
        <v>x</v>
      </c>
      <c r="F3" t="str">
        <f>VLOOKUP(Tabelle2[[#This Row],[FishStock]],Tabelle3[[#All],[FishStock]:[check]],2,FALSE)</f>
        <v>y</v>
      </c>
      <c r="G3">
        <f>VLOOKUP(Tabelle2[[#This Row],[AssessmentKey]],'Export total 2018'!$A$2:$G$10000,2,FALSE)</f>
        <v>2017</v>
      </c>
      <c r="H3">
        <v>1573</v>
      </c>
      <c r="I3">
        <v>169137</v>
      </c>
      <c r="J3" t="s">
        <v>138</v>
      </c>
      <c r="K3">
        <v>2016</v>
      </c>
      <c r="L3" t="s">
        <v>1209</v>
      </c>
      <c r="M3" t="s">
        <v>1210</v>
      </c>
      <c r="N3" t="s">
        <v>1211</v>
      </c>
      <c r="P3" t="s">
        <v>1498</v>
      </c>
      <c r="R3">
        <v>5724540</v>
      </c>
      <c r="T3" t="s">
        <v>143</v>
      </c>
      <c r="U3" t="s">
        <v>13</v>
      </c>
      <c r="V3">
        <v>3656190</v>
      </c>
      <c r="W3">
        <v>4752564</v>
      </c>
      <c r="X3">
        <v>6177706</v>
      </c>
      <c r="Z3">
        <v>3024616</v>
      </c>
      <c r="AA3">
        <v>3970981</v>
      </c>
      <c r="AB3">
        <v>5213451</v>
      </c>
      <c r="AC3" t="s">
        <v>144</v>
      </c>
      <c r="AD3" t="s">
        <v>145</v>
      </c>
      <c r="AE3" t="s">
        <v>145</v>
      </c>
      <c r="AH3">
        <v>1094066</v>
      </c>
      <c r="AI3">
        <f t="shared" si="0"/>
        <v>1094066</v>
      </c>
      <c r="AJ3" t="e">
        <f>AI3/#REF!</f>
        <v>#REF!</v>
      </c>
      <c r="AK3" t="e">
        <f>AI3/#REF!+AK2</f>
        <v>#REF!</v>
      </c>
      <c r="AP3">
        <v>0.23799999999999999</v>
      </c>
      <c r="AQ3">
        <v>0.32200000000000001</v>
      </c>
      <c r="AR3">
        <v>0.435</v>
      </c>
      <c r="AS3" t="s">
        <v>146</v>
      </c>
      <c r="AT3" t="s">
        <v>1499</v>
      </c>
      <c r="AY3">
        <v>0.48</v>
      </c>
      <c r="AZ3">
        <v>0.35</v>
      </c>
      <c r="BA3">
        <v>1940000</v>
      </c>
      <c r="BB3">
        <v>2570000</v>
      </c>
      <c r="BC3">
        <v>0.21</v>
      </c>
      <c r="BD3" s="5">
        <v>2570000</v>
      </c>
      <c r="BG3">
        <v>0</v>
      </c>
      <c r="BI3" s="1">
        <v>43316</v>
      </c>
      <c r="BP3" t="s">
        <v>148</v>
      </c>
      <c r="BT3" t="s">
        <v>1501</v>
      </c>
      <c r="BU3">
        <v>1325</v>
      </c>
      <c r="BV3">
        <v>169079</v>
      </c>
      <c r="BW3">
        <v>1769635</v>
      </c>
      <c r="BX3">
        <v>2256988</v>
      </c>
      <c r="BY3" t="s">
        <v>144</v>
      </c>
      <c r="BZ3" t="s">
        <v>145</v>
      </c>
      <c r="CA3">
        <v>220000</v>
      </c>
      <c r="CB3">
        <f t="shared" ref="CB3:CB66" si="1">BX3/CD3</f>
        <v>4.9064956521739127</v>
      </c>
      <c r="CC3">
        <v>460000</v>
      </c>
      <c r="CD3" s="11">
        <v>460000</v>
      </c>
      <c r="CE3">
        <v>0.33</v>
      </c>
      <c r="CF3" t="s">
        <v>146</v>
      </c>
      <c r="CI3">
        <v>0.74</v>
      </c>
      <c r="CJ3">
        <v>0.4</v>
      </c>
      <c r="CK3">
        <v>0.4</v>
      </c>
    </row>
    <row r="4" spans="1:91" x14ac:dyDescent="0.25">
      <c r="A4">
        <v>8435</v>
      </c>
      <c r="B4">
        <v>2017</v>
      </c>
      <c r="C4" t="s">
        <v>1501</v>
      </c>
      <c r="D4" t="s">
        <v>2117</v>
      </c>
      <c r="E4" t="str">
        <f>IFERROR(VLOOKUP(C4,final_selection_acc_ICES_ind!$C$2:$D$155,2,FALSE),"no")</f>
        <v>x</v>
      </c>
      <c r="F4" t="str">
        <f>VLOOKUP(Tabelle2[[#This Row],[FishStock]],Tabelle3[[#All],[FishStock]:[check]],2,FALSE)</f>
        <v>y</v>
      </c>
      <c r="G4">
        <f>VLOOKUP(Tabelle2[[#This Row],[AssessmentKey]],'Export total 2018'!$A$2:$G$10000,2,FALSE)</f>
        <v>2017</v>
      </c>
      <c r="H4">
        <v>1325</v>
      </c>
      <c r="I4">
        <v>169079</v>
      </c>
      <c r="J4" t="s">
        <v>138</v>
      </c>
      <c r="K4">
        <v>2016</v>
      </c>
      <c r="L4" t="s">
        <v>1502</v>
      </c>
      <c r="M4" t="s">
        <v>734</v>
      </c>
      <c r="N4" t="s">
        <v>324</v>
      </c>
      <c r="P4" t="s">
        <v>1503</v>
      </c>
      <c r="Q4">
        <v>115957</v>
      </c>
      <c r="R4">
        <v>180347</v>
      </c>
      <c r="S4">
        <v>280492</v>
      </c>
      <c r="T4" t="s">
        <v>143</v>
      </c>
      <c r="U4" t="s">
        <v>13</v>
      </c>
      <c r="V4">
        <v>2450111</v>
      </c>
      <c r="W4">
        <v>3035323</v>
      </c>
      <c r="X4">
        <v>3760314</v>
      </c>
      <c r="Z4">
        <v>1387517</v>
      </c>
      <c r="AA4">
        <v>1769635</v>
      </c>
      <c r="AB4">
        <v>2256988</v>
      </c>
      <c r="AC4" t="s">
        <v>144</v>
      </c>
      <c r="AD4" t="s">
        <v>145</v>
      </c>
      <c r="AE4" t="s">
        <v>145</v>
      </c>
      <c r="AF4">
        <v>849422</v>
      </c>
      <c r="AI4">
        <f t="shared" si="0"/>
        <v>849422</v>
      </c>
      <c r="AJ4" t="e">
        <f>AI4/#REF!</f>
        <v>#REF!</v>
      </c>
      <c r="AK4" t="e">
        <f>AI4/#REF!+AK3</f>
        <v>#REF!</v>
      </c>
      <c r="AP4">
        <v>0.24</v>
      </c>
      <c r="AQ4">
        <v>0.33</v>
      </c>
      <c r="AR4">
        <v>0.46</v>
      </c>
      <c r="AS4" t="s">
        <v>146</v>
      </c>
      <c r="AT4" t="s">
        <v>1499</v>
      </c>
      <c r="AY4">
        <v>0.74</v>
      </c>
      <c r="AZ4">
        <v>0.4</v>
      </c>
      <c r="BA4">
        <v>220000</v>
      </c>
      <c r="BB4">
        <v>460000</v>
      </c>
      <c r="BC4">
        <v>0.4</v>
      </c>
      <c r="BD4">
        <v>460000</v>
      </c>
      <c r="BG4">
        <v>3</v>
      </c>
      <c r="BI4" s="1">
        <v>43378</v>
      </c>
      <c r="BP4" t="s">
        <v>148</v>
      </c>
      <c r="BT4" t="s">
        <v>758</v>
      </c>
      <c r="BU4">
        <v>1572</v>
      </c>
      <c r="BV4">
        <v>169119</v>
      </c>
      <c r="BW4">
        <v>2178179.5127667501</v>
      </c>
      <c r="BX4">
        <v>2629321.6417749301</v>
      </c>
      <c r="BY4" t="s">
        <v>144</v>
      </c>
      <c r="BZ4" t="s">
        <v>145</v>
      </c>
      <c r="CA4">
        <v>800000</v>
      </c>
      <c r="CB4">
        <f t="shared" si="1"/>
        <v>1.75288109451662</v>
      </c>
      <c r="CC4">
        <v>1000000</v>
      </c>
      <c r="CD4" s="11">
        <v>1500000</v>
      </c>
      <c r="CE4">
        <v>0.25655813317289899</v>
      </c>
      <c r="CF4" t="s">
        <v>146</v>
      </c>
      <c r="CI4">
        <v>0.39</v>
      </c>
      <c r="CJ4">
        <v>0.34</v>
      </c>
      <c r="CK4">
        <v>0.33</v>
      </c>
    </row>
    <row r="5" spans="1:91" x14ac:dyDescent="0.25">
      <c r="A5">
        <v>8742</v>
      </c>
      <c r="B5">
        <v>2017</v>
      </c>
      <c r="C5" t="s">
        <v>758</v>
      </c>
      <c r="D5" t="s">
        <v>2117</v>
      </c>
      <c r="E5" t="str">
        <f>IFERROR(VLOOKUP(C5,final_selection_acc_ICES_ind!$C$2:$D$155,2,FALSE),"no")</f>
        <v>x</v>
      </c>
      <c r="F5" t="str">
        <f>VLOOKUP(Tabelle2[[#This Row],[FishStock]],Tabelle3[[#All],[FishStock]:[check]],2,FALSE)</f>
        <v>y</v>
      </c>
      <c r="G5">
        <f>VLOOKUP(Tabelle2[[#This Row],[AssessmentKey]],'Export total 2018'!$A$2:$G$10000,2,FALSE)</f>
        <v>2017</v>
      </c>
      <c r="H5">
        <v>1572</v>
      </c>
      <c r="I5">
        <v>169119</v>
      </c>
      <c r="J5" t="s">
        <v>138</v>
      </c>
      <c r="K5">
        <v>2016</v>
      </c>
      <c r="L5" t="s">
        <v>759</v>
      </c>
      <c r="M5" t="s">
        <v>439</v>
      </c>
      <c r="N5" t="s">
        <v>267</v>
      </c>
      <c r="Q5">
        <v>19130254</v>
      </c>
      <c r="R5">
        <v>29532444</v>
      </c>
      <c r="S5">
        <v>45590887</v>
      </c>
      <c r="T5" t="s">
        <v>143</v>
      </c>
      <c r="U5" t="s">
        <v>13</v>
      </c>
      <c r="V5">
        <v>3507896.05082061</v>
      </c>
      <c r="W5">
        <v>4139145.8165134201</v>
      </c>
      <c r="X5">
        <v>4883989.6741959397</v>
      </c>
      <c r="Z5">
        <v>1804444.8858809201</v>
      </c>
      <c r="AA5">
        <v>2178179.5127667501</v>
      </c>
      <c r="AB5">
        <v>2629321.6417749301</v>
      </c>
      <c r="AC5" t="s">
        <v>144</v>
      </c>
      <c r="AD5" t="s">
        <v>145</v>
      </c>
      <c r="AE5" t="s">
        <v>145</v>
      </c>
      <c r="AF5">
        <v>563610</v>
      </c>
      <c r="AH5">
        <v>563610</v>
      </c>
      <c r="AI5">
        <f t="shared" si="0"/>
        <v>563610</v>
      </c>
      <c r="AJ5" t="e">
        <f>AI5/#REF!</f>
        <v>#REF!</v>
      </c>
      <c r="AK5" t="e">
        <f>AI5/#REF!+AK4</f>
        <v>#REF!</v>
      </c>
      <c r="AP5">
        <v>0.19542371115209201</v>
      </c>
      <c r="AQ5">
        <v>0.25655813317289899</v>
      </c>
      <c r="AR5">
        <v>0.33681724346098302</v>
      </c>
      <c r="AS5" t="s">
        <v>146</v>
      </c>
      <c r="AT5" t="s">
        <v>1499</v>
      </c>
      <c r="AY5">
        <v>0.39</v>
      </c>
      <c r="AZ5">
        <v>0.34</v>
      </c>
      <c r="BA5">
        <v>800000</v>
      </c>
      <c r="BB5">
        <v>1000000</v>
      </c>
      <c r="BC5">
        <v>0.33</v>
      </c>
      <c r="BD5" s="5">
        <v>1500000</v>
      </c>
      <c r="BG5">
        <v>0</v>
      </c>
      <c r="BP5" t="s">
        <v>148</v>
      </c>
      <c r="BT5" t="s">
        <v>1348</v>
      </c>
      <c r="BU5">
        <v>1368</v>
      </c>
      <c r="BV5">
        <v>169123</v>
      </c>
      <c r="BW5">
        <v>4266000</v>
      </c>
      <c r="BX5">
        <v>5072000</v>
      </c>
      <c r="BY5" t="s">
        <v>144</v>
      </c>
      <c r="BZ5" t="s">
        <v>145</v>
      </c>
      <c r="CA5">
        <v>2500000</v>
      </c>
      <c r="CB5">
        <f t="shared" si="1"/>
        <v>1.0144</v>
      </c>
      <c r="CC5">
        <v>5000000</v>
      </c>
      <c r="CD5" s="11">
        <v>5000000</v>
      </c>
      <c r="CE5">
        <v>8.4000000000000005E-2</v>
      </c>
      <c r="CF5" t="s">
        <v>146</v>
      </c>
      <c r="CJ5">
        <v>0.15</v>
      </c>
      <c r="CK5">
        <v>0.15</v>
      </c>
    </row>
    <row r="6" spans="1:91" x14ac:dyDescent="0.25">
      <c r="A6">
        <v>9244</v>
      </c>
      <c r="B6">
        <v>2017</v>
      </c>
      <c r="C6" t="s">
        <v>1348</v>
      </c>
      <c r="D6" t="s">
        <v>2117</v>
      </c>
      <c r="E6" t="str">
        <f>IFERROR(VLOOKUP(C6,final_selection_acc_ICES_ind!$C$2:$D$155,2,FALSE),"no")</f>
        <v>x</v>
      </c>
      <c r="F6" t="str">
        <f>VLOOKUP(Tabelle2[[#This Row],[FishStock]],Tabelle3[[#All],[FishStock]:[check]],2,FALSE)</f>
        <v>y</v>
      </c>
      <c r="G6">
        <f>VLOOKUP(Tabelle2[[#This Row],[AssessmentKey]],'Export total 2018'!$A$2:$G$10000,2,FALSE)</f>
        <v>2017</v>
      </c>
      <c r="H6">
        <v>1368</v>
      </c>
      <c r="I6">
        <v>169123</v>
      </c>
      <c r="J6" t="s">
        <v>138</v>
      </c>
      <c r="K6">
        <v>2016</v>
      </c>
      <c r="L6" t="s">
        <v>1349</v>
      </c>
      <c r="M6" t="s">
        <v>1350</v>
      </c>
      <c r="N6" t="s">
        <v>267</v>
      </c>
      <c r="P6" t="s">
        <v>1500</v>
      </c>
      <c r="Q6">
        <v>953000</v>
      </c>
      <c r="R6">
        <v>4963000</v>
      </c>
      <c r="S6">
        <v>8973000</v>
      </c>
      <c r="T6" t="s">
        <v>143</v>
      </c>
      <c r="U6" t="s">
        <v>13</v>
      </c>
      <c r="V6">
        <v>4474000</v>
      </c>
      <c r="W6">
        <v>5458000</v>
      </c>
      <c r="X6">
        <v>6442000</v>
      </c>
      <c r="Z6">
        <v>3460000</v>
      </c>
      <c r="AA6">
        <v>4266000</v>
      </c>
      <c r="AB6">
        <v>5072000</v>
      </c>
      <c r="AC6" t="s">
        <v>144</v>
      </c>
      <c r="AD6" t="s">
        <v>145</v>
      </c>
      <c r="AE6" t="s">
        <v>145</v>
      </c>
      <c r="AF6">
        <v>383174</v>
      </c>
      <c r="AH6">
        <v>383174</v>
      </c>
      <c r="AI6">
        <f t="shared" si="0"/>
        <v>383174</v>
      </c>
      <c r="AJ6" t="e">
        <f>AI6/#REF!</f>
        <v>#REF!</v>
      </c>
      <c r="AK6" t="e">
        <f>AI6/#REF!+AK5</f>
        <v>#REF!</v>
      </c>
      <c r="AP6">
        <v>5.8000000000000003E-2</v>
      </c>
      <c r="AQ6">
        <v>8.4000000000000005E-2</v>
      </c>
      <c r="AR6">
        <v>0.11</v>
      </c>
      <c r="AS6" t="s">
        <v>146</v>
      </c>
      <c r="AT6" t="s">
        <v>147</v>
      </c>
      <c r="AZ6">
        <v>0.15</v>
      </c>
      <c r="BA6">
        <v>2500000</v>
      </c>
      <c r="BB6">
        <v>5000000</v>
      </c>
      <c r="BC6">
        <v>0.15</v>
      </c>
      <c r="BD6" s="5">
        <v>5000000</v>
      </c>
      <c r="BG6">
        <v>2</v>
      </c>
      <c r="BI6" s="1">
        <v>43409</v>
      </c>
      <c r="BP6" t="s">
        <v>148</v>
      </c>
      <c r="BT6" t="s">
        <v>1447</v>
      </c>
      <c r="BU6">
        <v>1320</v>
      </c>
      <c r="BV6">
        <v>169074</v>
      </c>
      <c r="BW6">
        <v>298000</v>
      </c>
      <c r="BX6">
        <v>447828</v>
      </c>
      <c r="BY6" t="s">
        <v>144</v>
      </c>
      <c r="BZ6" t="s">
        <v>145</v>
      </c>
      <c r="CA6">
        <v>150000</v>
      </c>
      <c r="CB6" t="e">
        <f t="shared" si="1"/>
        <v>#DIV/0!</v>
      </c>
    </row>
    <row r="7" spans="1:91" x14ac:dyDescent="0.25">
      <c r="A7">
        <v>9262</v>
      </c>
      <c r="B7">
        <v>2017</v>
      </c>
      <c r="C7" t="s">
        <v>1447</v>
      </c>
      <c r="D7" t="s">
        <v>2117</v>
      </c>
      <c r="E7" t="str">
        <f>IFERROR(VLOOKUP(C7,final_selection_acc_ICES_ind!$C$2:$D$155,2,FALSE),"no")</f>
        <v>no</v>
      </c>
      <c r="F7" t="str">
        <f>VLOOKUP(Tabelle2[[#This Row],[FishStock]],Tabelle3[[#All],[FishStock]:[check]],2,FALSE)</f>
        <v>y</v>
      </c>
      <c r="G7">
        <f>VLOOKUP(Tabelle2[[#This Row],[AssessmentKey]],'Export total 2018'!$A$2:$G$10000,2,FALSE)</f>
        <v>2017</v>
      </c>
      <c r="H7">
        <v>1320</v>
      </c>
      <c r="I7">
        <v>169074</v>
      </c>
      <c r="J7" t="s">
        <v>138</v>
      </c>
      <c r="K7">
        <v>2016</v>
      </c>
      <c r="L7" t="s">
        <v>1504</v>
      </c>
      <c r="M7" t="s">
        <v>1449</v>
      </c>
      <c r="N7" t="s">
        <v>1450</v>
      </c>
      <c r="P7" t="s">
        <v>1505</v>
      </c>
      <c r="R7">
        <v>9400000</v>
      </c>
      <c r="T7" t="s">
        <v>143</v>
      </c>
      <c r="U7" t="s">
        <v>973</v>
      </c>
      <c r="Z7">
        <v>150338</v>
      </c>
      <c r="AA7">
        <v>298000</v>
      </c>
      <c r="AB7">
        <v>447828</v>
      </c>
      <c r="AC7" t="s">
        <v>144</v>
      </c>
      <c r="AD7" t="s">
        <v>145</v>
      </c>
      <c r="AE7" t="s">
        <v>145</v>
      </c>
      <c r="AF7">
        <v>300000</v>
      </c>
      <c r="AH7">
        <v>300000</v>
      </c>
      <c r="AI7">
        <f t="shared" si="0"/>
        <v>300000</v>
      </c>
      <c r="AJ7" t="e">
        <f>AI7/#REF!</f>
        <v>#REF!</v>
      </c>
      <c r="AK7" t="e">
        <f>AI7/#REF!+AK6</f>
        <v>#REF!</v>
      </c>
      <c r="BA7">
        <v>150000</v>
      </c>
      <c r="BG7">
        <v>1</v>
      </c>
      <c r="BP7" t="s">
        <v>148</v>
      </c>
      <c r="BT7" t="s">
        <v>1544</v>
      </c>
      <c r="BU7">
        <v>1492</v>
      </c>
      <c r="BV7">
        <v>169283</v>
      </c>
      <c r="BW7">
        <v>246170</v>
      </c>
      <c r="BX7">
        <v>330156.13465729501</v>
      </c>
      <c r="BY7" t="s">
        <v>144</v>
      </c>
      <c r="BZ7" t="s">
        <v>145</v>
      </c>
      <c r="CA7">
        <v>90000</v>
      </c>
      <c r="CB7" t="e">
        <f t="shared" si="1"/>
        <v>#DIV/0!</v>
      </c>
      <c r="CC7">
        <v>142000</v>
      </c>
      <c r="CE7">
        <v>1.5698000000000001</v>
      </c>
      <c r="CF7" t="s">
        <v>146</v>
      </c>
    </row>
    <row r="8" spans="1:91" x14ac:dyDescent="0.25">
      <c r="A8">
        <v>8296</v>
      </c>
      <c r="B8">
        <v>2017</v>
      </c>
      <c r="C8" t="s">
        <v>1544</v>
      </c>
      <c r="D8" t="s">
        <v>2117</v>
      </c>
      <c r="E8" t="str">
        <f>IFERROR(VLOOKUP(C8,final_selection_acc_ICES_ind!$C$2:$D$155,2,FALSE),"no")</f>
        <v>x</v>
      </c>
      <c r="F8" t="str">
        <f>VLOOKUP(Tabelle2[[#This Row],[FishStock]],Tabelle3[[#All],[FishStock]:[check]],2,FALSE)</f>
        <v>y</v>
      </c>
      <c r="G8">
        <f>VLOOKUP(Tabelle2[[#This Row],[AssessmentKey]],'Export total 2018'!$A$2:$G$10000,2,FALSE)</f>
        <v>2017</v>
      </c>
      <c r="H8">
        <v>1492</v>
      </c>
      <c r="I8">
        <v>169283</v>
      </c>
      <c r="J8" t="s">
        <v>138</v>
      </c>
      <c r="K8">
        <v>2016</v>
      </c>
      <c r="L8" t="s">
        <v>1545</v>
      </c>
      <c r="M8" t="s">
        <v>388</v>
      </c>
      <c r="N8" t="s">
        <v>309</v>
      </c>
      <c r="P8" t="s">
        <v>1546</v>
      </c>
      <c r="Q8">
        <v>353079831.392079</v>
      </c>
      <c r="R8">
        <v>758510000</v>
      </c>
      <c r="S8">
        <v>1629482538.92507</v>
      </c>
      <c r="T8" t="s">
        <v>143</v>
      </c>
      <c r="U8" t="s">
        <v>13</v>
      </c>
      <c r="Z8">
        <v>183548.51701575401</v>
      </c>
      <c r="AA8">
        <v>246170</v>
      </c>
      <c r="AB8">
        <v>330156.13465729501</v>
      </c>
      <c r="AC8" t="s">
        <v>144</v>
      </c>
      <c r="AD8" t="s">
        <v>145</v>
      </c>
      <c r="AE8" t="s">
        <v>145</v>
      </c>
      <c r="AF8">
        <v>252743</v>
      </c>
      <c r="AH8">
        <v>252743</v>
      </c>
      <c r="AI8">
        <f t="shared" si="0"/>
        <v>252743</v>
      </c>
      <c r="AJ8" t="e">
        <f>AI8/#REF!</f>
        <v>#REF!</v>
      </c>
      <c r="AK8" t="e">
        <f>AI8/#REF!+AK7</f>
        <v>#REF!</v>
      </c>
      <c r="AP8">
        <v>1.12398855</v>
      </c>
      <c r="AQ8">
        <v>1.5698000000000001</v>
      </c>
      <c r="AR8">
        <v>2.0156114500000002</v>
      </c>
      <c r="AS8" t="s">
        <v>146</v>
      </c>
      <c r="AT8" t="s">
        <v>1499</v>
      </c>
      <c r="BA8">
        <v>90000</v>
      </c>
      <c r="BB8">
        <v>142000</v>
      </c>
      <c r="BG8">
        <v>0</v>
      </c>
      <c r="BI8" s="1">
        <v>43132</v>
      </c>
      <c r="BP8" t="s">
        <v>148</v>
      </c>
      <c r="BT8" t="s">
        <v>306</v>
      </c>
      <c r="BU8">
        <v>1491</v>
      </c>
      <c r="BV8">
        <v>169279</v>
      </c>
      <c r="BW8">
        <v>1176000</v>
      </c>
      <c r="BY8" t="s">
        <v>144</v>
      </c>
      <c r="BZ8" t="s">
        <v>145</v>
      </c>
      <c r="CA8">
        <v>410000</v>
      </c>
      <c r="CB8">
        <f t="shared" si="1"/>
        <v>0</v>
      </c>
      <c r="CC8">
        <v>570000</v>
      </c>
      <c r="CD8">
        <v>570000</v>
      </c>
      <c r="CE8">
        <v>0.22309999999999999</v>
      </c>
      <c r="CF8" t="s">
        <v>146</v>
      </c>
      <c r="CI8">
        <v>0.39</v>
      </c>
      <c r="CJ8">
        <v>0.32</v>
      </c>
      <c r="CK8">
        <v>0.26</v>
      </c>
    </row>
    <row r="9" spans="1:91" x14ac:dyDescent="0.25">
      <c r="A9">
        <v>8845</v>
      </c>
      <c r="B9">
        <v>2017</v>
      </c>
      <c r="C9" t="s">
        <v>881</v>
      </c>
      <c r="D9" t="s">
        <v>2117</v>
      </c>
      <c r="E9" t="str">
        <f>IFERROR(VLOOKUP(C9,final_selection_acc_ICES_ind!$C$2:$D$155,2,FALSE),"no")</f>
        <v>x</v>
      </c>
      <c r="F9" t="str">
        <f>VLOOKUP(Tabelle2[[#This Row],[FishStock]],Tabelle3[[#All],[FishStock]:[check]],2,FALSE)</f>
        <v>y</v>
      </c>
      <c r="G9">
        <f>VLOOKUP(Tabelle2[[#This Row],[AssessmentKey]],'Export total 2018'!$A$2:$G$10000,2,FALSE)</f>
        <v>2017</v>
      </c>
      <c r="H9">
        <v>1329</v>
      </c>
      <c r="I9">
        <v>169083</v>
      </c>
      <c r="J9" t="s">
        <v>138</v>
      </c>
      <c r="K9">
        <v>2016</v>
      </c>
      <c r="L9" t="s">
        <v>882</v>
      </c>
      <c r="M9" t="s">
        <v>252</v>
      </c>
      <c r="N9" t="s">
        <v>324</v>
      </c>
      <c r="P9" t="s">
        <v>1522</v>
      </c>
      <c r="R9">
        <v>113762</v>
      </c>
      <c r="T9" t="s">
        <v>143</v>
      </c>
      <c r="U9" t="s">
        <v>13</v>
      </c>
      <c r="AA9">
        <v>472782</v>
      </c>
      <c r="AC9" t="s">
        <v>144</v>
      </c>
      <c r="AD9" t="s">
        <v>145</v>
      </c>
      <c r="AE9" t="s">
        <v>145</v>
      </c>
      <c r="AH9">
        <v>251134</v>
      </c>
      <c r="AI9">
        <f t="shared" si="0"/>
        <v>251134</v>
      </c>
      <c r="AJ9" t="e">
        <f>AI9/#REF!</f>
        <v>#REF!</v>
      </c>
      <c r="AK9" t="e">
        <f>AI9/#REF!+AK8</f>
        <v>#REF!</v>
      </c>
      <c r="AQ9">
        <v>0.28000000000000003</v>
      </c>
      <c r="AS9" t="s">
        <v>146</v>
      </c>
      <c r="AT9" t="s">
        <v>1499</v>
      </c>
      <c r="AY9">
        <v>0.74</v>
      </c>
      <c r="AZ9">
        <v>0.57999999999999996</v>
      </c>
      <c r="BA9">
        <v>125000</v>
      </c>
      <c r="BB9">
        <v>160000</v>
      </c>
      <c r="BD9">
        <v>220000</v>
      </c>
      <c r="BG9">
        <v>3</v>
      </c>
      <c r="BI9" s="1">
        <v>43378</v>
      </c>
      <c r="BP9" t="s">
        <v>148</v>
      </c>
      <c r="BT9" t="s">
        <v>1512</v>
      </c>
      <c r="BU9">
        <v>1346</v>
      </c>
      <c r="BV9">
        <v>169110</v>
      </c>
      <c r="BW9">
        <v>675068</v>
      </c>
      <c r="BX9">
        <v>909423</v>
      </c>
      <c r="BY9" t="s">
        <v>144</v>
      </c>
      <c r="BZ9" t="s">
        <v>145</v>
      </c>
      <c r="CA9">
        <v>80000</v>
      </c>
      <c r="CB9">
        <f t="shared" si="1"/>
        <v>11.3677875</v>
      </c>
      <c r="CC9">
        <v>50000</v>
      </c>
      <c r="CD9">
        <v>80000</v>
      </c>
      <c r="CE9">
        <v>0.2</v>
      </c>
      <c r="CF9" t="s">
        <v>146</v>
      </c>
      <c r="CG9">
        <v>0.2</v>
      </c>
      <c r="CI9">
        <v>0.77</v>
      </c>
      <c r="CJ9">
        <v>0.47</v>
      </c>
      <c r="CK9">
        <v>0.35</v>
      </c>
    </row>
    <row r="10" spans="1:91" x14ac:dyDescent="0.25">
      <c r="A10">
        <v>8977</v>
      </c>
      <c r="B10">
        <v>2017</v>
      </c>
      <c r="C10" t="s">
        <v>306</v>
      </c>
      <c r="D10" t="s">
        <v>2117</v>
      </c>
      <c r="E10" t="str">
        <f>IFERROR(VLOOKUP(C10,final_selection_acc_ICES_ind!$C$2:$D$155,2,FALSE),"no")</f>
        <v>x</v>
      </c>
      <c r="F10" t="str">
        <f>VLOOKUP(Tabelle2[[#This Row],[FishStock]],Tabelle3[[#All],[FishStock]:[check]],2,FALSE)</f>
        <v>y</v>
      </c>
      <c r="G10">
        <f>VLOOKUP(Tabelle2[[#This Row],[AssessmentKey]],'Export total 2018'!$A$2:$G$10000,2,FALSE)</f>
        <v>2017</v>
      </c>
      <c r="H10">
        <v>1491</v>
      </c>
      <c r="I10">
        <v>169279</v>
      </c>
      <c r="J10" t="s">
        <v>138</v>
      </c>
      <c r="K10">
        <v>2016</v>
      </c>
      <c r="L10" t="s">
        <v>307</v>
      </c>
      <c r="M10" t="s">
        <v>308</v>
      </c>
      <c r="N10" t="s">
        <v>309</v>
      </c>
      <c r="P10" t="s">
        <v>1521</v>
      </c>
      <c r="R10">
        <v>68547000</v>
      </c>
      <c r="T10" t="s">
        <v>143</v>
      </c>
      <c r="U10" t="s">
        <v>13</v>
      </c>
      <c r="W10">
        <v>1784000</v>
      </c>
      <c r="AA10">
        <v>1176000</v>
      </c>
      <c r="AC10" t="s">
        <v>144</v>
      </c>
      <c r="AD10" t="s">
        <v>145</v>
      </c>
      <c r="AE10" t="s">
        <v>145</v>
      </c>
      <c r="AF10">
        <v>247000</v>
      </c>
      <c r="AH10">
        <v>246500</v>
      </c>
      <c r="AI10">
        <f t="shared" si="0"/>
        <v>247000</v>
      </c>
      <c r="AJ10" t="e">
        <f>AI10/#REF!</f>
        <v>#REF!</v>
      </c>
      <c r="AK10" t="e">
        <f>AI10/#REF!+AK9</f>
        <v>#REF!</v>
      </c>
      <c r="AQ10">
        <v>0.22309999999999999</v>
      </c>
      <c r="AS10" t="s">
        <v>146</v>
      </c>
      <c r="AT10" t="s">
        <v>1499</v>
      </c>
      <c r="AY10">
        <v>0.39</v>
      </c>
      <c r="AZ10">
        <v>0.32</v>
      </c>
      <c r="BA10">
        <v>410000</v>
      </c>
      <c r="BB10">
        <v>570000</v>
      </c>
      <c r="BC10">
        <v>0.26</v>
      </c>
      <c r="BD10">
        <v>570000</v>
      </c>
      <c r="BG10">
        <v>1</v>
      </c>
      <c r="BI10" s="1">
        <v>43223</v>
      </c>
      <c r="BP10" t="s">
        <v>148</v>
      </c>
      <c r="BT10" t="s">
        <v>913</v>
      </c>
      <c r="BU10">
        <v>1351</v>
      </c>
      <c r="BV10">
        <v>169115</v>
      </c>
      <c r="BW10">
        <v>1036926.2285935699</v>
      </c>
      <c r="BY10" t="s">
        <v>144</v>
      </c>
      <c r="BZ10" t="s">
        <v>145</v>
      </c>
      <c r="CA10">
        <v>430000</v>
      </c>
      <c r="CB10">
        <f t="shared" si="1"/>
        <v>0</v>
      </c>
      <c r="CC10">
        <v>600000</v>
      </c>
      <c r="CD10">
        <v>600000</v>
      </c>
      <c r="CE10">
        <v>0.20147200034506499</v>
      </c>
      <c r="CF10" t="s">
        <v>146</v>
      </c>
      <c r="CI10">
        <v>0.52</v>
      </c>
      <c r="CJ10">
        <v>0.41</v>
      </c>
      <c r="CK10">
        <v>0.22</v>
      </c>
    </row>
    <row r="11" spans="1:91" x14ac:dyDescent="0.25">
      <c r="A11">
        <v>8428</v>
      </c>
      <c r="B11">
        <v>2017</v>
      </c>
      <c r="C11" t="s">
        <v>1512</v>
      </c>
      <c r="D11" t="s">
        <v>2117</v>
      </c>
      <c r="E11" t="str">
        <f>IFERROR(VLOOKUP(C11,final_selection_acc_ICES_ind!$C$2:$D$155,2,FALSE),"no")</f>
        <v>x</v>
      </c>
      <c r="F11" t="str">
        <f>VLOOKUP(Tabelle2[[#This Row],[FishStock]],Tabelle3[[#All],[FishStock]:[check]],2,FALSE)</f>
        <v>y</v>
      </c>
      <c r="G11">
        <f>VLOOKUP(Tabelle2[[#This Row],[AssessmentKey]],'Export total 2018'!$A$2:$G$10000,2,FALSE)</f>
        <v>2017</v>
      </c>
      <c r="H11">
        <v>1346</v>
      </c>
      <c r="I11">
        <v>169110</v>
      </c>
      <c r="J11" t="s">
        <v>138</v>
      </c>
      <c r="K11">
        <v>2016</v>
      </c>
      <c r="L11" t="s">
        <v>1513</v>
      </c>
      <c r="M11" t="s">
        <v>734</v>
      </c>
      <c r="N11" t="s">
        <v>253</v>
      </c>
      <c r="P11" t="s">
        <v>1514</v>
      </c>
      <c r="Q11">
        <v>125741</v>
      </c>
      <c r="R11">
        <v>183956</v>
      </c>
      <c r="S11">
        <v>269123</v>
      </c>
      <c r="T11" t="s">
        <v>143</v>
      </c>
      <c r="U11" t="s">
        <v>13</v>
      </c>
      <c r="V11">
        <v>712613</v>
      </c>
      <c r="W11">
        <v>911430</v>
      </c>
      <c r="X11">
        <v>1165716</v>
      </c>
      <c r="Z11">
        <v>501105</v>
      </c>
      <c r="AA11">
        <v>675068</v>
      </c>
      <c r="AB11">
        <v>909423</v>
      </c>
      <c r="AC11" t="s">
        <v>144</v>
      </c>
      <c r="AD11" t="s">
        <v>145</v>
      </c>
      <c r="AE11" t="s">
        <v>145</v>
      </c>
      <c r="AF11">
        <v>233183</v>
      </c>
      <c r="AH11">
        <v>233183</v>
      </c>
      <c r="AI11">
        <f t="shared" si="0"/>
        <v>233183</v>
      </c>
      <c r="AJ11" t="e">
        <f>AI11/#REF!</f>
        <v>#REF!</v>
      </c>
      <c r="AK11" t="e">
        <f>AI11/#REF!+AK10</f>
        <v>#REF!</v>
      </c>
      <c r="AP11">
        <v>0.15</v>
      </c>
      <c r="AQ11">
        <v>0.2</v>
      </c>
      <c r="AR11">
        <v>0.26</v>
      </c>
      <c r="AS11" t="s">
        <v>146</v>
      </c>
      <c r="AT11" t="s">
        <v>1499</v>
      </c>
      <c r="AU11">
        <v>0.2</v>
      </c>
      <c r="AY11">
        <v>0.77</v>
      </c>
      <c r="AZ11">
        <v>0.47</v>
      </c>
      <c r="BA11">
        <v>80000</v>
      </c>
      <c r="BB11">
        <v>50000</v>
      </c>
      <c r="BC11">
        <v>0.35</v>
      </c>
      <c r="BD11">
        <v>80000</v>
      </c>
      <c r="BG11">
        <v>3</v>
      </c>
      <c r="BI11" s="1">
        <v>43285</v>
      </c>
      <c r="BP11" t="s">
        <v>148</v>
      </c>
      <c r="BT11" t="s">
        <v>923</v>
      </c>
      <c r="BU11">
        <v>1436</v>
      </c>
      <c r="BV11">
        <v>169238</v>
      </c>
      <c r="BW11">
        <v>473544</v>
      </c>
      <c r="BX11">
        <v>637494</v>
      </c>
      <c r="BY11" t="s">
        <v>144</v>
      </c>
      <c r="BZ11" t="s">
        <v>145</v>
      </c>
      <c r="CA11">
        <v>136000</v>
      </c>
      <c r="CB11" t="e">
        <f t="shared" si="1"/>
        <v>#DIV/0!</v>
      </c>
      <c r="CC11">
        <v>220000</v>
      </c>
      <c r="CE11">
        <v>0.22800000000000001</v>
      </c>
      <c r="CF11" t="s">
        <v>146</v>
      </c>
      <c r="CI11">
        <v>0.57999999999999996</v>
      </c>
      <c r="CJ11">
        <v>0.35</v>
      </c>
    </row>
    <row r="12" spans="1:91" x14ac:dyDescent="0.25">
      <c r="A12">
        <v>8355</v>
      </c>
      <c r="B12">
        <v>2017</v>
      </c>
      <c r="C12" t="s">
        <v>913</v>
      </c>
      <c r="D12" t="s">
        <v>2117</v>
      </c>
      <c r="E12" t="str">
        <f>IFERROR(VLOOKUP(C12,final_selection_acc_ICES_ind!$C$2:$D$155,2,FALSE),"no")</f>
        <v>x</v>
      </c>
      <c r="F12" t="str">
        <f>VLOOKUP(Tabelle2[[#This Row],[FishStock]],Tabelle3[[#All],[FishStock]:[check]],2,FALSE)</f>
        <v>y</v>
      </c>
      <c r="G12">
        <f>VLOOKUP(Tabelle2[[#This Row],[AssessmentKey]],'Export total 2018'!$A$2:$G$10000,2,FALSE)</f>
        <v>2017</v>
      </c>
      <c r="H12">
        <v>1351</v>
      </c>
      <c r="I12">
        <v>169115</v>
      </c>
      <c r="J12" t="s">
        <v>138</v>
      </c>
      <c r="K12">
        <v>2016</v>
      </c>
      <c r="L12" t="s">
        <v>1529</v>
      </c>
      <c r="M12" t="s">
        <v>915</v>
      </c>
      <c r="N12" t="s">
        <v>267</v>
      </c>
      <c r="P12" t="s">
        <v>1530</v>
      </c>
      <c r="R12">
        <v>19584250.023186199</v>
      </c>
      <c r="T12" t="s">
        <v>143</v>
      </c>
      <c r="U12" t="s">
        <v>13</v>
      </c>
      <c r="W12">
        <v>1547449.7610930901</v>
      </c>
      <c r="AA12">
        <v>1036926.2285935699</v>
      </c>
      <c r="AC12" t="s">
        <v>144</v>
      </c>
      <c r="AD12" t="s">
        <v>145</v>
      </c>
      <c r="AE12" t="s">
        <v>145</v>
      </c>
      <c r="AF12">
        <v>192056</v>
      </c>
      <c r="AH12">
        <v>192056</v>
      </c>
      <c r="AI12">
        <f t="shared" si="0"/>
        <v>192056</v>
      </c>
      <c r="AJ12" t="e">
        <f>AI12/#REF!</f>
        <v>#REF!</v>
      </c>
      <c r="AK12" t="e">
        <f>AI12/#REF!+AK11</f>
        <v>#REF!</v>
      </c>
      <c r="AQ12">
        <v>0.20147200034506499</v>
      </c>
      <c r="AS12" t="s">
        <v>146</v>
      </c>
      <c r="AT12" t="s">
        <v>1499</v>
      </c>
      <c r="AY12">
        <v>0.52</v>
      </c>
      <c r="AZ12">
        <v>0.41</v>
      </c>
      <c r="BA12">
        <v>430000</v>
      </c>
      <c r="BB12">
        <v>600000</v>
      </c>
      <c r="BC12">
        <v>0.22</v>
      </c>
      <c r="BD12">
        <v>600000</v>
      </c>
      <c r="BG12">
        <v>1</v>
      </c>
      <c r="BI12" s="1">
        <v>43254</v>
      </c>
      <c r="BP12" t="s">
        <v>148</v>
      </c>
      <c r="BT12" t="s">
        <v>339</v>
      </c>
      <c r="BU12">
        <v>1574</v>
      </c>
      <c r="BV12">
        <v>169116</v>
      </c>
      <c r="BW12">
        <v>524395</v>
      </c>
      <c r="BX12">
        <v>678772</v>
      </c>
      <c r="BY12" t="s">
        <v>144</v>
      </c>
      <c r="BZ12" t="s">
        <v>145</v>
      </c>
      <c r="CA12">
        <v>202272</v>
      </c>
      <c r="CB12">
        <f t="shared" si="1"/>
        <v>2.3969630623631613</v>
      </c>
      <c r="CC12">
        <v>283180</v>
      </c>
      <c r="CD12">
        <v>283180</v>
      </c>
      <c r="CE12">
        <v>0.23</v>
      </c>
      <c r="CF12" t="s">
        <v>146</v>
      </c>
      <c r="CI12">
        <v>0.28999999999999998</v>
      </c>
      <c r="CJ12">
        <v>0.23</v>
      </c>
      <c r="CK12">
        <v>0.21</v>
      </c>
    </row>
    <row r="13" spans="1:91" x14ac:dyDescent="0.25">
      <c r="A13">
        <v>8424</v>
      </c>
      <c r="B13">
        <v>2017</v>
      </c>
      <c r="C13" t="s">
        <v>923</v>
      </c>
      <c r="D13" t="s">
        <v>2117</v>
      </c>
      <c r="E13" t="str">
        <f>IFERROR(VLOOKUP(C13,final_selection_acc_ICES_ind!$C$2:$D$155,2,FALSE),"no")</f>
        <v>x</v>
      </c>
      <c r="F13" t="str">
        <f>VLOOKUP(Tabelle2[[#This Row],[FishStock]],Tabelle3[[#All],[FishStock]:[check]],2,FALSE)</f>
        <v>y</v>
      </c>
      <c r="G13">
        <f>VLOOKUP(Tabelle2[[#This Row],[AssessmentKey]],'Export total 2018'!$A$2:$G$10000,2,FALSE)</f>
        <v>2017</v>
      </c>
      <c r="H13">
        <v>1436</v>
      </c>
      <c r="I13">
        <v>169238</v>
      </c>
      <c r="J13" t="s">
        <v>138</v>
      </c>
      <c r="K13">
        <v>2016</v>
      </c>
      <c r="L13" t="s">
        <v>924</v>
      </c>
      <c r="M13" t="s">
        <v>734</v>
      </c>
      <c r="N13" t="s">
        <v>416</v>
      </c>
      <c r="P13" t="s">
        <v>1526</v>
      </c>
      <c r="Q13">
        <v>106799</v>
      </c>
      <c r="R13">
        <v>171442</v>
      </c>
      <c r="S13">
        <v>275213</v>
      </c>
      <c r="T13" t="s">
        <v>143</v>
      </c>
      <c r="U13" t="s">
        <v>13</v>
      </c>
      <c r="Z13">
        <v>351758</v>
      </c>
      <c r="AA13">
        <v>473544</v>
      </c>
      <c r="AB13">
        <v>637494</v>
      </c>
      <c r="AC13" t="s">
        <v>144</v>
      </c>
      <c r="AD13" t="s">
        <v>145</v>
      </c>
      <c r="AE13" t="s">
        <v>145</v>
      </c>
      <c r="AF13">
        <v>140392</v>
      </c>
      <c r="AI13">
        <f t="shared" si="0"/>
        <v>140392</v>
      </c>
      <c r="AJ13" t="e">
        <f>AI13/#REF!</f>
        <v>#REF!</v>
      </c>
      <c r="AK13" t="e">
        <f>AI13/#REF!+AK12</f>
        <v>#REF!</v>
      </c>
      <c r="AP13">
        <v>0.159</v>
      </c>
      <c r="AQ13">
        <v>0.22800000000000001</v>
      </c>
      <c r="AR13">
        <v>0.32500000000000001</v>
      </c>
      <c r="AS13" t="s">
        <v>146</v>
      </c>
      <c r="AT13" t="s">
        <v>1499</v>
      </c>
      <c r="AY13">
        <v>0.57999999999999996</v>
      </c>
      <c r="AZ13">
        <v>0.35</v>
      </c>
      <c r="BA13">
        <v>136000</v>
      </c>
      <c r="BB13">
        <v>220000</v>
      </c>
      <c r="BG13">
        <v>3</v>
      </c>
      <c r="BI13" s="1">
        <v>43285</v>
      </c>
      <c r="BP13" t="s">
        <v>148</v>
      </c>
      <c r="BT13" t="s">
        <v>1012</v>
      </c>
      <c r="BU13">
        <v>1371</v>
      </c>
      <c r="BV13">
        <v>169126</v>
      </c>
      <c r="BW13">
        <v>290234</v>
      </c>
      <c r="BX13">
        <v>345570.484</v>
      </c>
      <c r="BY13" t="s">
        <v>144</v>
      </c>
      <c r="BZ13" t="s">
        <v>145</v>
      </c>
      <c r="CA13">
        <v>32000</v>
      </c>
      <c r="CB13">
        <f t="shared" si="1"/>
        <v>7.6793440888888886</v>
      </c>
      <c r="CC13">
        <v>45000</v>
      </c>
      <c r="CD13">
        <v>45000</v>
      </c>
      <c r="CE13">
        <v>0.27</v>
      </c>
      <c r="CF13" t="s">
        <v>146</v>
      </c>
      <c r="CG13">
        <v>0.24473738837926001</v>
      </c>
      <c r="CH13">
        <v>2.5262611620739998E-2</v>
      </c>
      <c r="CI13">
        <v>0.87</v>
      </c>
      <c r="CJ13">
        <v>0.62</v>
      </c>
      <c r="CK13">
        <v>0.28000000000000003</v>
      </c>
    </row>
    <row r="14" spans="1:91" x14ac:dyDescent="0.25">
      <c r="A14">
        <v>9250</v>
      </c>
      <c r="B14">
        <v>2017</v>
      </c>
      <c r="C14" t="s">
        <v>1170</v>
      </c>
      <c r="D14" t="s">
        <v>2117</v>
      </c>
      <c r="E14" t="str">
        <f>IFERROR(VLOOKUP(C14,final_selection_acc_ICES_ind!$C$2:$D$155,2,FALSE),"no")</f>
        <v>x</v>
      </c>
      <c r="F14" t="str">
        <f>VLOOKUP(Tabelle2[[#This Row],[FishStock]],Tabelle3[[#All],[FishStock]:[check]],2,FALSE)</f>
        <v>y</v>
      </c>
      <c r="G14">
        <f>VLOOKUP(Tabelle2[[#This Row],[AssessmentKey]],'Export total 2018'!$A$2:$G$10000,2,FALSE)</f>
        <v>2017</v>
      </c>
      <c r="H14">
        <v>1404</v>
      </c>
      <c r="I14">
        <v>169189</v>
      </c>
      <c r="J14" t="s">
        <v>138</v>
      </c>
      <c r="K14">
        <v>2016</v>
      </c>
      <c r="L14" t="s">
        <v>1171</v>
      </c>
      <c r="M14" t="s">
        <v>388</v>
      </c>
      <c r="N14" t="s">
        <v>332</v>
      </c>
      <c r="P14" t="s">
        <v>1527</v>
      </c>
      <c r="Q14">
        <v>802735.05939476297</v>
      </c>
      <c r="R14">
        <v>1173720</v>
      </c>
      <c r="S14">
        <v>1717224.70152862</v>
      </c>
      <c r="T14" t="s">
        <v>143</v>
      </c>
      <c r="U14" t="s">
        <v>13</v>
      </c>
      <c r="W14">
        <v>956572.196</v>
      </c>
      <c r="Z14">
        <v>705542</v>
      </c>
      <c r="AA14">
        <v>836066.43200000003</v>
      </c>
      <c r="AB14">
        <v>966598</v>
      </c>
      <c r="AC14" t="s">
        <v>144</v>
      </c>
      <c r="AD14" t="s">
        <v>145</v>
      </c>
      <c r="AE14" t="s">
        <v>145</v>
      </c>
      <c r="AF14">
        <v>92744</v>
      </c>
      <c r="AH14">
        <v>136949.28400000001</v>
      </c>
      <c r="AI14">
        <f t="shared" si="0"/>
        <v>136949.28400000001</v>
      </c>
      <c r="AJ14" t="e">
        <f>AI14/#REF!</f>
        <v>#REF!</v>
      </c>
      <c r="AK14" t="e">
        <f>AI14/#REF!+AK13</f>
        <v>#REF!</v>
      </c>
      <c r="AL14">
        <v>44184.794000000002</v>
      </c>
      <c r="AP14">
        <v>0.16372</v>
      </c>
      <c r="AQ14">
        <v>0.20177880000000001</v>
      </c>
      <c r="AR14">
        <v>0.23984</v>
      </c>
      <c r="AS14" t="s">
        <v>146</v>
      </c>
      <c r="AT14" t="s">
        <v>147</v>
      </c>
      <c r="AU14">
        <v>9.9253942518962607E-2</v>
      </c>
      <c r="AV14">
        <v>0.102524857481037</v>
      </c>
      <c r="AY14">
        <v>0.51600000000000001</v>
      </c>
      <c r="AZ14">
        <v>0.36899999999999999</v>
      </c>
      <c r="BA14">
        <v>207288</v>
      </c>
      <c r="BB14">
        <v>290203</v>
      </c>
      <c r="BC14">
        <v>0.21</v>
      </c>
      <c r="BD14">
        <v>564599</v>
      </c>
      <c r="BG14">
        <v>1</v>
      </c>
      <c r="BI14" s="1">
        <v>43253</v>
      </c>
      <c r="BP14" t="s">
        <v>148</v>
      </c>
      <c r="BT14" t="s">
        <v>1219</v>
      </c>
      <c r="BU14">
        <v>1374</v>
      </c>
      <c r="BV14">
        <v>169130</v>
      </c>
      <c r="BW14">
        <v>805220</v>
      </c>
      <c r="BX14">
        <v>1050735.48</v>
      </c>
      <c r="BY14" t="s">
        <v>144</v>
      </c>
      <c r="BZ14" t="s">
        <v>145</v>
      </c>
      <c r="CA14">
        <v>661917</v>
      </c>
      <c r="CB14">
        <f t="shared" si="1"/>
        <v>1.1526429483494736</v>
      </c>
      <c r="CC14">
        <v>911587</v>
      </c>
      <c r="CD14">
        <v>911588</v>
      </c>
      <c r="CE14">
        <v>8.9406659999999999E-2</v>
      </c>
      <c r="CF14" t="s">
        <v>146</v>
      </c>
      <c r="CG14">
        <v>8.9406659999999999E-2</v>
      </c>
      <c r="CI14">
        <v>0.151</v>
      </c>
      <c r="CJ14">
        <v>0.108</v>
      </c>
      <c r="CK14">
        <v>0.108</v>
      </c>
    </row>
    <row r="15" spans="1:91" x14ac:dyDescent="0.25">
      <c r="A15">
        <v>8959</v>
      </c>
      <c r="B15">
        <v>2017</v>
      </c>
      <c r="C15" t="s">
        <v>339</v>
      </c>
      <c r="D15" t="s">
        <v>2117</v>
      </c>
      <c r="E15" t="str">
        <f>IFERROR(VLOOKUP(C15,final_selection_acc_ICES_ind!$C$2:$D$155,2,FALSE),"no")</f>
        <v>x</v>
      </c>
      <c r="F15" t="str">
        <f>VLOOKUP(Tabelle2[[#This Row],[FishStock]],Tabelle3[[#All],[FishStock]:[check]],2,FALSE)</f>
        <v>y</v>
      </c>
      <c r="G15">
        <f>VLOOKUP(Tabelle2[[#This Row],[AssessmentKey]],'Export total 2018'!$A$2:$G$10000,2,FALSE)</f>
        <v>2017</v>
      </c>
      <c r="H15">
        <v>1574</v>
      </c>
      <c r="I15">
        <v>169116</v>
      </c>
      <c r="J15" t="s">
        <v>138</v>
      </c>
      <c r="K15">
        <v>2016</v>
      </c>
      <c r="L15" t="s">
        <v>340</v>
      </c>
      <c r="M15" t="s">
        <v>341</v>
      </c>
      <c r="N15" t="s">
        <v>267</v>
      </c>
      <c r="P15" t="s">
        <v>1528</v>
      </c>
      <c r="Q15">
        <v>3521861</v>
      </c>
      <c r="R15">
        <v>6537073</v>
      </c>
      <c r="S15">
        <v>12133733</v>
      </c>
      <c r="T15" t="s">
        <v>143</v>
      </c>
      <c r="U15" t="s">
        <v>13</v>
      </c>
      <c r="V15">
        <v>548466</v>
      </c>
      <c r="W15">
        <v>703624</v>
      </c>
      <c r="X15">
        <v>902677</v>
      </c>
      <c r="Z15">
        <v>405129</v>
      </c>
      <c r="AA15">
        <v>524395</v>
      </c>
      <c r="AB15">
        <v>678772</v>
      </c>
      <c r="AC15" t="s">
        <v>144</v>
      </c>
      <c r="AD15" t="s">
        <v>145</v>
      </c>
      <c r="AE15" t="s">
        <v>145</v>
      </c>
      <c r="AF15">
        <v>130029</v>
      </c>
      <c r="AH15">
        <v>130028.58388799999</v>
      </c>
      <c r="AI15">
        <f t="shared" si="0"/>
        <v>130029</v>
      </c>
      <c r="AJ15" t="e">
        <f>AI15/#REF!</f>
        <v>#REF!</v>
      </c>
      <c r="AK15" t="e">
        <f>AI15/#REF!+AK14</f>
        <v>#REF!</v>
      </c>
      <c r="AP15">
        <v>0.17299999999999999</v>
      </c>
      <c r="AQ15">
        <v>0.23</v>
      </c>
      <c r="AR15">
        <v>0.3</v>
      </c>
      <c r="AS15" t="s">
        <v>146</v>
      </c>
      <c r="AT15" t="s">
        <v>1499</v>
      </c>
      <c r="AY15">
        <v>0.28999999999999998</v>
      </c>
      <c r="AZ15">
        <v>0.23</v>
      </c>
      <c r="BA15">
        <v>202272</v>
      </c>
      <c r="BB15">
        <v>283180</v>
      </c>
      <c r="BC15">
        <v>0.21</v>
      </c>
      <c r="BD15">
        <v>283180</v>
      </c>
      <c r="BG15">
        <v>1</v>
      </c>
      <c r="BI15" s="1">
        <v>43284</v>
      </c>
      <c r="BP15" t="s">
        <v>148</v>
      </c>
      <c r="BT15" t="s">
        <v>1170</v>
      </c>
      <c r="BU15">
        <v>1404</v>
      </c>
      <c r="BV15">
        <v>169189</v>
      </c>
      <c r="BW15">
        <v>836066.43200000003</v>
      </c>
      <c r="BX15">
        <v>966598</v>
      </c>
      <c r="BY15" t="s">
        <v>144</v>
      </c>
      <c r="BZ15" t="s">
        <v>145</v>
      </c>
      <c r="CA15">
        <v>207288</v>
      </c>
      <c r="CB15">
        <f t="shared" si="1"/>
        <v>1.7120079915125603</v>
      </c>
      <c r="CC15">
        <v>290203</v>
      </c>
      <c r="CD15">
        <v>564599</v>
      </c>
      <c r="CE15">
        <v>0.20177880000000001</v>
      </c>
      <c r="CF15" t="s">
        <v>146</v>
      </c>
      <c r="CG15">
        <v>9.9253942518962607E-2</v>
      </c>
      <c r="CH15">
        <v>0.102524857481037</v>
      </c>
      <c r="CI15">
        <v>0.51600000000000001</v>
      </c>
      <c r="CJ15">
        <v>0.36899999999999999</v>
      </c>
      <c r="CK15">
        <v>0.21</v>
      </c>
    </row>
    <row r="16" spans="1:91" x14ac:dyDescent="0.25">
      <c r="A16">
        <v>8988</v>
      </c>
      <c r="B16">
        <v>2017</v>
      </c>
      <c r="C16" t="s">
        <v>1012</v>
      </c>
      <c r="D16" t="s">
        <v>2117</v>
      </c>
      <c r="E16" t="str">
        <f>IFERROR(VLOOKUP(C16,final_selection_acc_ICES_ind!$C$2:$D$155,2,FALSE),"no")</f>
        <v>x</v>
      </c>
      <c r="F16" t="str">
        <f>VLOOKUP(Tabelle2[[#This Row],[FishStock]],Tabelle3[[#All],[FishStock]:[check]],2,FALSE)</f>
        <v>y</v>
      </c>
      <c r="G16">
        <f>VLOOKUP(Tabelle2[[#This Row],[AssessmentKey]],'Export total 2018'!$A$2:$G$10000,2,FALSE)</f>
        <v>2017</v>
      </c>
      <c r="H16">
        <v>1371</v>
      </c>
      <c r="I16">
        <v>169126</v>
      </c>
      <c r="J16" t="s">
        <v>138</v>
      </c>
      <c r="K16">
        <v>2016</v>
      </c>
      <c r="L16" t="s">
        <v>1531</v>
      </c>
      <c r="M16" t="s">
        <v>1014</v>
      </c>
      <c r="N16" t="s">
        <v>1015</v>
      </c>
      <c r="P16" t="s">
        <v>1532</v>
      </c>
      <c r="Q16">
        <v>418429.24354296899</v>
      </c>
      <c r="R16">
        <v>529458</v>
      </c>
      <c r="S16">
        <v>669947.85400369205</v>
      </c>
      <c r="T16" t="s">
        <v>143</v>
      </c>
      <c r="U16" t="s">
        <v>13</v>
      </c>
      <c r="W16">
        <v>332535</v>
      </c>
      <c r="Z16">
        <v>234897.516</v>
      </c>
      <c r="AA16">
        <v>290234</v>
      </c>
      <c r="AB16">
        <v>345570.484</v>
      </c>
      <c r="AC16" t="s">
        <v>144</v>
      </c>
      <c r="AD16" t="s">
        <v>145</v>
      </c>
      <c r="AE16" t="s">
        <v>145</v>
      </c>
      <c r="AF16">
        <v>107533.81526</v>
      </c>
      <c r="AH16">
        <v>118633.81526</v>
      </c>
      <c r="AI16">
        <f t="shared" si="0"/>
        <v>118633.81526</v>
      </c>
      <c r="AJ16" t="e">
        <f>AI16/#REF!</f>
        <v>#REF!</v>
      </c>
      <c r="AK16" t="e">
        <f>AI16/#REF!+AK15</f>
        <v>#REF!</v>
      </c>
      <c r="AL16">
        <v>11100</v>
      </c>
      <c r="AP16">
        <v>0.215628839471151</v>
      </c>
      <c r="AQ16">
        <v>0.27</v>
      </c>
      <c r="AR16">
        <v>0.32437116052884901</v>
      </c>
      <c r="AS16" t="s">
        <v>146</v>
      </c>
      <c r="AT16" t="s">
        <v>1499</v>
      </c>
      <c r="AU16">
        <v>0.24473738837926001</v>
      </c>
      <c r="AV16">
        <v>2.5262611620739998E-2</v>
      </c>
      <c r="AY16">
        <v>0.87</v>
      </c>
      <c r="AZ16">
        <v>0.62</v>
      </c>
      <c r="BA16">
        <v>32000</v>
      </c>
      <c r="BB16">
        <v>45000</v>
      </c>
      <c r="BC16">
        <v>0.28000000000000003</v>
      </c>
      <c r="BD16">
        <v>45000</v>
      </c>
      <c r="BP16" t="s">
        <v>148</v>
      </c>
      <c r="BT16" t="s">
        <v>413</v>
      </c>
      <c r="BU16">
        <v>1435</v>
      </c>
      <c r="BV16">
        <v>169237</v>
      </c>
      <c r="BW16">
        <v>215697</v>
      </c>
      <c r="BX16">
        <v>306967</v>
      </c>
      <c r="BY16" t="s">
        <v>144</v>
      </c>
      <c r="BZ16" t="s">
        <v>145</v>
      </c>
      <c r="CA16">
        <v>107000</v>
      </c>
      <c r="CB16">
        <f t="shared" si="1"/>
        <v>2.0464466666666667</v>
      </c>
      <c r="CC16">
        <v>150000</v>
      </c>
      <c r="CD16">
        <v>150000</v>
      </c>
      <c r="CE16">
        <v>0.28199999999999997</v>
      </c>
      <c r="CF16" t="s">
        <v>146</v>
      </c>
      <c r="CI16">
        <v>0.56000000000000005</v>
      </c>
      <c r="CJ16">
        <v>0.4</v>
      </c>
      <c r="CK16">
        <v>0.36</v>
      </c>
    </row>
    <row r="17" spans="1:89" x14ac:dyDescent="0.25">
      <c r="A17">
        <v>9075</v>
      </c>
      <c r="B17">
        <v>2017</v>
      </c>
      <c r="C17" t="s">
        <v>1219</v>
      </c>
      <c r="D17" t="s">
        <v>2117</v>
      </c>
      <c r="E17" t="str">
        <f>IFERROR(VLOOKUP(C17,final_selection_acc_ICES_ind!$C$2:$D$155,2,FALSE),"no")</f>
        <v>x</v>
      </c>
      <c r="F17" t="str">
        <f>VLOOKUP(Tabelle2[[#This Row],[FishStock]],Tabelle3[[#All],[FishStock]:[check]],2,FALSE)</f>
        <v>y</v>
      </c>
      <c r="G17">
        <f>VLOOKUP(Tabelle2[[#This Row],[AssessmentKey]],'Export total 2018'!$A$2:$G$10000,2,FALSE)</f>
        <v>2017</v>
      </c>
      <c r="H17">
        <v>1374</v>
      </c>
      <c r="I17">
        <v>169130</v>
      </c>
      <c r="J17" t="s">
        <v>138</v>
      </c>
      <c r="K17">
        <v>2016</v>
      </c>
      <c r="L17" t="s">
        <v>1524</v>
      </c>
      <c r="N17" t="s">
        <v>902</v>
      </c>
      <c r="P17" t="s">
        <v>1525</v>
      </c>
      <c r="Q17">
        <v>2055168.8</v>
      </c>
      <c r="R17">
        <v>4580570</v>
      </c>
      <c r="S17">
        <v>7105971.2000000002</v>
      </c>
      <c r="T17" t="s">
        <v>143</v>
      </c>
      <c r="U17" t="s">
        <v>13</v>
      </c>
      <c r="W17">
        <v>1012011</v>
      </c>
      <c r="Z17">
        <v>559704.52</v>
      </c>
      <c r="AA17">
        <v>805220</v>
      </c>
      <c r="AB17">
        <v>1050735.48</v>
      </c>
      <c r="AC17" t="s">
        <v>144</v>
      </c>
      <c r="AD17" t="s">
        <v>145</v>
      </c>
      <c r="AE17" t="s">
        <v>145</v>
      </c>
      <c r="AF17">
        <v>98810</v>
      </c>
      <c r="AH17">
        <v>98810</v>
      </c>
      <c r="AI17">
        <f t="shared" si="0"/>
        <v>98810</v>
      </c>
      <c r="AJ17" t="e">
        <f>AI17/#REF!</f>
        <v>#REF!</v>
      </c>
      <c r="AK17" t="e">
        <f>AI17/#REF!+AK16</f>
        <v>#REF!</v>
      </c>
      <c r="AP17">
        <v>5.9727676358771499E-2</v>
      </c>
      <c r="AQ17">
        <v>8.9406659999999999E-2</v>
      </c>
      <c r="AR17">
        <v>0.11908564364122901</v>
      </c>
      <c r="AS17" t="s">
        <v>146</v>
      </c>
      <c r="AT17" t="s">
        <v>1499</v>
      </c>
      <c r="AU17">
        <v>8.9406659999999999E-2</v>
      </c>
      <c r="AY17">
        <v>0.151</v>
      </c>
      <c r="AZ17">
        <v>0.108</v>
      </c>
      <c r="BA17">
        <v>661917</v>
      </c>
      <c r="BB17">
        <v>911587</v>
      </c>
      <c r="BC17">
        <v>0.108</v>
      </c>
      <c r="BD17">
        <v>911588</v>
      </c>
      <c r="BG17">
        <v>0</v>
      </c>
      <c r="BI17" s="1">
        <v>43374</v>
      </c>
      <c r="BP17" t="s">
        <v>148</v>
      </c>
      <c r="BT17" t="s">
        <v>585</v>
      </c>
      <c r="BU17">
        <v>1370</v>
      </c>
      <c r="BV17">
        <v>169125</v>
      </c>
      <c r="BW17">
        <v>284332.389346471</v>
      </c>
      <c r="BY17" t="s">
        <v>144</v>
      </c>
      <c r="BZ17" t="s">
        <v>145</v>
      </c>
      <c r="CA17">
        <v>200000</v>
      </c>
      <c r="CB17">
        <f t="shared" si="1"/>
        <v>0</v>
      </c>
      <c r="CC17">
        <v>273000</v>
      </c>
      <c r="CD17">
        <v>273000</v>
      </c>
      <c r="CE17">
        <v>0.25143795432119997</v>
      </c>
      <c r="CF17" t="s">
        <v>146</v>
      </c>
      <c r="CI17">
        <v>0.61</v>
      </c>
      <c r="CJ17">
        <v>0.45</v>
      </c>
      <c r="CK17">
        <v>0.22</v>
      </c>
    </row>
    <row r="18" spans="1:89" x14ac:dyDescent="0.25">
      <c r="A18">
        <v>9001</v>
      </c>
      <c r="B18">
        <v>2017</v>
      </c>
      <c r="C18" t="s">
        <v>413</v>
      </c>
      <c r="D18" t="s">
        <v>2117</v>
      </c>
      <c r="E18" t="str">
        <f>IFERROR(VLOOKUP(C18,final_selection_acc_ICES_ind!$C$2:$D$155,2,FALSE),"no")</f>
        <v>no</v>
      </c>
      <c r="F18" t="str">
        <f>VLOOKUP(Tabelle2[[#This Row],[FishStock]],Tabelle3[[#All],[FishStock]:[check]],2,FALSE)</f>
        <v>y</v>
      </c>
      <c r="G18">
        <f>VLOOKUP(Tabelle2[[#This Row],[AssessmentKey]],'Export total 2018'!$A$2:$G$10000,2,FALSE)</f>
        <v>2017</v>
      </c>
      <c r="H18">
        <v>1435</v>
      </c>
      <c r="I18">
        <v>169237</v>
      </c>
      <c r="J18" t="s">
        <v>138</v>
      </c>
      <c r="K18">
        <v>2016</v>
      </c>
      <c r="L18" t="s">
        <v>414</v>
      </c>
      <c r="M18" t="s">
        <v>415</v>
      </c>
      <c r="N18" t="s">
        <v>416</v>
      </c>
      <c r="P18" t="s">
        <v>1542</v>
      </c>
      <c r="Q18">
        <v>70933</v>
      </c>
      <c r="R18">
        <v>142625</v>
      </c>
      <c r="S18">
        <v>286779</v>
      </c>
      <c r="T18" t="s">
        <v>143</v>
      </c>
      <c r="U18" t="s">
        <v>13</v>
      </c>
      <c r="V18">
        <v>297641</v>
      </c>
      <c r="W18">
        <v>455867</v>
      </c>
      <c r="X18">
        <v>698206</v>
      </c>
      <c r="Z18">
        <v>151563</v>
      </c>
      <c r="AA18">
        <v>215697</v>
      </c>
      <c r="AB18">
        <v>306967</v>
      </c>
      <c r="AC18" t="s">
        <v>144</v>
      </c>
      <c r="AD18" t="s">
        <v>145</v>
      </c>
      <c r="AE18" t="s">
        <v>145</v>
      </c>
      <c r="AF18">
        <v>68375</v>
      </c>
      <c r="AH18">
        <v>78978</v>
      </c>
      <c r="AI18">
        <f t="shared" si="0"/>
        <v>78978</v>
      </c>
      <c r="AJ18" t="e">
        <f>AI18/#REF!</f>
        <v>#REF!</v>
      </c>
      <c r="AK18" t="e">
        <f>AI18/#REF!+AK17</f>
        <v>#REF!</v>
      </c>
      <c r="AL18">
        <v>10422</v>
      </c>
      <c r="AP18">
        <v>0.17699999999999999</v>
      </c>
      <c r="AQ18">
        <v>0.28199999999999997</v>
      </c>
      <c r="AR18">
        <v>0.44900000000000001</v>
      </c>
      <c r="AS18" t="s">
        <v>146</v>
      </c>
      <c r="AT18" t="s">
        <v>1499</v>
      </c>
      <c r="AY18">
        <v>0.56000000000000005</v>
      </c>
      <c r="AZ18">
        <v>0.4</v>
      </c>
      <c r="BA18">
        <v>107000</v>
      </c>
      <c r="BB18">
        <v>150000</v>
      </c>
      <c r="BC18">
        <v>0.36</v>
      </c>
      <c r="BD18">
        <v>150000</v>
      </c>
      <c r="BG18">
        <v>3</v>
      </c>
      <c r="BI18" s="1">
        <v>43285</v>
      </c>
      <c r="BP18" t="s">
        <v>148</v>
      </c>
      <c r="BT18" t="s">
        <v>1344</v>
      </c>
      <c r="BU18">
        <v>1523</v>
      </c>
      <c r="BV18">
        <v>169174</v>
      </c>
      <c r="BW18">
        <v>133920</v>
      </c>
      <c r="BX18">
        <v>231149</v>
      </c>
      <c r="BY18" t="s">
        <v>144</v>
      </c>
      <c r="BZ18" t="s">
        <v>145</v>
      </c>
      <c r="CA18">
        <v>39450</v>
      </c>
      <c r="CB18" t="e">
        <f t="shared" si="1"/>
        <v>#DIV/0!</v>
      </c>
      <c r="CC18">
        <v>65000</v>
      </c>
      <c r="CE18">
        <v>0.24299999999999999</v>
      </c>
      <c r="CF18" t="s">
        <v>146</v>
      </c>
    </row>
    <row r="19" spans="1:89" s="8" customFormat="1" x14ac:dyDescent="0.25">
      <c r="A19" s="8">
        <v>8889</v>
      </c>
      <c r="B19" s="8">
        <v>2017</v>
      </c>
      <c r="C19" s="8" t="s">
        <v>585</v>
      </c>
      <c r="D19" t="s">
        <v>2117</v>
      </c>
      <c r="E19" t="str">
        <f>IFERROR(VLOOKUP(C19,final_selection_acc_ICES_ind!$C$2:$D$155,2,FALSE),"no")</f>
        <v>x</v>
      </c>
      <c r="F19" t="str">
        <f>VLOOKUP(Tabelle2[[#This Row],[FishStock]],Tabelle3[[#All],[FishStock]:[check]],2,FALSE)</f>
        <v>y</v>
      </c>
      <c r="G19">
        <f>VLOOKUP(Tabelle2[[#This Row],[AssessmentKey]],'Export total 2018'!$A$2:$G$10000,2,FALSE)</f>
        <v>2017</v>
      </c>
      <c r="H19" s="8">
        <v>1370</v>
      </c>
      <c r="I19" s="8">
        <v>169125</v>
      </c>
      <c r="J19" s="8" t="s">
        <v>138</v>
      </c>
      <c r="K19" s="8">
        <v>2016</v>
      </c>
      <c r="L19" s="8" t="s">
        <v>586</v>
      </c>
      <c r="M19" s="8" t="s">
        <v>252</v>
      </c>
      <c r="N19" s="8" t="s">
        <v>267</v>
      </c>
      <c r="P19" s="8" t="s">
        <v>1547</v>
      </c>
      <c r="R19" s="8">
        <v>151331</v>
      </c>
      <c r="T19" s="8" t="s">
        <v>143</v>
      </c>
      <c r="U19" s="8" t="s">
        <v>13</v>
      </c>
      <c r="AA19" s="8">
        <v>284332.389346471</v>
      </c>
      <c r="AC19" s="8" t="s">
        <v>144</v>
      </c>
      <c r="AD19" s="8" t="s">
        <v>145</v>
      </c>
      <c r="AE19" s="8" t="s">
        <v>145</v>
      </c>
      <c r="AF19" s="8">
        <v>60403</v>
      </c>
      <c r="AH19" s="8">
        <v>60403</v>
      </c>
      <c r="AI19" s="8">
        <f t="shared" si="0"/>
        <v>60403</v>
      </c>
      <c r="AJ19" s="8" t="e">
        <f>AI19/#REF!</f>
        <v>#REF!</v>
      </c>
      <c r="AK19" s="8" t="e">
        <f>AI19/#REF!+AK18</f>
        <v>#REF!</v>
      </c>
      <c r="AQ19" s="8">
        <v>0.25143795432119997</v>
      </c>
      <c r="AS19" s="8" t="s">
        <v>146</v>
      </c>
      <c r="AT19" s="8" t="s">
        <v>1499</v>
      </c>
      <c r="AY19" s="8">
        <v>0.61</v>
      </c>
      <c r="AZ19" s="8">
        <v>0.45</v>
      </c>
      <c r="BA19" s="8">
        <v>200000</v>
      </c>
      <c r="BB19" s="8">
        <v>273000</v>
      </c>
      <c r="BC19" s="8">
        <v>0.22</v>
      </c>
      <c r="BD19" s="8">
        <v>273000</v>
      </c>
      <c r="BG19" s="8">
        <v>3</v>
      </c>
      <c r="BI19" s="9">
        <v>43378</v>
      </c>
      <c r="BP19" s="8" t="s">
        <v>148</v>
      </c>
      <c r="BT19" s="8" t="s">
        <v>576</v>
      </c>
      <c r="BU19" s="8">
        <v>1479</v>
      </c>
      <c r="BV19" s="8">
        <v>169267</v>
      </c>
      <c r="BW19" s="8">
        <v>348500</v>
      </c>
      <c r="BY19" s="8" t="s">
        <v>144</v>
      </c>
      <c r="BZ19" s="8" t="s">
        <v>145</v>
      </c>
      <c r="CA19" s="8">
        <v>160000</v>
      </c>
      <c r="CB19" s="8">
        <f t="shared" si="1"/>
        <v>0</v>
      </c>
      <c r="CC19" s="8">
        <v>220000</v>
      </c>
      <c r="CD19" s="8">
        <v>220000</v>
      </c>
      <c r="CE19" s="8">
        <v>0.111</v>
      </c>
      <c r="CF19" s="8" t="s">
        <v>146</v>
      </c>
      <c r="CI19" s="8">
        <v>0.22600000000000001</v>
      </c>
      <c r="CJ19" s="8">
        <v>0.16300000000000001</v>
      </c>
      <c r="CK19" s="8">
        <v>9.7000000000000003E-2</v>
      </c>
    </row>
    <row r="20" spans="1:89" x14ac:dyDescent="0.25">
      <c r="A20">
        <v>9143</v>
      </c>
      <c r="B20">
        <v>2017</v>
      </c>
      <c r="C20" t="s">
        <v>1344</v>
      </c>
      <c r="D20" t="s">
        <v>2117</v>
      </c>
      <c r="E20" t="str">
        <f>IFERROR(VLOOKUP(C20,final_selection_acc_ICES_ind!$C$2:$D$155,2,FALSE),"no")</f>
        <v>x</v>
      </c>
      <c r="F20" t="str">
        <f>VLOOKUP(Tabelle2[[#This Row],[FishStock]],Tabelle3[[#All],[FishStock]:[check]],2,FALSE)</f>
        <v>y</v>
      </c>
      <c r="G20">
        <f>VLOOKUP(Tabelle2[[#This Row],[AssessmentKey]],'Export total 2018'!$A$2:$G$10000,2,FALSE)</f>
        <v>2017</v>
      </c>
      <c r="H20">
        <v>1523</v>
      </c>
      <c r="I20">
        <v>169174</v>
      </c>
      <c r="J20" t="s">
        <v>138</v>
      </c>
      <c r="K20">
        <v>2016</v>
      </c>
      <c r="L20" t="s">
        <v>1345</v>
      </c>
      <c r="M20" t="s">
        <v>970</v>
      </c>
      <c r="N20" t="s">
        <v>1346</v>
      </c>
      <c r="P20" t="s">
        <v>1580</v>
      </c>
      <c r="Q20">
        <v>42036000</v>
      </c>
      <c r="R20">
        <v>79343000</v>
      </c>
      <c r="S20">
        <v>149759000</v>
      </c>
      <c r="T20" t="s">
        <v>143</v>
      </c>
      <c r="U20" t="s">
        <v>13</v>
      </c>
      <c r="V20">
        <v>91387</v>
      </c>
      <c r="W20">
        <v>256926</v>
      </c>
      <c r="X20">
        <v>422465</v>
      </c>
      <c r="Z20">
        <v>36691</v>
      </c>
      <c r="AA20">
        <v>133920</v>
      </c>
      <c r="AB20">
        <v>231149</v>
      </c>
      <c r="AC20" t="s">
        <v>144</v>
      </c>
      <c r="AD20" t="s">
        <v>145</v>
      </c>
      <c r="AE20" t="s">
        <v>145</v>
      </c>
      <c r="AF20">
        <v>60241</v>
      </c>
      <c r="AH20">
        <v>46121</v>
      </c>
      <c r="AI20">
        <f t="shared" si="0"/>
        <v>60241</v>
      </c>
      <c r="AJ20" t="e">
        <f>AI20/#REF!</f>
        <v>#REF!</v>
      </c>
      <c r="AK20" t="e">
        <f>AI20/#REF!+AK19</f>
        <v>#REF!</v>
      </c>
      <c r="AP20">
        <v>9.4E-2</v>
      </c>
      <c r="AQ20">
        <v>0.24299999999999999</v>
      </c>
      <c r="AR20">
        <v>0.63200000000000001</v>
      </c>
      <c r="AS20" t="s">
        <v>146</v>
      </c>
      <c r="AT20" t="s">
        <v>147</v>
      </c>
      <c r="BA20">
        <v>39450</v>
      </c>
      <c r="BB20">
        <v>65000</v>
      </c>
      <c r="BG20">
        <v>0</v>
      </c>
      <c r="BI20" s="1">
        <v>43132</v>
      </c>
      <c r="BP20" t="s">
        <v>148</v>
      </c>
      <c r="BT20" t="s">
        <v>595</v>
      </c>
      <c r="BU20">
        <v>1354</v>
      </c>
      <c r="BV20">
        <v>169118</v>
      </c>
      <c r="BW20">
        <v>97246</v>
      </c>
      <c r="BX20">
        <v>118981</v>
      </c>
      <c r="BY20" t="s">
        <v>144</v>
      </c>
      <c r="BZ20" t="s">
        <v>145</v>
      </c>
      <c r="CA20">
        <v>90000</v>
      </c>
      <c r="CB20">
        <f t="shared" si="1"/>
        <v>1.0816454545454546</v>
      </c>
      <c r="CC20">
        <v>110000</v>
      </c>
      <c r="CD20">
        <v>110000</v>
      </c>
      <c r="CE20">
        <v>0.40685435813523002</v>
      </c>
      <c r="CF20" t="s">
        <v>146</v>
      </c>
      <c r="CI20">
        <v>0.52</v>
      </c>
      <c r="CJ20">
        <v>0.45</v>
      </c>
      <c r="CK20">
        <v>0.32</v>
      </c>
    </row>
    <row r="21" spans="1:89" x14ac:dyDescent="0.25">
      <c r="A21">
        <v>8890</v>
      </c>
      <c r="B21">
        <v>2017</v>
      </c>
      <c r="C21" t="s">
        <v>576</v>
      </c>
      <c r="D21" t="s">
        <v>2117</v>
      </c>
      <c r="E21" t="str">
        <f>IFERROR(VLOOKUP(C21,final_selection_acc_ICES_ind!$C$2:$D$155,2,FALSE),"no")</f>
        <v>x</v>
      </c>
      <c r="F21" t="str">
        <f>VLOOKUP(Tabelle2[[#This Row],[FishStock]],Tabelle3[[#All],[FishStock]:[check]],2,FALSE)</f>
        <v>y</v>
      </c>
      <c r="G21">
        <f>VLOOKUP(Tabelle2[[#This Row],[AssessmentKey]],'Export total 2018'!$A$2:$G$10000,2,FALSE)</f>
        <v>2017</v>
      </c>
      <c r="H21">
        <v>1479</v>
      </c>
      <c r="I21">
        <v>169267</v>
      </c>
      <c r="J21" t="s">
        <v>138</v>
      </c>
      <c r="K21">
        <v>2016</v>
      </c>
      <c r="L21" t="s">
        <v>577</v>
      </c>
      <c r="M21" t="s">
        <v>578</v>
      </c>
      <c r="N21" t="s">
        <v>579</v>
      </c>
      <c r="P21" t="s">
        <v>1564</v>
      </c>
      <c r="R21">
        <v>51000</v>
      </c>
      <c r="T21" t="s">
        <v>143</v>
      </c>
      <c r="U21" t="s">
        <v>13</v>
      </c>
      <c r="W21">
        <v>519000</v>
      </c>
      <c r="AA21">
        <v>348500</v>
      </c>
      <c r="AC21" t="s">
        <v>144</v>
      </c>
      <c r="AD21" t="s">
        <v>145</v>
      </c>
      <c r="AE21" t="s">
        <v>145</v>
      </c>
      <c r="AF21">
        <v>59700</v>
      </c>
      <c r="AH21">
        <v>59700</v>
      </c>
      <c r="AI21">
        <f t="shared" si="0"/>
        <v>59700</v>
      </c>
      <c r="AJ21" t="e">
        <f>AI21/#REF!</f>
        <v>#REF!</v>
      </c>
      <c r="AK21" t="e">
        <f>AI21/#REF!+AK20</f>
        <v>#REF!</v>
      </c>
      <c r="AQ21">
        <v>0.111</v>
      </c>
      <c r="AS21" t="s">
        <v>146</v>
      </c>
      <c r="AT21" t="s">
        <v>1499</v>
      </c>
      <c r="AY21">
        <v>0.22600000000000001</v>
      </c>
      <c r="AZ21">
        <v>0.16300000000000001</v>
      </c>
      <c r="BA21">
        <v>160000</v>
      </c>
      <c r="BB21">
        <v>220000</v>
      </c>
      <c r="BC21">
        <v>9.7000000000000003E-2</v>
      </c>
      <c r="BD21">
        <v>220000</v>
      </c>
      <c r="BG21">
        <v>5</v>
      </c>
      <c r="BI21" s="4">
        <v>43709</v>
      </c>
      <c r="BP21" t="s">
        <v>148</v>
      </c>
      <c r="BT21" t="s">
        <v>645</v>
      </c>
      <c r="BU21">
        <v>1438</v>
      </c>
      <c r="BV21">
        <v>169240</v>
      </c>
      <c r="BW21">
        <v>150095</v>
      </c>
      <c r="BY21" t="s">
        <v>1382</v>
      </c>
      <c r="BZ21" t="s">
        <v>145</v>
      </c>
      <c r="CA21">
        <v>44000</v>
      </c>
      <c r="CB21">
        <f t="shared" si="1"/>
        <v>0</v>
      </c>
      <c r="CC21">
        <v>61000</v>
      </c>
      <c r="CD21">
        <v>65000</v>
      </c>
      <c r="CE21">
        <v>0.18240000000000001</v>
      </c>
      <c r="CF21" t="s">
        <v>146</v>
      </c>
      <c r="CI21">
        <v>0.46</v>
      </c>
      <c r="CJ21">
        <v>0.34</v>
      </c>
    </row>
    <row r="22" spans="1:89" x14ac:dyDescent="0.25">
      <c r="A22">
        <v>8290</v>
      </c>
      <c r="B22">
        <v>2017</v>
      </c>
      <c r="C22" t="s">
        <v>595</v>
      </c>
      <c r="D22" t="s">
        <v>2117</v>
      </c>
      <c r="E22" t="str">
        <f>IFERROR(VLOOKUP(C22,final_selection_acc_ICES_ind!$C$2:$D$155,2,FALSE),"no")</f>
        <v>x</v>
      </c>
      <c r="F22" t="str">
        <f>VLOOKUP(Tabelle2[[#This Row],[FishStock]],Tabelle3[[#All],[FishStock]:[check]],2,FALSE)</f>
        <v>y</v>
      </c>
      <c r="G22">
        <f>VLOOKUP(Tabelle2[[#This Row],[AssessmentKey]],'Export total 2018'!$A$2:$G$10000,2,FALSE)</f>
        <v>2017</v>
      </c>
      <c r="H22">
        <v>1354</v>
      </c>
      <c r="I22">
        <v>169118</v>
      </c>
      <c r="J22" t="s">
        <v>138</v>
      </c>
      <c r="K22">
        <v>2016</v>
      </c>
      <c r="L22" t="s">
        <v>1568</v>
      </c>
      <c r="M22" t="s">
        <v>597</v>
      </c>
      <c r="N22" t="s">
        <v>267</v>
      </c>
      <c r="P22" t="s">
        <v>1569</v>
      </c>
      <c r="Q22">
        <v>934423</v>
      </c>
      <c r="R22">
        <v>1376425</v>
      </c>
      <c r="S22">
        <v>2027503</v>
      </c>
      <c r="T22" t="s">
        <v>143</v>
      </c>
      <c r="U22" t="s">
        <v>13</v>
      </c>
      <c r="V22">
        <v>128462</v>
      </c>
      <c r="W22">
        <v>154662</v>
      </c>
      <c r="X22">
        <v>186207</v>
      </c>
      <c r="Z22">
        <v>79481</v>
      </c>
      <c r="AA22">
        <v>97246</v>
      </c>
      <c r="AB22">
        <v>118981</v>
      </c>
      <c r="AC22" t="s">
        <v>144</v>
      </c>
      <c r="AD22" t="s">
        <v>145</v>
      </c>
      <c r="AE22" t="s">
        <v>145</v>
      </c>
      <c r="AF22">
        <v>51299</v>
      </c>
      <c r="AH22">
        <v>51299</v>
      </c>
      <c r="AI22">
        <f t="shared" si="0"/>
        <v>51299</v>
      </c>
      <c r="AJ22" t="e">
        <f>AI22/#REF!</f>
        <v>#REF!</v>
      </c>
      <c r="AK22" t="e">
        <f>AI22/#REF!+AK21</f>
        <v>#REF!</v>
      </c>
      <c r="AP22">
        <v>0.30810754034049698</v>
      </c>
      <c r="AQ22">
        <v>0.40685435813523002</v>
      </c>
      <c r="AR22">
        <v>0.53724900257455199</v>
      </c>
      <c r="AS22" t="s">
        <v>146</v>
      </c>
      <c r="AT22" t="s">
        <v>1499</v>
      </c>
      <c r="AY22">
        <v>0.52</v>
      </c>
      <c r="AZ22">
        <v>0.45</v>
      </c>
      <c r="BA22">
        <v>90000</v>
      </c>
      <c r="BB22">
        <v>110000</v>
      </c>
      <c r="BC22">
        <v>0.32</v>
      </c>
      <c r="BD22">
        <v>110000</v>
      </c>
      <c r="BG22">
        <v>0</v>
      </c>
      <c r="BI22" s="1">
        <v>43254</v>
      </c>
      <c r="BP22" t="s">
        <v>148</v>
      </c>
      <c r="BT22" t="s">
        <v>1571</v>
      </c>
      <c r="BU22">
        <v>1326</v>
      </c>
      <c r="BV22">
        <v>169080</v>
      </c>
      <c r="BW22">
        <v>20597</v>
      </c>
      <c r="BY22" t="s">
        <v>144</v>
      </c>
      <c r="BZ22" t="s">
        <v>145</v>
      </c>
      <c r="CB22" t="e">
        <f t="shared" si="1"/>
        <v>#DIV/0!</v>
      </c>
      <c r="CE22">
        <v>0.29770000000000002</v>
      </c>
      <c r="CF22" t="s">
        <v>146</v>
      </c>
    </row>
    <row r="23" spans="1:89" x14ac:dyDescent="0.25">
      <c r="A23">
        <v>9251</v>
      </c>
      <c r="B23">
        <v>2017</v>
      </c>
      <c r="C23" t="s">
        <v>346</v>
      </c>
      <c r="D23" t="s">
        <v>2117</v>
      </c>
      <c r="E23" t="str">
        <f>IFERROR(VLOOKUP(C23,final_selection_acc_ICES_ind!$C$2:$D$155,2,FALSE),"no")</f>
        <v>x</v>
      </c>
      <c r="F23" t="str">
        <f>VLOOKUP(Tabelle2[[#This Row],[FishStock]],Tabelle3[[#All],[FishStock]:[check]],2,FALSE)</f>
        <v>y</v>
      </c>
      <c r="G23">
        <f>VLOOKUP(Tabelle2[[#This Row],[AssessmentKey]],'Export total 2018'!$A$2:$G$10000,2,FALSE)</f>
        <v>2017</v>
      </c>
      <c r="H23">
        <v>1323</v>
      </c>
      <c r="I23">
        <v>169077</v>
      </c>
      <c r="J23" t="s">
        <v>138</v>
      </c>
      <c r="K23">
        <v>2016</v>
      </c>
      <c r="L23" t="s">
        <v>348</v>
      </c>
      <c r="M23" t="s">
        <v>349</v>
      </c>
      <c r="N23" t="s">
        <v>324</v>
      </c>
      <c r="P23" t="s">
        <v>1566</v>
      </c>
      <c r="Q23">
        <v>88362</v>
      </c>
      <c r="R23">
        <v>122516</v>
      </c>
      <c r="S23">
        <v>169872</v>
      </c>
      <c r="T23" t="s">
        <v>143</v>
      </c>
      <c r="U23" t="s">
        <v>13</v>
      </c>
      <c r="V23">
        <v>205896</v>
      </c>
      <c r="W23">
        <v>240867</v>
      </c>
      <c r="X23">
        <v>281777</v>
      </c>
      <c r="Z23">
        <v>109316</v>
      </c>
      <c r="AA23">
        <v>133386</v>
      </c>
      <c r="AB23">
        <v>162755</v>
      </c>
      <c r="AC23" t="s">
        <v>144</v>
      </c>
      <c r="AD23" t="s">
        <v>145</v>
      </c>
      <c r="AE23" t="s">
        <v>145</v>
      </c>
      <c r="AF23">
        <v>38369</v>
      </c>
      <c r="AH23">
        <v>50716</v>
      </c>
      <c r="AI23">
        <f t="shared" si="0"/>
        <v>50716</v>
      </c>
      <c r="AJ23" t="e">
        <f>AI23/#REF!</f>
        <v>#REF!</v>
      </c>
      <c r="AK23" t="e">
        <f>AI23/#REF!+AK22</f>
        <v>#REF!</v>
      </c>
      <c r="AL23">
        <v>12362</v>
      </c>
      <c r="AN23">
        <v>0</v>
      </c>
      <c r="AP23">
        <v>0.31900000000000001</v>
      </c>
      <c r="AQ23">
        <v>0.377</v>
      </c>
      <c r="AR23">
        <v>0.44500000000000001</v>
      </c>
      <c r="AS23" t="s">
        <v>146</v>
      </c>
      <c r="AT23" t="s">
        <v>147</v>
      </c>
      <c r="AY23">
        <v>0.54</v>
      </c>
      <c r="AZ23">
        <v>0.39</v>
      </c>
      <c r="BA23">
        <v>107000</v>
      </c>
      <c r="BB23">
        <v>150000</v>
      </c>
      <c r="BC23">
        <v>0.31</v>
      </c>
      <c r="BD23">
        <v>150000</v>
      </c>
      <c r="BG23">
        <v>1</v>
      </c>
      <c r="BI23" s="1">
        <v>43192</v>
      </c>
      <c r="BP23" t="s">
        <v>148</v>
      </c>
      <c r="BT23" t="s">
        <v>346</v>
      </c>
      <c r="BU23">
        <v>1323</v>
      </c>
      <c r="BV23">
        <v>169077</v>
      </c>
      <c r="BW23">
        <v>133386</v>
      </c>
      <c r="BX23">
        <v>162755</v>
      </c>
      <c r="BY23" t="s">
        <v>144</v>
      </c>
      <c r="BZ23" t="s">
        <v>145</v>
      </c>
      <c r="CA23">
        <v>107000</v>
      </c>
      <c r="CB23">
        <f t="shared" si="1"/>
        <v>1.0850333333333333</v>
      </c>
      <c r="CC23">
        <v>150000</v>
      </c>
      <c r="CD23">
        <v>150000</v>
      </c>
      <c r="CE23">
        <v>0.377</v>
      </c>
      <c r="CF23" t="s">
        <v>146</v>
      </c>
      <c r="CI23">
        <v>0.54</v>
      </c>
      <c r="CJ23">
        <v>0.39</v>
      </c>
      <c r="CK23">
        <v>0.31</v>
      </c>
    </row>
    <row r="24" spans="1:89" x14ac:dyDescent="0.25">
      <c r="A24">
        <v>8888</v>
      </c>
      <c r="B24">
        <v>2017</v>
      </c>
      <c r="C24" t="s">
        <v>968</v>
      </c>
      <c r="D24" t="s">
        <v>2117</v>
      </c>
      <c r="E24" t="str">
        <f>IFERROR(VLOOKUP(C24,final_selection_acc_ICES_ind!$C$2:$D$155,2,FALSE),"no")</f>
        <v>no</v>
      </c>
      <c r="F24" t="str">
        <f>VLOOKUP(Tabelle2[[#This Row],[FishStock]],Tabelle3[[#All],[FishStock]:[check]],2,FALSE)</f>
        <v>y</v>
      </c>
      <c r="G24">
        <f>VLOOKUP(Tabelle2[[#This Row],[AssessmentKey]],'Export total 2018'!$A$2:$G$10000,2,FALSE)</f>
        <v>2017</v>
      </c>
      <c r="H24">
        <v>1336</v>
      </c>
      <c r="I24">
        <v>169093</v>
      </c>
      <c r="J24" t="s">
        <v>138</v>
      </c>
      <c r="K24">
        <v>2016</v>
      </c>
      <c r="L24" t="s">
        <v>969</v>
      </c>
      <c r="M24" t="s">
        <v>970</v>
      </c>
      <c r="N24" t="s">
        <v>971</v>
      </c>
      <c r="P24" t="s">
        <v>1555</v>
      </c>
      <c r="R24">
        <v>1.08862864608933</v>
      </c>
      <c r="T24" t="s">
        <v>1479</v>
      </c>
      <c r="U24" t="s">
        <v>13</v>
      </c>
      <c r="W24">
        <v>1.8803421051549101</v>
      </c>
      <c r="AA24">
        <v>1.97174810504454</v>
      </c>
      <c r="AC24" t="s">
        <v>1480</v>
      </c>
      <c r="AE24" t="s">
        <v>145</v>
      </c>
      <c r="AF24">
        <v>5085</v>
      </c>
      <c r="AH24">
        <v>49896</v>
      </c>
      <c r="AI24">
        <f t="shared" si="0"/>
        <v>49896</v>
      </c>
      <c r="AJ24" t="e">
        <f>AI24/#REF!</f>
        <v>#REF!</v>
      </c>
      <c r="AK24" t="e">
        <f>AI24/#REF!+AK23</f>
        <v>#REF!</v>
      </c>
      <c r="AL24">
        <v>44811</v>
      </c>
      <c r="AQ24">
        <v>0.76628175611542104</v>
      </c>
      <c r="AS24" t="s">
        <v>1481</v>
      </c>
      <c r="BK24" t="s">
        <v>1482</v>
      </c>
      <c r="BP24" t="s">
        <v>148</v>
      </c>
      <c r="BT24" t="s">
        <v>250</v>
      </c>
      <c r="BU24">
        <v>1348</v>
      </c>
      <c r="BV24">
        <v>169112</v>
      </c>
      <c r="BW24">
        <v>77009.7</v>
      </c>
      <c r="BY24" t="s">
        <v>144</v>
      </c>
      <c r="BZ24" t="s">
        <v>145</v>
      </c>
      <c r="CA24">
        <v>45000</v>
      </c>
      <c r="CB24" t="e">
        <f t="shared" si="1"/>
        <v>#DIV/0!</v>
      </c>
      <c r="CC24">
        <v>59000</v>
      </c>
      <c r="CE24">
        <v>0.37178899999999998</v>
      </c>
      <c r="CF24" t="s">
        <v>146</v>
      </c>
    </row>
    <row r="25" spans="1:89" x14ac:dyDescent="0.25">
      <c r="A25">
        <v>8653</v>
      </c>
      <c r="B25">
        <v>2017</v>
      </c>
      <c r="C25" t="s">
        <v>645</v>
      </c>
      <c r="D25" t="s">
        <v>2117</v>
      </c>
      <c r="E25" t="str">
        <f>IFERROR(VLOOKUP(C25,final_selection_acc_ICES_ind!$C$2:$D$155,2,FALSE),"no")</f>
        <v>x</v>
      </c>
      <c r="F25" t="str">
        <f>VLOOKUP(Tabelle2[[#This Row],[FishStock]],Tabelle3[[#All],[FishStock]:[check]],2,FALSE)</f>
        <v>y</v>
      </c>
      <c r="G25">
        <f>VLOOKUP(Tabelle2[[#This Row],[AssessmentKey]],'Export total 2018'!$A$2:$G$10000,2,FALSE)</f>
        <v>2017</v>
      </c>
      <c r="H25">
        <v>1438</v>
      </c>
      <c r="I25">
        <v>169240</v>
      </c>
      <c r="J25" t="s">
        <v>138</v>
      </c>
      <c r="K25">
        <v>2016</v>
      </c>
      <c r="L25" t="s">
        <v>646</v>
      </c>
      <c r="M25" t="s">
        <v>252</v>
      </c>
      <c r="N25" t="s">
        <v>416</v>
      </c>
      <c r="P25" t="s">
        <v>1557</v>
      </c>
      <c r="R25">
        <v>45934</v>
      </c>
      <c r="W25">
        <v>306309</v>
      </c>
      <c r="AA25">
        <v>150095</v>
      </c>
      <c r="AC25" t="s">
        <v>1382</v>
      </c>
      <c r="AD25" t="s">
        <v>145</v>
      </c>
      <c r="AF25">
        <v>49223</v>
      </c>
      <c r="AH25">
        <v>49223</v>
      </c>
      <c r="AI25">
        <f t="shared" si="0"/>
        <v>49223</v>
      </c>
      <c r="AJ25" t="e">
        <f>AI25/#REF!</f>
        <v>#REF!</v>
      </c>
      <c r="AK25" t="e">
        <f>AI25/#REF!+AK24</f>
        <v>#REF!</v>
      </c>
      <c r="AL25">
        <v>0</v>
      </c>
      <c r="AQ25">
        <v>0.18240000000000001</v>
      </c>
      <c r="AS25" t="s">
        <v>146</v>
      </c>
      <c r="AT25" t="s">
        <v>1499</v>
      </c>
      <c r="AY25">
        <v>0.46</v>
      </c>
      <c r="AZ25">
        <v>0.34</v>
      </c>
      <c r="BA25">
        <v>44000</v>
      </c>
      <c r="BB25">
        <v>61000</v>
      </c>
      <c r="BD25">
        <v>65000</v>
      </c>
      <c r="BG25">
        <v>3</v>
      </c>
      <c r="BI25" s="1">
        <v>43347</v>
      </c>
      <c r="BP25" t="s">
        <v>148</v>
      </c>
      <c r="BT25" t="s">
        <v>927</v>
      </c>
      <c r="BU25">
        <v>1539</v>
      </c>
      <c r="BV25">
        <v>169108</v>
      </c>
      <c r="BW25">
        <v>122886</v>
      </c>
      <c r="BX25">
        <v>144513</v>
      </c>
      <c r="BY25" t="s">
        <v>144</v>
      </c>
      <c r="BZ25" t="s">
        <v>145</v>
      </c>
      <c r="CA25">
        <v>94000</v>
      </c>
      <c r="CB25">
        <f t="shared" si="1"/>
        <v>1.0947954545454546</v>
      </c>
      <c r="CC25">
        <v>132000</v>
      </c>
      <c r="CD25">
        <v>132000</v>
      </c>
      <c r="CE25">
        <v>0.28399999999999997</v>
      </c>
      <c r="CF25" t="s">
        <v>146</v>
      </c>
      <c r="CI25">
        <v>0.39</v>
      </c>
      <c r="CJ25">
        <v>0.28000000000000003</v>
      </c>
      <c r="CK25">
        <v>0.19</v>
      </c>
    </row>
    <row r="26" spans="1:89" x14ac:dyDescent="0.25">
      <c r="A26">
        <v>8730</v>
      </c>
      <c r="B26">
        <v>2017</v>
      </c>
      <c r="C26" t="s">
        <v>1571</v>
      </c>
      <c r="D26" t="s">
        <v>2117</v>
      </c>
      <c r="E26" t="str">
        <f>IFERROR(VLOOKUP(C26,final_selection_acc_ICES_ind!$C$2:$D$155,2,FALSE),"no")</f>
        <v>no</v>
      </c>
      <c r="F26" t="str">
        <f>VLOOKUP(Tabelle2[[#This Row],[FishStock]],Tabelle3[[#All],[FishStock]:[check]],2,FALSE)</f>
        <v>y</v>
      </c>
      <c r="G26">
        <f>VLOOKUP(Tabelle2[[#This Row],[AssessmentKey]],'Export total 2018'!$A$2:$G$10000,2,FALSE)</f>
        <v>2017</v>
      </c>
      <c r="H26">
        <v>1326</v>
      </c>
      <c r="I26">
        <v>169080</v>
      </c>
      <c r="J26" t="s">
        <v>138</v>
      </c>
      <c r="K26">
        <v>2016</v>
      </c>
      <c r="L26" t="s">
        <v>1572</v>
      </c>
      <c r="M26" t="s">
        <v>734</v>
      </c>
      <c r="N26" t="s">
        <v>324</v>
      </c>
      <c r="P26" t="s">
        <v>1573</v>
      </c>
      <c r="R26">
        <v>1.0356075862526799</v>
      </c>
      <c r="T26" t="s">
        <v>1539</v>
      </c>
      <c r="U26" t="s">
        <v>13</v>
      </c>
      <c r="AA26">
        <v>20597</v>
      </c>
      <c r="AC26" t="s">
        <v>144</v>
      </c>
      <c r="AD26" t="s">
        <v>145</v>
      </c>
      <c r="AE26" t="s">
        <v>145</v>
      </c>
      <c r="AF26">
        <v>44600</v>
      </c>
      <c r="AI26">
        <f t="shared" si="0"/>
        <v>44600</v>
      </c>
      <c r="AJ26" t="e">
        <f>AI26/#REF!</f>
        <v>#REF!</v>
      </c>
      <c r="AK26" t="e">
        <f>AI26/#REF!+AK25</f>
        <v>#REF!</v>
      </c>
      <c r="AQ26">
        <v>0.29770000000000002</v>
      </c>
      <c r="AS26" t="s">
        <v>146</v>
      </c>
      <c r="AT26" t="s">
        <v>1499</v>
      </c>
      <c r="BG26">
        <v>2</v>
      </c>
      <c r="BI26" s="1">
        <v>43285</v>
      </c>
      <c r="BP26" t="s">
        <v>148</v>
      </c>
      <c r="BT26" t="s">
        <v>1044</v>
      </c>
      <c r="BU26">
        <v>1525</v>
      </c>
      <c r="BV26">
        <v>169084</v>
      </c>
      <c r="BW26">
        <v>352</v>
      </c>
      <c r="BY26" t="s">
        <v>1551</v>
      </c>
      <c r="BZ26" t="s">
        <v>1539</v>
      </c>
      <c r="CB26" t="e">
        <f t="shared" si="1"/>
        <v>#DIV/0!</v>
      </c>
    </row>
    <row r="27" spans="1:89" x14ac:dyDescent="0.25">
      <c r="A27">
        <v>9256</v>
      </c>
      <c r="B27">
        <v>2017</v>
      </c>
      <c r="C27" t="s">
        <v>927</v>
      </c>
      <c r="D27" t="s">
        <v>2117</v>
      </c>
      <c r="E27" t="str">
        <f>IFERROR(VLOOKUP(C27,final_selection_acc_ICES_ind!$C$2:$D$155,2,FALSE),"no")</f>
        <v>x</v>
      </c>
      <c r="F27" t="str">
        <f>VLOOKUP(Tabelle2[[#This Row],[FishStock]],Tabelle3[[#All],[FishStock]:[check]],2,FALSE)</f>
        <v>y</v>
      </c>
      <c r="G27">
        <f>VLOOKUP(Tabelle2[[#This Row],[AssessmentKey]],'Export total 2018'!$A$2:$G$10000,2,FALSE)</f>
        <v>2017</v>
      </c>
      <c r="H27">
        <v>1539</v>
      </c>
      <c r="I27">
        <v>169108</v>
      </c>
      <c r="J27" t="s">
        <v>138</v>
      </c>
      <c r="K27">
        <v>2016</v>
      </c>
      <c r="L27" t="s">
        <v>928</v>
      </c>
      <c r="M27" t="s">
        <v>929</v>
      </c>
      <c r="N27" t="s">
        <v>253</v>
      </c>
      <c r="P27" t="s">
        <v>1565</v>
      </c>
      <c r="Q27">
        <v>1650404</v>
      </c>
      <c r="R27">
        <v>3013286</v>
      </c>
      <c r="S27">
        <v>4376169</v>
      </c>
      <c r="T27" t="s">
        <v>143</v>
      </c>
      <c r="U27" t="s">
        <v>13</v>
      </c>
      <c r="V27">
        <v>487445</v>
      </c>
      <c r="W27">
        <v>579216</v>
      </c>
      <c r="X27">
        <v>670987</v>
      </c>
      <c r="Z27">
        <v>101259</v>
      </c>
      <c r="AA27">
        <v>122886</v>
      </c>
      <c r="AB27">
        <v>144513</v>
      </c>
      <c r="AC27" t="s">
        <v>144</v>
      </c>
      <c r="AD27" t="s">
        <v>145</v>
      </c>
      <c r="AE27" t="s">
        <v>145</v>
      </c>
      <c r="AF27">
        <v>35058</v>
      </c>
      <c r="AH27">
        <v>43133</v>
      </c>
      <c r="AI27">
        <f t="shared" si="0"/>
        <v>43133</v>
      </c>
      <c r="AJ27" t="e">
        <f>AI27/#REF!</f>
        <v>#REF!</v>
      </c>
      <c r="AK27" t="e">
        <f>AI27/#REF!+AK26</f>
        <v>#REF!</v>
      </c>
      <c r="AL27">
        <v>7449</v>
      </c>
      <c r="AM27">
        <v>37</v>
      </c>
      <c r="AP27">
        <v>0.21299999999999999</v>
      </c>
      <c r="AQ27">
        <v>0.28399999999999997</v>
      </c>
      <c r="AR27">
        <v>0.35499999999999998</v>
      </c>
      <c r="AS27" t="s">
        <v>146</v>
      </c>
      <c r="AT27" t="s">
        <v>1539</v>
      </c>
      <c r="AY27">
        <v>0.39</v>
      </c>
      <c r="AZ27">
        <v>0.28000000000000003</v>
      </c>
      <c r="BA27">
        <v>94000</v>
      </c>
      <c r="BB27">
        <v>132000</v>
      </c>
      <c r="BC27">
        <v>0.19</v>
      </c>
      <c r="BD27">
        <v>132000</v>
      </c>
      <c r="BG27">
        <v>0</v>
      </c>
      <c r="BI27" s="1">
        <v>43192</v>
      </c>
      <c r="BP27" t="s">
        <v>148</v>
      </c>
      <c r="BT27" t="s">
        <v>1635</v>
      </c>
      <c r="BU27">
        <v>1474</v>
      </c>
      <c r="BV27">
        <v>169262</v>
      </c>
      <c r="BW27">
        <v>857406</v>
      </c>
      <c r="BX27">
        <v>1041027</v>
      </c>
      <c r="BY27" t="s">
        <v>144</v>
      </c>
      <c r="BZ27" t="s">
        <v>145</v>
      </c>
      <c r="CB27" t="e">
        <f t="shared" si="1"/>
        <v>#DIV/0!</v>
      </c>
      <c r="CE27">
        <v>0.03</v>
      </c>
      <c r="CF27" t="s">
        <v>146</v>
      </c>
    </row>
    <row r="28" spans="1:89" x14ac:dyDescent="0.25">
      <c r="A28">
        <v>8235</v>
      </c>
      <c r="B28">
        <v>2017</v>
      </c>
      <c r="C28" t="s">
        <v>213</v>
      </c>
      <c r="D28" t="s">
        <v>2117</v>
      </c>
      <c r="E28" t="str">
        <f>IFERROR(VLOOKUP(C28,final_selection_acc_ICES_ind!$C$2:$D$155,2,FALSE),"no")</f>
        <v>x</v>
      </c>
      <c r="F28" t="str">
        <f>VLOOKUP(Tabelle2[[#This Row],[FishStock]],Tabelle3[[#All],[FishStock]:[check]],2,FALSE)</f>
        <v>y</v>
      </c>
      <c r="G28">
        <f>VLOOKUP(Tabelle2[[#This Row],[AssessmentKey]],'Export total 2018'!$A$2:$G$10000,2,FALSE)</f>
        <v>2017</v>
      </c>
      <c r="H28">
        <v>1444</v>
      </c>
      <c r="I28">
        <v>169248</v>
      </c>
      <c r="J28" t="s">
        <v>138</v>
      </c>
      <c r="K28">
        <v>2016</v>
      </c>
      <c r="L28" t="s">
        <v>214</v>
      </c>
      <c r="M28" t="s">
        <v>215</v>
      </c>
      <c r="N28" t="s">
        <v>141</v>
      </c>
      <c r="P28" t="s">
        <v>1567</v>
      </c>
      <c r="Q28">
        <v>180616138</v>
      </c>
      <c r="R28">
        <v>829176958</v>
      </c>
      <c r="S28">
        <v>3806605751</v>
      </c>
      <c r="T28" t="s">
        <v>143</v>
      </c>
      <c r="U28" t="s">
        <v>13</v>
      </c>
      <c r="Z28">
        <v>138712</v>
      </c>
      <c r="AA28">
        <v>221550</v>
      </c>
      <c r="AB28">
        <v>353858</v>
      </c>
      <c r="AC28" t="s">
        <v>144</v>
      </c>
      <c r="AD28" t="s">
        <v>145</v>
      </c>
      <c r="AE28" t="s">
        <v>145</v>
      </c>
      <c r="AH28">
        <v>42809</v>
      </c>
      <c r="AI28">
        <f t="shared" si="0"/>
        <v>42809</v>
      </c>
      <c r="AJ28" t="e">
        <f>AI28/#REF!</f>
        <v>#REF!</v>
      </c>
      <c r="AK28" t="e">
        <f>AI28/#REF!+AK27</f>
        <v>#REF!</v>
      </c>
      <c r="AP28">
        <v>0.113</v>
      </c>
      <c r="AQ28">
        <v>0.157</v>
      </c>
      <c r="AR28">
        <v>0.20200000000000001</v>
      </c>
      <c r="AS28" t="s">
        <v>146</v>
      </c>
      <c r="AT28" t="s">
        <v>1499</v>
      </c>
      <c r="BA28">
        <v>80000</v>
      </c>
      <c r="BB28">
        <v>129000</v>
      </c>
      <c r="BG28">
        <v>0</v>
      </c>
      <c r="BI28" s="1">
        <v>43132</v>
      </c>
      <c r="BP28" t="s">
        <v>148</v>
      </c>
      <c r="BT28" t="s">
        <v>1588</v>
      </c>
      <c r="BU28">
        <v>1467</v>
      </c>
      <c r="BV28">
        <v>169177</v>
      </c>
      <c r="BW28">
        <v>1.633</v>
      </c>
      <c r="BX28">
        <v>2.15</v>
      </c>
      <c r="BY28" t="s">
        <v>334</v>
      </c>
      <c r="CA28">
        <v>0.3</v>
      </c>
      <c r="CB28">
        <f t="shared" si="1"/>
        <v>4.3</v>
      </c>
      <c r="CD28">
        <v>0.5</v>
      </c>
      <c r="CE28">
        <v>0.1004</v>
      </c>
      <c r="CF28" t="s">
        <v>241</v>
      </c>
      <c r="CI28">
        <v>1.7</v>
      </c>
      <c r="CK28">
        <v>1</v>
      </c>
    </row>
    <row r="29" spans="1:89" s="10" customFormat="1" x14ac:dyDescent="0.25">
      <c r="A29">
        <v>9051</v>
      </c>
      <c r="B29">
        <v>2017</v>
      </c>
      <c r="C29" t="s">
        <v>900</v>
      </c>
      <c r="D29" t="s">
        <v>2117</v>
      </c>
      <c r="E29" t="str">
        <f>IFERROR(VLOOKUP(C29,final_selection_acc_ICES_ind!$C$2:$D$155,2,FALSE),"no")</f>
        <v>x</v>
      </c>
      <c r="F29" t="str">
        <f>VLOOKUP(Tabelle2[[#This Row],[FishStock]],Tabelle3[[#All],[FishStock]:[check]],2,FALSE)</f>
        <v>y</v>
      </c>
      <c r="G29">
        <f>VLOOKUP(Tabelle2[[#This Row],[AssessmentKey]],'Export total 2018'!$A$2:$G$10000,2,FALSE)</f>
        <v>2017</v>
      </c>
      <c r="H29">
        <v>1373</v>
      </c>
      <c r="I29">
        <v>169129</v>
      </c>
      <c r="J29" t="s">
        <v>138</v>
      </c>
      <c r="K29">
        <v>2016</v>
      </c>
      <c r="L29" t="s">
        <v>901</v>
      </c>
      <c r="M29" t="s">
        <v>698</v>
      </c>
      <c r="N29" t="s">
        <v>902</v>
      </c>
      <c r="O29"/>
      <c r="P29" t="s">
        <v>1583</v>
      </c>
      <c r="Q29"/>
      <c r="R29">
        <v>3757649</v>
      </c>
      <c r="S29"/>
      <c r="T29" t="s">
        <v>143</v>
      </c>
      <c r="U29" t="s">
        <v>13</v>
      </c>
      <c r="V29"/>
      <c r="W29"/>
      <c r="X29"/>
      <c r="Y29"/>
      <c r="Z29">
        <v>187691.9</v>
      </c>
      <c r="AA29">
        <v>487949.5</v>
      </c>
      <c r="AB29">
        <v>788207</v>
      </c>
      <c r="AC29" t="s">
        <v>144</v>
      </c>
      <c r="AD29" t="s">
        <v>145</v>
      </c>
      <c r="AE29" t="s">
        <v>145</v>
      </c>
      <c r="AF29"/>
      <c r="AG29"/>
      <c r="AH29">
        <v>40730</v>
      </c>
      <c r="AI29">
        <f t="shared" si="0"/>
        <v>40730</v>
      </c>
      <c r="AJ29" t="e">
        <f>AI29/#REF!</f>
        <v>#REF!</v>
      </c>
      <c r="AK29" t="e">
        <f>AI29/#REF!+AK28</f>
        <v>#REF!</v>
      </c>
      <c r="AL29"/>
      <c r="AM29"/>
      <c r="AN29"/>
      <c r="AO29"/>
      <c r="AP29">
        <v>2.883813E-2</v>
      </c>
      <c r="AQ29">
        <v>7.7355480000000004E-2</v>
      </c>
      <c r="AR29">
        <v>0.12587282999999999</v>
      </c>
      <c r="AS29" t="s">
        <v>146</v>
      </c>
      <c r="AT29" t="s">
        <v>1499</v>
      </c>
      <c r="AU29"/>
      <c r="AV29"/>
      <c r="AW29"/>
      <c r="AX29"/>
      <c r="AY29">
        <v>0.19</v>
      </c>
      <c r="AZ29">
        <v>0.11</v>
      </c>
      <c r="BA29">
        <v>103000</v>
      </c>
      <c r="BB29">
        <v>181000</v>
      </c>
      <c r="BC29">
        <v>0.11</v>
      </c>
      <c r="BD29">
        <v>181000</v>
      </c>
      <c r="BE29"/>
      <c r="BF29"/>
      <c r="BG29">
        <v>0</v>
      </c>
      <c r="BH29"/>
      <c r="BI29" s="1">
        <v>43375</v>
      </c>
      <c r="BJ29"/>
      <c r="BK29"/>
      <c r="BL29"/>
      <c r="BM29"/>
      <c r="BN29"/>
      <c r="BO29"/>
      <c r="BP29" t="s">
        <v>148</v>
      </c>
      <c r="BT29" s="10" t="s">
        <v>1414</v>
      </c>
      <c r="BU29" s="10">
        <v>1437</v>
      </c>
      <c r="BV29" s="10">
        <v>169239</v>
      </c>
      <c r="BW29" s="10">
        <v>56022</v>
      </c>
      <c r="BX29" s="10">
        <v>73550</v>
      </c>
      <c r="BY29" s="10" t="s">
        <v>144</v>
      </c>
      <c r="BZ29" s="10" t="s">
        <v>145</v>
      </c>
      <c r="CA29" s="10">
        <v>29571</v>
      </c>
      <c r="CB29">
        <f t="shared" si="1"/>
        <v>1.7765700483091786</v>
      </c>
      <c r="CC29" s="10">
        <v>41400</v>
      </c>
      <c r="CD29" s="10">
        <v>41400</v>
      </c>
      <c r="CE29" s="10">
        <v>0.42</v>
      </c>
      <c r="CF29" s="10" t="s">
        <v>146</v>
      </c>
      <c r="CI29" s="10">
        <v>0.7</v>
      </c>
      <c r="CJ29" s="10">
        <v>0.52</v>
      </c>
      <c r="CK29" s="10">
        <v>0.3</v>
      </c>
    </row>
    <row r="30" spans="1:89" x14ac:dyDescent="0.25">
      <c r="A30">
        <v>8972</v>
      </c>
      <c r="B30">
        <v>2017</v>
      </c>
      <c r="C30" t="s">
        <v>250</v>
      </c>
      <c r="D30" t="s">
        <v>2117</v>
      </c>
      <c r="E30" t="str">
        <f>IFERROR(VLOOKUP(C30,final_selection_acc_ICES_ind!$C$2:$D$155,2,FALSE),"no")</f>
        <v>x</v>
      </c>
      <c r="F30" t="str">
        <f>VLOOKUP(Tabelle2[[#This Row],[FishStock]],Tabelle3[[#All],[FishStock]:[check]],2,FALSE)</f>
        <v>y</v>
      </c>
      <c r="G30">
        <f>VLOOKUP(Tabelle2[[#This Row],[AssessmentKey]],'Export total 2018'!$A$2:$G$10000,2,FALSE)</f>
        <v>2017</v>
      </c>
      <c r="H30">
        <v>1348</v>
      </c>
      <c r="I30">
        <v>169112</v>
      </c>
      <c r="J30" t="s">
        <v>138</v>
      </c>
      <c r="K30">
        <v>2016</v>
      </c>
      <c r="L30" t="s">
        <v>251</v>
      </c>
      <c r="M30" t="s">
        <v>252</v>
      </c>
      <c r="N30" t="s">
        <v>253</v>
      </c>
      <c r="P30" t="s">
        <v>1560</v>
      </c>
      <c r="R30">
        <v>100236</v>
      </c>
      <c r="T30" t="s">
        <v>143</v>
      </c>
      <c r="U30" t="s">
        <v>13</v>
      </c>
      <c r="W30">
        <v>111606</v>
      </c>
      <c r="AA30">
        <v>77009.7</v>
      </c>
      <c r="AC30" t="s">
        <v>144</v>
      </c>
      <c r="AD30" t="s">
        <v>145</v>
      </c>
      <c r="AE30" t="s">
        <v>145</v>
      </c>
      <c r="AF30">
        <v>38109.300000000003</v>
      </c>
      <c r="AH30">
        <v>38109.300000000003</v>
      </c>
      <c r="AI30">
        <f t="shared" si="0"/>
        <v>38109.300000000003</v>
      </c>
      <c r="AJ30" t="e">
        <f>AI30/#REF!</f>
        <v>#REF!</v>
      </c>
      <c r="AK30" t="e">
        <f>AI30/#REF!+AK29</f>
        <v>#REF!</v>
      </c>
      <c r="AL30">
        <v>0</v>
      </c>
      <c r="AQ30">
        <v>0.37178899999999998</v>
      </c>
      <c r="AS30" t="s">
        <v>146</v>
      </c>
      <c r="AT30" t="s">
        <v>1499</v>
      </c>
      <c r="BA30">
        <v>45000</v>
      </c>
      <c r="BB30">
        <v>59000</v>
      </c>
      <c r="BG30">
        <v>2</v>
      </c>
      <c r="BI30" s="1">
        <v>43285</v>
      </c>
      <c r="BP30" t="s">
        <v>148</v>
      </c>
      <c r="BT30" t="s">
        <v>321</v>
      </c>
      <c r="BU30">
        <v>1322</v>
      </c>
      <c r="BV30">
        <v>169076</v>
      </c>
      <c r="BW30">
        <v>178.80957160262699</v>
      </c>
      <c r="BY30" t="s">
        <v>1551</v>
      </c>
      <c r="BZ30" t="s">
        <v>1552</v>
      </c>
      <c r="CB30" t="e">
        <f t="shared" si="1"/>
        <v>#DIV/0!</v>
      </c>
      <c r="CE30">
        <v>0.21057999999999999</v>
      </c>
      <c r="CF30" t="s">
        <v>1553</v>
      </c>
    </row>
    <row r="31" spans="1:89" x14ac:dyDescent="0.25">
      <c r="A31">
        <v>8948</v>
      </c>
      <c r="B31">
        <v>2017</v>
      </c>
      <c r="C31" t="s">
        <v>321</v>
      </c>
      <c r="D31" t="s">
        <v>2117</v>
      </c>
      <c r="E31" t="str">
        <f>IFERROR(VLOOKUP(C31,final_selection_acc_ICES_ind!$C$2:$D$155,2,FALSE),"no")</f>
        <v>no</v>
      </c>
      <c r="F31" t="str">
        <f>VLOOKUP(Tabelle2[[#This Row],[FishStock]],Tabelle3[[#All],[FishStock]:[check]],2,FALSE)</f>
        <v>y</v>
      </c>
      <c r="G31">
        <f>VLOOKUP(Tabelle2[[#This Row],[AssessmentKey]],'Export total 2018'!$A$2:$G$10000,2,FALSE)</f>
        <v>2017</v>
      </c>
      <c r="H31">
        <v>1322</v>
      </c>
      <c r="I31">
        <v>169076</v>
      </c>
      <c r="J31" t="s">
        <v>138</v>
      </c>
      <c r="K31">
        <v>2016</v>
      </c>
      <c r="L31" t="s">
        <v>1548</v>
      </c>
      <c r="M31" t="s">
        <v>323</v>
      </c>
      <c r="N31" t="s">
        <v>324</v>
      </c>
      <c r="P31" t="s">
        <v>1549</v>
      </c>
      <c r="R31">
        <v>255.79804778041401</v>
      </c>
      <c r="T31" t="s">
        <v>1550</v>
      </c>
      <c r="U31" t="s">
        <v>973</v>
      </c>
      <c r="AA31">
        <v>178.80957160262699</v>
      </c>
      <c r="AC31" t="s">
        <v>1551</v>
      </c>
      <c r="AD31" t="s">
        <v>1552</v>
      </c>
      <c r="AE31" t="s">
        <v>145</v>
      </c>
      <c r="AF31">
        <v>29312</v>
      </c>
      <c r="AH31">
        <v>37655</v>
      </c>
      <c r="AI31">
        <f t="shared" si="0"/>
        <v>37655</v>
      </c>
      <c r="AJ31" t="e">
        <f>AI31/#REF!</f>
        <v>#REF!</v>
      </c>
      <c r="AK31" t="e">
        <f>AI31/#REF!+AK30</f>
        <v>#REF!</v>
      </c>
      <c r="AL31">
        <v>3620</v>
      </c>
      <c r="AQ31">
        <v>0.21057999999999999</v>
      </c>
      <c r="AS31" t="s">
        <v>1553</v>
      </c>
      <c r="AT31" t="s">
        <v>1539</v>
      </c>
      <c r="BP31" t="s">
        <v>148</v>
      </c>
      <c r="BT31" t="s">
        <v>844</v>
      </c>
      <c r="BU31">
        <v>1342</v>
      </c>
      <c r="BV31">
        <v>169104</v>
      </c>
      <c r="BW31">
        <v>0.71530000000000005</v>
      </c>
      <c r="BX31">
        <v>0.91</v>
      </c>
      <c r="BY31" t="s">
        <v>334</v>
      </c>
      <c r="BZ31" t="s">
        <v>1539</v>
      </c>
      <c r="CA31">
        <v>0.3</v>
      </c>
      <c r="CB31">
        <f t="shared" si="1"/>
        <v>1.82</v>
      </c>
      <c r="CD31">
        <v>0.5</v>
      </c>
      <c r="CE31">
        <v>1.103</v>
      </c>
      <c r="CF31" t="s">
        <v>241</v>
      </c>
      <c r="CI31">
        <v>1.7</v>
      </c>
      <c r="CK31">
        <v>1</v>
      </c>
    </row>
    <row r="32" spans="1:89" x14ac:dyDescent="0.25">
      <c r="A32">
        <v>8603</v>
      </c>
      <c r="B32">
        <v>2017</v>
      </c>
      <c r="C32" t="s">
        <v>1044</v>
      </c>
      <c r="D32" t="s">
        <v>2117</v>
      </c>
      <c r="E32" t="str">
        <f>IFERROR(VLOOKUP(C32,final_selection_acc_ICES_ind!$C$2:$D$155,2,FALSE),"no")</f>
        <v>x</v>
      </c>
      <c r="F32" t="str">
        <f>VLOOKUP(Tabelle2[[#This Row],[FishStock]],Tabelle3[[#All],[FishStock]:[check]],2,FALSE)</f>
        <v>y</v>
      </c>
      <c r="G32">
        <f>VLOOKUP(Tabelle2[[#This Row],[AssessmentKey]],'Export total 2018'!$A$2:$G$10000,2,FALSE)</f>
        <v>2017</v>
      </c>
      <c r="H32">
        <v>1525</v>
      </c>
      <c r="I32">
        <v>169084</v>
      </c>
      <c r="J32" t="s">
        <v>138</v>
      </c>
      <c r="K32">
        <v>2016</v>
      </c>
      <c r="L32" t="s">
        <v>1045</v>
      </c>
      <c r="M32">
        <v>21.1</v>
      </c>
      <c r="N32" t="s">
        <v>324</v>
      </c>
      <c r="P32" t="s">
        <v>1638</v>
      </c>
      <c r="AA32">
        <v>352</v>
      </c>
      <c r="AC32" t="s">
        <v>1551</v>
      </c>
      <c r="AD32" t="s">
        <v>1539</v>
      </c>
      <c r="AE32" t="s">
        <v>145</v>
      </c>
      <c r="AF32">
        <v>34204</v>
      </c>
      <c r="AH32">
        <v>34204</v>
      </c>
      <c r="AI32">
        <f t="shared" si="0"/>
        <v>34204</v>
      </c>
      <c r="AJ32" t="e">
        <f>AI32/#REF!</f>
        <v>#REF!</v>
      </c>
      <c r="AK32" t="e">
        <f>AI32/#REF!+AK31</f>
        <v>#REF!</v>
      </c>
      <c r="BP32" t="s">
        <v>148</v>
      </c>
      <c r="BT32" t="s">
        <v>1599</v>
      </c>
      <c r="BU32">
        <v>1341</v>
      </c>
      <c r="BV32">
        <v>169103</v>
      </c>
      <c r="BW32">
        <v>665655.45878105995</v>
      </c>
      <c r="BY32" t="s">
        <v>1551</v>
      </c>
      <c r="BZ32" t="s">
        <v>145</v>
      </c>
      <c r="CB32" t="e">
        <f t="shared" si="1"/>
        <v>#DIV/0!</v>
      </c>
      <c r="CC32">
        <v>500000</v>
      </c>
      <c r="CE32">
        <v>3.7447300000000003E-2</v>
      </c>
      <c r="CF32" t="s">
        <v>1523</v>
      </c>
    </row>
    <row r="33" spans="1:89" x14ac:dyDescent="0.25">
      <c r="A33">
        <v>8437</v>
      </c>
      <c r="B33">
        <v>2017</v>
      </c>
      <c r="C33" t="s">
        <v>1635</v>
      </c>
      <c r="D33" t="s">
        <v>2117</v>
      </c>
      <c r="E33" t="str">
        <f>IFERROR(VLOOKUP(C33,final_selection_acc_ICES_ind!$C$2:$D$155,2,FALSE),"no")</f>
        <v>x</v>
      </c>
      <c r="F33" t="str">
        <f>VLOOKUP(Tabelle2[[#This Row],[FishStock]],Tabelle3[[#All],[FishStock]:[check]],2,FALSE)</f>
        <v>y</v>
      </c>
      <c r="G33">
        <f>VLOOKUP(Tabelle2[[#This Row],[AssessmentKey]],'Export total 2018'!$A$2:$G$10000,2,FALSE)</f>
        <v>2017</v>
      </c>
      <c r="H33">
        <v>1474</v>
      </c>
      <c r="I33">
        <v>169262</v>
      </c>
      <c r="J33" t="s">
        <v>138</v>
      </c>
      <c r="K33">
        <v>2016</v>
      </c>
      <c r="L33" t="s">
        <v>1636</v>
      </c>
      <c r="M33" t="s">
        <v>734</v>
      </c>
      <c r="N33" t="s">
        <v>1489</v>
      </c>
      <c r="P33" t="s">
        <v>1637</v>
      </c>
      <c r="Q33">
        <v>53284.17</v>
      </c>
      <c r="R33">
        <v>177776.655</v>
      </c>
      <c r="S33">
        <v>593131.85800000001</v>
      </c>
      <c r="T33" t="s">
        <v>143</v>
      </c>
      <c r="U33" t="s">
        <v>13</v>
      </c>
      <c r="W33">
        <v>1262583</v>
      </c>
      <c r="Z33">
        <v>706173</v>
      </c>
      <c r="AA33">
        <v>857406</v>
      </c>
      <c r="AB33">
        <v>1041027</v>
      </c>
      <c r="AC33" t="s">
        <v>144</v>
      </c>
      <c r="AD33" t="s">
        <v>145</v>
      </c>
      <c r="AE33" t="s">
        <v>145</v>
      </c>
      <c r="AF33">
        <v>33979</v>
      </c>
      <c r="AI33">
        <f t="shared" si="0"/>
        <v>33979</v>
      </c>
      <c r="AJ33" t="e">
        <f>AI33/#REF!</f>
        <v>#REF!</v>
      </c>
      <c r="AK33" t="e">
        <f>AI33/#REF!+AK32</f>
        <v>#REF!</v>
      </c>
      <c r="AQ33">
        <v>0.03</v>
      </c>
      <c r="AS33" t="s">
        <v>146</v>
      </c>
      <c r="AT33" t="s">
        <v>1499</v>
      </c>
      <c r="BG33">
        <v>2</v>
      </c>
      <c r="BI33" s="4">
        <v>43435</v>
      </c>
      <c r="BP33" t="s">
        <v>148</v>
      </c>
      <c r="BT33" t="s">
        <v>1464</v>
      </c>
      <c r="BU33">
        <v>1469</v>
      </c>
      <c r="BV33">
        <v>169255</v>
      </c>
      <c r="BW33">
        <v>136611</v>
      </c>
      <c r="BX33">
        <v>179227.2</v>
      </c>
      <c r="BY33" t="s">
        <v>144</v>
      </c>
      <c r="BZ33" t="s">
        <v>145</v>
      </c>
      <c r="CA33">
        <v>337448</v>
      </c>
      <c r="CB33">
        <f t="shared" si="1"/>
        <v>0.40155669223065393</v>
      </c>
      <c r="CC33">
        <v>446331</v>
      </c>
      <c r="CD33">
        <v>446331</v>
      </c>
      <c r="CE33">
        <v>0.20426046075000001</v>
      </c>
      <c r="CF33" t="s">
        <v>146</v>
      </c>
      <c r="CI33">
        <v>0.25</v>
      </c>
      <c r="CJ33">
        <v>0.19</v>
      </c>
      <c r="CK33">
        <v>0.12</v>
      </c>
    </row>
    <row r="34" spans="1:89" x14ac:dyDescent="0.25">
      <c r="A34">
        <v>9245</v>
      </c>
      <c r="B34">
        <v>2017</v>
      </c>
      <c r="C34" t="s">
        <v>837</v>
      </c>
      <c r="D34" t="s">
        <v>2117</v>
      </c>
      <c r="E34" t="str">
        <f>IFERROR(VLOOKUP(C34,final_selection_acc_ICES_ind!$C$2:$D$155,2,FALSE),"no")</f>
        <v>x</v>
      </c>
      <c r="F34" t="str">
        <f>VLOOKUP(Tabelle2[[#This Row],[FishStock]],Tabelle3[[#All],[FishStock]:[check]],2,FALSE)</f>
        <v>y</v>
      </c>
      <c r="G34">
        <f>VLOOKUP(Tabelle2[[#This Row],[AssessmentKey]],'Export total 2018'!$A$2:$G$10000,2,FALSE)</f>
        <v>2017</v>
      </c>
      <c r="H34">
        <v>1507</v>
      </c>
      <c r="I34">
        <v>169302</v>
      </c>
      <c r="J34" t="s">
        <v>138</v>
      </c>
      <c r="K34">
        <v>2016</v>
      </c>
      <c r="L34" t="s">
        <v>1581</v>
      </c>
      <c r="M34" t="s">
        <v>839</v>
      </c>
      <c r="N34" t="s">
        <v>467</v>
      </c>
      <c r="P34" t="s">
        <v>1582</v>
      </c>
      <c r="R34">
        <v>1991084</v>
      </c>
      <c r="T34" t="s">
        <v>143</v>
      </c>
      <c r="U34" t="s">
        <v>13</v>
      </c>
      <c r="W34">
        <v>540573</v>
      </c>
      <c r="AA34">
        <v>296870</v>
      </c>
      <c r="AC34" t="s">
        <v>144</v>
      </c>
      <c r="AD34" t="s">
        <v>145</v>
      </c>
      <c r="AE34" t="s">
        <v>145</v>
      </c>
      <c r="AF34">
        <v>15854</v>
      </c>
      <c r="AH34">
        <v>33759</v>
      </c>
      <c r="AI34">
        <f t="shared" si="0"/>
        <v>33759</v>
      </c>
      <c r="AJ34" t="e">
        <f>AI34/#REF!</f>
        <v>#REF!</v>
      </c>
      <c r="AK34" t="e">
        <f>AI34/#REF!+AK33</f>
        <v>#REF!</v>
      </c>
      <c r="AL34">
        <v>12572</v>
      </c>
      <c r="AM34">
        <v>4701</v>
      </c>
      <c r="AQ34">
        <v>0.24399999999999999</v>
      </c>
      <c r="AS34" t="s">
        <v>146</v>
      </c>
      <c r="AT34" t="s">
        <v>1539</v>
      </c>
      <c r="AY34">
        <v>0.39</v>
      </c>
      <c r="AZ34">
        <v>0.28000000000000003</v>
      </c>
      <c r="BA34">
        <v>172741</v>
      </c>
      <c r="BB34">
        <v>241837</v>
      </c>
      <c r="BC34">
        <v>0.15</v>
      </c>
      <c r="BD34">
        <v>241837</v>
      </c>
      <c r="BG34">
        <v>1</v>
      </c>
      <c r="BI34" s="1">
        <v>43253</v>
      </c>
      <c r="BP34" t="s">
        <v>148</v>
      </c>
      <c r="BT34" t="s">
        <v>1420</v>
      </c>
      <c r="BU34">
        <v>1363</v>
      </c>
      <c r="BV34">
        <v>169051</v>
      </c>
      <c r="BW34">
        <v>103546</v>
      </c>
      <c r="BX34">
        <v>135333</v>
      </c>
      <c r="BY34" t="s">
        <v>144</v>
      </c>
      <c r="BZ34" t="s">
        <v>145</v>
      </c>
      <c r="CA34">
        <v>21000</v>
      </c>
      <c r="CB34" t="e">
        <f t="shared" si="1"/>
        <v>#DIV/0!</v>
      </c>
      <c r="CE34">
        <v>0.187</v>
      </c>
      <c r="CF34" t="s">
        <v>1523</v>
      </c>
    </row>
    <row r="35" spans="1:89" s="6" customFormat="1" x14ac:dyDescent="0.25">
      <c r="A35" s="6">
        <v>9160</v>
      </c>
      <c r="B35" s="6">
        <v>2017</v>
      </c>
      <c r="C35" s="6" t="s">
        <v>1588</v>
      </c>
      <c r="D35" t="s">
        <v>2117</v>
      </c>
      <c r="E35" t="str">
        <f>IFERROR(VLOOKUP(C35,final_selection_acc_ICES_ind!$C$2:$D$155,2,FALSE),"no")</f>
        <v>x</v>
      </c>
      <c r="F35" t="str">
        <f>VLOOKUP(Tabelle2[[#This Row],[FishStock]],Tabelle3[[#All],[FishStock]:[check]],2,FALSE)</f>
        <v>y</v>
      </c>
      <c r="G35">
        <f>VLOOKUP(Tabelle2[[#This Row],[AssessmentKey]],'Export total 2018'!$A$2:$G$10000,2,FALSE)</f>
        <v>2017</v>
      </c>
      <c r="H35" s="6">
        <v>1467</v>
      </c>
      <c r="I35" s="6">
        <v>169177</v>
      </c>
      <c r="J35" s="6" t="s">
        <v>138</v>
      </c>
      <c r="K35" s="6">
        <v>2016</v>
      </c>
      <c r="L35" s="6" t="s">
        <v>1589</v>
      </c>
      <c r="M35" s="6" t="s">
        <v>734</v>
      </c>
      <c r="N35" s="6" t="s">
        <v>239</v>
      </c>
      <c r="P35" s="6" t="s">
        <v>1590</v>
      </c>
      <c r="Z35" s="6">
        <v>1.0069999999999999</v>
      </c>
      <c r="AA35" s="6">
        <v>1.633</v>
      </c>
      <c r="AB35" s="6">
        <v>2.15</v>
      </c>
      <c r="AC35" s="6" t="s">
        <v>334</v>
      </c>
      <c r="AE35" s="6" t="s">
        <v>145</v>
      </c>
      <c r="AF35" s="6">
        <v>32116</v>
      </c>
      <c r="AH35" s="6">
        <v>32116</v>
      </c>
      <c r="AI35" s="6">
        <f t="shared" si="0"/>
        <v>32116</v>
      </c>
      <c r="AJ35" s="6" t="e">
        <f>AI35/#REF!</f>
        <v>#REF!</v>
      </c>
      <c r="AK35" s="6" t="e">
        <f>AI35/#REF!+AK34</f>
        <v>#REF!</v>
      </c>
      <c r="AP35" s="6">
        <v>3.0339999999999999E-2</v>
      </c>
      <c r="AQ35" s="6">
        <v>0.1004</v>
      </c>
      <c r="AR35" s="6">
        <v>0.64139999999999997</v>
      </c>
      <c r="AS35" s="6" t="s">
        <v>241</v>
      </c>
      <c r="AY35" s="6">
        <v>1.7</v>
      </c>
      <c r="BA35" s="6">
        <v>0.3</v>
      </c>
      <c r="BC35" s="6">
        <v>1</v>
      </c>
      <c r="BD35" s="6">
        <v>0.5</v>
      </c>
      <c r="BP35" s="6" t="s">
        <v>148</v>
      </c>
      <c r="BT35" s="6" t="s">
        <v>1330</v>
      </c>
      <c r="BU35" s="6">
        <v>1365</v>
      </c>
      <c r="BV35" s="6">
        <v>169054</v>
      </c>
      <c r="BW35" s="6">
        <v>77946</v>
      </c>
      <c r="BX35" s="6">
        <v>89060</v>
      </c>
      <c r="BY35" s="6" t="s">
        <v>1551</v>
      </c>
      <c r="BZ35" s="6" t="s">
        <v>145</v>
      </c>
      <c r="CB35" s="6" t="e">
        <f t="shared" si="1"/>
        <v>#DIV/0!</v>
      </c>
      <c r="CE35" s="6">
        <v>0.91</v>
      </c>
      <c r="CF35" s="6" t="s">
        <v>1523</v>
      </c>
    </row>
    <row r="36" spans="1:89" x14ac:dyDescent="0.25">
      <c r="A36">
        <v>8607</v>
      </c>
      <c r="B36">
        <v>2017</v>
      </c>
      <c r="C36" t="s">
        <v>264</v>
      </c>
      <c r="D36" t="s">
        <v>2117</v>
      </c>
      <c r="E36" t="str">
        <f>IFERROR(VLOOKUP(C36,final_selection_acc_ICES_ind!$C$2:$D$155,2,FALSE),"no")</f>
        <v>x</v>
      </c>
      <c r="F36" t="str">
        <f>VLOOKUP(Tabelle2[[#This Row],[FishStock]],Tabelle3[[#All],[FishStock]:[check]],2,FALSE)</f>
        <v>y</v>
      </c>
      <c r="G36">
        <f>VLOOKUP(Tabelle2[[#This Row],[AssessmentKey]],'Export total 2018'!$A$2:$G$10000,2,FALSE)</f>
        <v>2017</v>
      </c>
      <c r="H36">
        <v>1369</v>
      </c>
      <c r="I36">
        <v>169124</v>
      </c>
      <c r="J36" t="s">
        <v>138</v>
      </c>
      <c r="K36">
        <v>2016</v>
      </c>
      <c r="L36" t="s">
        <v>265</v>
      </c>
      <c r="M36" t="s">
        <v>266</v>
      </c>
      <c r="N36" t="s">
        <v>267</v>
      </c>
      <c r="P36" t="s">
        <v>1579</v>
      </c>
      <c r="R36">
        <v>3539800</v>
      </c>
      <c r="T36" t="s">
        <v>143</v>
      </c>
      <c r="U36" t="s">
        <v>13</v>
      </c>
      <c r="W36">
        <v>131542</v>
      </c>
      <c r="AA36">
        <v>86654</v>
      </c>
      <c r="AC36" t="s">
        <v>144</v>
      </c>
      <c r="AD36" t="s">
        <v>145</v>
      </c>
      <c r="AE36" t="s">
        <v>145</v>
      </c>
      <c r="AH36">
        <v>30865</v>
      </c>
      <c r="AI36">
        <f t="shared" si="0"/>
        <v>30865</v>
      </c>
      <c r="AJ36" t="e">
        <f>AI36/#REF!</f>
        <v>#REF!</v>
      </c>
      <c r="AK36" t="e">
        <f>AI36/#REF!+AK35</f>
        <v>#REF!</v>
      </c>
      <c r="AQ36">
        <v>0.39979999999999999</v>
      </c>
      <c r="AS36" t="s">
        <v>146</v>
      </c>
      <c r="AT36" t="s">
        <v>1499</v>
      </c>
      <c r="AY36">
        <v>0.88</v>
      </c>
      <c r="AZ36">
        <v>0.63</v>
      </c>
      <c r="BA36">
        <v>40800</v>
      </c>
      <c r="BB36">
        <v>57100</v>
      </c>
      <c r="BC36">
        <v>0.32</v>
      </c>
      <c r="BD36">
        <v>60000</v>
      </c>
      <c r="BG36">
        <v>1</v>
      </c>
      <c r="BI36" s="1">
        <v>43284</v>
      </c>
      <c r="BP36" t="s">
        <v>148</v>
      </c>
      <c r="BT36" t="s">
        <v>1688</v>
      </c>
      <c r="BU36">
        <v>1582</v>
      </c>
      <c r="BV36">
        <v>194229</v>
      </c>
      <c r="BW36">
        <v>112874</v>
      </c>
      <c r="BY36" t="s">
        <v>1551</v>
      </c>
      <c r="BZ36" t="s">
        <v>145</v>
      </c>
      <c r="CB36" t="e">
        <f t="shared" si="1"/>
        <v>#DIV/0!</v>
      </c>
    </row>
    <row r="37" spans="1:89" x14ac:dyDescent="0.25">
      <c r="A37">
        <v>9055</v>
      </c>
      <c r="B37">
        <v>2017</v>
      </c>
      <c r="C37" t="s">
        <v>1427</v>
      </c>
      <c r="D37" t="s">
        <v>2117</v>
      </c>
      <c r="E37" t="str">
        <f>IFERROR(VLOOKUP(C37,final_selection_acc_ICES_ind!$C$2:$D$155,2,FALSE),"no")</f>
        <v>no</v>
      </c>
      <c r="F37" t="str">
        <f>VLOOKUP(Tabelle2[[#This Row],[FishStock]],Tabelle3[[#All],[FishStock]:[check]],2,FALSE)</f>
        <v>y</v>
      </c>
      <c r="G37">
        <f>VLOOKUP(Tabelle2[[#This Row],[AssessmentKey]],'Export total 2018'!$A$2:$G$10000,2,FALSE)</f>
        <v>2017</v>
      </c>
      <c r="H37">
        <v>1583</v>
      </c>
      <c r="I37">
        <v>194230</v>
      </c>
      <c r="J37" t="s">
        <v>138</v>
      </c>
      <c r="K37">
        <v>2016</v>
      </c>
      <c r="L37" t="s">
        <v>1574</v>
      </c>
      <c r="M37" t="s">
        <v>1128</v>
      </c>
      <c r="N37" t="s">
        <v>1429</v>
      </c>
      <c r="P37" t="s">
        <v>1575</v>
      </c>
      <c r="R37">
        <v>2.4360290392633099</v>
      </c>
      <c r="T37" t="s">
        <v>1539</v>
      </c>
      <c r="U37" t="s">
        <v>1479</v>
      </c>
      <c r="AA37">
        <v>0.80880536837995998</v>
      </c>
      <c r="AC37" t="s">
        <v>1576</v>
      </c>
      <c r="AD37" t="s">
        <v>1539</v>
      </c>
      <c r="AE37" t="s">
        <v>145</v>
      </c>
      <c r="AH37">
        <v>30181</v>
      </c>
      <c r="AI37">
        <f t="shared" si="0"/>
        <v>30181</v>
      </c>
      <c r="AJ37" t="e">
        <f>AI37/#REF!</f>
        <v>#REF!</v>
      </c>
      <c r="AK37" t="e">
        <f>AI37/#REF!+AK36</f>
        <v>#REF!</v>
      </c>
      <c r="AQ37">
        <v>1.6925858204500599</v>
      </c>
      <c r="AS37" t="s">
        <v>1577</v>
      </c>
      <c r="AT37" t="s">
        <v>1539</v>
      </c>
      <c r="AY37">
        <v>2.1699661695868699</v>
      </c>
      <c r="AZ37">
        <v>1.3509333854043999</v>
      </c>
      <c r="BA37">
        <v>0.49499163323918299</v>
      </c>
      <c r="BB37">
        <v>0.68768736311087697</v>
      </c>
      <c r="BC37">
        <v>1.2567900000000001</v>
      </c>
      <c r="BD37">
        <v>0.68768700000000005</v>
      </c>
      <c r="BG37">
        <v>0</v>
      </c>
      <c r="BI37">
        <v>2</v>
      </c>
      <c r="BJ37">
        <v>5</v>
      </c>
      <c r="BP37" t="s">
        <v>148</v>
      </c>
      <c r="BT37" t="s">
        <v>1605</v>
      </c>
      <c r="BU37">
        <v>1380</v>
      </c>
      <c r="BV37">
        <v>169136</v>
      </c>
      <c r="BW37">
        <v>164.5</v>
      </c>
      <c r="BX37">
        <v>170.7</v>
      </c>
      <c r="BY37" t="s">
        <v>1551</v>
      </c>
      <c r="BZ37" t="s">
        <v>1609</v>
      </c>
      <c r="CB37" t="e">
        <f t="shared" si="1"/>
        <v>#DIV/0!</v>
      </c>
    </row>
    <row r="38" spans="1:89" s="6" customFormat="1" x14ac:dyDescent="0.25">
      <c r="A38" s="6">
        <v>8881</v>
      </c>
      <c r="B38" s="6">
        <v>2017</v>
      </c>
      <c r="C38" s="6" t="s">
        <v>1414</v>
      </c>
      <c r="D38" t="s">
        <v>2117</v>
      </c>
      <c r="E38" t="str">
        <f>IFERROR(VLOOKUP(C38,final_selection_acc_ICES_ind!$C$2:$D$155,2,FALSE),"no")</f>
        <v>no</v>
      </c>
      <c r="F38" t="str">
        <f>VLOOKUP(Tabelle2[[#This Row],[FishStock]],Tabelle3[[#All],[FishStock]:[check]],2,FALSE)</f>
        <v>y</v>
      </c>
      <c r="G38">
        <f>VLOOKUP(Tabelle2[[#This Row],[AssessmentKey]],'Export total 2018'!$A$2:$G$10000,2,FALSE)</f>
        <v>2017</v>
      </c>
      <c r="H38" s="6">
        <v>1437</v>
      </c>
      <c r="I38" s="6">
        <v>169239</v>
      </c>
      <c r="J38" s="6" t="s">
        <v>138</v>
      </c>
      <c r="K38" s="6">
        <v>2016</v>
      </c>
      <c r="L38" s="6" t="s">
        <v>1415</v>
      </c>
      <c r="M38" s="6" t="s">
        <v>534</v>
      </c>
      <c r="N38" s="6" t="s">
        <v>416</v>
      </c>
      <c r="P38" s="6" t="s">
        <v>1570</v>
      </c>
      <c r="Q38" s="6">
        <v>26152</v>
      </c>
      <c r="R38" s="6">
        <v>48906</v>
      </c>
      <c r="S38" s="6">
        <v>91455</v>
      </c>
      <c r="T38" s="6" t="s">
        <v>143</v>
      </c>
      <c r="U38" s="6" t="s">
        <v>13</v>
      </c>
      <c r="V38" s="6">
        <v>123344</v>
      </c>
      <c r="W38" s="6">
        <v>179316</v>
      </c>
      <c r="X38" s="6">
        <v>260688</v>
      </c>
      <c r="Z38" s="6">
        <v>42670</v>
      </c>
      <c r="AA38" s="6">
        <v>56022</v>
      </c>
      <c r="AB38" s="6">
        <v>73550</v>
      </c>
      <c r="AC38" s="6" t="s">
        <v>144</v>
      </c>
      <c r="AD38" s="6" t="s">
        <v>145</v>
      </c>
      <c r="AE38" s="6" t="s">
        <v>145</v>
      </c>
      <c r="AF38" s="6">
        <v>29450</v>
      </c>
      <c r="AH38" s="6">
        <v>29450</v>
      </c>
      <c r="AI38" s="6">
        <f t="shared" si="0"/>
        <v>29450</v>
      </c>
      <c r="AJ38" t="e">
        <f>AI38/#REF!</f>
        <v>#REF!</v>
      </c>
      <c r="AK38" s="6" t="e">
        <f>AI38/#REF!+AK37</f>
        <v>#REF!</v>
      </c>
      <c r="AP38" s="6">
        <v>0.3</v>
      </c>
      <c r="AQ38" s="6">
        <v>0.42</v>
      </c>
      <c r="AR38" s="6">
        <v>0.6</v>
      </c>
      <c r="AS38" s="6" t="s">
        <v>146</v>
      </c>
      <c r="AT38" s="6" t="s">
        <v>1499</v>
      </c>
      <c r="AY38" s="6">
        <v>0.7</v>
      </c>
      <c r="AZ38" s="6">
        <v>0.52</v>
      </c>
      <c r="BA38" s="6">
        <v>29571</v>
      </c>
      <c r="BB38" s="6">
        <v>41400</v>
      </c>
      <c r="BC38" s="6">
        <v>0.3</v>
      </c>
      <c r="BD38" s="6">
        <v>41400</v>
      </c>
      <c r="BG38" s="6">
        <v>3</v>
      </c>
      <c r="BI38" s="7">
        <v>43316</v>
      </c>
      <c r="BP38" s="6" t="s">
        <v>148</v>
      </c>
      <c r="BT38" s="6" t="s">
        <v>1613</v>
      </c>
      <c r="BU38" s="6">
        <v>1555</v>
      </c>
      <c r="BV38" s="6">
        <v>169057</v>
      </c>
      <c r="BW38" s="6">
        <v>571561</v>
      </c>
      <c r="BY38" s="6" t="s">
        <v>1551</v>
      </c>
      <c r="BZ38" s="6" t="s">
        <v>145</v>
      </c>
      <c r="CB38" s="6" t="e">
        <f t="shared" si="1"/>
        <v>#DIV/0!</v>
      </c>
    </row>
    <row r="39" spans="1:89" x14ac:dyDescent="0.25">
      <c r="A39">
        <v>8500</v>
      </c>
      <c r="B39">
        <v>2017</v>
      </c>
      <c r="C39" t="s">
        <v>844</v>
      </c>
      <c r="D39" t="s">
        <v>2117</v>
      </c>
      <c r="E39" t="str">
        <f>IFERROR(VLOOKUP(C39,final_selection_acc_ICES_ind!$C$2:$D$155,2,FALSE),"no")</f>
        <v>x</v>
      </c>
      <c r="F39" t="str">
        <f>VLOOKUP(Tabelle2[[#This Row],[FishStock]],Tabelle3[[#All],[FishStock]:[check]],2,FALSE)</f>
        <v>y</v>
      </c>
      <c r="G39">
        <f>VLOOKUP(Tabelle2[[#This Row],[AssessmentKey]],'Export total 2018'!$A$2:$G$10000,2,FALSE)</f>
        <v>2017</v>
      </c>
      <c r="H39">
        <v>1342</v>
      </c>
      <c r="I39">
        <v>169104</v>
      </c>
      <c r="J39" t="s">
        <v>138</v>
      </c>
      <c r="K39">
        <v>2016</v>
      </c>
      <c r="L39" t="s">
        <v>845</v>
      </c>
      <c r="M39" t="s">
        <v>578</v>
      </c>
      <c r="N39" t="s">
        <v>846</v>
      </c>
      <c r="P39" t="s">
        <v>1578</v>
      </c>
      <c r="Z39">
        <v>0.56840000000000002</v>
      </c>
      <c r="AA39">
        <v>0.71530000000000005</v>
      </c>
      <c r="AB39">
        <v>0.91</v>
      </c>
      <c r="AC39" t="s">
        <v>334</v>
      </c>
      <c r="AD39" t="s">
        <v>1539</v>
      </c>
      <c r="AE39" t="s">
        <v>145</v>
      </c>
      <c r="AF39">
        <v>25397</v>
      </c>
      <c r="AH39">
        <v>25397</v>
      </c>
      <c r="AI39">
        <f t="shared" si="0"/>
        <v>25397</v>
      </c>
      <c r="AJ39" t="e">
        <f>AI39/#REF!</f>
        <v>#REF!</v>
      </c>
      <c r="AK39" t="e">
        <f>AI39/#REF!+AK38</f>
        <v>#REF!</v>
      </c>
      <c r="AP39">
        <v>0.57130000000000003</v>
      </c>
      <c r="AQ39">
        <v>1.103</v>
      </c>
      <c r="AR39">
        <v>2.3239999999999998</v>
      </c>
      <c r="AS39" t="s">
        <v>241</v>
      </c>
      <c r="AT39" t="s">
        <v>1539</v>
      </c>
      <c r="AY39">
        <v>1.7</v>
      </c>
      <c r="BA39">
        <v>0.3</v>
      </c>
      <c r="BC39">
        <v>1</v>
      </c>
      <c r="BD39">
        <v>0.5</v>
      </c>
      <c r="BP39" t="s">
        <v>148</v>
      </c>
      <c r="BT39" t="s">
        <v>1533</v>
      </c>
      <c r="BU39">
        <v>1317</v>
      </c>
      <c r="BV39">
        <v>169066</v>
      </c>
      <c r="BW39">
        <v>1.5834710000000001</v>
      </c>
      <c r="BX39">
        <v>2.742521</v>
      </c>
      <c r="BY39" t="s">
        <v>334</v>
      </c>
      <c r="BZ39" t="s">
        <v>1539</v>
      </c>
      <c r="CB39">
        <f t="shared" si="1"/>
        <v>5.485042</v>
      </c>
      <c r="CD39">
        <v>0.5</v>
      </c>
      <c r="CE39">
        <v>0.60930419099999999</v>
      </c>
      <c r="CF39" t="s">
        <v>241</v>
      </c>
      <c r="CK39">
        <v>1</v>
      </c>
    </row>
    <row r="40" spans="1:89" x14ac:dyDescent="0.25">
      <c r="A40">
        <v>8886</v>
      </c>
      <c r="B40">
        <v>2017</v>
      </c>
      <c r="C40" t="s">
        <v>1599</v>
      </c>
      <c r="D40" t="s">
        <v>2117</v>
      </c>
      <c r="E40" t="str">
        <f>IFERROR(VLOOKUP(C40,final_selection_acc_ICES_ind!$C$2:$D$155,2,FALSE),"no")</f>
        <v>no</v>
      </c>
      <c r="F40" t="str">
        <f>VLOOKUP(Tabelle2[[#This Row],[FishStock]],Tabelle3[[#All],[FishStock]:[check]],2,FALSE)</f>
        <v>y</v>
      </c>
      <c r="G40">
        <f>VLOOKUP(Tabelle2[[#This Row],[AssessmentKey]],'Export total 2018'!$A$2:$G$10000,2,FALSE)</f>
        <v>2017</v>
      </c>
      <c r="H40">
        <v>1341</v>
      </c>
      <c r="I40">
        <v>169103</v>
      </c>
      <c r="J40" t="s">
        <v>138</v>
      </c>
      <c r="K40">
        <v>2016</v>
      </c>
      <c r="L40" t="s">
        <v>1600</v>
      </c>
      <c r="M40" t="s">
        <v>734</v>
      </c>
      <c r="N40" t="s">
        <v>846</v>
      </c>
      <c r="P40" t="s">
        <v>1601</v>
      </c>
      <c r="R40">
        <v>1015.1367</v>
      </c>
      <c r="T40" t="s">
        <v>143</v>
      </c>
      <c r="U40" t="s">
        <v>13</v>
      </c>
      <c r="W40">
        <v>665655.45878105995</v>
      </c>
      <c r="AA40">
        <v>665655.45878105995</v>
      </c>
      <c r="AC40" t="s">
        <v>1551</v>
      </c>
      <c r="AD40" t="s">
        <v>145</v>
      </c>
      <c r="AE40" t="s">
        <v>145</v>
      </c>
      <c r="AF40">
        <v>24927.171200000001</v>
      </c>
      <c r="AI40">
        <f t="shared" si="0"/>
        <v>24927.171200000001</v>
      </c>
      <c r="AJ40" t="e">
        <f>AI40/#REF!</f>
        <v>#REF!</v>
      </c>
      <c r="AK40" t="e">
        <f>AI40/#REF!+AK39</f>
        <v>#REF!</v>
      </c>
      <c r="AQ40">
        <v>3.7447300000000003E-2</v>
      </c>
      <c r="AS40" t="s">
        <v>1523</v>
      </c>
      <c r="AT40" t="s">
        <v>1539</v>
      </c>
      <c r="BB40">
        <v>500000</v>
      </c>
      <c r="BP40" t="s">
        <v>148</v>
      </c>
      <c r="BT40" t="s">
        <v>849</v>
      </c>
      <c r="BU40">
        <v>1556</v>
      </c>
      <c r="BV40">
        <v>169058</v>
      </c>
      <c r="BW40">
        <v>42.070368566628503</v>
      </c>
      <c r="BX40">
        <v>61.384242554757499</v>
      </c>
      <c r="BY40" t="s">
        <v>1551</v>
      </c>
      <c r="BZ40" t="s">
        <v>1552</v>
      </c>
      <c r="CB40" t="e">
        <f t="shared" si="1"/>
        <v>#DIV/0!</v>
      </c>
    </row>
    <row r="41" spans="1:89" x14ac:dyDescent="0.25">
      <c r="A41">
        <v>9188</v>
      </c>
      <c r="B41">
        <v>2017</v>
      </c>
      <c r="C41" t="s">
        <v>1464</v>
      </c>
      <c r="D41" t="s">
        <v>2117</v>
      </c>
      <c r="E41" t="str">
        <f>IFERROR(VLOOKUP(C41,final_selection_acc_ICES_ind!$C$2:$D$155,2,FALSE),"no")</f>
        <v>no</v>
      </c>
      <c r="F41" t="str">
        <f>VLOOKUP(Tabelle2[[#This Row],[FishStock]],Tabelle3[[#All],[FishStock]:[check]],2,FALSE)</f>
        <v>y</v>
      </c>
      <c r="G41">
        <f>VLOOKUP(Tabelle2[[#This Row],[AssessmentKey]],'Export total 2018'!$A$2:$G$10000,2,FALSE)</f>
        <v>2017</v>
      </c>
      <c r="H41">
        <v>1469</v>
      </c>
      <c r="I41">
        <v>169255</v>
      </c>
      <c r="J41" t="s">
        <v>138</v>
      </c>
      <c r="K41">
        <v>2016</v>
      </c>
      <c r="L41" t="s">
        <v>1465</v>
      </c>
      <c r="M41" t="s">
        <v>605</v>
      </c>
      <c r="N41" t="s">
        <v>1429</v>
      </c>
      <c r="P41" t="s">
        <v>1556</v>
      </c>
      <c r="Q41">
        <v>3248306.6815226399</v>
      </c>
      <c r="R41">
        <v>5097110</v>
      </c>
      <c r="S41">
        <v>6945913.3184773503</v>
      </c>
      <c r="T41" t="s">
        <v>143</v>
      </c>
      <c r="U41" t="s">
        <v>13</v>
      </c>
      <c r="V41">
        <v>93994.8</v>
      </c>
      <c r="W41">
        <v>136611</v>
      </c>
      <c r="X41">
        <v>179227.2</v>
      </c>
      <c r="Z41">
        <v>93994.8</v>
      </c>
      <c r="AA41">
        <v>136611</v>
      </c>
      <c r="AB41">
        <v>179227.2</v>
      </c>
      <c r="AC41" t="s">
        <v>144</v>
      </c>
      <c r="AD41" t="s">
        <v>145</v>
      </c>
      <c r="AE41" t="s">
        <v>145</v>
      </c>
      <c r="AF41">
        <v>22704</v>
      </c>
      <c r="AH41">
        <v>22704</v>
      </c>
      <c r="AI41">
        <f t="shared" si="0"/>
        <v>22704</v>
      </c>
      <c r="AJ41" t="e">
        <f>AI41/#REF!</f>
        <v>#REF!</v>
      </c>
      <c r="AK41" t="e">
        <f>AI41/#REF!+AK40</f>
        <v>#REF!</v>
      </c>
      <c r="AL41">
        <v>0</v>
      </c>
      <c r="AP41">
        <v>0.17261499937222599</v>
      </c>
      <c r="AQ41">
        <v>0.20426046075000001</v>
      </c>
      <c r="AR41">
        <v>0.235905922127774</v>
      </c>
      <c r="AS41" t="s">
        <v>146</v>
      </c>
      <c r="AT41" t="s">
        <v>147</v>
      </c>
      <c r="AY41">
        <v>0.25</v>
      </c>
      <c r="AZ41">
        <v>0.19</v>
      </c>
      <c r="BA41">
        <v>337448</v>
      </c>
      <c r="BB41">
        <v>446331</v>
      </c>
      <c r="BC41">
        <v>0.12</v>
      </c>
      <c r="BD41">
        <v>446331</v>
      </c>
      <c r="BG41">
        <v>0</v>
      </c>
      <c r="BI41" s="1">
        <v>43222</v>
      </c>
      <c r="BP41" t="s">
        <v>148</v>
      </c>
      <c r="BT41" t="s">
        <v>684</v>
      </c>
      <c r="BU41">
        <v>1366</v>
      </c>
      <c r="BV41">
        <v>169121</v>
      </c>
      <c r="BW41">
        <v>46048.2</v>
      </c>
      <c r="BX41">
        <v>61814.2</v>
      </c>
      <c r="BY41" t="s">
        <v>144</v>
      </c>
      <c r="BZ41" t="s">
        <v>145</v>
      </c>
      <c r="CA41">
        <v>33000</v>
      </c>
      <c r="CB41">
        <f t="shared" si="1"/>
        <v>1.1447074074074073</v>
      </c>
      <c r="CC41">
        <v>54000</v>
      </c>
      <c r="CD41">
        <v>54000</v>
      </c>
      <c r="CE41">
        <v>0.40512999999999999</v>
      </c>
      <c r="CF41" t="s">
        <v>146</v>
      </c>
      <c r="CI41">
        <v>0.61</v>
      </c>
      <c r="CJ41">
        <v>0.37</v>
      </c>
      <c r="CK41">
        <v>0.26</v>
      </c>
    </row>
    <row r="42" spans="1:89" x14ac:dyDescent="0.25">
      <c r="A42">
        <v>8797</v>
      </c>
      <c r="B42">
        <v>2017</v>
      </c>
      <c r="C42" t="s">
        <v>825</v>
      </c>
      <c r="D42" t="s">
        <v>2117</v>
      </c>
      <c r="E42" t="str">
        <f>IFERROR(VLOOKUP(C42,final_selection_acc_ICES_ind!$C$2:$D$155,2,FALSE),"no")</f>
        <v>x</v>
      </c>
      <c r="F42" t="str">
        <f>VLOOKUP(Tabelle2[[#This Row],[FishStock]],Tabelle3[[#All],[FishStock]:[check]],2,FALSE)</f>
        <v>y</v>
      </c>
      <c r="G42">
        <f>VLOOKUP(Tabelle2[[#This Row],[AssessmentKey]],'Export total 2018'!$A$2:$G$10000,2,FALSE)</f>
        <v>2017</v>
      </c>
      <c r="H42">
        <v>1508</v>
      </c>
      <c r="I42">
        <v>169303</v>
      </c>
      <c r="J42" t="s">
        <v>138</v>
      </c>
      <c r="K42">
        <v>2016</v>
      </c>
      <c r="L42" t="s">
        <v>1620</v>
      </c>
      <c r="M42" t="s">
        <v>657</v>
      </c>
      <c r="N42" t="s">
        <v>467</v>
      </c>
      <c r="P42" t="s">
        <v>1621</v>
      </c>
      <c r="R42">
        <v>749496.7</v>
      </c>
      <c r="T42" t="s">
        <v>143</v>
      </c>
      <c r="U42" t="s">
        <v>13</v>
      </c>
      <c r="AA42">
        <v>66194.61</v>
      </c>
      <c r="AC42" t="s">
        <v>144</v>
      </c>
      <c r="AD42" t="s">
        <v>145</v>
      </c>
      <c r="AE42" t="s">
        <v>145</v>
      </c>
      <c r="AF42">
        <v>15179</v>
      </c>
      <c r="AH42">
        <v>22457</v>
      </c>
      <c r="AI42">
        <f t="shared" si="0"/>
        <v>22457</v>
      </c>
      <c r="AJ42" t="e">
        <f>AI42/#REF!</f>
        <v>#REF!</v>
      </c>
      <c r="AK42" t="e">
        <f>AI42/#REF!+AK41</f>
        <v>#REF!</v>
      </c>
      <c r="AL42">
        <v>7278</v>
      </c>
      <c r="AQ42">
        <v>0.429863</v>
      </c>
      <c r="AS42" t="s">
        <v>146</v>
      </c>
      <c r="AT42" t="s">
        <v>1499</v>
      </c>
      <c r="AY42">
        <v>1.1200000000000001</v>
      </c>
      <c r="AZ42">
        <v>0.8</v>
      </c>
      <c r="BA42">
        <v>25000</v>
      </c>
      <c r="BB42">
        <v>35000</v>
      </c>
      <c r="BC42">
        <v>0.52</v>
      </c>
      <c r="BD42">
        <v>35000</v>
      </c>
      <c r="BG42">
        <v>0</v>
      </c>
      <c r="BI42" s="1">
        <v>43222</v>
      </c>
      <c r="BP42" t="s">
        <v>148</v>
      </c>
      <c r="BT42" t="s">
        <v>837</v>
      </c>
      <c r="BU42">
        <v>1507</v>
      </c>
      <c r="BV42">
        <v>169302</v>
      </c>
      <c r="BW42">
        <v>296870</v>
      </c>
      <c r="BY42" t="s">
        <v>144</v>
      </c>
      <c r="BZ42" t="s">
        <v>145</v>
      </c>
      <c r="CA42">
        <v>172741</v>
      </c>
      <c r="CB42">
        <f t="shared" si="1"/>
        <v>0</v>
      </c>
      <c r="CC42">
        <v>241837</v>
      </c>
      <c r="CD42">
        <v>241837</v>
      </c>
      <c r="CE42">
        <v>0.24399999999999999</v>
      </c>
      <c r="CF42" t="s">
        <v>146</v>
      </c>
      <c r="CI42">
        <v>0.39</v>
      </c>
      <c r="CJ42">
        <v>0.28000000000000003</v>
      </c>
      <c r="CK42">
        <v>0.15</v>
      </c>
    </row>
    <row r="43" spans="1:89" x14ac:dyDescent="0.25">
      <c r="A43">
        <v>9266</v>
      </c>
      <c r="B43">
        <v>2017</v>
      </c>
      <c r="C43" t="s">
        <v>1420</v>
      </c>
      <c r="D43" t="s">
        <v>2117</v>
      </c>
      <c r="E43" t="str">
        <f>IFERROR(VLOOKUP(C43,final_selection_acc_ICES_ind!$C$2:$D$155,2,FALSE),"no")</f>
        <v>no</v>
      </c>
      <c r="F43" t="str">
        <f>VLOOKUP(Tabelle2[[#This Row],[FishStock]],Tabelle3[[#All],[FishStock]:[check]],2,FALSE)</f>
        <v>y</v>
      </c>
      <c r="G43">
        <f>VLOOKUP(Tabelle2[[#This Row],[AssessmentKey]],'Export total 2018'!$A$2:$G$10000,2,FALSE)</f>
        <v>2017</v>
      </c>
      <c r="H43">
        <v>1363</v>
      </c>
      <c r="I43">
        <v>169051</v>
      </c>
      <c r="J43" t="s">
        <v>138</v>
      </c>
      <c r="K43">
        <v>2016</v>
      </c>
      <c r="L43" t="s">
        <v>1421</v>
      </c>
      <c r="M43" t="s">
        <v>1156</v>
      </c>
      <c r="N43" t="s">
        <v>942</v>
      </c>
      <c r="P43" t="s">
        <v>1611</v>
      </c>
      <c r="Q43">
        <v>39837</v>
      </c>
      <c r="R43">
        <v>54170</v>
      </c>
      <c r="S43">
        <v>74611</v>
      </c>
      <c r="T43" t="s">
        <v>145</v>
      </c>
      <c r="U43" t="s">
        <v>13</v>
      </c>
      <c r="Z43">
        <v>78747</v>
      </c>
      <c r="AA43">
        <v>103546</v>
      </c>
      <c r="AB43">
        <v>135333</v>
      </c>
      <c r="AC43" t="s">
        <v>144</v>
      </c>
      <c r="AD43" t="s">
        <v>145</v>
      </c>
      <c r="AE43" t="s">
        <v>145</v>
      </c>
      <c r="AF43">
        <v>20670</v>
      </c>
      <c r="AH43">
        <v>20670</v>
      </c>
      <c r="AI43">
        <f t="shared" si="0"/>
        <v>20670</v>
      </c>
      <c r="AJ43" t="e">
        <f>AI43/#REF!</f>
        <v>#REF!</v>
      </c>
      <c r="AK43" t="e">
        <f>AI43/#REF!+AK42</f>
        <v>#REF!</v>
      </c>
      <c r="AP43">
        <v>0.14299999999999999</v>
      </c>
      <c r="AQ43">
        <v>0.187</v>
      </c>
      <c r="AR43">
        <v>0.246</v>
      </c>
      <c r="AS43" t="s">
        <v>1523</v>
      </c>
      <c r="AT43" t="s">
        <v>1539</v>
      </c>
      <c r="BA43">
        <v>21000</v>
      </c>
      <c r="BG43">
        <v>1</v>
      </c>
      <c r="BP43" t="s">
        <v>148</v>
      </c>
      <c r="BT43" t="s">
        <v>825</v>
      </c>
      <c r="BU43">
        <v>1508</v>
      </c>
      <c r="BV43">
        <v>169303</v>
      </c>
      <c r="BW43">
        <v>66194.61</v>
      </c>
      <c r="BY43" t="s">
        <v>144</v>
      </c>
      <c r="BZ43" t="s">
        <v>145</v>
      </c>
      <c r="CA43">
        <v>25000</v>
      </c>
      <c r="CB43">
        <f t="shared" si="1"/>
        <v>0</v>
      </c>
      <c r="CC43">
        <v>35000</v>
      </c>
      <c r="CD43">
        <v>35000</v>
      </c>
      <c r="CE43">
        <v>0.429863</v>
      </c>
      <c r="CF43" t="s">
        <v>146</v>
      </c>
      <c r="CI43">
        <v>1.1200000000000001</v>
      </c>
      <c r="CJ43">
        <v>0.8</v>
      </c>
      <c r="CK43">
        <v>0.52</v>
      </c>
    </row>
    <row r="44" spans="1:89" x14ac:dyDescent="0.25">
      <c r="A44">
        <v>8410</v>
      </c>
      <c r="B44">
        <v>2017</v>
      </c>
      <c r="C44" t="s">
        <v>1644</v>
      </c>
      <c r="D44" t="s">
        <v>2117</v>
      </c>
      <c r="E44" t="str">
        <f>IFERROR(VLOOKUP(C44,final_selection_acc_ICES_ind!$C$2:$D$155,2,FALSE),"no")</f>
        <v>no</v>
      </c>
      <c r="F44" t="str">
        <f>VLOOKUP(Tabelle2[[#This Row],[FishStock]],Tabelle3[[#All],[FishStock]:[check]],2,FALSE)</f>
        <v>y</v>
      </c>
      <c r="G44">
        <f>VLOOKUP(Tabelle2[[#This Row],[AssessmentKey]],'Export total 2018'!$A$2:$G$10000,2,FALSE)</f>
        <v>2017</v>
      </c>
      <c r="H44">
        <v>1524</v>
      </c>
      <c r="I44">
        <v>169097</v>
      </c>
      <c r="J44" t="s">
        <v>138</v>
      </c>
      <c r="K44">
        <v>2016</v>
      </c>
      <c r="L44" t="s">
        <v>1645</v>
      </c>
      <c r="M44" t="s">
        <v>593</v>
      </c>
      <c r="N44" t="s">
        <v>780</v>
      </c>
      <c r="P44" t="s">
        <v>1646</v>
      </c>
      <c r="AA44">
        <v>209.52005</v>
      </c>
      <c r="AC44" t="s">
        <v>1643</v>
      </c>
      <c r="AD44" t="s">
        <v>1552</v>
      </c>
      <c r="AE44" t="s">
        <v>145</v>
      </c>
      <c r="AF44">
        <v>14637</v>
      </c>
      <c r="AH44">
        <v>19779.203782436602</v>
      </c>
      <c r="AI44">
        <f t="shared" si="0"/>
        <v>19779.203782436602</v>
      </c>
      <c r="AJ44" t="e">
        <f>AI44/#REF!</f>
        <v>#REF!</v>
      </c>
      <c r="AK44" t="e">
        <f>AI44/#REF!+AK43</f>
        <v>#REF!</v>
      </c>
      <c r="AL44">
        <v>5143</v>
      </c>
      <c r="BP44" t="s">
        <v>148</v>
      </c>
      <c r="BT44" t="s">
        <v>1644</v>
      </c>
      <c r="BU44">
        <v>1524</v>
      </c>
      <c r="BV44">
        <v>169097</v>
      </c>
      <c r="BW44">
        <v>209.52005</v>
      </c>
      <c r="BY44" t="s">
        <v>1643</v>
      </c>
      <c r="BZ44" t="s">
        <v>1552</v>
      </c>
      <c r="CB44" t="e">
        <f t="shared" si="1"/>
        <v>#DIV/0!</v>
      </c>
    </row>
    <row r="45" spans="1:89" x14ac:dyDescent="0.25">
      <c r="A45">
        <v>9225</v>
      </c>
      <c r="B45">
        <v>2017</v>
      </c>
      <c r="C45" t="s">
        <v>1330</v>
      </c>
      <c r="D45" t="s">
        <v>2117</v>
      </c>
      <c r="E45" t="str">
        <f>IFERROR(VLOOKUP(C45,final_selection_acc_ICES_ind!$C$2:$D$155,2,FALSE),"no")</f>
        <v>no</v>
      </c>
      <c r="F45" t="str">
        <f>VLOOKUP(Tabelle2[[#This Row],[FishStock]],Tabelle3[[#All],[FishStock]:[check]],2,FALSE)</f>
        <v>y</v>
      </c>
      <c r="G45">
        <f>VLOOKUP(Tabelle2[[#This Row],[AssessmentKey]],'Export total 2018'!$A$2:$G$10000,2,FALSE)</f>
        <v>2017</v>
      </c>
      <c r="H45">
        <v>1365</v>
      </c>
      <c r="I45">
        <v>169054</v>
      </c>
      <c r="J45" t="s">
        <v>138</v>
      </c>
      <c r="K45">
        <v>2016</v>
      </c>
      <c r="L45" t="s">
        <v>1331</v>
      </c>
      <c r="M45" t="s">
        <v>415</v>
      </c>
      <c r="N45" t="s">
        <v>669</v>
      </c>
      <c r="P45" t="s">
        <v>1623</v>
      </c>
      <c r="Z45">
        <v>66831</v>
      </c>
      <c r="AA45">
        <v>77946</v>
      </c>
      <c r="AB45">
        <v>89060</v>
      </c>
      <c r="AC45" t="s">
        <v>1551</v>
      </c>
      <c r="AD45" t="s">
        <v>145</v>
      </c>
      <c r="AE45" t="s">
        <v>145</v>
      </c>
      <c r="AF45">
        <v>19446</v>
      </c>
      <c r="AI45">
        <f t="shared" si="0"/>
        <v>19446</v>
      </c>
      <c r="AJ45" t="e">
        <f>AI45/#REF!</f>
        <v>#REF!</v>
      </c>
      <c r="AK45" t="e">
        <f>AI45/#REF!+AK44</f>
        <v>#REF!</v>
      </c>
      <c r="AL45">
        <v>825</v>
      </c>
      <c r="AQ45">
        <v>0.91</v>
      </c>
      <c r="AS45" t="s">
        <v>1523</v>
      </c>
      <c r="BP45" t="s">
        <v>148</v>
      </c>
      <c r="BT45" t="s">
        <v>386</v>
      </c>
      <c r="BU45">
        <v>1490</v>
      </c>
      <c r="BV45">
        <v>169278</v>
      </c>
      <c r="BW45">
        <v>62636.454404941403</v>
      </c>
      <c r="BX45">
        <v>76804.600000000006</v>
      </c>
      <c r="BY45" t="s">
        <v>144</v>
      </c>
      <c r="BZ45" t="s">
        <v>145</v>
      </c>
      <c r="CA45">
        <v>26300</v>
      </c>
      <c r="CB45">
        <f t="shared" si="1"/>
        <v>2.0758000000000001</v>
      </c>
      <c r="CC45">
        <v>37000</v>
      </c>
      <c r="CD45">
        <v>37000</v>
      </c>
      <c r="CE45">
        <v>0.2152114</v>
      </c>
      <c r="CF45" t="s">
        <v>146</v>
      </c>
      <c r="CG45">
        <v>0.182869904187829</v>
      </c>
      <c r="CH45">
        <v>0.102977152083002</v>
      </c>
      <c r="CI45">
        <v>0.62</v>
      </c>
      <c r="CJ45">
        <v>0.44</v>
      </c>
      <c r="CK45">
        <v>0.2</v>
      </c>
    </row>
    <row r="46" spans="1:89" x14ac:dyDescent="0.25">
      <c r="A46">
        <v>9029</v>
      </c>
      <c r="B46">
        <v>2017</v>
      </c>
      <c r="C46" t="s">
        <v>1688</v>
      </c>
      <c r="D46" t="s">
        <v>2117</v>
      </c>
      <c r="E46" t="str">
        <f>IFERROR(VLOOKUP(C46,final_selection_acc_ICES_ind!$C$2:$D$155,2,FALSE),"no")</f>
        <v>no</v>
      </c>
      <c r="F46" t="str">
        <f>VLOOKUP(Tabelle2[[#This Row],[FishStock]],Tabelle3[[#All],[FishStock]:[check]],2,FALSE)</f>
        <v>y</v>
      </c>
      <c r="G46">
        <f>VLOOKUP(Tabelle2[[#This Row],[AssessmentKey]],'Export total 2018'!$A$2:$G$10000,2,FALSE)</f>
        <v>2017</v>
      </c>
      <c r="H46">
        <v>1582</v>
      </c>
      <c r="I46">
        <v>194229</v>
      </c>
      <c r="J46" t="s">
        <v>138</v>
      </c>
      <c r="K46">
        <v>2016</v>
      </c>
      <c r="L46" t="s">
        <v>1440</v>
      </c>
      <c r="M46" t="s">
        <v>1441</v>
      </c>
      <c r="N46" t="s">
        <v>1429</v>
      </c>
      <c r="P46" t="s">
        <v>1689</v>
      </c>
      <c r="AA46">
        <v>112874</v>
      </c>
      <c r="AC46" t="s">
        <v>1551</v>
      </c>
      <c r="AD46" t="s">
        <v>145</v>
      </c>
      <c r="AE46" t="s">
        <v>145</v>
      </c>
      <c r="AF46">
        <v>19407.722000000002</v>
      </c>
      <c r="AI46">
        <f t="shared" si="0"/>
        <v>19407.722000000002</v>
      </c>
      <c r="AJ46" t="e">
        <f>AI46/#REF!</f>
        <v>#REF!</v>
      </c>
      <c r="AK46" t="e">
        <f>AI46/#REF!+AK45</f>
        <v>#REF!</v>
      </c>
      <c r="BP46" t="s">
        <v>148</v>
      </c>
      <c r="BT46" t="s">
        <v>1593</v>
      </c>
      <c r="BU46">
        <v>1372</v>
      </c>
      <c r="BV46">
        <v>169128</v>
      </c>
      <c r="BW46">
        <v>0.80325467116040705</v>
      </c>
      <c r="BX46">
        <v>1.55660190716964</v>
      </c>
      <c r="BY46" t="s">
        <v>973</v>
      </c>
      <c r="BZ46" t="s">
        <v>1597</v>
      </c>
      <c r="CB46" t="e">
        <f t="shared" si="1"/>
        <v>#DIV/0!</v>
      </c>
      <c r="CF46" t="s">
        <v>1598</v>
      </c>
    </row>
    <row r="47" spans="1:89" x14ac:dyDescent="0.25">
      <c r="A47">
        <v>9106</v>
      </c>
      <c r="B47">
        <v>2017</v>
      </c>
      <c r="C47" t="s">
        <v>1533</v>
      </c>
      <c r="D47" t="s">
        <v>2117</v>
      </c>
      <c r="E47" t="str">
        <f>IFERROR(VLOOKUP(C47,final_selection_acc_ICES_ind!$C$2:$D$155,2,FALSE),"no")</f>
        <v>no</v>
      </c>
      <c r="F47" t="str">
        <f>VLOOKUP(Tabelle2[[#This Row],[FishStock]],Tabelle3[[#All],[FishStock]:[check]],2,FALSE)</f>
        <v>y</v>
      </c>
      <c r="G47">
        <f>VLOOKUP(Tabelle2[[#This Row],[AssessmentKey]],'Export total 2018'!$A$2:$G$10000,2,FALSE)</f>
        <v>2017</v>
      </c>
      <c r="H47">
        <v>1317</v>
      </c>
      <c r="I47">
        <v>169066</v>
      </c>
      <c r="J47" t="s">
        <v>138</v>
      </c>
      <c r="K47">
        <v>2016</v>
      </c>
      <c r="L47" t="s">
        <v>1534</v>
      </c>
      <c r="M47" t="s">
        <v>815</v>
      </c>
      <c r="N47" t="s">
        <v>1535</v>
      </c>
      <c r="P47" t="s">
        <v>1536</v>
      </c>
      <c r="T47" t="s">
        <v>1537</v>
      </c>
      <c r="U47" t="s">
        <v>1538</v>
      </c>
      <c r="Z47">
        <v>0.4629491</v>
      </c>
      <c r="AA47">
        <v>1.5834710000000001</v>
      </c>
      <c r="AB47">
        <v>2.742521</v>
      </c>
      <c r="AC47" t="s">
        <v>334</v>
      </c>
      <c r="AD47" t="s">
        <v>1539</v>
      </c>
      <c r="AE47" t="s">
        <v>145</v>
      </c>
      <c r="AF47">
        <v>18031.399000000001</v>
      </c>
      <c r="AH47">
        <v>19315</v>
      </c>
      <c r="AI47">
        <f t="shared" si="0"/>
        <v>19315</v>
      </c>
      <c r="AJ47" t="e">
        <f>AI47/#REF!</f>
        <v>#REF!</v>
      </c>
      <c r="AK47" t="e">
        <f>AI47/#REF!+AK46</f>
        <v>#REF!</v>
      </c>
      <c r="AL47">
        <v>1241.3123900000001</v>
      </c>
      <c r="AP47">
        <v>0.180685866</v>
      </c>
      <c r="AQ47">
        <v>0.60930419099999999</v>
      </c>
      <c r="AR47">
        <v>5.3069307500000003</v>
      </c>
      <c r="AS47" t="s">
        <v>241</v>
      </c>
      <c r="AT47" t="s">
        <v>1539</v>
      </c>
      <c r="BC47">
        <v>1</v>
      </c>
      <c r="BD47">
        <v>0.5</v>
      </c>
      <c r="BP47" t="s">
        <v>148</v>
      </c>
      <c r="BT47" t="s">
        <v>137</v>
      </c>
      <c r="BU47">
        <v>1442</v>
      </c>
      <c r="BV47">
        <v>169246</v>
      </c>
      <c r="BW47">
        <v>377800</v>
      </c>
      <c r="BX47">
        <v>526708.881252905</v>
      </c>
      <c r="BY47" t="s">
        <v>144</v>
      </c>
      <c r="BZ47" t="s">
        <v>145</v>
      </c>
      <c r="CA47">
        <v>110000</v>
      </c>
      <c r="CB47" t="e">
        <f t="shared" si="1"/>
        <v>#DIV/0!</v>
      </c>
      <c r="CC47">
        <v>145000</v>
      </c>
      <c r="CE47">
        <v>2.5624999999999998E-2</v>
      </c>
      <c r="CF47" t="s">
        <v>146</v>
      </c>
    </row>
    <row r="48" spans="1:89" x14ac:dyDescent="0.25">
      <c r="A48">
        <v>8471</v>
      </c>
      <c r="B48">
        <v>2017</v>
      </c>
      <c r="C48" t="s">
        <v>1605</v>
      </c>
      <c r="D48" t="s">
        <v>2117</v>
      </c>
      <c r="E48" t="str">
        <f>IFERROR(VLOOKUP(C48,final_selection_acc_ICES_ind!$C$2:$D$155,2,FALSE),"no")</f>
        <v>no</v>
      </c>
      <c r="F48" t="str">
        <f>VLOOKUP(Tabelle2[[#This Row],[FishStock]],Tabelle3[[#All],[FishStock]:[check]],2,FALSE)</f>
        <v>y</v>
      </c>
      <c r="G48">
        <f>VLOOKUP(Tabelle2[[#This Row],[AssessmentKey]],'Export total 2018'!$A$2:$G$10000,2,FALSE)</f>
        <v>2017</v>
      </c>
      <c r="H48">
        <v>1380</v>
      </c>
      <c r="I48">
        <v>169136</v>
      </c>
      <c r="J48" t="s">
        <v>138</v>
      </c>
      <c r="K48">
        <v>2016</v>
      </c>
      <c r="L48" t="s">
        <v>1606</v>
      </c>
      <c r="M48" t="s">
        <v>1607</v>
      </c>
      <c r="N48" t="s">
        <v>513</v>
      </c>
      <c r="P48" t="s">
        <v>1608</v>
      </c>
      <c r="Z48">
        <v>158.4</v>
      </c>
      <c r="AA48">
        <v>164.5</v>
      </c>
      <c r="AB48">
        <v>170.7</v>
      </c>
      <c r="AC48" t="s">
        <v>1551</v>
      </c>
      <c r="AD48" t="s">
        <v>1609</v>
      </c>
      <c r="AE48" t="s">
        <v>145</v>
      </c>
      <c r="AF48">
        <v>19269</v>
      </c>
      <c r="AI48">
        <f t="shared" si="0"/>
        <v>19269</v>
      </c>
      <c r="AJ48" t="e">
        <f>AI48/#REF!</f>
        <v>#REF!</v>
      </c>
      <c r="AK48" t="e">
        <f>AI48/#REF!+AK47</f>
        <v>#REF!</v>
      </c>
      <c r="AL48">
        <v>1598</v>
      </c>
      <c r="BP48" t="s">
        <v>148</v>
      </c>
      <c r="BT48" t="s">
        <v>1061</v>
      </c>
      <c r="BU48">
        <v>1565</v>
      </c>
      <c r="BV48">
        <v>169127</v>
      </c>
      <c r="BW48">
        <v>18842.2571058008</v>
      </c>
      <c r="BY48" t="s">
        <v>144</v>
      </c>
      <c r="BZ48" t="s">
        <v>145</v>
      </c>
      <c r="CA48">
        <v>8000</v>
      </c>
      <c r="CB48">
        <f t="shared" si="1"/>
        <v>0</v>
      </c>
      <c r="CC48">
        <v>11100</v>
      </c>
      <c r="CD48">
        <v>11100</v>
      </c>
      <c r="CE48">
        <v>0.56822891333333003</v>
      </c>
      <c r="CF48" t="s">
        <v>146</v>
      </c>
      <c r="CI48">
        <v>1.05</v>
      </c>
      <c r="CJ48">
        <v>0.75</v>
      </c>
      <c r="CK48">
        <v>0.25</v>
      </c>
    </row>
    <row r="49" spans="1:89" x14ac:dyDescent="0.25">
      <c r="A49">
        <v>8518</v>
      </c>
      <c r="B49">
        <v>2017</v>
      </c>
      <c r="C49" t="s">
        <v>1613</v>
      </c>
      <c r="D49" t="s">
        <v>2117</v>
      </c>
      <c r="E49" t="str">
        <f>IFERROR(VLOOKUP(C49,final_selection_acc_ICES_ind!$C$2:$D$155,2,FALSE),"no")</f>
        <v>no</v>
      </c>
      <c r="F49" t="str">
        <f>VLOOKUP(Tabelle2[[#This Row],[FishStock]],Tabelle3[[#All],[FishStock]:[check]],2,FALSE)</f>
        <v>y</v>
      </c>
      <c r="G49">
        <f>VLOOKUP(Tabelle2[[#This Row],[AssessmentKey]],'Export total 2018'!$A$2:$G$10000,2,FALSE)</f>
        <v>2017</v>
      </c>
      <c r="H49">
        <v>1555</v>
      </c>
      <c r="I49">
        <v>169057</v>
      </c>
      <c r="J49" t="s">
        <v>138</v>
      </c>
      <c r="K49">
        <v>2016</v>
      </c>
      <c r="L49" t="s">
        <v>1614</v>
      </c>
      <c r="M49" t="s">
        <v>1615</v>
      </c>
      <c r="N49" t="s">
        <v>852</v>
      </c>
      <c r="P49" t="s">
        <v>1616</v>
      </c>
      <c r="AA49">
        <v>571561</v>
      </c>
      <c r="AC49" t="s">
        <v>1551</v>
      </c>
      <c r="AD49" t="s">
        <v>145</v>
      </c>
      <c r="AE49" t="s">
        <v>145</v>
      </c>
      <c r="AF49">
        <v>18893.400000000001</v>
      </c>
      <c r="AI49">
        <f t="shared" si="0"/>
        <v>18893.400000000001</v>
      </c>
      <c r="AJ49" t="e">
        <f>AI49/#REF!</f>
        <v>#REF!</v>
      </c>
      <c r="AK49" t="e">
        <f>AI49/#REF!+AK48</f>
        <v>#REF!</v>
      </c>
      <c r="BP49" t="s">
        <v>148</v>
      </c>
      <c r="BT49" t="s">
        <v>1658</v>
      </c>
      <c r="BU49">
        <v>1501</v>
      </c>
      <c r="BV49">
        <v>169296</v>
      </c>
      <c r="BW49">
        <v>115.1</v>
      </c>
      <c r="BX49">
        <v>119.2</v>
      </c>
      <c r="BY49" t="s">
        <v>1551</v>
      </c>
      <c r="CB49" t="e">
        <f t="shared" si="1"/>
        <v>#DIV/0!</v>
      </c>
    </row>
    <row r="50" spans="1:89" x14ac:dyDescent="0.25">
      <c r="A50">
        <v>8469</v>
      </c>
      <c r="B50">
        <v>2017</v>
      </c>
      <c r="C50" t="s">
        <v>849</v>
      </c>
      <c r="D50" t="s">
        <v>2117</v>
      </c>
      <c r="E50" t="str">
        <f>IFERROR(VLOOKUP(C50,final_selection_acc_ICES_ind!$C$2:$D$155,2,FALSE),"no")</f>
        <v>no</v>
      </c>
      <c r="F50" t="str">
        <f>VLOOKUP(Tabelle2[[#This Row],[FishStock]],Tabelle3[[#All],[FishStock]:[check]],2,FALSE)</f>
        <v>y</v>
      </c>
      <c r="G50">
        <f>VLOOKUP(Tabelle2[[#This Row],[AssessmentKey]],'Export total 2018'!$A$2:$G$10000,2,FALSE)</f>
        <v>2017</v>
      </c>
      <c r="H50">
        <v>1556</v>
      </c>
      <c r="I50">
        <v>169058</v>
      </c>
      <c r="J50" t="s">
        <v>138</v>
      </c>
      <c r="K50">
        <v>2016</v>
      </c>
      <c r="L50" t="s">
        <v>850</v>
      </c>
      <c r="M50" t="s">
        <v>851</v>
      </c>
      <c r="N50" t="s">
        <v>852</v>
      </c>
      <c r="P50" t="s">
        <v>1610</v>
      </c>
      <c r="Z50">
        <v>22.756494578499499</v>
      </c>
      <c r="AA50">
        <v>42.070368566628503</v>
      </c>
      <c r="AB50">
        <v>61.384242554757499</v>
      </c>
      <c r="AC50" t="s">
        <v>1551</v>
      </c>
      <c r="AD50" t="s">
        <v>1552</v>
      </c>
      <c r="AE50" t="s">
        <v>145</v>
      </c>
      <c r="AF50">
        <v>16330.14</v>
      </c>
      <c r="AH50">
        <v>17992.84</v>
      </c>
      <c r="AI50">
        <f t="shared" si="0"/>
        <v>17992.84</v>
      </c>
      <c r="AJ50" t="e">
        <f>AI50/#REF!</f>
        <v>#REF!</v>
      </c>
      <c r="AK50" t="e">
        <f>AI50/#REF!+AK49</f>
        <v>#REF!</v>
      </c>
      <c r="AL50">
        <v>1662.7</v>
      </c>
      <c r="BP50" t="s">
        <v>148</v>
      </c>
      <c r="BT50" t="s">
        <v>990</v>
      </c>
      <c r="BU50">
        <v>1384</v>
      </c>
      <c r="BV50">
        <v>169141</v>
      </c>
      <c r="BW50">
        <v>74422.960593105701</v>
      </c>
      <c r="BX50">
        <v>83353.8601095622</v>
      </c>
      <c r="BY50" t="s">
        <v>144</v>
      </c>
      <c r="BZ50" t="s">
        <v>145</v>
      </c>
      <c r="CA50">
        <v>37000</v>
      </c>
      <c r="CB50">
        <f t="shared" si="1"/>
        <v>1.9941114858746938</v>
      </c>
      <c r="CC50">
        <v>41800</v>
      </c>
      <c r="CD50">
        <v>41800</v>
      </c>
      <c r="CE50">
        <v>0.21827087513865001</v>
      </c>
      <c r="CF50" t="s">
        <v>146</v>
      </c>
      <c r="CI50">
        <v>0.53</v>
      </c>
      <c r="CJ50">
        <v>0.45</v>
      </c>
      <c r="CK50">
        <v>0.191</v>
      </c>
    </row>
    <row r="51" spans="1:89" x14ac:dyDescent="0.25">
      <c r="A51">
        <v>8824</v>
      </c>
      <c r="B51">
        <v>2017</v>
      </c>
      <c r="C51" t="s">
        <v>655</v>
      </c>
      <c r="D51" t="s">
        <v>2117</v>
      </c>
      <c r="E51" t="str">
        <f>IFERROR(VLOOKUP(C51,final_selection_acc_ICES_ind!$C$2:$D$155,2,FALSE),"no")</f>
        <v>x</v>
      </c>
      <c r="F51" t="str">
        <f>VLOOKUP(Tabelle2[[#This Row],[FishStock]],Tabelle3[[#All],[FishStock]:[check]],2,FALSE)</f>
        <v>y</v>
      </c>
      <c r="G51">
        <f>VLOOKUP(Tabelle2[[#This Row],[AssessmentKey]],'Export total 2018'!$A$2:$G$10000,2,FALSE)</f>
        <v>2017</v>
      </c>
      <c r="H51">
        <v>1345</v>
      </c>
      <c r="I51">
        <v>169109</v>
      </c>
      <c r="J51" t="s">
        <v>138</v>
      </c>
      <c r="K51">
        <v>2016</v>
      </c>
      <c r="L51" t="s">
        <v>656</v>
      </c>
      <c r="M51" t="s">
        <v>657</v>
      </c>
      <c r="N51" t="s">
        <v>253</v>
      </c>
      <c r="Q51">
        <v>25552.71</v>
      </c>
      <c r="R51">
        <v>44343.71</v>
      </c>
      <c r="S51">
        <v>63134.71</v>
      </c>
      <c r="T51" t="s">
        <v>143</v>
      </c>
      <c r="U51" t="s">
        <v>13</v>
      </c>
      <c r="W51">
        <v>60284.731181000003</v>
      </c>
      <c r="Z51">
        <v>23922.880000000001</v>
      </c>
      <c r="AA51">
        <v>28250.880000000001</v>
      </c>
      <c r="AB51">
        <v>32578.880000000001</v>
      </c>
      <c r="AC51" t="s">
        <v>144</v>
      </c>
      <c r="AD51" t="s">
        <v>145</v>
      </c>
      <c r="AE51" t="s">
        <v>145</v>
      </c>
      <c r="AF51">
        <v>7594</v>
      </c>
      <c r="AH51">
        <v>17931</v>
      </c>
      <c r="AI51">
        <f t="shared" si="0"/>
        <v>17931</v>
      </c>
      <c r="AJ51" t="e">
        <f>AI51/#REF!</f>
        <v>#REF!</v>
      </c>
      <c r="AK51" t="e">
        <f>AI51/#REF!+AK50</f>
        <v>#REF!</v>
      </c>
      <c r="AL51">
        <v>10337</v>
      </c>
      <c r="AP51">
        <v>0.504</v>
      </c>
      <c r="AQ51">
        <v>0.67400000000000004</v>
      </c>
      <c r="AR51">
        <v>0.84299999999999997</v>
      </c>
      <c r="AS51" t="s">
        <v>146</v>
      </c>
      <c r="AT51" t="s">
        <v>1499</v>
      </c>
      <c r="AU51">
        <v>0.50408379999999997</v>
      </c>
      <c r="AV51">
        <v>0.67376380000000002</v>
      </c>
      <c r="AY51">
        <v>1.41</v>
      </c>
      <c r="AZ51">
        <v>0.89</v>
      </c>
      <c r="BA51">
        <v>6700</v>
      </c>
      <c r="BB51">
        <v>10000</v>
      </c>
      <c r="BC51">
        <v>0.4</v>
      </c>
      <c r="BD51">
        <v>10000</v>
      </c>
      <c r="BG51">
        <v>0</v>
      </c>
      <c r="BP51" t="s">
        <v>148</v>
      </c>
      <c r="BT51" t="s">
        <v>1491</v>
      </c>
      <c r="BU51">
        <v>1475</v>
      </c>
      <c r="BV51">
        <v>169263</v>
      </c>
      <c r="BW51">
        <v>80855</v>
      </c>
      <c r="BX51">
        <v>90801</v>
      </c>
      <c r="BY51" t="s">
        <v>1551</v>
      </c>
      <c r="BZ51" t="s">
        <v>145</v>
      </c>
      <c r="CB51" t="e">
        <f t="shared" si="1"/>
        <v>#DIV/0!</v>
      </c>
    </row>
    <row r="52" spans="1:89" x14ac:dyDescent="0.25">
      <c r="A52">
        <v>9111</v>
      </c>
      <c r="B52">
        <v>2017</v>
      </c>
      <c r="C52" t="s">
        <v>1593</v>
      </c>
      <c r="D52" t="s">
        <v>2117</v>
      </c>
      <c r="E52" t="str">
        <f>IFERROR(VLOOKUP(C52,final_selection_acc_ICES_ind!$C$2:$D$155,2,FALSE),"no")</f>
        <v>no</v>
      </c>
      <c r="F52" t="str">
        <f>VLOOKUP(Tabelle2[[#This Row],[FishStock]],Tabelle3[[#All],[FishStock]:[check]],2,FALSE)</f>
        <v>y</v>
      </c>
      <c r="G52">
        <f>VLOOKUP(Tabelle2[[#This Row],[AssessmentKey]],'Export total 2018'!$A$2:$G$10000,2,FALSE)</f>
        <v>2017</v>
      </c>
      <c r="H52">
        <v>1372</v>
      </c>
      <c r="I52">
        <v>169128</v>
      </c>
      <c r="J52" t="s">
        <v>138</v>
      </c>
      <c r="K52">
        <v>2016</v>
      </c>
      <c r="L52" t="s">
        <v>1594</v>
      </c>
      <c r="M52" t="s">
        <v>1595</v>
      </c>
      <c r="N52" t="s">
        <v>902</v>
      </c>
      <c r="P52" t="s">
        <v>1596</v>
      </c>
      <c r="T52" t="s">
        <v>1537</v>
      </c>
      <c r="U52" t="s">
        <v>1538</v>
      </c>
      <c r="Z52">
        <v>0.37556116428162101</v>
      </c>
      <c r="AA52">
        <v>0.80325467116040705</v>
      </c>
      <c r="AB52">
        <v>1.55660190716964</v>
      </c>
      <c r="AC52" t="s">
        <v>973</v>
      </c>
      <c r="AD52" t="s">
        <v>1597</v>
      </c>
      <c r="AE52" t="s">
        <v>145</v>
      </c>
      <c r="AF52">
        <v>13813</v>
      </c>
      <c r="AH52">
        <v>16868</v>
      </c>
      <c r="AI52">
        <f t="shared" si="0"/>
        <v>16868</v>
      </c>
      <c r="AJ52" t="e">
        <f>AI52/#REF!</f>
        <v>#REF!</v>
      </c>
      <c r="AK52" t="e">
        <f>AI52/#REF!+AK51</f>
        <v>#REF!</v>
      </c>
      <c r="AL52">
        <v>1527</v>
      </c>
      <c r="AS52" t="s">
        <v>1598</v>
      </c>
      <c r="AT52" t="s">
        <v>1537</v>
      </c>
      <c r="BP52" t="s">
        <v>148</v>
      </c>
      <c r="BT52" t="s">
        <v>1662</v>
      </c>
      <c r="BU52">
        <v>1377</v>
      </c>
      <c r="BV52">
        <v>169133</v>
      </c>
      <c r="BW52">
        <v>99.52</v>
      </c>
      <c r="BX52">
        <v>104.4</v>
      </c>
      <c r="BY52" t="s">
        <v>1551</v>
      </c>
      <c r="CB52" t="e">
        <f t="shared" si="1"/>
        <v>#DIV/0!</v>
      </c>
    </row>
    <row r="53" spans="1:89" x14ac:dyDescent="0.25">
      <c r="A53">
        <v>8298</v>
      </c>
      <c r="B53">
        <v>2017</v>
      </c>
      <c r="C53" t="s">
        <v>684</v>
      </c>
      <c r="D53" t="s">
        <v>2117</v>
      </c>
      <c r="E53" t="str">
        <f>IFERROR(VLOOKUP(C53,final_selection_acc_ICES_ind!$C$2:$D$155,2,FALSE),"no")</f>
        <v>x</v>
      </c>
      <c r="F53" t="str">
        <f>VLOOKUP(Tabelle2[[#This Row],[FishStock]],Tabelle3[[#All],[FishStock]:[check]],2,FALSE)</f>
        <v>y</v>
      </c>
      <c r="G53">
        <f>VLOOKUP(Tabelle2[[#This Row],[AssessmentKey]],'Export total 2018'!$A$2:$G$10000,2,FALSE)</f>
        <v>2017</v>
      </c>
      <c r="H53">
        <v>1366</v>
      </c>
      <c r="I53">
        <v>169121</v>
      </c>
      <c r="J53" t="s">
        <v>138</v>
      </c>
      <c r="K53">
        <v>2016</v>
      </c>
      <c r="L53" t="s">
        <v>1591</v>
      </c>
      <c r="M53" t="s">
        <v>686</v>
      </c>
      <c r="N53" t="s">
        <v>267</v>
      </c>
      <c r="P53" t="s">
        <v>1592</v>
      </c>
      <c r="Q53">
        <v>103103</v>
      </c>
      <c r="R53">
        <v>263363</v>
      </c>
      <c r="S53">
        <v>423623</v>
      </c>
      <c r="T53" t="s">
        <v>143</v>
      </c>
      <c r="U53" t="s">
        <v>13</v>
      </c>
      <c r="W53">
        <v>74490.670899999997</v>
      </c>
      <c r="Z53">
        <v>30282.2</v>
      </c>
      <c r="AA53">
        <v>46048.2</v>
      </c>
      <c r="AB53">
        <v>61814.2</v>
      </c>
      <c r="AC53" t="s">
        <v>144</v>
      </c>
      <c r="AD53" t="s">
        <v>145</v>
      </c>
      <c r="AE53" t="s">
        <v>145</v>
      </c>
      <c r="AF53">
        <v>16318</v>
      </c>
      <c r="AI53">
        <f t="shared" si="0"/>
        <v>16318</v>
      </c>
      <c r="AJ53" t="e">
        <f>AI53/#REF!</f>
        <v>#REF!</v>
      </c>
      <c r="AK53" t="e">
        <f>AI53/#REF!+AK52</f>
        <v>#REF!</v>
      </c>
      <c r="AP53">
        <v>0.22353999999999999</v>
      </c>
      <c r="AQ53">
        <v>0.40512999999999999</v>
      </c>
      <c r="AR53">
        <v>0.58672000000000002</v>
      </c>
      <c r="AS53" t="s">
        <v>146</v>
      </c>
      <c r="AT53" t="s">
        <v>1499</v>
      </c>
      <c r="AY53">
        <v>0.61</v>
      </c>
      <c r="AZ53">
        <v>0.37</v>
      </c>
      <c r="BA53">
        <v>33000</v>
      </c>
      <c r="BB53">
        <v>54000</v>
      </c>
      <c r="BC53">
        <v>0.26</v>
      </c>
      <c r="BD53">
        <v>54000</v>
      </c>
      <c r="BG53">
        <v>1</v>
      </c>
      <c r="BI53" s="1">
        <v>43222</v>
      </c>
      <c r="BP53" t="s">
        <v>148</v>
      </c>
      <c r="BT53" t="s">
        <v>1647</v>
      </c>
      <c r="BU53">
        <v>1562</v>
      </c>
      <c r="BV53">
        <v>169282</v>
      </c>
      <c r="BW53">
        <v>2.4694199659999998</v>
      </c>
      <c r="BY53" t="s">
        <v>1643</v>
      </c>
      <c r="BZ53" t="s">
        <v>1539</v>
      </c>
      <c r="CB53" t="e">
        <f t="shared" si="1"/>
        <v>#DIV/0!</v>
      </c>
    </row>
    <row r="54" spans="1:89" x14ac:dyDescent="0.25">
      <c r="A54">
        <v>9255</v>
      </c>
      <c r="B54">
        <v>2017</v>
      </c>
      <c r="C54" t="s">
        <v>386</v>
      </c>
      <c r="D54" t="s">
        <v>2117</v>
      </c>
      <c r="E54" t="str">
        <f>IFERROR(VLOOKUP(C54,final_selection_acc_ICES_ind!$C$2:$D$155,2,FALSE),"no")</f>
        <v>x</v>
      </c>
      <c r="F54" t="str">
        <f>VLOOKUP(Tabelle2[[#This Row],[FishStock]],Tabelle3[[#All],[FishStock]:[check]],2,FALSE)</f>
        <v>y</v>
      </c>
      <c r="G54">
        <f>VLOOKUP(Tabelle2[[#This Row],[AssessmentKey]],'Export total 2018'!$A$2:$G$10000,2,FALSE)</f>
        <v>2017</v>
      </c>
      <c r="H54">
        <v>1490</v>
      </c>
      <c r="I54">
        <v>169278</v>
      </c>
      <c r="J54" t="s">
        <v>138</v>
      </c>
      <c r="K54">
        <v>2016</v>
      </c>
      <c r="L54" t="s">
        <v>387</v>
      </c>
      <c r="M54" t="s">
        <v>388</v>
      </c>
      <c r="N54" t="s">
        <v>275</v>
      </c>
      <c r="P54" t="s">
        <v>1612</v>
      </c>
      <c r="Q54">
        <v>29946.8672877186</v>
      </c>
      <c r="R54">
        <v>53947.3</v>
      </c>
      <c r="S54">
        <v>97228.581929877197</v>
      </c>
      <c r="T54" t="s">
        <v>143</v>
      </c>
      <c r="U54" t="s">
        <v>13</v>
      </c>
      <c r="W54">
        <v>72111.784404941398</v>
      </c>
      <c r="Z54">
        <v>48467.4</v>
      </c>
      <c r="AA54">
        <v>62636.454404941403</v>
      </c>
      <c r="AB54">
        <v>76804.600000000006</v>
      </c>
      <c r="AC54" t="s">
        <v>144</v>
      </c>
      <c r="AD54" t="s">
        <v>145</v>
      </c>
      <c r="AE54" t="s">
        <v>145</v>
      </c>
      <c r="AF54">
        <v>14127</v>
      </c>
      <c r="AH54">
        <v>15350</v>
      </c>
      <c r="AI54">
        <f t="shared" si="0"/>
        <v>15350</v>
      </c>
      <c r="AJ54" t="e">
        <f>AI54/#REF!</f>
        <v>#REF!</v>
      </c>
      <c r="AK54" t="e">
        <f>AI54/#REF!+AK53</f>
        <v>#REF!</v>
      </c>
      <c r="AL54">
        <v>1208.1479999999999</v>
      </c>
      <c r="AP54">
        <v>0.14810599999999999</v>
      </c>
      <c r="AQ54">
        <v>0.2152114</v>
      </c>
      <c r="AR54">
        <v>0.28231400000000001</v>
      </c>
      <c r="AS54" t="s">
        <v>146</v>
      </c>
      <c r="AT54" t="s">
        <v>147</v>
      </c>
      <c r="AU54">
        <v>0.182869904187829</v>
      </c>
      <c r="AV54">
        <v>0.102977152083002</v>
      </c>
      <c r="AY54">
        <v>0.62</v>
      </c>
      <c r="AZ54">
        <v>0.44</v>
      </c>
      <c r="BA54">
        <v>26300</v>
      </c>
      <c r="BB54">
        <v>37000</v>
      </c>
      <c r="BC54">
        <v>0.2</v>
      </c>
      <c r="BD54">
        <v>37000</v>
      </c>
      <c r="BG54">
        <v>1</v>
      </c>
      <c r="BI54" s="1">
        <v>43253</v>
      </c>
      <c r="BP54" t="s">
        <v>148</v>
      </c>
      <c r="BT54" t="s">
        <v>655</v>
      </c>
      <c r="BU54">
        <v>1345</v>
      </c>
      <c r="BV54">
        <v>169109</v>
      </c>
      <c r="BW54">
        <v>28250.880000000001</v>
      </c>
      <c r="BX54">
        <v>32578.880000000001</v>
      </c>
      <c r="BY54" t="s">
        <v>144</v>
      </c>
      <c r="BZ54" t="s">
        <v>145</v>
      </c>
      <c r="CA54">
        <v>6700</v>
      </c>
      <c r="CB54">
        <f t="shared" si="1"/>
        <v>3.2578879999999999</v>
      </c>
      <c r="CC54">
        <v>10000</v>
      </c>
      <c r="CD54">
        <v>10000</v>
      </c>
      <c r="CE54">
        <v>0.67400000000000004</v>
      </c>
      <c r="CF54" t="s">
        <v>146</v>
      </c>
      <c r="CG54">
        <v>0.50408379999999997</v>
      </c>
      <c r="CH54">
        <v>0.67376380000000002</v>
      </c>
      <c r="CI54">
        <v>1.41</v>
      </c>
      <c r="CJ54">
        <v>0.89</v>
      </c>
      <c r="CK54">
        <v>0.4</v>
      </c>
    </row>
    <row r="55" spans="1:89" x14ac:dyDescent="0.25">
      <c r="A55">
        <v>8614</v>
      </c>
      <c r="B55">
        <v>2017</v>
      </c>
      <c r="C55" t="s">
        <v>918</v>
      </c>
      <c r="D55" t="s">
        <v>2117</v>
      </c>
      <c r="E55" t="str">
        <f>IFERROR(VLOOKUP(C55,final_selection_acc_ICES_ind!$C$2:$D$155,2,FALSE),"no")</f>
        <v>x</v>
      </c>
      <c r="F55" t="str">
        <f>VLOOKUP(Tabelle2[[#This Row],[FishStock]],Tabelle3[[#All],[FishStock]:[check]],2,FALSE)</f>
        <v>y</v>
      </c>
      <c r="G55">
        <f>VLOOKUP(Tabelle2[[#This Row],[AssessmentKey]],'Export total 2018'!$A$2:$G$10000,2,FALSE)</f>
        <v>2017</v>
      </c>
      <c r="H55">
        <v>1551</v>
      </c>
      <c r="I55">
        <v>169089</v>
      </c>
      <c r="J55" t="s">
        <v>138</v>
      </c>
      <c r="K55">
        <v>2016</v>
      </c>
      <c r="L55" t="s">
        <v>919</v>
      </c>
      <c r="M55" t="s">
        <v>920</v>
      </c>
      <c r="N55" t="s">
        <v>324</v>
      </c>
      <c r="P55" t="s">
        <v>1694</v>
      </c>
      <c r="Z55">
        <v>85679</v>
      </c>
      <c r="AA55">
        <v>103194</v>
      </c>
      <c r="AB55">
        <v>120709</v>
      </c>
      <c r="AC55" t="s">
        <v>1551</v>
      </c>
      <c r="AD55" t="s">
        <v>145</v>
      </c>
      <c r="AE55" t="s">
        <v>145</v>
      </c>
      <c r="AH55">
        <v>14818</v>
      </c>
      <c r="AI55">
        <f t="shared" si="0"/>
        <v>14818</v>
      </c>
      <c r="AJ55" t="e">
        <f>AI55/#REF!</f>
        <v>#REF!</v>
      </c>
      <c r="AK55" t="e">
        <f>AI55/#REF!+AK54</f>
        <v>#REF!</v>
      </c>
      <c r="BP55" t="s">
        <v>148</v>
      </c>
      <c r="BT55" t="s">
        <v>1398</v>
      </c>
      <c r="BU55">
        <v>1391</v>
      </c>
      <c r="BV55">
        <v>169150</v>
      </c>
      <c r="BW55">
        <v>5.0757566172684196</v>
      </c>
      <c r="BX55">
        <v>5.3747085304964903</v>
      </c>
      <c r="BY55" t="s">
        <v>1643</v>
      </c>
      <c r="BZ55" t="s">
        <v>1539</v>
      </c>
      <c r="CB55">
        <f t="shared" si="1"/>
        <v>1.7915695101654967</v>
      </c>
      <c r="CD55">
        <v>3</v>
      </c>
      <c r="CE55">
        <v>15.426271570577899</v>
      </c>
      <c r="CF55" t="s">
        <v>1523</v>
      </c>
      <c r="CK55">
        <v>18.2</v>
      </c>
    </row>
    <row r="56" spans="1:89" x14ac:dyDescent="0.25">
      <c r="A56">
        <v>8746</v>
      </c>
      <c r="B56">
        <v>2017</v>
      </c>
      <c r="C56" t="s">
        <v>1061</v>
      </c>
      <c r="D56" t="s">
        <v>2117</v>
      </c>
      <c r="E56" t="str">
        <f>IFERROR(VLOOKUP(C56,final_selection_acc_ICES_ind!$C$2:$D$155,2,FALSE),"no")</f>
        <v>x</v>
      </c>
      <c r="F56" t="str">
        <f>VLOOKUP(Tabelle2[[#This Row],[FishStock]],Tabelle3[[#All],[FishStock]:[check]],2,FALSE)</f>
        <v>y</v>
      </c>
      <c r="G56">
        <f>VLOOKUP(Tabelle2[[#This Row],[AssessmentKey]],'Export total 2018'!$A$2:$G$10000,2,FALSE)</f>
        <v>2017</v>
      </c>
      <c r="H56">
        <v>1565</v>
      </c>
      <c r="I56">
        <v>169127</v>
      </c>
      <c r="J56" t="s">
        <v>138</v>
      </c>
      <c r="K56">
        <v>2016</v>
      </c>
      <c r="L56" t="s">
        <v>1062</v>
      </c>
      <c r="M56" t="s">
        <v>605</v>
      </c>
      <c r="N56" t="s">
        <v>1015</v>
      </c>
      <c r="P56" t="s">
        <v>1604</v>
      </c>
      <c r="R56">
        <v>98095.706000000006</v>
      </c>
      <c r="T56" t="s">
        <v>143</v>
      </c>
      <c r="U56" t="s">
        <v>13</v>
      </c>
      <c r="AA56">
        <v>18842.2571058008</v>
      </c>
      <c r="AC56" t="s">
        <v>144</v>
      </c>
      <c r="AD56" t="s">
        <v>145</v>
      </c>
      <c r="AE56" t="s">
        <v>145</v>
      </c>
      <c r="AF56">
        <v>12209.766010817601</v>
      </c>
      <c r="AH56">
        <v>14522.6950057178</v>
      </c>
      <c r="AI56">
        <f t="shared" si="0"/>
        <v>14522.6950057178</v>
      </c>
      <c r="AJ56" t="e">
        <f>AI56/#REF!</f>
        <v>#REF!</v>
      </c>
      <c r="AK56" t="e">
        <f>AI56/#REF!+AK55</f>
        <v>#REF!</v>
      </c>
      <c r="AL56">
        <v>2312.92899490019</v>
      </c>
      <c r="AQ56">
        <v>0.56822891333333003</v>
      </c>
      <c r="AS56" t="s">
        <v>146</v>
      </c>
      <c r="AT56" t="s">
        <v>1499</v>
      </c>
      <c r="AY56">
        <v>1.05</v>
      </c>
      <c r="AZ56">
        <v>0.75</v>
      </c>
      <c r="BA56">
        <v>8000</v>
      </c>
      <c r="BB56">
        <v>11100</v>
      </c>
      <c r="BC56">
        <v>0.25</v>
      </c>
      <c r="BD56">
        <v>11100</v>
      </c>
      <c r="BG56">
        <v>0</v>
      </c>
      <c r="BP56" t="s">
        <v>148</v>
      </c>
      <c r="BT56" t="s">
        <v>1584</v>
      </c>
      <c r="BU56">
        <v>1560</v>
      </c>
      <c r="BV56">
        <v>169120</v>
      </c>
      <c r="BW56">
        <v>151145.76782787201</v>
      </c>
      <c r="BX56">
        <v>367942.95810975699</v>
      </c>
      <c r="BY56" t="s">
        <v>144</v>
      </c>
      <c r="BZ56" t="s">
        <v>145</v>
      </c>
      <c r="CA56">
        <v>250000</v>
      </c>
      <c r="CB56">
        <f t="shared" si="1"/>
        <v>0.89742184904818778</v>
      </c>
      <c r="CC56">
        <v>410000</v>
      </c>
      <c r="CD56">
        <v>410000</v>
      </c>
      <c r="CE56">
        <v>4.9001714092684098E-2</v>
      </c>
      <c r="CF56" t="s">
        <v>146</v>
      </c>
      <c r="CI56">
        <v>0.3</v>
      </c>
      <c r="CJ56">
        <v>0.18</v>
      </c>
      <c r="CK56">
        <v>0.16</v>
      </c>
    </row>
    <row r="57" spans="1:89" x14ac:dyDescent="0.25">
      <c r="A57">
        <v>8985</v>
      </c>
      <c r="B57">
        <v>2017</v>
      </c>
      <c r="C57" t="s">
        <v>990</v>
      </c>
      <c r="D57" t="s">
        <v>2117</v>
      </c>
      <c r="E57" t="str">
        <f>IFERROR(VLOOKUP(C57,final_selection_acc_ICES_ind!$C$2:$D$155,2,FALSE),"no")</f>
        <v>x</v>
      </c>
      <c r="F57" t="str">
        <f>VLOOKUP(Tabelle2[[#This Row],[FishStock]],Tabelle3[[#All],[FishStock]:[check]],2,FALSE)</f>
        <v>y</v>
      </c>
      <c r="G57">
        <f>VLOOKUP(Tabelle2[[#This Row],[AssessmentKey]],'Export total 2018'!$A$2:$G$10000,2,FALSE)</f>
        <v>2017</v>
      </c>
      <c r="H57">
        <v>1384</v>
      </c>
      <c r="I57">
        <v>169141</v>
      </c>
      <c r="J57" t="s">
        <v>138</v>
      </c>
      <c r="K57">
        <v>2016</v>
      </c>
      <c r="L57" t="s">
        <v>1602</v>
      </c>
      <c r="M57" t="s">
        <v>992</v>
      </c>
      <c r="N57" t="s">
        <v>993</v>
      </c>
      <c r="P57" t="s">
        <v>1603</v>
      </c>
      <c r="Q57">
        <v>221412</v>
      </c>
      <c r="R57">
        <v>227470</v>
      </c>
      <c r="S57">
        <v>233507</v>
      </c>
      <c r="T57" t="s">
        <v>143</v>
      </c>
      <c r="U57" t="s">
        <v>1538</v>
      </c>
      <c r="V57">
        <v>94400.626491656905</v>
      </c>
      <c r="W57">
        <v>108023.003372413</v>
      </c>
      <c r="X57">
        <v>124883.00328820301</v>
      </c>
      <c r="Z57">
        <v>66187.404840567397</v>
      </c>
      <c r="AA57">
        <v>74422.960593105701</v>
      </c>
      <c r="AB57">
        <v>83353.8601095622</v>
      </c>
      <c r="AC57" t="s">
        <v>144</v>
      </c>
      <c r="AD57" t="s">
        <v>145</v>
      </c>
      <c r="AE57" t="s">
        <v>145</v>
      </c>
      <c r="AF57">
        <v>11547.78002</v>
      </c>
      <c r="AH57">
        <v>13992.46299</v>
      </c>
      <c r="AI57">
        <f t="shared" si="0"/>
        <v>13992.46299</v>
      </c>
      <c r="AJ57" t="e">
        <f>AI57/#REF!</f>
        <v>#REF!</v>
      </c>
      <c r="AK57" t="e">
        <f>AI57/#REF!+AK56</f>
        <v>#REF!</v>
      </c>
      <c r="AL57">
        <v>2444.6829699999998</v>
      </c>
      <c r="AP57">
        <v>0.18525179453430299</v>
      </c>
      <c r="AQ57">
        <v>0.21827087513865001</v>
      </c>
      <c r="AR57">
        <v>0.25716256720353098</v>
      </c>
      <c r="AS57" t="s">
        <v>146</v>
      </c>
      <c r="AT57" t="s">
        <v>1499</v>
      </c>
      <c r="AY57">
        <v>0.53</v>
      </c>
      <c r="AZ57">
        <v>0.45</v>
      </c>
      <c r="BA57">
        <v>37000</v>
      </c>
      <c r="BB57">
        <v>41800</v>
      </c>
      <c r="BC57">
        <v>0.191</v>
      </c>
      <c r="BD57">
        <v>41800</v>
      </c>
      <c r="BG57">
        <v>1</v>
      </c>
      <c r="BI57" s="1">
        <v>43254</v>
      </c>
      <c r="BP57" t="s">
        <v>148</v>
      </c>
      <c r="BT57" t="s">
        <v>1631</v>
      </c>
      <c r="BU57">
        <v>1566</v>
      </c>
      <c r="BV57">
        <v>169280</v>
      </c>
      <c r="CB57" t="e">
        <f t="shared" si="1"/>
        <v>#DIV/0!</v>
      </c>
    </row>
    <row r="58" spans="1:89" x14ac:dyDescent="0.25">
      <c r="A58">
        <v>8229</v>
      </c>
      <c r="B58">
        <v>2017</v>
      </c>
      <c r="C58" t="s">
        <v>137</v>
      </c>
      <c r="D58" t="s">
        <v>2117</v>
      </c>
      <c r="E58" t="str">
        <f>IFERROR(VLOOKUP(C58,final_selection_acc_ICES_ind!$C$2:$D$155,2,FALSE),"no")</f>
        <v>x</v>
      </c>
      <c r="F58" t="str">
        <f>VLOOKUP(Tabelle2[[#This Row],[FishStock]],Tabelle3[[#All],[FishStock]:[check]],2,FALSE)</f>
        <v>y</v>
      </c>
      <c r="G58">
        <f>VLOOKUP(Tabelle2[[#This Row],[AssessmentKey]],'Export total 2018'!$A$2:$G$10000,2,FALSE)</f>
        <v>2017</v>
      </c>
      <c r="H58">
        <v>1442</v>
      </c>
      <c r="I58">
        <v>169246</v>
      </c>
      <c r="J58" t="s">
        <v>138</v>
      </c>
      <c r="K58">
        <v>2016</v>
      </c>
      <c r="L58" t="s">
        <v>139</v>
      </c>
      <c r="M58" t="s">
        <v>140</v>
      </c>
      <c r="N58" t="s">
        <v>141</v>
      </c>
      <c r="P58" t="s">
        <v>1563</v>
      </c>
      <c r="Q58">
        <v>147435120.55602801</v>
      </c>
      <c r="R58">
        <v>322598404</v>
      </c>
      <c r="S58">
        <v>705867976.84883404</v>
      </c>
      <c r="T58" t="s">
        <v>143</v>
      </c>
      <c r="U58" t="s">
        <v>13</v>
      </c>
      <c r="Z58">
        <v>270990.00051124103</v>
      </c>
      <c r="AA58">
        <v>377800</v>
      </c>
      <c r="AB58">
        <v>526708.881252905</v>
      </c>
      <c r="AC58" t="s">
        <v>144</v>
      </c>
      <c r="AD58" t="s">
        <v>145</v>
      </c>
      <c r="AE58" t="s">
        <v>145</v>
      </c>
      <c r="AF58">
        <f>13695000/10^3</f>
        <v>13695</v>
      </c>
      <c r="AH58">
        <f>13695000/10^3</f>
        <v>13695</v>
      </c>
      <c r="AI58">
        <f t="shared" si="0"/>
        <v>13695</v>
      </c>
      <c r="AJ58" t="e">
        <f>AI58/#REF!</f>
        <v>#REF!</v>
      </c>
      <c r="AK58" t="e">
        <f>AI58/#REF!+AK57</f>
        <v>#REF!</v>
      </c>
      <c r="AP58">
        <v>2.0217391500000001E-2</v>
      </c>
      <c r="AQ58">
        <v>2.5624999999999998E-2</v>
      </c>
      <c r="AR58">
        <v>3.1032608499999999E-2</v>
      </c>
      <c r="AS58" t="s">
        <v>146</v>
      </c>
      <c r="AT58" t="s">
        <v>1499</v>
      </c>
      <c r="BA58">
        <v>110000</v>
      </c>
      <c r="BB58">
        <v>145000</v>
      </c>
      <c r="BG58">
        <v>0</v>
      </c>
      <c r="BI58" s="1">
        <v>43132</v>
      </c>
      <c r="BP58" t="s">
        <v>148</v>
      </c>
      <c r="BT58" t="s">
        <v>1273</v>
      </c>
      <c r="BU58">
        <v>1389</v>
      </c>
      <c r="BV58">
        <v>169148</v>
      </c>
      <c r="CB58">
        <f t="shared" si="1"/>
        <v>0</v>
      </c>
      <c r="CD58">
        <v>580</v>
      </c>
      <c r="CE58">
        <v>17.57</v>
      </c>
      <c r="CF58" t="s">
        <v>1523</v>
      </c>
      <c r="CK58">
        <v>15.1</v>
      </c>
    </row>
    <row r="59" spans="1:89" x14ac:dyDescent="0.25">
      <c r="A59">
        <v>8493</v>
      </c>
      <c r="B59">
        <v>2017</v>
      </c>
      <c r="C59" t="s">
        <v>1658</v>
      </c>
      <c r="D59" t="s">
        <v>2117</v>
      </c>
      <c r="E59" t="str">
        <f>IFERROR(VLOOKUP(C59,final_selection_acc_ICES_ind!$C$2:$D$155,2,FALSE),"no")</f>
        <v>no</v>
      </c>
      <c r="F59" t="str">
        <f>VLOOKUP(Tabelle2[[#This Row],[FishStock]],Tabelle3[[#All],[FishStock]:[check]],2,FALSE)</f>
        <v>y</v>
      </c>
      <c r="G59">
        <f>VLOOKUP(Tabelle2[[#This Row],[AssessmentKey]],'Export total 2018'!$A$2:$G$10000,2,FALSE)</f>
        <v>2017</v>
      </c>
      <c r="H59">
        <v>1501</v>
      </c>
      <c r="I59">
        <v>169296</v>
      </c>
      <c r="J59" t="s">
        <v>138</v>
      </c>
      <c r="K59">
        <v>2016</v>
      </c>
      <c r="L59" t="s">
        <v>1659</v>
      </c>
      <c r="M59" t="s">
        <v>734</v>
      </c>
      <c r="N59" t="s">
        <v>521</v>
      </c>
      <c r="P59" t="s">
        <v>1660</v>
      </c>
      <c r="Z59">
        <v>110.9</v>
      </c>
      <c r="AA59">
        <v>115.1</v>
      </c>
      <c r="AB59">
        <v>119.2</v>
      </c>
      <c r="AC59" t="s">
        <v>1551</v>
      </c>
      <c r="AE59" t="s">
        <v>145</v>
      </c>
      <c r="AF59">
        <v>11659</v>
      </c>
      <c r="AI59">
        <f t="shared" si="0"/>
        <v>11659</v>
      </c>
      <c r="AJ59" t="e">
        <f>AI59/#REF!</f>
        <v>#REF!</v>
      </c>
      <c r="AK59" t="e">
        <f>AI59/#REF!+AK58</f>
        <v>#REF!</v>
      </c>
      <c r="BP59" t="s">
        <v>148</v>
      </c>
      <c r="BT59" t="s">
        <v>372</v>
      </c>
      <c r="BU59">
        <v>1321</v>
      </c>
      <c r="BV59">
        <v>169075</v>
      </c>
      <c r="CA59">
        <v>27400</v>
      </c>
      <c r="CB59">
        <f t="shared" si="1"/>
        <v>0</v>
      </c>
      <c r="CC59">
        <v>38400</v>
      </c>
      <c r="CD59">
        <v>38400</v>
      </c>
      <c r="CE59">
        <v>0.93</v>
      </c>
      <c r="CF59" t="s">
        <v>146</v>
      </c>
      <c r="CI59">
        <v>1.01</v>
      </c>
      <c r="CJ59">
        <v>0.74</v>
      </c>
      <c r="CK59">
        <v>0.26</v>
      </c>
    </row>
    <row r="60" spans="1:89" x14ac:dyDescent="0.25">
      <c r="A60">
        <v>8933</v>
      </c>
      <c r="B60">
        <v>2017</v>
      </c>
      <c r="C60" t="s">
        <v>1680</v>
      </c>
      <c r="D60" t="s">
        <v>2117</v>
      </c>
      <c r="E60" t="str">
        <f>IFERROR(VLOOKUP(C60,final_selection_acc_ICES_ind!$C$2:$D$155,2,FALSE),"no")</f>
        <v>no</v>
      </c>
      <c r="F60" t="str">
        <f>VLOOKUP(Tabelle2[[#This Row],[FishStock]],Tabelle3[[#All],[FishStock]:[check]],2,FALSE)</f>
        <v>y</v>
      </c>
      <c r="G60">
        <f>VLOOKUP(Tabelle2[[#This Row],[AssessmentKey]],'Export total 2018'!$A$2:$G$10000,2,FALSE)</f>
        <v>2017</v>
      </c>
      <c r="H60">
        <v>1495</v>
      </c>
      <c r="I60">
        <v>169286</v>
      </c>
      <c r="J60" t="s">
        <v>138</v>
      </c>
      <c r="K60">
        <v>2016</v>
      </c>
      <c r="L60" t="s">
        <v>1681</v>
      </c>
      <c r="M60" t="s">
        <v>1128</v>
      </c>
      <c r="N60" t="s">
        <v>1682</v>
      </c>
      <c r="P60" t="s">
        <v>1683</v>
      </c>
      <c r="T60" t="s">
        <v>1537</v>
      </c>
      <c r="U60" t="s">
        <v>1538</v>
      </c>
      <c r="Z60">
        <v>0.52762413939932395</v>
      </c>
      <c r="AA60">
        <v>1.1276282787913401</v>
      </c>
      <c r="AB60">
        <v>1.72763241818336</v>
      </c>
      <c r="AC60" t="s">
        <v>1551</v>
      </c>
      <c r="AD60" t="s">
        <v>1539</v>
      </c>
      <c r="AE60" t="s">
        <v>145</v>
      </c>
      <c r="AF60">
        <v>1002.55569</v>
      </c>
      <c r="AH60">
        <v>10212.4587261451</v>
      </c>
      <c r="AI60">
        <f t="shared" si="0"/>
        <v>10212.4587261451</v>
      </c>
      <c r="AJ60" t="e">
        <f>AI60/#REF!</f>
        <v>#REF!</v>
      </c>
      <c r="AK60" t="e">
        <f>AI60/#REF!+AK59</f>
        <v>#REF!</v>
      </c>
      <c r="AL60">
        <v>9209.9030361451405</v>
      </c>
      <c r="AS60" t="s">
        <v>1598</v>
      </c>
      <c r="AT60" t="s">
        <v>1537</v>
      </c>
      <c r="BP60" t="s">
        <v>148</v>
      </c>
      <c r="BT60" t="s">
        <v>1443</v>
      </c>
      <c r="BU60">
        <v>1328</v>
      </c>
      <c r="BV60">
        <v>169082</v>
      </c>
      <c r="CA60">
        <v>21000</v>
      </c>
      <c r="CB60">
        <f t="shared" si="1"/>
        <v>0</v>
      </c>
      <c r="CC60">
        <v>29226.38</v>
      </c>
      <c r="CD60">
        <v>29226.400000000001</v>
      </c>
      <c r="CE60">
        <v>0.44</v>
      </c>
      <c r="CF60" t="s">
        <v>146</v>
      </c>
      <c r="CI60">
        <v>0.9</v>
      </c>
      <c r="CJ60">
        <v>0.69</v>
      </c>
      <c r="CK60">
        <v>0.23</v>
      </c>
    </row>
    <row r="61" spans="1:89" x14ac:dyDescent="0.25">
      <c r="A61">
        <v>8553</v>
      </c>
      <c r="B61">
        <v>2017</v>
      </c>
      <c r="C61" t="s">
        <v>511</v>
      </c>
      <c r="D61" t="s">
        <v>2117</v>
      </c>
      <c r="E61" t="str">
        <f>IFERROR(VLOOKUP(C61,final_selection_acc_ICES_ind!$C$2:$D$155,2,FALSE),"no")</f>
        <v>x</v>
      </c>
      <c r="F61" t="str">
        <f>VLOOKUP(Tabelle2[[#This Row],[FishStock]],Tabelle3[[#All],[FishStock]:[check]],2,FALSE)</f>
        <v>y</v>
      </c>
      <c r="G61">
        <f>VLOOKUP(Tabelle2[[#This Row],[AssessmentKey]],'Export total 2018'!$A$2:$G$10000,2,FALSE)</f>
        <v>2017</v>
      </c>
      <c r="H61">
        <v>1379</v>
      </c>
      <c r="I61">
        <v>169135</v>
      </c>
      <c r="J61" t="s">
        <v>138</v>
      </c>
      <c r="K61">
        <v>2016</v>
      </c>
      <c r="L61" t="s">
        <v>512</v>
      </c>
      <c r="M61" t="s">
        <v>252</v>
      </c>
      <c r="N61" t="s">
        <v>513</v>
      </c>
      <c r="P61" t="s">
        <v>1624</v>
      </c>
      <c r="R61">
        <v>3391.3272999999999</v>
      </c>
      <c r="T61" t="s">
        <v>143</v>
      </c>
      <c r="U61" t="s">
        <v>13</v>
      </c>
      <c r="AA61">
        <v>45531.194814562499</v>
      </c>
      <c r="AC61" t="s">
        <v>144</v>
      </c>
      <c r="AD61" t="s">
        <v>145</v>
      </c>
      <c r="AE61" t="s">
        <v>145</v>
      </c>
      <c r="AH61">
        <v>9883.5570000000007</v>
      </c>
      <c r="AI61">
        <f t="shared" si="0"/>
        <v>9883.5570000000007</v>
      </c>
      <c r="AJ61" t="e">
        <f>AI61/#REF!</f>
        <v>#REF!</v>
      </c>
      <c r="AK61" t="e">
        <f>AI61/#REF!+AK60</f>
        <v>#REF!</v>
      </c>
      <c r="AQ61">
        <v>0.20866731080107001</v>
      </c>
      <c r="AS61" t="s">
        <v>1523</v>
      </c>
      <c r="AT61" t="s">
        <v>1539</v>
      </c>
      <c r="BA61">
        <v>7090</v>
      </c>
      <c r="BB61">
        <v>9930</v>
      </c>
      <c r="BG61">
        <v>3</v>
      </c>
      <c r="BP61" t="s">
        <v>148</v>
      </c>
      <c r="BT61" t="s">
        <v>532</v>
      </c>
      <c r="BU61">
        <v>1378</v>
      </c>
      <c r="BV61">
        <v>169134</v>
      </c>
      <c r="CB61" t="e">
        <f t="shared" si="1"/>
        <v>#DIV/0!</v>
      </c>
    </row>
    <row r="62" spans="1:89" x14ac:dyDescent="0.25">
      <c r="A62">
        <v>8640</v>
      </c>
      <c r="B62">
        <v>2017</v>
      </c>
      <c r="C62" t="s">
        <v>1491</v>
      </c>
      <c r="D62" t="s">
        <v>2117</v>
      </c>
      <c r="E62" t="str">
        <f>IFERROR(VLOOKUP(C62,final_selection_acc_ICES_ind!$C$2:$D$155,2,FALSE),"no")</f>
        <v>no</v>
      </c>
      <c r="F62" t="str">
        <f>VLOOKUP(Tabelle2[[#This Row],[FishStock]],Tabelle3[[#All],[FishStock]:[check]],2,FALSE)</f>
        <v>y</v>
      </c>
      <c r="G62">
        <f>VLOOKUP(Tabelle2[[#This Row],[AssessmentKey]],'Export total 2018'!$A$2:$G$10000,2,FALSE)</f>
        <v>2017</v>
      </c>
      <c r="H62">
        <v>1475</v>
      </c>
      <c r="I62">
        <v>169263</v>
      </c>
      <c r="J62" t="s">
        <v>138</v>
      </c>
      <c r="K62">
        <v>2016</v>
      </c>
      <c r="L62" t="s">
        <v>1492</v>
      </c>
      <c r="M62" t="s">
        <v>525</v>
      </c>
      <c r="N62" t="s">
        <v>1489</v>
      </c>
      <c r="P62" t="s">
        <v>1622</v>
      </c>
      <c r="Z62">
        <v>70910</v>
      </c>
      <c r="AA62">
        <v>80855</v>
      </c>
      <c r="AB62">
        <v>90801</v>
      </c>
      <c r="AC62" t="s">
        <v>1551</v>
      </c>
      <c r="AD62" t="s">
        <v>145</v>
      </c>
      <c r="AE62" t="s">
        <v>145</v>
      </c>
      <c r="AF62">
        <v>9536</v>
      </c>
      <c r="AH62">
        <v>9536</v>
      </c>
      <c r="AI62">
        <f t="shared" si="0"/>
        <v>9536</v>
      </c>
      <c r="AJ62" t="e">
        <f>AI62/#REF!</f>
        <v>#REF!</v>
      </c>
      <c r="AK62" t="e">
        <f>AI62/#REF!+AK61</f>
        <v>#REF!</v>
      </c>
      <c r="BP62" t="s">
        <v>148</v>
      </c>
      <c r="BT62" t="s">
        <v>968</v>
      </c>
      <c r="BU62">
        <v>1336</v>
      </c>
      <c r="BV62">
        <v>169093</v>
      </c>
      <c r="CB62" t="e">
        <f t="shared" si="1"/>
        <v>#DIV/0!</v>
      </c>
      <c r="CE62">
        <v>0.76628175611542104</v>
      </c>
      <c r="CF62" t="s">
        <v>1481</v>
      </c>
    </row>
    <row r="63" spans="1:89" x14ac:dyDescent="0.25">
      <c r="A63">
        <v>8483</v>
      </c>
      <c r="B63">
        <v>2017</v>
      </c>
      <c r="C63" t="s">
        <v>1662</v>
      </c>
      <c r="D63" t="s">
        <v>2117</v>
      </c>
      <c r="E63" t="str">
        <f>IFERROR(VLOOKUP(C63,final_selection_acc_ICES_ind!$C$2:$D$155,2,FALSE),"no")</f>
        <v>no</v>
      </c>
      <c r="F63" t="str">
        <f>VLOOKUP(Tabelle2[[#This Row],[FishStock]],Tabelle3[[#All],[FishStock]:[check]],2,FALSE)</f>
        <v>y</v>
      </c>
      <c r="G63">
        <f>VLOOKUP(Tabelle2[[#This Row],[AssessmentKey]],'Export total 2018'!$A$2:$G$10000,2,FALSE)</f>
        <v>2017</v>
      </c>
      <c r="H63">
        <v>1377</v>
      </c>
      <c r="I63">
        <v>169133</v>
      </c>
      <c r="J63" t="s">
        <v>138</v>
      </c>
      <c r="K63">
        <v>2016</v>
      </c>
      <c r="L63" t="s">
        <v>1663</v>
      </c>
      <c r="M63" t="s">
        <v>734</v>
      </c>
      <c r="N63" t="s">
        <v>513</v>
      </c>
      <c r="P63" t="s">
        <v>1664</v>
      </c>
      <c r="Z63">
        <v>94.62</v>
      </c>
      <c r="AA63">
        <v>99.52</v>
      </c>
      <c r="AB63">
        <v>104.4</v>
      </c>
      <c r="AC63" t="s">
        <v>1551</v>
      </c>
      <c r="AE63" t="s">
        <v>145</v>
      </c>
      <c r="AF63">
        <v>8822</v>
      </c>
      <c r="AI63">
        <f t="shared" si="0"/>
        <v>8822</v>
      </c>
      <c r="AJ63" t="e">
        <f>AI63/#REF!</f>
        <v>#REF!</v>
      </c>
      <c r="AK63" t="e">
        <f>AI63/#REF!+AK62</f>
        <v>#REF!</v>
      </c>
      <c r="BP63" t="s">
        <v>148</v>
      </c>
      <c r="BT63" t="s">
        <v>1264</v>
      </c>
      <c r="BU63">
        <v>1459</v>
      </c>
      <c r="BV63">
        <v>169165</v>
      </c>
      <c r="CB63" t="e">
        <f t="shared" si="1"/>
        <v>#DIV/0!</v>
      </c>
      <c r="CE63">
        <v>3.0738596847720099</v>
      </c>
      <c r="CF63" t="s">
        <v>1523</v>
      </c>
      <c r="CK63">
        <v>7.9</v>
      </c>
    </row>
    <row r="64" spans="1:89" x14ac:dyDescent="0.25">
      <c r="A64">
        <v>8774</v>
      </c>
      <c r="B64">
        <v>2017</v>
      </c>
      <c r="C64" t="s">
        <v>372</v>
      </c>
      <c r="D64" t="s">
        <v>2117</v>
      </c>
      <c r="E64" t="str">
        <f>IFERROR(VLOOKUP(C64,final_selection_acc_ICES_ind!$C$2:$D$155,2,FALSE),"no")</f>
        <v>x</v>
      </c>
      <c r="F64" t="str">
        <f>VLOOKUP(Tabelle2[[#This Row],[FishStock]],Tabelle3[[#All],[FishStock]:[check]],2,FALSE)</f>
        <v>y</v>
      </c>
      <c r="G64">
        <f>VLOOKUP(Tabelle2[[#This Row],[AssessmentKey]],'Export total 2018'!$A$2:$G$10000,2,FALSE)</f>
        <v>2017</v>
      </c>
      <c r="H64">
        <v>1321</v>
      </c>
      <c r="I64">
        <v>169075</v>
      </c>
      <c r="J64" t="s">
        <v>138</v>
      </c>
      <c r="K64">
        <v>2016</v>
      </c>
      <c r="L64" t="s">
        <v>1628</v>
      </c>
      <c r="M64" t="s">
        <v>374</v>
      </c>
      <c r="N64" t="s">
        <v>324</v>
      </c>
      <c r="P64" t="s">
        <v>1629</v>
      </c>
      <c r="Q64">
        <v>1222</v>
      </c>
      <c r="R64">
        <v>2600</v>
      </c>
      <c r="S64">
        <v>5529</v>
      </c>
      <c r="T64" t="s">
        <v>143</v>
      </c>
      <c r="U64" t="s">
        <v>13</v>
      </c>
      <c r="V64">
        <v>12232</v>
      </c>
      <c r="W64">
        <v>16895</v>
      </c>
      <c r="X64">
        <v>23337</v>
      </c>
      <c r="Z64">
        <v>9689</v>
      </c>
      <c r="AA64">
        <v>13479</v>
      </c>
      <c r="AB64">
        <v>18752</v>
      </c>
      <c r="AC64" t="s">
        <v>144</v>
      </c>
      <c r="AD64" t="s">
        <v>145</v>
      </c>
      <c r="AE64" t="s">
        <v>145</v>
      </c>
      <c r="AF64">
        <v>6233</v>
      </c>
      <c r="AH64">
        <v>8705</v>
      </c>
      <c r="AI64">
        <f t="shared" si="0"/>
        <v>8705</v>
      </c>
      <c r="AJ64" t="e">
        <f>AI64/#REF!</f>
        <v>#REF!</v>
      </c>
      <c r="AK64" t="e">
        <f>AI64/#REF!+AK63</f>
        <v>#REF!</v>
      </c>
      <c r="AL64">
        <v>156</v>
      </c>
      <c r="AP64">
        <v>0.66800000000000004</v>
      </c>
      <c r="AQ64">
        <v>0.93</v>
      </c>
      <c r="AR64">
        <v>1.294</v>
      </c>
      <c r="AS64" t="s">
        <v>146</v>
      </c>
      <c r="AT64" t="s">
        <v>1499</v>
      </c>
      <c r="AY64">
        <v>1.01</v>
      </c>
      <c r="AZ64">
        <v>0.74</v>
      </c>
      <c r="BA64">
        <v>27400</v>
      </c>
      <c r="BB64">
        <v>38400</v>
      </c>
      <c r="BC64">
        <v>0.26</v>
      </c>
      <c r="BD64">
        <v>38400</v>
      </c>
      <c r="BG64">
        <v>1</v>
      </c>
      <c r="BI64" s="1">
        <v>43223</v>
      </c>
      <c r="BP64" t="s">
        <v>148</v>
      </c>
      <c r="BT64" t="s">
        <v>1684</v>
      </c>
      <c r="BU64">
        <v>1504</v>
      </c>
      <c r="BV64">
        <v>169299</v>
      </c>
      <c r="CB64" t="e">
        <f t="shared" si="1"/>
        <v>#DIV/0!</v>
      </c>
    </row>
    <row r="65" spans="1:89" x14ac:dyDescent="0.25">
      <c r="A65">
        <v>8314</v>
      </c>
      <c r="B65">
        <v>2017</v>
      </c>
      <c r="C65" t="s">
        <v>1647</v>
      </c>
      <c r="D65" t="s">
        <v>2117</v>
      </c>
      <c r="E65" t="str">
        <f>IFERROR(VLOOKUP(C65,final_selection_acc_ICES_ind!$C$2:$D$155,2,FALSE),"no")</f>
        <v>no</v>
      </c>
      <c r="F65" t="str">
        <f>VLOOKUP(Tabelle2[[#This Row],[FishStock]],Tabelle3[[#All],[FishStock]:[check]],2,FALSE)</f>
        <v>y</v>
      </c>
      <c r="G65">
        <f>VLOOKUP(Tabelle2[[#This Row],[AssessmentKey]],'Export total 2018'!$A$2:$G$10000,2,FALSE)</f>
        <v>2017</v>
      </c>
      <c r="H65">
        <v>1562</v>
      </c>
      <c r="I65">
        <v>169282</v>
      </c>
      <c r="J65" t="s">
        <v>138</v>
      </c>
      <c r="K65">
        <v>2016</v>
      </c>
      <c r="L65" t="s">
        <v>1648</v>
      </c>
      <c r="M65" t="s">
        <v>466</v>
      </c>
      <c r="N65" t="s">
        <v>309</v>
      </c>
      <c r="P65" t="s">
        <v>1649</v>
      </c>
      <c r="AA65">
        <v>2.4694199659999998</v>
      </c>
      <c r="AC65" t="s">
        <v>1643</v>
      </c>
      <c r="AD65" t="s">
        <v>1539</v>
      </c>
      <c r="AE65" t="s">
        <v>145</v>
      </c>
      <c r="AF65">
        <v>8204</v>
      </c>
      <c r="AI65">
        <f t="shared" si="0"/>
        <v>8204</v>
      </c>
      <c r="AJ65" t="e">
        <f>AI65/#REF!</f>
        <v>#REF!</v>
      </c>
      <c r="AK65" t="e">
        <f>AI65/#REF!+AK64</f>
        <v>#REF!</v>
      </c>
      <c r="BP65" t="s">
        <v>148</v>
      </c>
      <c r="BT65" t="s">
        <v>1375</v>
      </c>
      <c r="BU65">
        <v>1388</v>
      </c>
      <c r="BV65">
        <v>169147</v>
      </c>
      <c r="CB65">
        <f t="shared" si="1"/>
        <v>0</v>
      </c>
      <c r="CD65">
        <v>1020</v>
      </c>
      <c r="CE65">
        <v>9.5</v>
      </c>
      <c r="CF65" t="s">
        <v>1523</v>
      </c>
      <c r="CK65">
        <v>11.7</v>
      </c>
    </row>
    <row r="66" spans="1:89" x14ac:dyDescent="0.25">
      <c r="A66">
        <v>9164</v>
      </c>
      <c r="B66">
        <v>2017</v>
      </c>
      <c r="C66" t="s">
        <v>1398</v>
      </c>
      <c r="D66" t="s">
        <v>2117</v>
      </c>
      <c r="E66" t="str">
        <f>IFERROR(VLOOKUP(C66,final_selection_acc_ICES_ind!$C$2:$D$155,2,FALSE),"no")</f>
        <v>no</v>
      </c>
      <c r="F66" t="str">
        <f>VLOOKUP(Tabelle2[[#This Row],[FishStock]],Tabelle3[[#All],[FishStock]:[check]],2,FALSE)</f>
        <v>y</v>
      </c>
      <c r="G66">
        <f>VLOOKUP(Tabelle2[[#This Row],[AssessmentKey]],'Export total 2018'!$A$2:$G$10000,2,FALSE)</f>
        <v>2017</v>
      </c>
      <c r="H66">
        <v>1391</v>
      </c>
      <c r="I66">
        <v>169150</v>
      </c>
      <c r="J66" t="s">
        <v>138</v>
      </c>
      <c r="K66">
        <v>2016</v>
      </c>
      <c r="L66" t="s">
        <v>1399</v>
      </c>
      <c r="M66" t="s">
        <v>622</v>
      </c>
      <c r="N66" t="s">
        <v>699</v>
      </c>
      <c r="P66" t="s">
        <v>1642</v>
      </c>
      <c r="Z66">
        <v>4.7768047040403498</v>
      </c>
      <c r="AA66">
        <v>5.0757566172684196</v>
      </c>
      <c r="AB66">
        <v>5.3747085304964903</v>
      </c>
      <c r="AC66" t="s">
        <v>1643</v>
      </c>
      <c r="AD66" t="s">
        <v>1539</v>
      </c>
      <c r="AE66" t="s">
        <v>145</v>
      </c>
      <c r="AF66">
        <v>7324.0823200000004</v>
      </c>
      <c r="AI66">
        <f t="shared" ref="AI66:AI129" si="2">MAX(AF66,AH66)</f>
        <v>7324.0823200000004</v>
      </c>
      <c r="AJ66" t="e">
        <f>AI66/#REF!</f>
        <v>#REF!</v>
      </c>
      <c r="AK66" t="e">
        <f>AI66/#REF!+AK65</f>
        <v>#REF!</v>
      </c>
      <c r="AL66">
        <v>1939.01767</v>
      </c>
      <c r="AQ66">
        <v>15.426271570577899</v>
      </c>
      <c r="AS66" t="s">
        <v>1523</v>
      </c>
      <c r="AT66" t="s">
        <v>1539</v>
      </c>
      <c r="BC66">
        <v>18.2</v>
      </c>
      <c r="BD66">
        <v>3</v>
      </c>
      <c r="BP66" t="s">
        <v>148</v>
      </c>
      <c r="BT66" t="s">
        <v>807</v>
      </c>
      <c r="BU66">
        <v>1367</v>
      </c>
      <c r="BV66">
        <v>169122</v>
      </c>
      <c r="CA66">
        <v>8500</v>
      </c>
      <c r="CB66">
        <f t="shared" si="1"/>
        <v>0</v>
      </c>
      <c r="CC66">
        <v>11800</v>
      </c>
      <c r="CD66">
        <v>11800</v>
      </c>
      <c r="CE66">
        <v>0.17135805889335701</v>
      </c>
      <c r="CF66" t="s">
        <v>146</v>
      </c>
      <c r="CI66">
        <v>0.38</v>
      </c>
      <c r="CJ66">
        <v>0.27</v>
      </c>
      <c r="CK66">
        <v>0.26</v>
      </c>
    </row>
    <row r="67" spans="1:89" x14ac:dyDescent="0.25">
      <c r="A67">
        <v>9254</v>
      </c>
      <c r="B67">
        <v>2017</v>
      </c>
      <c r="C67" t="s">
        <v>1273</v>
      </c>
      <c r="D67" t="s">
        <v>2117</v>
      </c>
      <c r="E67" t="str">
        <f>IFERROR(VLOOKUP(C67,final_selection_acc_ICES_ind!$C$2:$D$155,2,FALSE),"no")</f>
        <v>no</v>
      </c>
      <c r="F67" t="str">
        <f>VLOOKUP(Tabelle2[[#This Row],[FishStock]],Tabelle3[[#All],[FishStock]:[check]],2,FALSE)</f>
        <v>y</v>
      </c>
      <c r="G67">
        <f>VLOOKUP(Tabelle2[[#This Row],[AssessmentKey]],'Export total 2018'!$A$2:$G$10000,2,FALSE)</f>
        <v>2017</v>
      </c>
      <c r="H67">
        <v>1389</v>
      </c>
      <c r="I67">
        <v>169148</v>
      </c>
      <c r="J67" t="s">
        <v>138</v>
      </c>
      <c r="K67">
        <v>2016</v>
      </c>
      <c r="L67" t="s">
        <v>1274</v>
      </c>
      <c r="M67" t="s">
        <v>801</v>
      </c>
      <c r="N67" t="s">
        <v>699</v>
      </c>
      <c r="P67" t="s">
        <v>1672</v>
      </c>
      <c r="T67" t="s">
        <v>1537</v>
      </c>
      <c r="U67" t="s">
        <v>1538</v>
      </c>
      <c r="Z67">
        <v>1697</v>
      </c>
      <c r="AA67">
        <v>1946</v>
      </c>
      <c r="AB67">
        <v>2195</v>
      </c>
      <c r="AC67" t="s">
        <v>1666</v>
      </c>
      <c r="AD67" t="s">
        <v>1667</v>
      </c>
      <c r="AE67" t="s">
        <v>145</v>
      </c>
      <c r="AF67">
        <v>6447</v>
      </c>
      <c r="AH67">
        <v>7083</v>
      </c>
      <c r="AI67">
        <f t="shared" si="2"/>
        <v>7083</v>
      </c>
      <c r="AJ67" t="e">
        <f>AI67/#REF!</f>
        <v>#REF!</v>
      </c>
      <c r="AK67" t="e">
        <f>AI67/#REF!+AK66</f>
        <v>#REF!</v>
      </c>
      <c r="AL67">
        <v>636</v>
      </c>
      <c r="AQ67">
        <v>17.57</v>
      </c>
      <c r="AS67" t="s">
        <v>1523</v>
      </c>
      <c r="AT67" t="s">
        <v>1673</v>
      </c>
      <c r="BC67">
        <v>15.1</v>
      </c>
      <c r="BD67">
        <v>580</v>
      </c>
      <c r="BP67" t="s">
        <v>148</v>
      </c>
      <c r="BT67" t="s">
        <v>1716</v>
      </c>
      <c r="BU67">
        <v>1527</v>
      </c>
      <c r="BV67">
        <v>169098</v>
      </c>
      <c r="CB67" t="e">
        <f t="shared" ref="CB67:CB130" si="3">BX67/CD67</f>
        <v>#DIV/0!</v>
      </c>
      <c r="CF67" t="s">
        <v>146</v>
      </c>
    </row>
    <row r="68" spans="1:89" x14ac:dyDescent="0.25">
      <c r="A68">
        <v>8286</v>
      </c>
      <c r="B68">
        <v>2017</v>
      </c>
      <c r="C68" t="s">
        <v>1584</v>
      </c>
      <c r="D68" t="s">
        <v>2117</v>
      </c>
      <c r="E68" t="str">
        <f>IFERROR(VLOOKUP(C68,final_selection_acc_ICES_ind!$C$2:$D$155,2,FALSE),"no")</f>
        <v>x</v>
      </c>
      <c r="F68" t="str">
        <f>VLOOKUP(Tabelle2[[#This Row],[FishStock]],Tabelle3[[#All],[FishStock]:[check]],2,FALSE)</f>
        <v>y</v>
      </c>
      <c r="G68">
        <f>VLOOKUP(Tabelle2[[#This Row],[AssessmentKey]],'Export total 2018'!$A$2:$G$10000,2,FALSE)</f>
        <v>2017</v>
      </c>
      <c r="H68">
        <v>1560</v>
      </c>
      <c r="I68">
        <v>169120</v>
      </c>
      <c r="J68" t="s">
        <v>138</v>
      </c>
      <c r="K68">
        <v>2016</v>
      </c>
      <c r="L68" t="s">
        <v>1585</v>
      </c>
      <c r="M68" t="s">
        <v>785</v>
      </c>
      <c r="N68" t="s">
        <v>267</v>
      </c>
      <c r="P68" t="s">
        <v>1586</v>
      </c>
      <c r="Q68">
        <v>175946.63186542201</v>
      </c>
      <c r="R68">
        <v>684880.74007051799</v>
      </c>
      <c r="S68">
        <v>2665931.2721502702</v>
      </c>
      <c r="T68" t="s">
        <v>143</v>
      </c>
      <c r="U68" t="s">
        <v>13</v>
      </c>
      <c r="V68">
        <v>98121.992015918193</v>
      </c>
      <c r="W68">
        <v>240626.206972207</v>
      </c>
      <c r="X68">
        <v>590091.68375259195</v>
      </c>
      <c r="Z68">
        <v>62088.5455985878</v>
      </c>
      <c r="AA68">
        <v>151145.76782787201</v>
      </c>
      <c r="AB68">
        <v>367942.95810975699</v>
      </c>
      <c r="AC68" t="s">
        <v>144</v>
      </c>
      <c r="AD68" t="s">
        <v>145</v>
      </c>
      <c r="AE68" t="s">
        <v>145</v>
      </c>
      <c r="AF68">
        <v>7051.5307507256803</v>
      </c>
      <c r="AH68">
        <v>7051.5307507256803</v>
      </c>
      <c r="AI68">
        <f t="shared" si="2"/>
        <v>7051.5307507256803</v>
      </c>
      <c r="AJ68" t="e">
        <f>AI68/#REF!</f>
        <v>#REF!</v>
      </c>
      <c r="AK68" t="e">
        <f>AI68/#REF!+AK67</f>
        <v>#REF!</v>
      </c>
      <c r="AP68">
        <v>2.0371321011735999E-2</v>
      </c>
      <c r="AQ68">
        <v>4.9001714092684098E-2</v>
      </c>
      <c r="AR68">
        <v>0.11787001847537699</v>
      </c>
      <c r="AS68" t="s">
        <v>146</v>
      </c>
      <c r="AT68" t="s">
        <v>1499</v>
      </c>
      <c r="AY68">
        <v>0.3</v>
      </c>
      <c r="AZ68">
        <v>0.18</v>
      </c>
      <c r="BA68">
        <v>250000</v>
      </c>
      <c r="BB68">
        <v>410000</v>
      </c>
      <c r="BC68">
        <v>0.16</v>
      </c>
      <c r="BD68">
        <v>410000</v>
      </c>
      <c r="BG68">
        <v>0</v>
      </c>
      <c r="BI68" s="1">
        <v>43254</v>
      </c>
      <c r="BP68" t="s">
        <v>148</v>
      </c>
      <c r="BT68" t="s">
        <v>1383</v>
      </c>
      <c r="BU68">
        <v>1451</v>
      </c>
      <c r="BV68">
        <v>169156</v>
      </c>
      <c r="CB68" t="e">
        <f t="shared" si="3"/>
        <v>#DIV/0!</v>
      </c>
      <c r="CE68">
        <v>7.2458799999999997</v>
      </c>
      <c r="CF68" t="s">
        <v>1523</v>
      </c>
      <c r="CK68">
        <v>7.7</v>
      </c>
    </row>
    <row r="69" spans="1:89" x14ac:dyDescent="0.25">
      <c r="A69">
        <v>9014</v>
      </c>
      <c r="B69">
        <v>2017</v>
      </c>
      <c r="C69" t="s">
        <v>1631</v>
      </c>
      <c r="D69" t="s">
        <v>2117</v>
      </c>
      <c r="E69" t="str">
        <f>IFERROR(VLOOKUP(C69,final_selection_acc_ICES_ind!$C$2:$D$155,2,FALSE),"no")</f>
        <v>no</v>
      </c>
      <c r="F69" t="str">
        <f>VLOOKUP(Tabelle2[[#This Row],[FishStock]],Tabelle3[[#All],[FishStock]:[check]],2,FALSE)</f>
        <v>y</v>
      </c>
      <c r="G69">
        <f>VLOOKUP(Tabelle2[[#This Row],[AssessmentKey]],'Export total 2018'!$A$2:$G$10000,2,FALSE)</f>
        <v>2017</v>
      </c>
      <c r="H69">
        <v>1566</v>
      </c>
      <c r="I69">
        <v>169280</v>
      </c>
      <c r="J69" t="s">
        <v>138</v>
      </c>
      <c r="K69">
        <v>2016</v>
      </c>
      <c r="L69" t="s">
        <v>1632</v>
      </c>
      <c r="M69" t="s">
        <v>1633</v>
      </c>
      <c r="N69" t="s">
        <v>309</v>
      </c>
      <c r="P69" t="s">
        <v>1634</v>
      </c>
      <c r="AE69" t="s">
        <v>145</v>
      </c>
      <c r="AF69">
        <v>6882.3379999999997</v>
      </c>
      <c r="AI69">
        <f t="shared" si="2"/>
        <v>6882.3379999999997</v>
      </c>
      <c r="AJ69" t="e">
        <f>AI69/#REF!</f>
        <v>#REF!</v>
      </c>
      <c r="AK69" t="e">
        <f>AI69/#REF!+AK68</f>
        <v>#REF!</v>
      </c>
      <c r="BP69" t="s">
        <v>148</v>
      </c>
      <c r="BT69" t="s">
        <v>1743</v>
      </c>
      <c r="BU69">
        <v>1496</v>
      </c>
      <c r="BV69">
        <v>169287</v>
      </c>
      <c r="CB69" t="e">
        <f t="shared" si="3"/>
        <v>#DIV/0!</v>
      </c>
    </row>
    <row r="70" spans="1:89" x14ac:dyDescent="0.25">
      <c r="A70">
        <v>9228</v>
      </c>
      <c r="B70">
        <v>2017</v>
      </c>
      <c r="C70" t="s">
        <v>1383</v>
      </c>
      <c r="D70" t="s">
        <v>2117</v>
      </c>
      <c r="E70" t="str">
        <f>IFERROR(VLOOKUP(C70,final_selection_acc_ICES_ind!$C$2:$D$155,2,FALSE),"no")</f>
        <v>no</v>
      </c>
      <c r="F70" t="str">
        <f>VLOOKUP(Tabelle2[[#This Row],[FishStock]],Tabelle3[[#All],[FishStock]:[check]],2,FALSE)</f>
        <v>y</v>
      </c>
      <c r="G70">
        <f>VLOOKUP(Tabelle2[[#This Row],[AssessmentKey]],'Export total 2018'!$A$2:$G$10000,2,FALSE)</f>
        <v>2017</v>
      </c>
      <c r="H70">
        <v>1451</v>
      </c>
      <c r="I70">
        <v>169156</v>
      </c>
      <c r="J70" t="s">
        <v>138</v>
      </c>
      <c r="K70">
        <v>2016</v>
      </c>
      <c r="L70" t="s">
        <v>1730</v>
      </c>
      <c r="M70" t="s">
        <v>630</v>
      </c>
      <c r="N70" t="s">
        <v>699</v>
      </c>
      <c r="P70" t="s">
        <v>1731</v>
      </c>
      <c r="Z70">
        <v>3527.4480311499801</v>
      </c>
      <c r="AA70">
        <v>4167.4770354146503</v>
      </c>
      <c r="AB70">
        <v>4807.5060396793097</v>
      </c>
      <c r="AC70" t="s">
        <v>1643</v>
      </c>
      <c r="AD70" t="s">
        <v>1667</v>
      </c>
      <c r="AE70" t="s">
        <v>145</v>
      </c>
      <c r="AF70">
        <v>4090.8515699999998</v>
      </c>
      <c r="AH70">
        <v>6622.2426712960296</v>
      </c>
      <c r="AI70">
        <f t="shared" si="2"/>
        <v>6622.2426712960296</v>
      </c>
      <c r="AJ70" t="e">
        <f>AI70/#REF!</f>
        <v>#REF!</v>
      </c>
      <c r="AK70" t="e">
        <f>AI70/#REF!+AK69</f>
        <v>#REF!</v>
      </c>
      <c r="AL70">
        <v>2531.3911012960202</v>
      </c>
      <c r="AQ70">
        <v>7.2458799999999997</v>
      </c>
      <c r="AS70" t="s">
        <v>1523</v>
      </c>
      <c r="AT70" t="s">
        <v>1673</v>
      </c>
      <c r="BC70">
        <v>7.7</v>
      </c>
      <c r="BP70" t="s">
        <v>148</v>
      </c>
      <c r="BT70" t="s">
        <v>954</v>
      </c>
      <c r="BU70">
        <v>1376</v>
      </c>
      <c r="BV70">
        <v>169132</v>
      </c>
      <c r="CB70" t="e">
        <f t="shared" si="3"/>
        <v>#DIV/0!</v>
      </c>
    </row>
    <row r="71" spans="1:89" x14ac:dyDescent="0.25">
      <c r="A71">
        <v>8878</v>
      </c>
      <c r="B71">
        <v>2017</v>
      </c>
      <c r="C71" t="s">
        <v>1443</v>
      </c>
      <c r="D71" t="s">
        <v>2117</v>
      </c>
      <c r="E71" t="str">
        <f>IFERROR(VLOOKUP(C71,final_selection_acc_ICES_ind!$C$2:$D$155,2,FALSE),"no")</f>
        <v>no</v>
      </c>
      <c r="F71" t="str">
        <f>VLOOKUP(Tabelle2[[#This Row],[FishStock]],Tabelle3[[#All],[FishStock]:[check]],2,FALSE)</f>
        <v>y</v>
      </c>
      <c r="G71">
        <f>VLOOKUP(Tabelle2[[#This Row],[AssessmentKey]],'Export total 2018'!$A$2:$G$10000,2,FALSE)</f>
        <v>2017</v>
      </c>
      <c r="H71">
        <v>1328</v>
      </c>
      <c r="I71">
        <v>169082</v>
      </c>
      <c r="J71" t="s">
        <v>138</v>
      </c>
      <c r="K71">
        <v>2016</v>
      </c>
      <c r="L71" t="s">
        <v>1444</v>
      </c>
      <c r="M71" t="s">
        <v>1445</v>
      </c>
      <c r="N71" t="s">
        <v>324</v>
      </c>
      <c r="P71" t="s">
        <v>1679</v>
      </c>
      <c r="Q71">
        <v>2983</v>
      </c>
      <c r="R71">
        <v>7374</v>
      </c>
      <c r="S71">
        <v>18226</v>
      </c>
      <c r="T71" t="s">
        <v>143</v>
      </c>
      <c r="U71" t="s">
        <v>13</v>
      </c>
      <c r="V71">
        <v>19814</v>
      </c>
      <c r="W71">
        <v>26297</v>
      </c>
      <c r="X71">
        <v>34903</v>
      </c>
      <c r="Z71">
        <v>15410</v>
      </c>
      <c r="AA71">
        <v>20277</v>
      </c>
      <c r="AB71">
        <v>26681</v>
      </c>
      <c r="AC71" t="s">
        <v>144</v>
      </c>
      <c r="AD71" t="s">
        <v>145</v>
      </c>
      <c r="AE71" t="s">
        <v>145</v>
      </c>
      <c r="AF71">
        <v>5933</v>
      </c>
      <c r="AH71">
        <v>5933</v>
      </c>
      <c r="AI71">
        <f t="shared" si="2"/>
        <v>5933</v>
      </c>
      <c r="AJ71" t="e">
        <f>AI71/#REF!</f>
        <v>#REF!</v>
      </c>
      <c r="AK71" t="e">
        <f>AI71/#REF!+AK70</f>
        <v>#REF!</v>
      </c>
      <c r="AP71">
        <v>0.32</v>
      </c>
      <c r="AQ71">
        <v>0.44</v>
      </c>
      <c r="AR71">
        <v>0.6</v>
      </c>
      <c r="AS71" t="s">
        <v>146</v>
      </c>
      <c r="AT71" t="s">
        <v>1499</v>
      </c>
      <c r="AY71">
        <v>0.9</v>
      </c>
      <c r="AZ71">
        <v>0.69</v>
      </c>
      <c r="BA71">
        <v>21000</v>
      </c>
      <c r="BB71">
        <v>29226.38</v>
      </c>
      <c r="BC71">
        <v>0.23</v>
      </c>
      <c r="BD71">
        <v>29226.400000000001</v>
      </c>
      <c r="BG71">
        <v>1</v>
      </c>
      <c r="BI71" s="1">
        <v>43284</v>
      </c>
      <c r="BP71" t="s">
        <v>148</v>
      </c>
      <c r="BT71" t="s">
        <v>1723</v>
      </c>
      <c r="BU71">
        <v>1547</v>
      </c>
      <c r="BV71">
        <v>169107</v>
      </c>
      <c r="CB71" t="e">
        <f t="shared" si="3"/>
        <v>#DIV/0!</v>
      </c>
      <c r="CF71" t="s">
        <v>1598</v>
      </c>
    </row>
    <row r="72" spans="1:89" x14ac:dyDescent="0.25">
      <c r="A72">
        <v>8479</v>
      </c>
      <c r="B72">
        <v>2017</v>
      </c>
      <c r="C72" t="s">
        <v>532</v>
      </c>
      <c r="D72" t="s">
        <v>2117</v>
      </c>
      <c r="E72" t="str">
        <f>IFERROR(VLOOKUP(C72,final_selection_acc_ICES_ind!$C$2:$D$155,2,FALSE),"no")</f>
        <v>no</v>
      </c>
      <c r="F72" t="str">
        <f>VLOOKUP(Tabelle2[[#This Row],[FishStock]],Tabelle3[[#All],[FishStock]:[check]],2,FALSE)</f>
        <v>y</v>
      </c>
      <c r="G72">
        <f>VLOOKUP(Tabelle2[[#This Row],[AssessmentKey]],'Export total 2018'!$A$2:$G$10000,2,FALSE)</f>
        <v>2017</v>
      </c>
      <c r="H72">
        <v>1378</v>
      </c>
      <c r="I72">
        <v>169134</v>
      </c>
      <c r="J72" t="s">
        <v>138</v>
      </c>
      <c r="K72">
        <v>2016</v>
      </c>
      <c r="L72" t="s">
        <v>533</v>
      </c>
      <c r="M72" t="s">
        <v>534</v>
      </c>
      <c r="N72" t="s">
        <v>513</v>
      </c>
      <c r="P72" t="s">
        <v>1691</v>
      </c>
      <c r="Z72">
        <v>14.974807671836</v>
      </c>
      <c r="AA72">
        <v>22.264603340652702</v>
      </c>
      <c r="AB72">
        <v>29.5543990094694</v>
      </c>
      <c r="AC72" t="s">
        <v>1551</v>
      </c>
      <c r="AD72" t="s">
        <v>1552</v>
      </c>
      <c r="AE72" t="s">
        <v>145</v>
      </c>
      <c r="AF72">
        <v>5885.9859999999999</v>
      </c>
      <c r="AI72">
        <f t="shared" si="2"/>
        <v>5885.9859999999999</v>
      </c>
      <c r="AJ72" t="e">
        <f>AI72/#REF!</f>
        <v>#REF!</v>
      </c>
      <c r="AK72" t="e">
        <f>AI72/#REF!+AK71</f>
        <v>#REF!</v>
      </c>
      <c r="AL72">
        <v>1.4630000000000001</v>
      </c>
      <c r="BP72" t="s">
        <v>148</v>
      </c>
      <c r="BT72" t="s">
        <v>931</v>
      </c>
      <c r="BU72">
        <v>1401</v>
      </c>
      <c r="BV72">
        <v>169186</v>
      </c>
      <c r="CA72">
        <v>18448</v>
      </c>
      <c r="CB72">
        <f t="shared" si="3"/>
        <v>0</v>
      </c>
      <c r="CC72">
        <v>25826</v>
      </c>
      <c r="CD72">
        <v>25826</v>
      </c>
      <c r="CE72">
        <v>0.13300000000000001</v>
      </c>
      <c r="CF72" t="s">
        <v>146</v>
      </c>
      <c r="CI72">
        <v>0.5</v>
      </c>
      <c r="CJ72">
        <v>0.36</v>
      </c>
      <c r="CK72">
        <v>0.25</v>
      </c>
    </row>
    <row r="73" spans="1:89" x14ac:dyDescent="0.25">
      <c r="A73">
        <v>8230</v>
      </c>
      <c r="B73">
        <v>2017</v>
      </c>
      <c r="C73" t="s">
        <v>193</v>
      </c>
      <c r="D73" t="s">
        <v>2117</v>
      </c>
      <c r="E73" t="str">
        <f>IFERROR(VLOOKUP(C73,final_selection_acc_ICES_ind!$C$2:$D$155,2,FALSE),"no")</f>
        <v>x</v>
      </c>
      <c r="F73" t="str">
        <f>VLOOKUP(Tabelle2[[#This Row],[FishStock]],Tabelle3[[#All],[FishStock]:[check]],2,FALSE)</f>
        <v>y</v>
      </c>
      <c r="G73">
        <f>VLOOKUP(Tabelle2[[#This Row],[AssessmentKey]],'Export total 2018'!$A$2:$G$10000,2,FALSE)</f>
        <v>2017</v>
      </c>
      <c r="H73">
        <v>1445</v>
      </c>
      <c r="I73">
        <v>169249</v>
      </c>
      <c r="J73" t="s">
        <v>138</v>
      </c>
      <c r="K73">
        <v>2016</v>
      </c>
      <c r="L73" t="s">
        <v>194</v>
      </c>
      <c r="M73" t="s">
        <v>195</v>
      </c>
      <c r="N73" t="s">
        <v>141</v>
      </c>
      <c r="P73" t="s">
        <v>1752</v>
      </c>
      <c r="Q73">
        <v>72153787</v>
      </c>
      <c r="R73">
        <v>168862340</v>
      </c>
      <c r="S73">
        <v>395190480</v>
      </c>
      <c r="T73" t="s">
        <v>143</v>
      </c>
      <c r="U73" t="s">
        <v>13</v>
      </c>
      <c r="Z73">
        <v>140488.34</v>
      </c>
      <c r="AA73">
        <v>283840</v>
      </c>
      <c r="AB73">
        <v>573464.99</v>
      </c>
      <c r="AC73" t="s">
        <v>144</v>
      </c>
      <c r="AD73" t="s">
        <v>145</v>
      </c>
      <c r="AE73" t="s">
        <v>145</v>
      </c>
      <c r="AH73">
        <v>5763</v>
      </c>
      <c r="AI73">
        <f t="shared" si="2"/>
        <v>5763</v>
      </c>
      <c r="AJ73" t="e">
        <f>AI73/#REF!</f>
        <v>#REF!</v>
      </c>
      <c r="AK73" t="e">
        <f>AI73/#REF!+AK72</f>
        <v>#REF!</v>
      </c>
      <c r="AP73">
        <v>1.2E-2</v>
      </c>
      <c r="AQ73">
        <v>2.4E-2</v>
      </c>
      <c r="AR73">
        <v>3.5000000000000003E-2</v>
      </c>
      <c r="AS73" t="s">
        <v>146</v>
      </c>
      <c r="AT73" t="s">
        <v>1499</v>
      </c>
      <c r="AU73">
        <v>2.4E-2</v>
      </c>
      <c r="BA73">
        <v>48000</v>
      </c>
      <c r="BB73">
        <v>102000</v>
      </c>
      <c r="BG73">
        <v>0</v>
      </c>
      <c r="BI73" s="1">
        <v>43132</v>
      </c>
      <c r="BP73" t="s">
        <v>148</v>
      </c>
      <c r="BT73" t="s">
        <v>1370</v>
      </c>
      <c r="BU73">
        <v>1387</v>
      </c>
      <c r="BV73">
        <v>169146</v>
      </c>
      <c r="CB73">
        <f t="shared" si="3"/>
        <v>0</v>
      </c>
      <c r="CD73">
        <v>540</v>
      </c>
      <c r="CE73">
        <v>10.7</v>
      </c>
      <c r="CF73" t="s">
        <v>1523</v>
      </c>
      <c r="CK73">
        <v>10.8</v>
      </c>
    </row>
    <row r="74" spans="1:89" x14ac:dyDescent="0.25">
      <c r="A74">
        <v>8491</v>
      </c>
      <c r="B74">
        <v>2017</v>
      </c>
      <c r="C74" t="s">
        <v>907</v>
      </c>
      <c r="D74" t="s">
        <v>2117</v>
      </c>
      <c r="E74" t="str">
        <f>IFERROR(VLOOKUP(C74,final_selection_acc_ICES_ind!$C$2:$D$155,2,FALSE),"no")</f>
        <v>no</v>
      </c>
      <c r="F74" t="str">
        <f>VLOOKUP(Tabelle2[[#This Row],[FishStock]],Tabelle3[[#All],[FishStock]:[check]],2,FALSE)</f>
        <v>y</v>
      </c>
      <c r="G74">
        <f>VLOOKUP(Tabelle2[[#This Row],[AssessmentKey]],'Export total 2018'!$A$2:$G$10000,2,FALSE)</f>
        <v>2017</v>
      </c>
      <c r="H74">
        <v>1311</v>
      </c>
      <c r="I74">
        <v>169059</v>
      </c>
      <c r="J74" t="s">
        <v>138</v>
      </c>
      <c r="K74">
        <v>2016</v>
      </c>
      <c r="L74" t="s">
        <v>908</v>
      </c>
      <c r="M74" t="s">
        <v>525</v>
      </c>
      <c r="N74" t="s">
        <v>852</v>
      </c>
      <c r="P74" t="s">
        <v>1661</v>
      </c>
      <c r="Z74">
        <v>17864.464488000001</v>
      </c>
      <c r="AA74">
        <v>75199.8</v>
      </c>
      <c r="AB74">
        <v>132535.13551200001</v>
      </c>
      <c r="AC74" t="s">
        <v>1551</v>
      </c>
      <c r="AD74" t="s">
        <v>145</v>
      </c>
      <c r="AE74" t="s">
        <v>145</v>
      </c>
      <c r="AH74">
        <v>5646</v>
      </c>
      <c r="AI74">
        <f t="shared" si="2"/>
        <v>5646</v>
      </c>
      <c r="AJ74" t="e">
        <f>AI74/#REF!</f>
        <v>#REF!</v>
      </c>
      <c r="AK74" t="e">
        <f>AI74/#REF!+AK73</f>
        <v>#REF!</v>
      </c>
      <c r="AQ74">
        <v>7.4999999999999997E-2</v>
      </c>
      <c r="AS74" t="s">
        <v>146</v>
      </c>
      <c r="AT74" t="s">
        <v>1499</v>
      </c>
      <c r="BP74" t="s">
        <v>148</v>
      </c>
      <c r="BT74" t="s">
        <v>404</v>
      </c>
      <c r="BU74">
        <v>1500</v>
      </c>
      <c r="BV74">
        <v>169295</v>
      </c>
      <c r="CB74" t="e">
        <f t="shared" si="3"/>
        <v>#DIV/0!</v>
      </c>
      <c r="CE74">
        <v>0.76333429075759895</v>
      </c>
      <c r="CF74" t="s">
        <v>1481</v>
      </c>
    </row>
    <row r="75" spans="1:89" x14ac:dyDescent="0.25">
      <c r="A75">
        <v>8984</v>
      </c>
      <c r="B75">
        <v>2017</v>
      </c>
      <c r="C75" t="s">
        <v>1264</v>
      </c>
      <c r="D75" t="s">
        <v>2117</v>
      </c>
      <c r="E75" t="str">
        <f>IFERROR(VLOOKUP(C75,final_selection_acc_ICES_ind!$C$2:$D$155,2,FALSE),"no")</f>
        <v>no</v>
      </c>
      <c r="F75" t="str">
        <f>VLOOKUP(Tabelle2[[#This Row],[FishStock]],Tabelle3[[#All],[FishStock]:[check]],2,FALSE)</f>
        <v>y</v>
      </c>
      <c r="G75">
        <f>VLOOKUP(Tabelle2[[#This Row],[AssessmentKey]],'Export total 2018'!$A$2:$G$10000,2,FALSE)</f>
        <v>2017</v>
      </c>
      <c r="H75">
        <v>1459</v>
      </c>
      <c r="I75">
        <v>169165</v>
      </c>
      <c r="J75" t="s">
        <v>138</v>
      </c>
      <c r="K75">
        <v>2016</v>
      </c>
      <c r="L75" t="s">
        <v>1265</v>
      </c>
      <c r="M75" t="s">
        <v>466</v>
      </c>
      <c r="N75" t="s">
        <v>699</v>
      </c>
      <c r="P75" t="s">
        <v>1665</v>
      </c>
      <c r="Z75">
        <v>2813.8461614818498</v>
      </c>
      <c r="AA75">
        <v>2862.8502607309802</v>
      </c>
      <c r="AB75">
        <v>2911.8543599801001</v>
      </c>
      <c r="AC75" t="s">
        <v>1666</v>
      </c>
      <c r="AD75" t="s">
        <v>1667</v>
      </c>
      <c r="AE75" t="s">
        <v>145</v>
      </c>
      <c r="AF75">
        <v>4890.0450000000001</v>
      </c>
      <c r="AH75">
        <v>5145.6170000000002</v>
      </c>
      <c r="AI75">
        <f t="shared" si="2"/>
        <v>5145.6170000000002</v>
      </c>
      <c r="AJ75" t="e">
        <f>AI75/#REF!</f>
        <v>#REF!</v>
      </c>
      <c r="AK75" t="e">
        <f>AI75/#REF!+AK74</f>
        <v>#REF!</v>
      </c>
      <c r="AL75">
        <v>255.572</v>
      </c>
      <c r="AP75">
        <v>2.5751409869384601</v>
      </c>
      <c r="AQ75">
        <v>3.0738596847720099</v>
      </c>
      <c r="AR75">
        <v>3.5725783826055699</v>
      </c>
      <c r="AS75" t="s">
        <v>1523</v>
      </c>
      <c r="AT75" t="s">
        <v>1263</v>
      </c>
      <c r="BC75">
        <v>7.9</v>
      </c>
      <c r="BP75" t="s">
        <v>148</v>
      </c>
      <c r="BT75" t="s">
        <v>1436</v>
      </c>
      <c r="BU75">
        <v>1347</v>
      </c>
      <c r="BV75">
        <v>169111</v>
      </c>
      <c r="CA75">
        <v>16780</v>
      </c>
      <c r="CB75">
        <f t="shared" si="3"/>
        <v>0</v>
      </c>
      <c r="CC75">
        <v>22843</v>
      </c>
      <c r="CD75">
        <v>22843</v>
      </c>
      <c r="CE75">
        <v>0.28000000000000003</v>
      </c>
      <c r="CF75" t="s">
        <v>146</v>
      </c>
      <c r="CI75">
        <v>0.54</v>
      </c>
      <c r="CJ75">
        <v>0.4</v>
      </c>
      <c r="CK75">
        <v>0.16500000000000001</v>
      </c>
    </row>
    <row r="76" spans="1:89" x14ac:dyDescent="0.25">
      <c r="A76">
        <v>8975</v>
      </c>
      <c r="B76">
        <v>2017</v>
      </c>
      <c r="C76" t="s">
        <v>954</v>
      </c>
      <c r="D76" t="s">
        <v>2117</v>
      </c>
      <c r="E76" t="str">
        <f>IFERROR(VLOOKUP(C76,final_selection_acc_ICES_ind!$C$2:$D$155,2,FALSE),"no")</f>
        <v>no</v>
      </c>
      <c r="F76" t="str">
        <f>VLOOKUP(Tabelle2[[#This Row],[FishStock]],Tabelle3[[#All],[FishStock]:[check]],2,FALSE)</f>
        <v>y</v>
      </c>
      <c r="G76">
        <f>VLOOKUP(Tabelle2[[#This Row],[AssessmentKey]],'Export total 2018'!$A$2:$G$10000,2,FALSE)</f>
        <v>2017</v>
      </c>
      <c r="H76">
        <v>1376</v>
      </c>
      <c r="I76">
        <v>169132</v>
      </c>
      <c r="J76" t="s">
        <v>138</v>
      </c>
      <c r="K76">
        <v>2016</v>
      </c>
      <c r="L76" t="s">
        <v>955</v>
      </c>
      <c r="M76" t="s">
        <v>439</v>
      </c>
      <c r="N76" t="s">
        <v>956</v>
      </c>
      <c r="P76" t="s">
        <v>1742</v>
      </c>
      <c r="AA76">
        <v>1.097</v>
      </c>
      <c r="AC76" t="s">
        <v>1551</v>
      </c>
      <c r="AD76" t="s">
        <v>1552</v>
      </c>
      <c r="AE76" t="s">
        <v>145</v>
      </c>
      <c r="AF76">
        <v>3784</v>
      </c>
      <c r="AH76">
        <v>5012</v>
      </c>
      <c r="AI76">
        <f t="shared" si="2"/>
        <v>5012</v>
      </c>
      <c r="AJ76" t="e">
        <f>AI76/#REF!</f>
        <v>#REF!</v>
      </c>
      <c r="AK76" t="e">
        <f>AI76/#REF!+AK75</f>
        <v>#REF!</v>
      </c>
      <c r="AL76">
        <v>1228</v>
      </c>
      <c r="BP76" t="s">
        <v>148</v>
      </c>
      <c r="BT76" t="s">
        <v>1732</v>
      </c>
      <c r="BU76">
        <v>1497</v>
      </c>
      <c r="BV76">
        <v>169290</v>
      </c>
      <c r="CB76" t="e">
        <f t="shared" si="3"/>
        <v>#DIV/0!</v>
      </c>
    </row>
    <row r="77" spans="1:89" x14ac:dyDescent="0.25">
      <c r="A77">
        <v>8231</v>
      </c>
      <c r="B77">
        <v>2017</v>
      </c>
      <c r="C77" t="s">
        <v>171</v>
      </c>
      <c r="D77" t="s">
        <v>2117</v>
      </c>
      <c r="E77" t="str">
        <f>IFERROR(VLOOKUP(C77,final_selection_acc_ICES_ind!$C$2:$D$155,2,FALSE),"no")</f>
        <v>x</v>
      </c>
      <c r="F77" t="str">
        <f>VLOOKUP(Tabelle2[[#This Row],[FishStock]],Tabelle3[[#All],[FishStock]:[check]],2,FALSE)</f>
        <v>y</v>
      </c>
      <c r="G77">
        <f>VLOOKUP(Tabelle2[[#This Row],[AssessmentKey]],'Export total 2018'!$A$2:$G$10000,2,FALSE)</f>
        <v>2017</v>
      </c>
      <c r="H77">
        <v>1443</v>
      </c>
      <c r="I77">
        <v>169247</v>
      </c>
      <c r="J77" t="s">
        <v>138</v>
      </c>
      <c r="K77">
        <v>2016</v>
      </c>
      <c r="L77" t="s">
        <v>172</v>
      </c>
      <c r="M77" t="s">
        <v>140</v>
      </c>
      <c r="N77" t="s">
        <v>141</v>
      </c>
      <c r="P77" t="s">
        <v>1641</v>
      </c>
      <c r="Q77">
        <v>155064950</v>
      </c>
      <c r="R77">
        <v>311082270</v>
      </c>
      <c r="S77">
        <v>624075129</v>
      </c>
      <c r="T77" t="s">
        <v>143</v>
      </c>
      <c r="U77" t="s">
        <v>13</v>
      </c>
      <c r="Z77">
        <v>30402</v>
      </c>
      <c r="AA77">
        <v>46578</v>
      </c>
      <c r="AB77">
        <v>71362</v>
      </c>
      <c r="AC77" t="s">
        <v>144</v>
      </c>
      <c r="AD77" t="s">
        <v>145</v>
      </c>
      <c r="AE77" t="s">
        <v>145</v>
      </c>
      <c r="AH77">
        <v>4903</v>
      </c>
      <c r="AI77">
        <f t="shared" si="2"/>
        <v>4903</v>
      </c>
      <c r="AJ77" t="e">
        <f>AI77/#REF!</f>
        <v>#REF!</v>
      </c>
      <c r="AK77" t="e">
        <f>AI77/#REF!+AK76</f>
        <v>#REF!</v>
      </c>
      <c r="AP77">
        <v>0.112</v>
      </c>
      <c r="AQ77">
        <v>0.159</v>
      </c>
      <c r="AR77">
        <v>0.20599999999999999</v>
      </c>
      <c r="AS77" t="s">
        <v>146</v>
      </c>
      <c r="AT77" t="s">
        <v>1499</v>
      </c>
      <c r="BA77">
        <v>56000</v>
      </c>
      <c r="BB77">
        <v>84000</v>
      </c>
      <c r="BG77">
        <v>0</v>
      </c>
      <c r="BI77" s="1">
        <v>43132</v>
      </c>
      <c r="BP77" t="s">
        <v>148</v>
      </c>
      <c r="BT77" t="s">
        <v>491</v>
      </c>
      <c r="BU77">
        <v>1567</v>
      </c>
      <c r="BV77">
        <v>169281</v>
      </c>
      <c r="CB77" t="e">
        <f t="shared" si="3"/>
        <v>#DIV/0!</v>
      </c>
      <c r="CE77">
        <v>2.8301920757219698</v>
      </c>
      <c r="CF77" t="s">
        <v>1481</v>
      </c>
    </row>
    <row r="78" spans="1:89" x14ac:dyDescent="0.25">
      <c r="A78">
        <v>8513</v>
      </c>
      <c r="B78">
        <v>2017</v>
      </c>
      <c r="C78" t="s">
        <v>1684</v>
      </c>
      <c r="D78" t="s">
        <v>2117</v>
      </c>
      <c r="E78" t="str">
        <f>IFERROR(VLOOKUP(C78,final_selection_acc_ICES_ind!$C$2:$D$155,2,FALSE),"no")</f>
        <v>no</v>
      </c>
      <c r="F78" t="str">
        <f>VLOOKUP(Tabelle2[[#This Row],[FishStock]],Tabelle3[[#All],[FishStock]:[check]],2,FALSE)</f>
        <v>y</v>
      </c>
      <c r="G78">
        <f>VLOOKUP(Tabelle2[[#This Row],[AssessmentKey]],'Export total 2018'!$A$2:$G$10000,2,FALSE)</f>
        <v>2017</v>
      </c>
      <c r="H78">
        <v>1504</v>
      </c>
      <c r="I78">
        <v>169299</v>
      </c>
      <c r="J78" t="s">
        <v>138</v>
      </c>
      <c r="K78">
        <v>2016</v>
      </c>
      <c r="L78" t="s">
        <v>1685</v>
      </c>
      <c r="M78" t="s">
        <v>1686</v>
      </c>
      <c r="N78" t="s">
        <v>521</v>
      </c>
      <c r="P78" t="s">
        <v>1687</v>
      </c>
      <c r="Z78">
        <v>134.4</v>
      </c>
      <c r="AA78">
        <v>143.1</v>
      </c>
      <c r="AB78">
        <v>151.69999999999999</v>
      </c>
      <c r="AC78" t="s">
        <v>1551</v>
      </c>
      <c r="AD78" t="s">
        <v>1539</v>
      </c>
      <c r="AE78" t="s">
        <v>145</v>
      </c>
      <c r="AF78">
        <v>4820</v>
      </c>
      <c r="AI78">
        <f t="shared" si="2"/>
        <v>4820</v>
      </c>
      <c r="AJ78" t="e">
        <f>AI78/#REF!</f>
        <v>#REF!</v>
      </c>
      <c r="AK78" t="e">
        <f>AI78/#REF!+AK77</f>
        <v>#REF!</v>
      </c>
      <c r="AL78">
        <v>153</v>
      </c>
      <c r="BP78" t="s">
        <v>148</v>
      </c>
      <c r="BT78" t="s">
        <v>726</v>
      </c>
      <c r="BU78">
        <v>1324</v>
      </c>
      <c r="BV78">
        <v>169078</v>
      </c>
      <c r="CA78">
        <v>7300</v>
      </c>
      <c r="CB78">
        <f t="shared" si="3"/>
        <v>0</v>
      </c>
      <c r="CC78">
        <v>10300</v>
      </c>
      <c r="CD78">
        <v>10300</v>
      </c>
      <c r="CE78">
        <v>0.439</v>
      </c>
      <c r="CF78" t="s">
        <v>146</v>
      </c>
      <c r="CI78">
        <v>0.80700000000000005</v>
      </c>
      <c r="CJ78">
        <v>0.57640000000000002</v>
      </c>
      <c r="CK78">
        <v>0.35299999999999998</v>
      </c>
    </row>
    <row r="79" spans="1:89" x14ac:dyDescent="0.25">
      <c r="A79">
        <v>9253</v>
      </c>
      <c r="B79">
        <v>2017</v>
      </c>
      <c r="C79" t="s">
        <v>1375</v>
      </c>
      <c r="D79" t="s">
        <v>2117</v>
      </c>
      <c r="E79" t="str">
        <f>IFERROR(VLOOKUP(C79,final_selection_acc_ICES_ind!$C$2:$D$155,2,FALSE),"no")</f>
        <v>no</v>
      </c>
      <c r="F79" t="str">
        <f>VLOOKUP(Tabelle2[[#This Row],[FishStock]],Tabelle3[[#All],[FishStock]:[check]],2,FALSE)</f>
        <v>y</v>
      </c>
      <c r="G79">
        <f>VLOOKUP(Tabelle2[[#This Row],[AssessmentKey]],'Export total 2018'!$A$2:$G$10000,2,FALSE)</f>
        <v>2017</v>
      </c>
      <c r="H79">
        <v>1388</v>
      </c>
      <c r="I79">
        <v>169147</v>
      </c>
      <c r="J79" t="s">
        <v>138</v>
      </c>
      <c r="K79">
        <v>2016</v>
      </c>
      <c r="L79" t="s">
        <v>1376</v>
      </c>
      <c r="M79" t="s">
        <v>801</v>
      </c>
      <c r="N79" t="s">
        <v>699</v>
      </c>
      <c r="P79" t="s">
        <v>1714</v>
      </c>
      <c r="T79" t="s">
        <v>1537</v>
      </c>
      <c r="U79" t="s">
        <v>1538</v>
      </c>
      <c r="Z79">
        <v>1678</v>
      </c>
      <c r="AA79">
        <v>2118</v>
      </c>
      <c r="AB79">
        <v>2558</v>
      </c>
      <c r="AC79" t="s">
        <v>1666</v>
      </c>
      <c r="AD79" t="s">
        <v>1667</v>
      </c>
      <c r="AE79" t="s">
        <v>145</v>
      </c>
      <c r="AF79">
        <v>4402</v>
      </c>
      <c r="AH79">
        <v>4767</v>
      </c>
      <c r="AI79">
        <f t="shared" si="2"/>
        <v>4767</v>
      </c>
      <c r="AJ79" t="e">
        <f>AI79/#REF!</f>
        <v>#REF!</v>
      </c>
      <c r="AK79" t="e">
        <f>AI79/#REF!+AK78</f>
        <v>#REF!</v>
      </c>
      <c r="AL79">
        <v>365</v>
      </c>
      <c r="AQ79">
        <v>9.5</v>
      </c>
      <c r="AS79" t="s">
        <v>1523</v>
      </c>
      <c r="AT79" t="s">
        <v>1673</v>
      </c>
      <c r="BC79">
        <v>11.7</v>
      </c>
      <c r="BD79">
        <v>1020</v>
      </c>
      <c r="BP79" t="s">
        <v>148</v>
      </c>
      <c r="BT79" t="s">
        <v>1253</v>
      </c>
      <c r="BU79">
        <v>1450</v>
      </c>
      <c r="BV79">
        <v>169155</v>
      </c>
      <c r="CB79">
        <f t="shared" si="3"/>
        <v>0</v>
      </c>
      <c r="CD79">
        <v>990</v>
      </c>
      <c r="CE79">
        <v>22.8475033398955</v>
      </c>
      <c r="CF79" t="s">
        <v>1523</v>
      </c>
      <c r="CK79">
        <v>12.8</v>
      </c>
    </row>
    <row r="80" spans="1:89" x14ac:dyDescent="0.25">
      <c r="A80">
        <v>8611</v>
      </c>
      <c r="B80">
        <v>2017</v>
      </c>
      <c r="C80" t="s">
        <v>894</v>
      </c>
      <c r="D80" t="s">
        <v>2117</v>
      </c>
      <c r="E80" t="str">
        <f>IFERROR(VLOOKUP(C80,final_selection_acc_ICES_ind!$C$2:$D$155,2,FALSE),"no")</f>
        <v>x</v>
      </c>
      <c r="F80" t="str">
        <f>VLOOKUP(Tabelle2[[#This Row],[FishStock]],Tabelle3[[#All],[FishStock]:[check]],2,FALSE)</f>
        <v>y</v>
      </c>
      <c r="G80">
        <f>VLOOKUP(Tabelle2[[#This Row],[AssessmentKey]],'Export total 2018'!$A$2:$G$10000,2,FALSE)</f>
        <v>2017</v>
      </c>
      <c r="H80">
        <v>1395</v>
      </c>
      <c r="I80">
        <v>169180</v>
      </c>
      <c r="J80" t="s">
        <v>138</v>
      </c>
      <c r="K80">
        <v>2016</v>
      </c>
      <c r="L80" t="s">
        <v>1737</v>
      </c>
      <c r="M80" t="s">
        <v>1738</v>
      </c>
      <c r="N80" t="s">
        <v>332</v>
      </c>
      <c r="P80" t="s">
        <v>1739</v>
      </c>
      <c r="Q80">
        <v>20511</v>
      </c>
      <c r="R80">
        <v>30031</v>
      </c>
      <c r="S80">
        <v>43971</v>
      </c>
      <c r="T80" t="s">
        <v>143</v>
      </c>
      <c r="U80" t="s">
        <v>13</v>
      </c>
      <c r="V80">
        <v>10452</v>
      </c>
      <c r="W80">
        <v>15783</v>
      </c>
      <c r="X80">
        <v>23833</v>
      </c>
      <c r="Z80">
        <v>8031</v>
      </c>
      <c r="AA80">
        <v>12759</v>
      </c>
      <c r="AB80">
        <v>20272</v>
      </c>
      <c r="AC80" t="s">
        <v>144</v>
      </c>
      <c r="AD80" t="s">
        <v>145</v>
      </c>
      <c r="AE80" t="s">
        <v>145</v>
      </c>
      <c r="AF80">
        <v>3020.26</v>
      </c>
      <c r="AH80">
        <v>4521.0940000000001</v>
      </c>
      <c r="AI80">
        <f t="shared" si="2"/>
        <v>4521.0940000000001</v>
      </c>
      <c r="AJ80" t="e">
        <f>AI80/#REF!</f>
        <v>#REF!</v>
      </c>
      <c r="AK80" t="e">
        <f>AI80/#REF!+AK79</f>
        <v>#REF!</v>
      </c>
      <c r="AL80">
        <v>1500.8340000000001</v>
      </c>
      <c r="AP80">
        <v>0.16400000000000001</v>
      </c>
      <c r="AQ80">
        <v>0.28299999999999997</v>
      </c>
      <c r="AR80">
        <v>0.48699999999999999</v>
      </c>
      <c r="AS80" t="s">
        <v>146</v>
      </c>
      <c r="AT80" t="s">
        <v>1499</v>
      </c>
      <c r="AY80">
        <v>1.01</v>
      </c>
      <c r="AZ80">
        <v>0.69</v>
      </c>
      <c r="BA80">
        <v>4077</v>
      </c>
      <c r="BB80">
        <v>5550</v>
      </c>
      <c r="BC80">
        <v>0.37</v>
      </c>
      <c r="BD80">
        <v>5550</v>
      </c>
      <c r="BG80">
        <v>1</v>
      </c>
      <c r="BI80" s="1">
        <v>43223</v>
      </c>
      <c r="BP80" t="s">
        <v>148</v>
      </c>
      <c r="BT80" t="s">
        <v>680</v>
      </c>
      <c r="BU80">
        <v>1484</v>
      </c>
      <c r="BV80">
        <v>169272</v>
      </c>
      <c r="CA80">
        <v>7600</v>
      </c>
      <c r="CB80">
        <f t="shared" si="3"/>
        <v>0</v>
      </c>
      <c r="CC80">
        <v>10600</v>
      </c>
      <c r="CD80">
        <v>10600</v>
      </c>
      <c r="CE80">
        <v>0.36399999999999999</v>
      </c>
      <c r="CF80" t="s">
        <v>1710</v>
      </c>
      <c r="CI80">
        <v>0.6</v>
      </c>
      <c r="CJ80">
        <v>0.43</v>
      </c>
      <c r="CK80">
        <v>0.33</v>
      </c>
    </row>
    <row r="81" spans="1:89" x14ac:dyDescent="0.25">
      <c r="A81">
        <v>8414</v>
      </c>
      <c r="B81">
        <v>2017</v>
      </c>
      <c r="C81" t="s">
        <v>1716</v>
      </c>
      <c r="D81" t="s">
        <v>2117</v>
      </c>
      <c r="E81" t="str">
        <f>IFERROR(VLOOKUP(C81,final_selection_acc_ICES_ind!$C$2:$D$155,2,FALSE),"no")</f>
        <v>no</v>
      </c>
      <c r="F81" t="str">
        <f>VLOOKUP(Tabelle2[[#This Row],[FishStock]],Tabelle3[[#All],[FishStock]:[check]],2,FALSE)</f>
        <v>y</v>
      </c>
      <c r="G81">
        <f>VLOOKUP(Tabelle2[[#This Row],[AssessmentKey]],'Export total 2018'!$A$2:$G$10000,2,FALSE)</f>
        <v>2017</v>
      </c>
      <c r="H81">
        <v>1527</v>
      </c>
      <c r="I81">
        <v>169098</v>
      </c>
      <c r="J81" t="s">
        <v>138</v>
      </c>
      <c r="K81">
        <v>2016</v>
      </c>
      <c r="L81" t="s">
        <v>1717</v>
      </c>
      <c r="M81" t="s">
        <v>315</v>
      </c>
      <c r="N81" t="s">
        <v>780</v>
      </c>
      <c r="P81" t="s">
        <v>1718</v>
      </c>
      <c r="AA81">
        <v>85.470482102043306</v>
      </c>
      <c r="AC81" t="s">
        <v>1551</v>
      </c>
      <c r="AD81" t="s">
        <v>1552</v>
      </c>
      <c r="AE81" t="s">
        <v>145</v>
      </c>
      <c r="AF81">
        <v>4251.51</v>
      </c>
      <c r="AH81">
        <v>4442.4549999999999</v>
      </c>
      <c r="AI81">
        <f t="shared" si="2"/>
        <v>4442.4549999999999</v>
      </c>
      <c r="AJ81" t="e">
        <f>AI81/#REF!</f>
        <v>#REF!</v>
      </c>
      <c r="AK81" t="e">
        <f>AI81/#REF!+AK80</f>
        <v>#REF!</v>
      </c>
      <c r="AL81">
        <v>190.94499999999999</v>
      </c>
      <c r="AS81" t="s">
        <v>146</v>
      </c>
      <c r="AT81" t="s">
        <v>1499</v>
      </c>
      <c r="BP81" t="s">
        <v>148</v>
      </c>
      <c r="BT81" t="s">
        <v>894</v>
      </c>
      <c r="BU81">
        <v>1395</v>
      </c>
      <c r="BV81">
        <v>169180</v>
      </c>
      <c r="CA81">
        <v>4077</v>
      </c>
      <c r="CB81">
        <f t="shared" si="3"/>
        <v>0</v>
      </c>
      <c r="CC81">
        <v>5550</v>
      </c>
      <c r="CD81">
        <v>5550</v>
      </c>
      <c r="CE81">
        <v>0.28299999999999997</v>
      </c>
      <c r="CF81" t="s">
        <v>146</v>
      </c>
      <c r="CI81">
        <v>1.01</v>
      </c>
      <c r="CJ81">
        <v>0.69</v>
      </c>
      <c r="CK81">
        <v>0.37</v>
      </c>
    </row>
    <row r="82" spans="1:89" x14ac:dyDescent="0.25">
      <c r="A82">
        <v>8297</v>
      </c>
      <c r="B82">
        <v>2017</v>
      </c>
      <c r="C82" t="s">
        <v>807</v>
      </c>
      <c r="D82" t="s">
        <v>2117</v>
      </c>
      <c r="E82" t="str">
        <f>IFERROR(VLOOKUP(C82,final_selection_acc_ICES_ind!$C$2:$D$155,2,FALSE),"no")</f>
        <v>x</v>
      </c>
      <c r="F82" t="str">
        <f>VLOOKUP(Tabelle2[[#This Row],[FishStock]],Tabelle3[[#All],[FishStock]:[check]],2,FALSE)</f>
        <v>y</v>
      </c>
      <c r="G82">
        <f>VLOOKUP(Tabelle2[[#This Row],[AssessmentKey]],'Export total 2018'!$A$2:$G$10000,2,FALSE)</f>
        <v>2017</v>
      </c>
      <c r="H82">
        <v>1367</v>
      </c>
      <c r="I82">
        <v>169122</v>
      </c>
      <c r="J82" t="s">
        <v>138</v>
      </c>
      <c r="K82">
        <v>2016</v>
      </c>
      <c r="L82" t="s">
        <v>1692</v>
      </c>
      <c r="M82" t="s">
        <v>622</v>
      </c>
      <c r="N82" t="s">
        <v>267</v>
      </c>
      <c r="P82" t="s">
        <v>1693</v>
      </c>
      <c r="Q82">
        <v>27708.353025928602</v>
      </c>
      <c r="R82">
        <v>103777.036820087</v>
      </c>
      <c r="S82">
        <v>388679.66497610701</v>
      </c>
      <c r="T82" t="s">
        <v>143</v>
      </c>
      <c r="U82" t="s">
        <v>13</v>
      </c>
      <c r="V82">
        <v>31728.112610499898</v>
      </c>
      <c r="W82">
        <v>46676.6818047657</v>
      </c>
      <c r="X82">
        <v>68668.207625509094</v>
      </c>
      <c r="Z82">
        <v>17427.8503422703</v>
      </c>
      <c r="AA82">
        <v>25874.158285252299</v>
      </c>
      <c r="AB82">
        <v>38413.9210414564</v>
      </c>
      <c r="AC82" t="s">
        <v>144</v>
      </c>
      <c r="AD82" t="s">
        <v>145</v>
      </c>
      <c r="AE82" t="s">
        <v>145</v>
      </c>
      <c r="AF82">
        <v>4327</v>
      </c>
      <c r="AH82">
        <v>4327</v>
      </c>
      <c r="AI82">
        <f t="shared" si="2"/>
        <v>4327</v>
      </c>
      <c r="AJ82" t="e">
        <f>AI82/#REF!</f>
        <v>#REF!</v>
      </c>
      <c r="AK82" t="e">
        <f>AI82/#REF!+AK81</f>
        <v>#REF!</v>
      </c>
      <c r="AP82">
        <v>0.10895516626908</v>
      </c>
      <c r="AQ82">
        <v>0.17135805889335701</v>
      </c>
      <c r="AR82">
        <v>0.26950153309097702</v>
      </c>
      <c r="AS82" t="s">
        <v>146</v>
      </c>
      <c r="AT82" t="s">
        <v>1499</v>
      </c>
      <c r="AY82">
        <v>0.38</v>
      </c>
      <c r="AZ82">
        <v>0.27</v>
      </c>
      <c r="BA82">
        <v>8500</v>
      </c>
      <c r="BB82">
        <v>11800</v>
      </c>
      <c r="BC82">
        <v>0.26</v>
      </c>
      <c r="BD82">
        <v>11800</v>
      </c>
      <c r="BG82">
        <v>1</v>
      </c>
      <c r="BI82" s="1">
        <v>43255</v>
      </c>
      <c r="BP82" t="s">
        <v>148</v>
      </c>
      <c r="BT82" t="s">
        <v>1758</v>
      </c>
      <c r="BU82">
        <v>1493</v>
      </c>
      <c r="BV82">
        <v>169284</v>
      </c>
      <c r="CB82" t="e">
        <f t="shared" si="3"/>
        <v>#DIV/0!</v>
      </c>
    </row>
    <row r="83" spans="1:89" x14ac:dyDescent="0.25">
      <c r="A83">
        <v>9260</v>
      </c>
      <c r="B83">
        <v>2017</v>
      </c>
      <c r="C83" t="s">
        <v>404</v>
      </c>
      <c r="D83" t="s">
        <v>2117</v>
      </c>
      <c r="E83" t="str">
        <f>IFERROR(VLOOKUP(C83,final_selection_acc_ICES_ind!$C$2:$D$155,2,FALSE),"no")</f>
        <v>no</v>
      </c>
      <c r="F83" t="str">
        <f>VLOOKUP(Tabelle2[[#This Row],[FishStock]],Tabelle3[[#All],[FishStock]:[check]],2,FALSE)</f>
        <v>y</v>
      </c>
      <c r="G83">
        <f>VLOOKUP(Tabelle2[[#This Row],[AssessmentKey]],'Export total 2018'!$A$2:$G$10000,2,FALSE)</f>
        <v>2017</v>
      </c>
      <c r="H83">
        <v>1500</v>
      </c>
      <c r="I83">
        <v>169295</v>
      </c>
      <c r="J83" t="s">
        <v>347</v>
      </c>
      <c r="K83">
        <v>2016</v>
      </c>
      <c r="L83" t="s">
        <v>405</v>
      </c>
      <c r="M83" t="s">
        <v>388</v>
      </c>
      <c r="N83" t="s">
        <v>406</v>
      </c>
      <c r="R83">
        <v>0.88987145604426998</v>
      </c>
      <c r="T83" t="s">
        <v>1479</v>
      </c>
      <c r="U83" t="s">
        <v>13</v>
      </c>
      <c r="AA83">
        <v>1.36526808842325</v>
      </c>
      <c r="AC83" t="s">
        <v>1480</v>
      </c>
      <c r="AE83" t="s">
        <v>145</v>
      </c>
      <c r="AF83">
        <v>3493</v>
      </c>
      <c r="AH83">
        <v>4159</v>
      </c>
      <c r="AI83">
        <f t="shared" si="2"/>
        <v>4159</v>
      </c>
      <c r="AJ83" t="e">
        <f>AI83/#REF!</f>
        <v>#REF!</v>
      </c>
      <c r="AK83" t="e">
        <f>AI83/#REF!+AK82</f>
        <v>#REF!</v>
      </c>
      <c r="AL83">
        <v>666</v>
      </c>
      <c r="AQ83">
        <v>0.76333429075759895</v>
      </c>
      <c r="AS83" t="s">
        <v>1481</v>
      </c>
      <c r="BG83">
        <v>1</v>
      </c>
      <c r="BI83" s="1">
        <v>43253</v>
      </c>
      <c r="BK83" t="s">
        <v>1482</v>
      </c>
      <c r="BP83" t="s">
        <v>148</v>
      </c>
      <c r="BT83" t="s">
        <v>829</v>
      </c>
      <c r="BU83">
        <v>1381</v>
      </c>
      <c r="BV83">
        <v>169138</v>
      </c>
      <c r="CA83">
        <v>0.3</v>
      </c>
      <c r="CB83">
        <f t="shared" si="3"/>
        <v>0</v>
      </c>
      <c r="CC83">
        <v>0.5</v>
      </c>
      <c r="CD83">
        <v>0.5</v>
      </c>
      <c r="CE83">
        <v>0.34797929662511801</v>
      </c>
      <c r="CF83" t="s">
        <v>241</v>
      </c>
      <c r="CK83">
        <v>1</v>
      </c>
    </row>
    <row r="84" spans="1:89" x14ac:dyDescent="0.25">
      <c r="A84">
        <v>9117</v>
      </c>
      <c r="B84">
        <v>2017</v>
      </c>
      <c r="C84" t="s">
        <v>1743</v>
      </c>
      <c r="D84" t="s">
        <v>2117</v>
      </c>
      <c r="E84" t="str">
        <f>IFERROR(VLOOKUP(C84,final_selection_acc_ICES_ind!$C$2:$D$155,2,FALSE),"no")</f>
        <v>no</v>
      </c>
      <c r="F84" t="str">
        <f>VLOOKUP(Tabelle2[[#This Row],[FishStock]],Tabelle3[[#All],[FishStock]:[check]],2,FALSE)</f>
        <v>y</v>
      </c>
      <c r="G84">
        <f>VLOOKUP(Tabelle2[[#This Row],[AssessmentKey]],'Export total 2018'!$A$2:$G$10000,2,FALSE)</f>
        <v>2017</v>
      </c>
      <c r="H84">
        <v>1496</v>
      </c>
      <c r="I84">
        <v>169287</v>
      </c>
      <c r="J84" t="s">
        <v>138</v>
      </c>
      <c r="K84">
        <v>2016</v>
      </c>
      <c r="L84" t="s">
        <v>1744</v>
      </c>
      <c r="M84" t="s">
        <v>1745</v>
      </c>
      <c r="N84" t="s">
        <v>1682</v>
      </c>
      <c r="P84" t="s">
        <v>1746</v>
      </c>
      <c r="AA84">
        <v>1.43052898035339</v>
      </c>
      <c r="AC84" t="s">
        <v>1643</v>
      </c>
      <c r="AD84" t="s">
        <v>1539</v>
      </c>
      <c r="AE84" t="s">
        <v>145</v>
      </c>
      <c r="AF84">
        <v>3932.29837</v>
      </c>
      <c r="AI84">
        <f t="shared" si="2"/>
        <v>3932.29837</v>
      </c>
      <c r="AJ84" t="e">
        <f>AI84/#REF!</f>
        <v>#REF!</v>
      </c>
      <c r="AK84" t="e">
        <f>AI84/#REF!+AK83</f>
        <v>#REF!</v>
      </c>
      <c r="BP84" t="s">
        <v>148</v>
      </c>
      <c r="BT84" t="s">
        <v>437</v>
      </c>
      <c r="BU84">
        <v>1514</v>
      </c>
      <c r="BV84">
        <v>169309</v>
      </c>
      <c r="CB84" t="e">
        <f t="shared" si="3"/>
        <v>#DIV/0!</v>
      </c>
    </row>
    <row r="85" spans="1:89" x14ac:dyDescent="0.25">
      <c r="A85">
        <v>9252</v>
      </c>
      <c r="B85">
        <v>2017</v>
      </c>
      <c r="C85" t="s">
        <v>1370</v>
      </c>
      <c r="D85" t="s">
        <v>2117</v>
      </c>
      <c r="E85" t="str">
        <f>IFERROR(VLOOKUP(C85,final_selection_acc_ICES_ind!$C$2:$D$155,2,FALSE),"no")</f>
        <v>no</v>
      </c>
      <c r="F85" t="str">
        <f>VLOOKUP(Tabelle2[[#This Row],[FishStock]],Tabelle3[[#All],[FishStock]:[check]],2,FALSE)</f>
        <v>y</v>
      </c>
      <c r="G85">
        <f>VLOOKUP(Tabelle2[[#This Row],[AssessmentKey]],'Export total 2018'!$A$2:$G$10000,2,FALSE)</f>
        <v>2017</v>
      </c>
      <c r="H85">
        <v>1387</v>
      </c>
      <c r="I85">
        <v>169146</v>
      </c>
      <c r="J85" t="s">
        <v>138</v>
      </c>
      <c r="K85">
        <v>2016</v>
      </c>
      <c r="L85" t="s">
        <v>1371</v>
      </c>
      <c r="M85" t="s">
        <v>801</v>
      </c>
      <c r="N85" t="s">
        <v>699</v>
      </c>
      <c r="P85" t="s">
        <v>1729</v>
      </c>
      <c r="T85" t="s">
        <v>1537</v>
      </c>
      <c r="U85" t="s">
        <v>1538</v>
      </c>
      <c r="Z85">
        <v>1132</v>
      </c>
      <c r="AA85">
        <v>1422</v>
      </c>
      <c r="AB85">
        <v>1712</v>
      </c>
      <c r="AC85" t="s">
        <v>1666</v>
      </c>
      <c r="AD85" t="s">
        <v>1667</v>
      </c>
      <c r="AE85" t="s">
        <v>145</v>
      </c>
      <c r="AF85">
        <v>3529</v>
      </c>
      <c r="AH85">
        <v>3795</v>
      </c>
      <c r="AI85">
        <f t="shared" si="2"/>
        <v>3795</v>
      </c>
      <c r="AJ85" t="e">
        <f>AI85/#REF!</f>
        <v>#REF!</v>
      </c>
      <c r="AK85" t="e">
        <f>AI85/#REF!+AK84</f>
        <v>#REF!</v>
      </c>
      <c r="AL85">
        <v>266</v>
      </c>
      <c r="AQ85">
        <v>10.7</v>
      </c>
      <c r="AS85" t="s">
        <v>1523</v>
      </c>
      <c r="AT85" t="s">
        <v>1673</v>
      </c>
      <c r="BC85">
        <v>10.8</v>
      </c>
      <c r="BD85">
        <v>540</v>
      </c>
      <c r="BP85" t="s">
        <v>148</v>
      </c>
      <c r="BT85" t="s">
        <v>1319</v>
      </c>
      <c r="BU85">
        <v>1350</v>
      </c>
      <c r="BV85">
        <v>169114</v>
      </c>
      <c r="CA85">
        <v>6800</v>
      </c>
      <c r="CB85">
        <f t="shared" si="3"/>
        <v>0</v>
      </c>
      <c r="CC85">
        <v>10200</v>
      </c>
      <c r="CD85">
        <v>10200</v>
      </c>
      <c r="CE85">
        <v>0.10059999999999999</v>
      </c>
      <c r="CF85" t="s">
        <v>146</v>
      </c>
      <c r="CG85">
        <v>0.10059999999999999</v>
      </c>
      <c r="CH85">
        <v>1.48132485824405E-2</v>
      </c>
      <c r="CI85">
        <v>0.69</v>
      </c>
      <c r="CJ85">
        <v>0.46</v>
      </c>
      <c r="CK85">
        <v>0.2</v>
      </c>
    </row>
    <row r="86" spans="1:89" x14ac:dyDescent="0.25">
      <c r="A86">
        <v>8561</v>
      </c>
      <c r="B86">
        <v>2017</v>
      </c>
      <c r="C86" t="s">
        <v>1859</v>
      </c>
      <c r="D86" t="s">
        <v>2117</v>
      </c>
      <c r="E86" t="str">
        <f>IFERROR(VLOOKUP(C86,final_selection_acc_ICES_ind!$C$2:$D$155,2,FALSE),"no")</f>
        <v>no</v>
      </c>
      <c r="F86" t="str">
        <f>VLOOKUP(Tabelle2[[#This Row],[FishStock]],Tabelle3[[#All],[FishStock]:[check]],2,FALSE)</f>
        <v>y</v>
      </c>
      <c r="G86">
        <f>VLOOKUP(Tabelle2[[#This Row],[AssessmentKey]],'Export total 2018'!$A$2:$G$10000,2,FALSE)</f>
        <v>2017</v>
      </c>
      <c r="H86">
        <v>1552</v>
      </c>
      <c r="I86">
        <v>169090</v>
      </c>
      <c r="J86" t="s">
        <v>138</v>
      </c>
      <c r="K86">
        <v>2016</v>
      </c>
      <c r="L86" t="s">
        <v>1860</v>
      </c>
      <c r="N86" t="s">
        <v>324</v>
      </c>
      <c r="P86" t="s">
        <v>1861</v>
      </c>
      <c r="Z86">
        <v>9037.2000000000007</v>
      </c>
      <c r="AA86">
        <v>13290</v>
      </c>
      <c r="AB86">
        <v>17542.8</v>
      </c>
      <c r="AC86" t="s">
        <v>1551</v>
      </c>
      <c r="AD86" t="s">
        <v>145</v>
      </c>
      <c r="AE86" t="s">
        <v>145</v>
      </c>
      <c r="AH86">
        <v>3740</v>
      </c>
      <c r="AI86">
        <f t="shared" si="2"/>
        <v>3740</v>
      </c>
      <c r="AJ86" t="e">
        <f>AI86/#REF!</f>
        <v>#REF!</v>
      </c>
      <c r="AK86" t="e">
        <f>AI86/#REF!+AK85</f>
        <v>#REF!</v>
      </c>
      <c r="BP86" t="s">
        <v>148</v>
      </c>
      <c r="BT86" t="s">
        <v>1826</v>
      </c>
      <c r="BU86">
        <v>1521</v>
      </c>
      <c r="BV86">
        <v>169143</v>
      </c>
      <c r="CB86" t="e">
        <f t="shared" si="3"/>
        <v>#DIV/0!</v>
      </c>
      <c r="CE86">
        <v>0.62924020031944194</v>
      </c>
      <c r="CF86" t="s">
        <v>1553</v>
      </c>
    </row>
    <row r="87" spans="1:89" x14ac:dyDescent="0.25">
      <c r="A87">
        <v>9107</v>
      </c>
      <c r="B87">
        <v>2017</v>
      </c>
      <c r="C87" t="s">
        <v>1723</v>
      </c>
      <c r="D87" t="s">
        <v>2117</v>
      </c>
      <c r="E87" t="str">
        <f>IFERROR(VLOOKUP(C87,final_selection_acc_ICES_ind!$C$2:$D$155,2,FALSE),"no")</f>
        <v>no</v>
      </c>
      <c r="F87" t="str">
        <f>VLOOKUP(Tabelle2[[#This Row],[FishStock]],Tabelle3[[#All],[FishStock]:[check]],2,FALSE)</f>
        <v>y</v>
      </c>
      <c r="G87">
        <f>VLOOKUP(Tabelle2[[#This Row],[AssessmentKey]],'Export total 2018'!$A$2:$G$10000,2,FALSE)</f>
        <v>2017</v>
      </c>
      <c r="H87">
        <v>1547</v>
      </c>
      <c r="I87">
        <v>169107</v>
      </c>
      <c r="J87" t="s">
        <v>138</v>
      </c>
      <c r="K87">
        <v>2016</v>
      </c>
      <c r="L87" t="s">
        <v>1724</v>
      </c>
      <c r="M87" t="s">
        <v>1725</v>
      </c>
      <c r="N87" t="s">
        <v>1726</v>
      </c>
      <c r="P87" t="s">
        <v>1727</v>
      </c>
      <c r="T87" t="s">
        <v>1537</v>
      </c>
      <c r="U87" t="s">
        <v>1538</v>
      </c>
      <c r="AC87" t="s">
        <v>1728</v>
      </c>
      <c r="AD87" t="s">
        <v>1537</v>
      </c>
      <c r="AE87" t="s">
        <v>145</v>
      </c>
      <c r="AF87">
        <v>3646</v>
      </c>
      <c r="AI87">
        <f t="shared" si="2"/>
        <v>3646</v>
      </c>
      <c r="AJ87" t="e">
        <f>AI87/#REF!</f>
        <v>#REF!</v>
      </c>
      <c r="AK87" t="e">
        <f>AI87/#REF!+AK86</f>
        <v>#REF!</v>
      </c>
      <c r="AS87" t="s">
        <v>1598</v>
      </c>
      <c r="AT87" t="s">
        <v>1537</v>
      </c>
      <c r="BP87" t="s">
        <v>148</v>
      </c>
      <c r="BT87" t="s">
        <v>1196</v>
      </c>
      <c r="BU87">
        <v>1486</v>
      </c>
      <c r="BV87">
        <v>169274</v>
      </c>
      <c r="CA87">
        <v>13751</v>
      </c>
      <c r="CB87">
        <f t="shared" si="3"/>
        <v>0</v>
      </c>
      <c r="CC87">
        <v>19251</v>
      </c>
      <c r="CD87">
        <v>19251</v>
      </c>
      <c r="CE87">
        <v>0.23</v>
      </c>
      <c r="CF87" t="s">
        <v>146</v>
      </c>
      <c r="CI87">
        <v>0.35899999999999999</v>
      </c>
      <c r="CJ87">
        <v>0.25600000000000001</v>
      </c>
      <c r="CK87">
        <v>0.25600000000000001</v>
      </c>
    </row>
    <row r="88" spans="1:89" x14ac:dyDescent="0.25">
      <c r="A88">
        <v>8949</v>
      </c>
      <c r="B88">
        <v>2017</v>
      </c>
      <c r="C88" t="s">
        <v>931</v>
      </c>
      <c r="D88" t="s">
        <v>2117</v>
      </c>
      <c r="E88" t="str">
        <f>IFERROR(VLOOKUP(C88,final_selection_acc_ICES_ind!$C$2:$D$155,2,FALSE),"no")</f>
        <v>x</v>
      </c>
      <c r="F88" t="str">
        <f>VLOOKUP(Tabelle2[[#This Row],[FishStock]],Tabelle3[[#All],[FishStock]:[check]],2,FALSE)</f>
        <v>y</v>
      </c>
      <c r="G88">
        <f>VLOOKUP(Tabelle2[[#This Row],[AssessmentKey]],'Export total 2018'!$A$2:$G$10000,2,FALSE)</f>
        <v>2017</v>
      </c>
      <c r="H88">
        <v>1401</v>
      </c>
      <c r="I88">
        <v>169186</v>
      </c>
      <c r="J88" t="s">
        <v>138</v>
      </c>
      <c r="K88">
        <v>2016</v>
      </c>
      <c r="L88" t="s">
        <v>932</v>
      </c>
      <c r="M88" t="s">
        <v>933</v>
      </c>
      <c r="N88" t="s">
        <v>332</v>
      </c>
      <c r="P88" t="s">
        <v>1741</v>
      </c>
      <c r="Q88">
        <v>9867.2849999999999</v>
      </c>
      <c r="R88">
        <v>19770.400000000001</v>
      </c>
      <c r="S88">
        <v>39609.33</v>
      </c>
      <c r="T88" t="s">
        <v>143</v>
      </c>
      <c r="U88" t="s">
        <v>13</v>
      </c>
      <c r="Z88">
        <v>41090.6</v>
      </c>
      <c r="AA88">
        <v>55038</v>
      </c>
      <c r="AB88">
        <v>68985.399999999994</v>
      </c>
      <c r="AC88" t="s">
        <v>144</v>
      </c>
      <c r="AD88" t="s">
        <v>145</v>
      </c>
      <c r="AE88" t="s">
        <v>145</v>
      </c>
      <c r="AF88">
        <v>3617.4769999999999</v>
      </c>
      <c r="AH88">
        <v>3617.4769999999999</v>
      </c>
      <c r="AI88">
        <f t="shared" si="2"/>
        <v>3617.4769999999999</v>
      </c>
      <c r="AJ88" t="e">
        <f>AI88/#REF!</f>
        <v>#REF!</v>
      </c>
      <c r="AK88" t="e">
        <f>AI88/#REF!+AK87</f>
        <v>#REF!</v>
      </c>
      <c r="AL88">
        <v>3089.5718999999999</v>
      </c>
      <c r="AP88">
        <v>8.9296E-2</v>
      </c>
      <c r="AQ88">
        <v>0.13300000000000001</v>
      </c>
      <c r="AR88">
        <v>0.176704</v>
      </c>
      <c r="AS88" t="s">
        <v>146</v>
      </c>
      <c r="AT88" t="s">
        <v>1499</v>
      </c>
      <c r="AY88">
        <v>0.5</v>
      </c>
      <c r="AZ88">
        <v>0.36</v>
      </c>
      <c r="BA88">
        <v>18448</v>
      </c>
      <c r="BB88">
        <v>25826</v>
      </c>
      <c r="BC88">
        <v>0.25</v>
      </c>
      <c r="BD88">
        <v>25826</v>
      </c>
      <c r="BG88">
        <v>1</v>
      </c>
      <c r="BI88" s="1">
        <v>43254</v>
      </c>
      <c r="BP88" t="s">
        <v>148</v>
      </c>
      <c r="BT88" t="s">
        <v>1775</v>
      </c>
      <c r="BU88">
        <v>1509</v>
      </c>
      <c r="BV88">
        <v>169304</v>
      </c>
      <c r="CB88" t="e">
        <f t="shared" si="3"/>
        <v>#DIV/0!</v>
      </c>
    </row>
    <row r="89" spans="1:89" x14ac:dyDescent="0.25">
      <c r="A89">
        <v>8783</v>
      </c>
      <c r="B89">
        <v>2017</v>
      </c>
      <c r="C89" t="s">
        <v>726</v>
      </c>
      <c r="D89" t="s">
        <v>2117</v>
      </c>
      <c r="E89" t="str">
        <f>IFERROR(VLOOKUP(C89,final_selection_acc_ICES_ind!$C$2:$D$155,2,FALSE),"no")</f>
        <v>x</v>
      </c>
      <c r="F89" t="str">
        <f>VLOOKUP(Tabelle2[[#This Row],[FishStock]],Tabelle3[[#All],[FishStock]:[check]],2,FALSE)</f>
        <v>y</v>
      </c>
      <c r="G89">
        <f>VLOOKUP(Tabelle2[[#This Row],[AssessmentKey]],'Export total 2018'!$A$2:$G$10000,2,FALSE)</f>
        <v>2017</v>
      </c>
      <c r="H89">
        <v>1324</v>
      </c>
      <c r="I89">
        <v>169078</v>
      </c>
      <c r="J89" t="s">
        <v>138</v>
      </c>
      <c r="K89">
        <v>2016</v>
      </c>
      <c r="L89" t="s">
        <v>1668</v>
      </c>
      <c r="M89" t="s">
        <v>728</v>
      </c>
      <c r="N89" t="s">
        <v>324</v>
      </c>
      <c r="P89" t="s">
        <v>1669</v>
      </c>
      <c r="R89">
        <v>3385</v>
      </c>
      <c r="T89" t="s">
        <v>143</v>
      </c>
      <c r="U89" t="s">
        <v>13</v>
      </c>
      <c r="W89">
        <v>10254</v>
      </c>
      <c r="AA89">
        <v>7043</v>
      </c>
      <c r="AC89" t="s">
        <v>144</v>
      </c>
      <c r="AD89" t="s">
        <v>145</v>
      </c>
      <c r="AE89" t="s">
        <v>145</v>
      </c>
      <c r="AF89">
        <v>3299</v>
      </c>
      <c r="AH89">
        <v>3519</v>
      </c>
      <c r="AI89">
        <f t="shared" si="2"/>
        <v>3519</v>
      </c>
      <c r="AJ89" t="e">
        <f>AI89/#REF!</f>
        <v>#REF!</v>
      </c>
      <c r="AK89" t="e">
        <f>AI89/#REF!+AK88</f>
        <v>#REF!</v>
      </c>
      <c r="AL89">
        <v>220</v>
      </c>
      <c r="AQ89">
        <v>0.439</v>
      </c>
      <c r="AS89" t="s">
        <v>146</v>
      </c>
      <c r="AT89" t="s">
        <v>1499</v>
      </c>
      <c r="AY89">
        <v>0.80700000000000005</v>
      </c>
      <c r="AZ89">
        <v>0.57640000000000002</v>
      </c>
      <c r="BA89">
        <v>7300</v>
      </c>
      <c r="BB89">
        <v>10300</v>
      </c>
      <c r="BC89">
        <v>0.35299999999999998</v>
      </c>
      <c r="BD89">
        <v>10300</v>
      </c>
      <c r="BG89">
        <v>1</v>
      </c>
      <c r="BI89" s="1">
        <v>43222</v>
      </c>
      <c r="BP89" t="s">
        <v>148</v>
      </c>
      <c r="BT89" t="s">
        <v>1249</v>
      </c>
      <c r="BU89">
        <v>1563</v>
      </c>
      <c r="BV89">
        <v>169154</v>
      </c>
      <c r="CB89" t="e">
        <f t="shared" si="3"/>
        <v>#DIV/0!</v>
      </c>
      <c r="CE89">
        <v>4.6981784487615403</v>
      </c>
      <c r="CF89" t="s">
        <v>1523</v>
      </c>
      <c r="CK89">
        <v>6</v>
      </c>
    </row>
    <row r="90" spans="1:89" x14ac:dyDescent="0.25">
      <c r="A90">
        <v>8879</v>
      </c>
      <c r="B90">
        <v>2017</v>
      </c>
      <c r="C90" t="s">
        <v>523</v>
      </c>
      <c r="D90" t="s">
        <v>2117</v>
      </c>
      <c r="E90" t="str">
        <f>IFERROR(VLOOKUP(C90,final_selection_acc_ICES_ind!$C$2:$D$155,2,FALSE),"no")</f>
        <v>x</v>
      </c>
      <c r="F90" t="str">
        <f>VLOOKUP(Tabelle2[[#This Row],[FishStock]],Tabelle3[[#All],[FishStock]:[check]],2,FALSE)</f>
        <v>y</v>
      </c>
      <c r="G90">
        <f>VLOOKUP(Tabelle2[[#This Row],[AssessmentKey]],'Export total 2018'!$A$2:$G$10000,2,FALSE)</f>
        <v>2017</v>
      </c>
      <c r="H90">
        <v>1502</v>
      </c>
      <c r="I90">
        <v>169297</v>
      </c>
      <c r="J90" t="s">
        <v>138</v>
      </c>
      <c r="K90">
        <v>2016</v>
      </c>
      <c r="L90" t="s">
        <v>524</v>
      </c>
      <c r="M90" t="s">
        <v>525</v>
      </c>
      <c r="N90" t="s">
        <v>521</v>
      </c>
      <c r="P90" t="s">
        <v>1670</v>
      </c>
      <c r="R90">
        <v>11431.743</v>
      </c>
      <c r="T90" t="s">
        <v>143</v>
      </c>
      <c r="U90" t="s">
        <v>13</v>
      </c>
      <c r="W90">
        <v>33633.384081386401</v>
      </c>
      <c r="AA90">
        <v>13772.896676213801</v>
      </c>
      <c r="AC90" t="s">
        <v>144</v>
      </c>
      <c r="AD90" t="s">
        <v>145</v>
      </c>
      <c r="AE90" t="s">
        <v>145</v>
      </c>
      <c r="AH90">
        <v>3494.0189999999998</v>
      </c>
      <c r="AI90">
        <f t="shared" si="2"/>
        <v>3494.0189999999998</v>
      </c>
      <c r="AJ90" t="e">
        <f>AI90/#REF!</f>
        <v>#REF!</v>
      </c>
      <c r="AK90" t="e">
        <f>AI90/#REF!+AK89</f>
        <v>#REF!</v>
      </c>
      <c r="AQ90">
        <v>0.104881842889264</v>
      </c>
      <c r="AS90" t="s">
        <v>1523</v>
      </c>
      <c r="BA90">
        <v>4460</v>
      </c>
      <c r="BB90">
        <v>6240</v>
      </c>
      <c r="BG90">
        <v>3</v>
      </c>
      <c r="BP90" t="s">
        <v>148</v>
      </c>
      <c r="BT90" t="s">
        <v>429</v>
      </c>
      <c r="BU90">
        <v>1316</v>
      </c>
      <c r="BV90">
        <v>169065</v>
      </c>
      <c r="CB90" t="e">
        <f t="shared" si="3"/>
        <v>#DIV/0!</v>
      </c>
      <c r="CF90" t="s">
        <v>146</v>
      </c>
    </row>
    <row r="91" spans="1:89" x14ac:dyDescent="0.25">
      <c r="A91">
        <v>8880</v>
      </c>
      <c r="B91">
        <v>2017</v>
      </c>
      <c r="C91" t="s">
        <v>1436</v>
      </c>
      <c r="D91" t="s">
        <v>2117</v>
      </c>
      <c r="E91" t="str">
        <f>IFERROR(VLOOKUP(C91,final_selection_acc_ICES_ind!$C$2:$D$155,2,FALSE),"no")</f>
        <v>no</v>
      </c>
      <c r="F91" t="str">
        <f>VLOOKUP(Tabelle2[[#This Row],[FishStock]],Tabelle3[[#All],[FishStock]:[check]],2,FALSE)</f>
        <v>y</v>
      </c>
      <c r="G91">
        <f>VLOOKUP(Tabelle2[[#This Row],[AssessmentKey]],'Export total 2018'!$A$2:$G$10000,2,FALSE)</f>
        <v>2017</v>
      </c>
      <c r="H91">
        <v>1347</v>
      </c>
      <c r="I91">
        <v>169111</v>
      </c>
      <c r="J91" t="s">
        <v>138</v>
      </c>
      <c r="K91">
        <v>2016</v>
      </c>
      <c r="L91" t="s">
        <v>1437</v>
      </c>
      <c r="M91" t="s">
        <v>534</v>
      </c>
      <c r="N91" t="s">
        <v>253</v>
      </c>
      <c r="P91" t="s">
        <v>1748</v>
      </c>
      <c r="Q91">
        <v>13172</v>
      </c>
      <c r="R91">
        <v>23162</v>
      </c>
      <c r="S91">
        <v>40729</v>
      </c>
      <c r="T91" t="s">
        <v>1749</v>
      </c>
      <c r="U91" t="s">
        <v>13</v>
      </c>
      <c r="V91">
        <v>21789</v>
      </c>
      <c r="W91">
        <v>29135</v>
      </c>
      <c r="X91">
        <v>38956</v>
      </c>
      <c r="Z91">
        <v>12281</v>
      </c>
      <c r="AA91">
        <v>15852</v>
      </c>
      <c r="AB91">
        <v>20461</v>
      </c>
      <c r="AC91" t="s">
        <v>144</v>
      </c>
      <c r="AD91" t="s">
        <v>145</v>
      </c>
      <c r="AE91" t="s">
        <v>145</v>
      </c>
      <c r="AF91">
        <v>3465</v>
      </c>
      <c r="AH91">
        <v>3465</v>
      </c>
      <c r="AI91">
        <f t="shared" si="2"/>
        <v>3465</v>
      </c>
      <c r="AJ91" t="e">
        <f>AI91/#REF!</f>
        <v>#REF!</v>
      </c>
      <c r="AK91" t="e">
        <f>AI91/#REF!+AK90</f>
        <v>#REF!</v>
      </c>
      <c r="AP91">
        <v>0.19</v>
      </c>
      <c r="AQ91">
        <v>0.28000000000000003</v>
      </c>
      <c r="AR91">
        <v>0.4</v>
      </c>
      <c r="AS91" t="s">
        <v>146</v>
      </c>
      <c r="AT91" t="s">
        <v>1499</v>
      </c>
      <c r="AY91">
        <v>0.54</v>
      </c>
      <c r="AZ91">
        <v>0.4</v>
      </c>
      <c r="BA91">
        <v>16780</v>
      </c>
      <c r="BB91">
        <v>22843</v>
      </c>
      <c r="BC91">
        <v>0.16500000000000001</v>
      </c>
      <c r="BD91">
        <v>22843</v>
      </c>
      <c r="BG91">
        <v>1</v>
      </c>
      <c r="BI91" s="1">
        <v>43284</v>
      </c>
      <c r="BP91" t="s">
        <v>148</v>
      </c>
      <c r="BT91" t="s">
        <v>1276</v>
      </c>
      <c r="BU91">
        <v>1462</v>
      </c>
      <c r="BV91">
        <v>169168</v>
      </c>
      <c r="CB91">
        <f t="shared" si="3"/>
        <v>0</v>
      </c>
      <c r="CD91">
        <v>2.7669999999999999</v>
      </c>
      <c r="CE91">
        <v>1.4</v>
      </c>
      <c r="CF91" t="s">
        <v>1707</v>
      </c>
      <c r="CK91">
        <v>7.5</v>
      </c>
    </row>
    <row r="92" spans="1:89" x14ac:dyDescent="0.25">
      <c r="A92">
        <v>8937</v>
      </c>
      <c r="B92">
        <v>2017</v>
      </c>
      <c r="C92" t="s">
        <v>1732</v>
      </c>
      <c r="D92" t="s">
        <v>2117</v>
      </c>
      <c r="E92" t="str">
        <f>IFERROR(VLOOKUP(C92,final_selection_acc_ICES_ind!$C$2:$D$155,2,FALSE),"no")</f>
        <v>no</v>
      </c>
      <c r="F92" t="str">
        <f>VLOOKUP(Tabelle2[[#This Row],[FishStock]],Tabelle3[[#All],[FishStock]:[check]],2,FALSE)</f>
        <v>y</v>
      </c>
      <c r="G92">
        <f>VLOOKUP(Tabelle2[[#This Row],[AssessmentKey]],'Export total 2018'!$A$2:$G$10000,2,FALSE)</f>
        <v>2017</v>
      </c>
      <c r="H92">
        <v>1497</v>
      </c>
      <c r="I92">
        <v>169290</v>
      </c>
      <c r="J92" t="s">
        <v>138</v>
      </c>
      <c r="K92">
        <v>2016</v>
      </c>
      <c r="L92" t="s">
        <v>1733</v>
      </c>
      <c r="M92" t="s">
        <v>573</v>
      </c>
      <c r="N92" t="s">
        <v>1734</v>
      </c>
      <c r="P92" t="s">
        <v>1735</v>
      </c>
      <c r="T92" t="s">
        <v>1736</v>
      </c>
      <c r="U92" t="s">
        <v>973</v>
      </c>
      <c r="AA92">
        <v>2.0788205516592</v>
      </c>
      <c r="AC92" t="s">
        <v>1643</v>
      </c>
      <c r="AD92" t="s">
        <v>1539</v>
      </c>
      <c r="AE92" t="s">
        <v>145</v>
      </c>
      <c r="AF92">
        <v>3406.3620299999998</v>
      </c>
      <c r="AI92">
        <f t="shared" si="2"/>
        <v>3406.3620299999998</v>
      </c>
      <c r="AJ92" t="e">
        <f>AI92/#REF!</f>
        <v>#REF!</v>
      </c>
      <c r="AK92" t="e">
        <f>AI92/#REF!+AK91</f>
        <v>#REF!</v>
      </c>
      <c r="BP92" t="s">
        <v>148</v>
      </c>
      <c r="BT92" t="s">
        <v>628</v>
      </c>
      <c r="BU92">
        <v>1515</v>
      </c>
      <c r="BV92">
        <v>169070</v>
      </c>
      <c r="CB92" t="e">
        <f t="shared" si="3"/>
        <v>#DIV/0!</v>
      </c>
      <c r="CE92">
        <v>0.95689999999999997</v>
      </c>
      <c r="CF92" t="s">
        <v>1755</v>
      </c>
    </row>
    <row r="93" spans="1:89" x14ac:dyDescent="0.25">
      <c r="A93">
        <v>8292</v>
      </c>
      <c r="B93">
        <v>2017</v>
      </c>
      <c r="C93" t="s">
        <v>491</v>
      </c>
      <c r="D93" t="s">
        <v>2117</v>
      </c>
      <c r="E93" t="str">
        <f>IFERROR(VLOOKUP(C93,final_selection_acc_ICES_ind!$C$2:$D$155,2,FALSE),"no")</f>
        <v>no</v>
      </c>
      <c r="F93" t="str">
        <f>VLOOKUP(Tabelle2[[#This Row],[FishStock]],Tabelle3[[#All],[FishStock]:[check]],2,FALSE)</f>
        <v>y</v>
      </c>
      <c r="G93">
        <f>VLOOKUP(Tabelle2[[#This Row],[AssessmentKey]],'Export total 2018'!$A$2:$G$10000,2,FALSE)</f>
        <v>2017</v>
      </c>
      <c r="H93">
        <v>1567</v>
      </c>
      <c r="I93">
        <v>169281</v>
      </c>
      <c r="J93" t="s">
        <v>138</v>
      </c>
      <c r="K93">
        <v>2016</v>
      </c>
      <c r="L93" t="s">
        <v>492</v>
      </c>
      <c r="M93" t="s">
        <v>493</v>
      </c>
      <c r="N93" t="s">
        <v>309</v>
      </c>
      <c r="P93" t="s">
        <v>1703</v>
      </c>
      <c r="T93" t="s">
        <v>1479</v>
      </c>
      <c r="AA93">
        <v>0.16814012275557999</v>
      </c>
      <c r="AC93" t="s">
        <v>1480</v>
      </c>
      <c r="AE93" t="s">
        <v>145</v>
      </c>
      <c r="AF93">
        <v>3339</v>
      </c>
      <c r="AI93">
        <f t="shared" si="2"/>
        <v>3339</v>
      </c>
      <c r="AJ93" t="e">
        <f>AI93/#REF!</f>
        <v>#REF!</v>
      </c>
      <c r="AK93" t="e">
        <f>AI93/#REF!+AK92</f>
        <v>#REF!</v>
      </c>
      <c r="AQ93">
        <v>2.8301920757219698</v>
      </c>
      <c r="AS93" t="s">
        <v>1481</v>
      </c>
      <c r="BK93" t="s">
        <v>1482</v>
      </c>
      <c r="BP93" t="s">
        <v>148</v>
      </c>
      <c r="BT93" t="s">
        <v>1259</v>
      </c>
      <c r="BU93">
        <v>1392</v>
      </c>
      <c r="BV93">
        <v>169151</v>
      </c>
      <c r="CB93" t="e">
        <f t="shared" si="3"/>
        <v>#DIV/0!</v>
      </c>
      <c r="CE93">
        <v>5.5866559999999996</v>
      </c>
      <c r="CF93" t="s">
        <v>1523</v>
      </c>
      <c r="CK93">
        <v>6.2</v>
      </c>
    </row>
    <row r="94" spans="1:89" x14ac:dyDescent="0.25">
      <c r="A94">
        <v>9222</v>
      </c>
      <c r="B94">
        <v>2017</v>
      </c>
      <c r="C94" t="s">
        <v>1253</v>
      </c>
      <c r="D94" t="s">
        <v>2117</v>
      </c>
      <c r="E94" t="str">
        <f>IFERROR(VLOOKUP(C94,final_selection_acc_ICES_ind!$C$2:$D$155,2,FALSE),"no")</f>
        <v>no</v>
      </c>
      <c r="F94" t="str">
        <f>VLOOKUP(Tabelle2[[#This Row],[FishStock]],Tabelle3[[#All],[FishStock]:[check]],2,FALSE)</f>
        <v>y</v>
      </c>
      <c r="G94">
        <f>VLOOKUP(Tabelle2[[#This Row],[AssessmentKey]],'Export total 2018'!$A$2:$G$10000,2,FALSE)</f>
        <v>2017</v>
      </c>
      <c r="H94">
        <v>1450</v>
      </c>
      <c r="I94">
        <v>169155</v>
      </c>
      <c r="J94" t="s">
        <v>138</v>
      </c>
      <c r="K94">
        <v>2016</v>
      </c>
      <c r="L94" t="s">
        <v>1750</v>
      </c>
      <c r="M94" t="s">
        <v>616</v>
      </c>
      <c r="N94" t="s">
        <v>699</v>
      </c>
      <c r="P94" t="s">
        <v>1751</v>
      </c>
      <c r="Z94">
        <v>831.71715106075601</v>
      </c>
      <c r="AA94">
        <v>866.25067527217902</v>
      </c>
      <c r="AB94">
        <v>900.78419948360204</v>
      </c>
      <c r="AC94" t="s">
        <v>1666</v>
      </c>
      <c r="AD94" t="s">
        <v>1667</v>
      </c>
      <c r="AE94" t="s">
        <v>145</v>
      </c>
      <c r="AF94">
        <v>3276.4166706999999</v>
      </c>
      <c r="AI94">
        <f t="shared" si="2"/>
        <v>3276.4166706999999</v>
      </c>
      <c r="AJ94" t="e">
        <f>AI94/#REF!</f>
        <v>#REF!</v>
      </c>
      <c r="AK94" t="e">
        <f>AI94/#REF!+AK93</f>
        <v>#REF!</v>
      </c>
      <c r="AL94">
        <v>515.53044326208897</v>
      </c>
      <c r="AQ94">
        <v>22.8475033398955</v>
      </c>
      <c r="AS94" t="s">
        <v>1523</v>
      </c>
      <c r="AT94" t="s">
        <v>1673</v>
      </c>
      <c r="BC94">
        <v>12.8</v>
      </c>
      <c r="BD94">
        <v>990</v>
      </c>
      <c r="BP94" t="s">
        <v>148</v>
      </c>
      <c r="BT94" t="s">
        <v>1067</v>
      </c>
      <c r="BU94">
        <v>1402</v>
      </c>
      <c r="BV94">
        <v>169187</v>
      </c>
      <c r="CA94">
        <v>0.5</v>
      </c>
      <c r="CB94">
        <f t="shared" si="3"/>
        <v>0</v>
      </c>
      <c r="CC94">
        <v>0.71</v>
      </c>
      <c r="CD94">
        <v>0.71</v>
      </c>
      <c r="CE94">
        <v>0.47008575018213</v>
      </c>
      <c r="CF94" t="s">
        <v>146</v>
      </c>
      <c r="CI94">
        <v>1.75</v>
      </c>
      <c r="CJ94">
        <v>1.25</v>
      </c>
      <c r="CK94">
        <v>0.47</v>
      </c>
    </row>
    <row r="95" spans="1:89" x14ac:dyDescent="0.25">
      <c r="A95">
        <v>9026</v>
      </c>
      <c r="B95">
        <v>2017</v>
      </c>
      <c r="C95" t="s">
        <v>680</v>
      </c>
      <c r="D95" t="s">
        <v>2117</v>
      </c>
      <c r="E95" t="str">
        <f>IFERROR(VLOOKUP(C95,final_selection_acc_ICES_ind!$C$2:$D$155,2,FALSE),"no")</f>
        <v>x</v>
      </c>
      <c r="F95" t="str">
        <f>VLOOKUP(Tabelle2[[#This Row],[FishStock]],Tabelle3[[#All],[FishStock]:[check]],2,FALSE)</f>
        <v>y</v>
      </c>
      <c r="G95">
        <f>VLOOKUP(Tabelle2[[#This Row],[AssessmentKey]],'Export total 2018'!$A$2:$G$10000,2,FALSE)</f>
        <v>2017</v>
      </c>
      <c r="H95">
        <v>1484</v>
      </c>
      <c r="I95">
        <v>169272</v>
      </c>
      <c r="J95" t="s">
        <v>138</v>
      </c>
      <c r="K95">
        <v>2016</v>
      </c>
      <c r="L95" t="s">
        <v>1708</v>
      </c>
      <c r="M95" t="s">
        <v>630</v>
      </c>
      <c r="N95" t="s">
        <v>275</v>
      </c>
      <c r="P95" t="s">
        <v>1709</v>
      </c>
      <c r="R95">
        <v>18246</v>
      </c>
      <c r="T95" t="s">
        <v>143</v>
      </c>
      <c r="U95" t="s">
        <v>13</v>
      </c>
      <c r="W95">
        <v>14294</v>
      </c>
      <c r="AA95">
        <v>11028</v>
      </c>
      <c r="AC95" t="s">
        <v>144</v>
      </c>
      <c r="AD95" t="s">
        <v>145</v>
      </c>
      <c r="AE95" t="s">
        <v>145</v>
      </c>
      <c r="AF95">
        <v>3266</v>
      </c>
      <c r="AI95">
        <f t="shared" si="2"/>
        <v>3266</v>
      </c>
      <c r="AJ95" t="e">
        <f>AI95/#REF!</f>
        <v>#REF!</v>
      </c>
      <c r="AK95" t="e">
        <f>AI95/#REF!+AK94</f>
        <v>#REF!</v>
      </c>
      <c r="AL95">
        <v>136</v>
      </c>
      <c r="AQ95">
        <v>0.36399999999999999</v>
      </c>
      <c r="AS95" t="s">
        <v>1710</v>
      </c>
      <c r="AY95">
        <v>0.6</v>
      </c>
      <c r="AZ95">
        <v>0.43</v>
      </c>
      <c r="BA95">
        <v>7600</v>
      </c>
      <c r="BB95">
        <v>10600</v>
      </c>
      <c r="BC95">
        <v>0.33</v>
      </c>
      <c r="BD95">
        <v>10600</v>
      </c>
      <c r="BG95">
        <v>2</v>
      </c>
      <c r="BP95" t="s">
        <v>148</v>
      </c>
      <c r="BT95" t="s">
        <v>1298</v>
      </c>
      <c r="BU95">
        <v>1463</v>
      </c>
      <c r="BV95">
        <v>169169</v>
      </c>
      <c r="CB95">
        <f t="shared" si="3"/>
        <v>0</v>
      </c>
      <c r="CD95">
        <v>292</v>
      </c>
      <c r="CE95">
        <v>12.3</v>
      </c>
      <c r="CF95" t="s">
        <v>1523</v>
      </c>
      <c r="CK95">
        <v>16.3</v>
      </c>
    </row>
    <row r="96" spans="1:89" x14ac:dyDescent="0.25">
      <c r="A96">
        <v>8556</v>
      </c>
      <c r="B96">
        <v>2017</v>
      </c>
      <c r="C96" t="s">
        <v>1486</v>
      </c>
      <c r="D96" t="s">
        <v>2117</v>
      </c>
      <c r="E96" t="str">
        <f>IFERROR(VLOOKUP(C96,final_selection_acc_ICES_ind!$C$2:$D$155,2,FALSE),"no")</f>
        <v>no</v>
      </c>
      <c r="F96" t="str">
        <f>VLOOKUP(Tabelle2[[#This Row],[FishStock]],Tabelle3[[#All],[FishStock]:[check]],2,FALSE)</f>
        <v>y</v>
      </c>
      <c r="G96">
        <f>VLOOKUP(Tabelle2[[#This Row],[AssessmentKey]],'Export total 2018'!$A$2:$G$10000,2,FALSE)</f>
        <v>2017</v>
      </c>
      <c r="H96">
        <v>1477</v>
      </c>
      <c r="I96">
        <v>169265</v>
      </c>
      <c r="J96" t="s">
        <v>138</v>
      </c>
      <c r="K96">
        <v>2016</v>
      </c>
      <c r="L96" t="s">
        <v>1487</v>
      </c>
      <c r="M96" t="s">
        <v>1488</v>
      </c>
      <c r="N96" t="s">
        <v>1489</v>
      </c>
      <c r="P96" t="s">
        <v>1690</v>
      </c>
      <c r="Z96">
        <v>8700</v>
      </c>
      <c r="AA96">
        <v>163700</v>
      </c>
      <c r="AB96">
        <v>318500</v>
      </c>
      <c r="AC96" t="s">
        <v>1551</v>
      </c>
      <c r="AD96" t="s">
        <v>145</v>
      </c>
      <c r="AE96" t="s">
        <v>145</v>
      </c>
      <c r="AH96">
        <v>3061</v>
      </c>
      <c r="AI96">
        <f t="shared" si="2"/>
        <v>3061</v>
      </c>
      <c r="AJ96" t="e">
        <f>AI96/#REF!</f>
        <v>#REF!</v>
      </c>
      <c r="AK96" t="e">
        <f>AI96/#REF!+AK95</f>
        <v>#REF!</v>
      </c>
      <c r="BP96" t="s">
        <v>148</v>
      </c>
      <c r="BT96" t="s">
        <v>1310</v>
      </c>
      <c r="BU96">
        <v>1461</v>
      </c>
      <c r="BV96">
        <v>169167</v>
      </c>
      <c r="CB96">
        <f t="shared" si="3"/>
        <v>0</v>
      </c>
      <c r="CD96">
        <v>858</v>
      </c>
      <c r="CE96">
        <v>13.3287833199772</v>
      </c>
      <c r="CF96" t="s">
        <v>1707</v>
      </c>
      <c r="CK96">
        <v>8.1199999999999992</v>
      </c>
    </row>
    <row r="97" spans="1:89" x14ac:dyDescent="0.25">
      <c r="A97">
        <v>9249</v>
      </c>
      <c r="B97">
        <v>2017</v>
      </c>
      <c r="C97" t="s">
        <v>1758</v>
      </c>
      <c r="D97" t="s">
        <v>2117</v>
      </c>
      <c r="E97" t="str">
        <f>IFERROR(VLOOKUP(C97,final_selection_acc_ICES_ind!$C$2:$D$155,2,FALSE),"no")</f>
        <v>no</v>
      </c>
      <c r="F97" t="str">
        <f>VLOOKUP(Tabelle2[[#This Row],[FishStock]],Tabelle3[[#All],[FishStock]:[check]],2,FALSE)</f>
        <v>y</v>
      </c>
      <c r="G97">
        <f>VLOOKUP(Tabelle2[[#This Row],[AssessmentKey]],'Export total 2018'!$A$2:$G$10000,2,FALSE)</f>
        <v>2017</v>
      </c>
      <c r="H97">
        <v>1493</v>
      </c>
      <c r="I97">
        <v>169284</v>
      </c>
      <c r="J97" t="s">
        <v>138</v>
      </c>
      <c r="K97">
        <v>2016</v>
      </c>
      <c r="L97" t="s">
        <v>1759</v>
      </c>
      <c r="M97" t="s">
        <v>439</v>
      </c>
      <c r="N97" t="s">
        <v>1682</v>
      </c>
      <c r="P97" t="s">
        <v>1760</v>
      </c>
      <c r="AA97">
        <v>2.1094549627779502</v>
      </c>
      <c r="AC97" t="s">
        <v>1551</v>
      </c>
      <c r="AD97" t="s">
        <v>1539</v>
      </c>
      <c r="AF97">
        <v>2967</v>
      </c>
      <c r="AI97">
        <f t="shared" si="2"/>
        <v>2967</v>
      </c>
      <c r="AJ97" t="e">
        <f>AI97/#REF!</f>
        <v>#REF!</v>
      </c>
      <c r="AK97" t="e">
        <f>AI97/#REF!+AK96</f>
        <v>#REF!</v>
      </c>
      <c r="BP97" t="s">
        <v>148</v>
      </c>
      <c r="BT97" t="s">
        <v>1781</v>
      </c>
      <c r="BU97">
        <v>1541</v>
      </c>
      <c r="BV97">
        <v>169203</v>
      </c>
      <c r="CB97" t="e">
        <f t="shared" si="3"/>
        <v>#DIV/0!</v>
      </c>
    </row>
    <row r="98" spans="1:89" x14ac:dyDescent="0.25">
      <c r="A98">
        <v>8877</v>
      </c>
      <c r="B98">
        <v>2017</v>
      </c>
      <c r="C98" t="s">
        <v>829</v>
      </c>
      <c r="D98" t="s">
        <v>2117</v>
      </c>
      <c r="E98" t="str">
        <f>IFERROR(VLOOKUP(C98,final_selection_acc_ICES_ind!$C$2:$D$155,2,FALSE),"no")</f>
        <v>x</v>
      </c>
      <c r="F98" t="str">
        <f>VLOOKUP(Tabelle2[[#This Row],[FishStock]],Tabelle3[[#All],[FishStock]:[check]],2,FALSE)</f>
        <v>y</v>
      </c>
      <c r="G98">
        <f>VLOOKUP(Tabelle2[[#This Row],[AssessmentKey]],'Export total 2018'!$A$2:$G$10000,2,FALSE)</f>
        <v>2017</v>
      </c>
      <c r="H98">
        <v>1381</v>
      </c>
      <c r="I98">
        <v>169138</v>
      </c>
      <c r="J98" t="s">
        <v>138</v>
      </c>
      <c r="K98">
        <v>2016</v>
      </c>
      <c r="L98" t="s">
        <v>830</v>
      </c>
      <c r="M98" t="s">
        <v>831</v>
      </c>
      <c r="N98" t="s">
        <v>832</v>
      </c>
      <c r="P98" t="s">
        <v>1740</v>
      </c>
      <c r="Z98">
        <v>1.1446605415873199</v>
      </c>
      <c r="AA98">
        <v>1.6676646361908301</v>
      </c>
      <c r="AB98">
        <v>2.2493885768886002</v>
      </c>
      <c r="AC98" t="s">
        <v>334</v>
      </c>
      <c r="AE98" t="s">
        <v>145</v>
      </c>
      <c r="AF98">
        <v>2792</v>
      </c>
      <c r="AH98">
        <v>2959</v>
      </c>
      <c r="AI98">
        <f t="shared" si="2"/>
        <v>2959</v>
      </c>
      <c r="AJ98" t="e">
        <f>AI98/#REF!</f>
        <v>#REF!</v>
      </c>
      <c r="AK98" t="e">
        <f>AI98/#REF!+AK97</f>
        <v>#REF!</v>
      </c>
      <c r="AL98">
        <v>167</v>
      </c>
      <c r="AP98">
        <v>0.2063561567776</v>
      </c>
      <c r="AQ98">
        <v>0.34797929662511801</v>
      </c>
      <c r="AR98">
        <v>0.54025322850295698</v>
      </c>
      <c r="AS98" t="s">
        <v>241</v>
      </c>
      <c r="BA98">
        <v>0.3</v>
      </c>
      <c r="BB98">
        <v>0.5</v>
      </c>
      <c r="BC98">
        <v>1</v>
      </c>
      <c r="BD98">
        <v>0.5</v>
      </c>
      <c r="BP98" t="s">
        <v>148</v>
      </c>
      <c r="BT98" t="s">
        <v>667</v>
      </c>
      <c r="BU98">
        <v>1571</v>
      </c>
      <c r="BV98">
        <v>169056</v>
      </c>
      <c r="CA98">
        <v>1900</v>
      </c>
      <c r="CB98">
        <f t="shared" si="3"/>
        <v>0</v>
      </c>
      <c r="CC98">
        <v>2600</v>
      </c>
      <c r="CD98">
        <v>5400</v>
      </c>
      <c r="CE98">
        <v>0.21</v>
      </c>
      <c r="CF98" t="s">
        <v>146</v>
      </c>
      <c r="CI98">
        <v>0.6</v>
      </c>
      <c r="CJ98">
        <v>0.43</v>
      </c>
      <c r="CK98">
        <v>0.31</v>
      </c>
    </row>
    <row r="99" spans="1:89" x14ac:dyDescent="0.25">
      <c r="A99">
        <v>8908</v>
      </c>
      <c r="B99">
        <v>2017</v>
      </c>
      <c r="C99" t="s">
        <v>1319</v>
      </c>
      <c r="D99" t="s">
        <v>2117</v>
      </c>
      <c r="E99" t="str">
        <f>IFERROR(VLOOKUP(C99,final_selection_acc_ICES_ind!$C$2:$D$155,2,FALSE),"no")</f>
        <v>x</v>
      </c>
      <c r="F99" t="str">
        <f>VLOOKUP(Tabelle2[[#This Row],[FishStock]],Tabelle3[[#All],[FishStock]:[check]],2,FALSE)</f>
        <v>y</v>
      </c>
      <c r="G99">
        <f>VLOOKUP(Tabelle2[[#This Row],[AssessmentKey]],'Export total 2018'!$A$2:$G$10000,2,FALSE)</f>
        <v>2017</v>
      </c>
      <c r="H99">
        <v>1350</v>
      </c>
      <c r="I99">
        <v>169114</v>
      </c>
      <c r="J99" t="s">
        <v>138</v>
      </c>
      <c r="K99">
        <v>2016</v>
      </c>
      <c r="L99" t="s">
        <v>1320</v>
      </c>
      <c r="M99" t="s">
        <v>520</v>
      </c>
      <c r="N99" t="s">
        <v>253</v>
      </c>
      <c r="P99" t="s">
        <v>1825</v>
      </c>
      <c r="R99">
        <v>10387</v>
      </c>
      <c r="T99" t="s">
        <v>143</v>
      </c>
      <c r="U99" t="s">
        <v>13</v>
      </c>
      <c r="W99">
        <v>23271</v>
      </c>
      <c r="AA99">
        <v>17150</v>
      </c>
      <c r="AC99" t="s">
        <v>144</v>
      </c>
      <c r="AD99" t="s">
        <v>145</v>
      </c>
      <c r="AE99" t="s">
        <v>145</v>
      </c>
      <c r="AF99">
        <v>2585</v>
      </c>
      <c r="AH99">
        <v>2886</v>
      </c>
      <c r="AI99">
        <f t="shared" si="2"/>
        <v>2886</v>
      </c>
      <c r="AJ99" t="e">
        <f>AI99/#REF!</f>
        <v>#REF!</v>
      </c>
      <c r="AK99" t="e">
        <f>AI99/#REF!+AK98</f>
        <v>#REF!</v>
      </c>
      <c r="AL99">
        <v>301</v>
      </c>
      <c r="AQ99">
        <v>0.10059999999999999</v>
      </c>
      <c r="AS99" t="s">
        <v>146</v>
      </c>
      <c r="AT99" t="s">
        <v>1499</v>
      </c>
      <c r="AU99">
        <v>0.10059999999999999</v>
      </c>
      <c r="AV99">
        <v>1.48132485824405E-2</v>
      </c>
      <c r="AY99">
        <v>0.69</v>
      </c>
      <c r="AZ99">
        <v>0.46</v>
      </c>
      <c r="BA99">
        <v>6800</v>
      </c>
      <c r="BB99">
        <v>10200</v>
      </c>
      <c r="BC99">
        <v>0.2</v>
      </c>
      <c r="BD99">
        <v>10200</v>
      </c>
      <c r="BG99">
        <v>1</v>
      </c>
      <c r="BI99" s="1">
        <v>43222</v>
      </c>
      <c r="BP99" t="s">
        <v>148</v>
      </c>
      <c r="BT99" t="s">
        <v>1711</v>
      </c>
      <c r="BU99">
        <v>1338</v>
      </c>
      <c r="BV99">
        <v>169100</v>
      </c>
      <c r="CB99" t="e">
        <f t="shared" si="3"/>
        <v>#DIV/0!</v>
      </c>
    </row>
    <row r="100" spans="1:89" x14ac:dyDescent="0.25">
      <c r="A100">
        <v>8664</v>
      </c>
      <c r="B100">
        <v>2017</v>
      </c>
      <c r="C100" t="s">
        <v>1196</v>
      </c>
      <c r="D100" t="s">
        <v>2117</v>
      </c>
      <c r="E100" t="str">
        <f>IFERROR(VLOOKUP(C100,final_selection_acc_ICES_ind!$C$2:$D$155,2,FALSE),"no")</f>
        <v>x</v>
      </c>
      <c r="F100" t="str">
        <f>VLOOKUP(Tabelle2[[#This Row],[FishStock]],Tabelle3[[#All],[FishStock]:[check]],2,FALSE)</f>
        <v>y</v>
      </c>
      <c r="G100">
        <f>VLOOKUP(Tabelle2[[#This Row],[AssessmentKey]],'Export total 2018'!$A$2:$G$10000,2,FALSE)</f>
        <v>2017</v>
      </c>
      <c r="H100">
        <v>1486</v>
      </c>
      <c r="I100">
        <v>169274</v>
      </c>
      <c r="J100" t="s">
        <v>138</v>
      </c>
      <c r="K100">
        <v>2016</v>
      </c>
      <c r="L100" t="s">
        <v>1197</v>
      </c>
      <c r="M100" t="s">
        <v>933</v>
      </c>
      <c r="N100" t="s">
        <v>275</v>
      </c>
      <c r="P100" t="s">
        <v>1702</v>
      </c>
      <c r="R100">
        <v>17198</v>
      </c>
      <c r="T100" t="s">
        <v>143</v>
      </c>
      <c r="U100" t="s">
        <v>13</v>
      </c>
      <c r="W100">
        <v>20805.13</v>
      </c>
      <c r="AA100">
        <v>15912</v>
      </c>
      <c r="AC100" t="s">
        <v>144</v>
      </c>
      <c r="AD100" t="s">
        <v>145</v>
      </c>
      <c r="AE100" t="s">
        <v>145</v>
      </c>
      <c r="AF100">
        <v>2538</v>
      </c>
      <c r="AH100">
        <v>2882</v>
      </c>
      <c r="AI100">
        <f t="shared" si="2"/>
        <v>2882</v>
      </c>
      <c r="AJ100" t="e">
        <f>AI100/#REF!</f>
        <v>#REF!</v>
      </c>
      <c r="AK100" t="e">
        <f>AI100/#REF!+AK99</f>
        <v>#REF!</v>
      </c>
      <c r="AL100">
        <v>344</v>
      </c>
      <c r="AQ100">
        <v>0.23</v>
      </c>
      <c r="AS100" t="s">
        <v>146</v>
      </c>
      <c r="AT100" t="s">
        <v>1499</v>
      </c>
      <c r="AY100">
        <v>0.35899999999999999</v>
      </c>
      <c r="AZ100">
        <v>0.25600000000000001</v>
      </c>
      <c r="BA100">
        <v>13751</v>
      </c>
      <c r="BB100">
        <v>19251</v>
      </c>
      <c r="BC100">
        <v>0.25600000000000001</v>
      </c>
      <c r="BD100">
        <v>19251</v>
      </c>
      <c r="BG100">
        <v>1</v>
      </c>
      <c r="BI100" s="1">
        <v>43284</v>
      </c>
      <c r="BP100" t="s">
        <v>148</v>
      </c>
      <c r="BT100" t="s">
        <v>1766</v>
      </c>
      <c r="BU100">
        <v>1522</v>
      </c>
      <c r="BV100">
        <v>169144</v>
      </c>
      <c r="CB100" t="e">
        <f t="shared" si="3"/>
        <v>#DIV/0!</v>
      </c>
      <c r="CF100" t="s">
        <v>1598</v>
      </c>
    </row>
    <row r="101" spans="1:89" x14ac:dyDescent="0.25">
      <c r="A101">
        <v>8983</v>
      </c>
      <c r="B101">
        <v>2017</v>
      </c>
      <c r="C101" t="s">
        <v>437</v>
      </c>
      <c r="D101" t="s">
        <v>2117</v>
      </c>
      <c r="E101" t="str">
        <f>IFERROR(VLOOKUP(C101,final_selection_acc_ICES_ind!$C$2:$D$155,2,FALSE),"no")</f>
        <v>no</v>
      </c>
      <c r="F101" t="str">
        <f>VLOOKUP(Tabelle2[[#This Row],[FishStock]],Tabelle3[[#All],[FishStock]:[check]],2,FALSE)</f>
        <v>y</v>
      </c>
      <c r="G101">
        <f>VLOOKUP(Tabelle2[[#This Row],[AssessmentKey]],'Export total 2018'!$A$2:$G$10000,2,FALSE)</f>
        <v>2017</v>
      </c>
      <c r="H101">
        <v>1514</v>
      </c>
      <c r="I101">
        <v>169309</v>
      </c>
      <c r="J101" t="s">
        <v>138</v>
      </c>
      <c r="K101">
        <v>2016</v>
      </c>
      <c r="L101" t="s">
        <v>438</v>
      </c>
      <c r="M101" t="s">
        <v>439</v>
      </c>
      <c r="N101" t="s">
        <v>440</v>
      </c>
      <c r="P101" t="s">
        <v>1772</v>
      </c>
      <c r="AE101" t="s">
        <v>145</v>
      </c>
      <c r="AF101">
        <v>2739</v>
      </c>
      <c r="AI101">
        <f t="shared" si="2"/>
        <v>2739</v>
      </c>
      <c r="AJ101" t="e">
        <f>AI101/#REF!</f>
        <v>#REF!</v>
      </c>
      <c r="AK101" t="e">
        <f>AI101/#REF!+AK100</f>
        <v>#REF!</v>
      </c>
      <c r="AL101">
        <v>448</v>
      </c>
      <c r="BP101" t="s">
        <v>148</v>
      </c>
      <c r="BT101" t="s">
        <v>1790</v>
      </c>
      <c r="BU101">
        <v>1405</v>
      </c>
      <c r="BV101">
        <v>169190</v>
      </c>
      <c r="CB101" t="e">
        <f t="shared" si="3"/>
        <v>#DIV/0!</v>
      </c>
    </row>
    <row r="102" spans="1:89" x14ac:dyDescent="0.25">
      <c r="A102">
        <v>8971</v>
      </c>
      <c r="B102">
        <v>2017</v>
      </c>
      <c r="C102" t="s">
        <v>429</v>
      </c>
      <c r="D102" t="s">
        <v>2117</v>
      </c>
      <c r="E102" t="str">
        <f>IFERROR(VLOOKUP(C102,final_selection_acc_ICES_ind!$C$2:$D$155,2,FALSE),"no")</f>
        <v>no</v>
      </c>
      <c r="F102" t="str">
        <f>VLOOKUP(Tabelle2[[#This Row],[FishStock]],Tabelle3[[#All],[FishStock]:[check]],2,FALSE)</f>
        <v>y</v>
      </c>
      <c r="G102">
        <f>VLOOKUP(Tabelle2[[#This Row],[AssessmentKey]],'Export total 2018'!$A$2:$G$10000,2,FALSE)</f>
        <v>2017</v>
      </c>
      <c r="H102">
        <v>1316</v>
      </c>
      <c r="I102">
        <v>169065</v>
      </c>
      <c r="J102" t="s">
        <v>138</v>
      </c>
      <c r="K102">
        <v>2016</v>
      </c>
      <c r="L102" t="s">
        <v>1764</v>
      </c>
      <c r="M102" t="s">
        <v>431</v>
      </c>
      <c r="N102" t="s">
        <v>432</v>
      </c>
      <c r="P102" t="s">
        <v>1765</v>
      </c>
      <c r="T102" t="s">
        <v>143</v>
      </c>
      <c r="AA102">
        <v>57.44</v>
      </c>
      <c r="AC102" t="s">
        <v>1551</v>
      </c>
      <c r="AD102" t="s">
        <v>1539</v>
      </c>
      <c r="AE102" t="s">
        <v>145</v>
      </c>
      <c r="AF102">
        <v>2444.0940000000001</v>
      </c>
      <c r="AH102">
        <v>2621.0810000000001</v>
      </c>
      <c r="AI102">
        <f t="shared" si="2"/>
        <v>2621.0810000000001</v>
      </c>
      <c r="AJ102" t="e">
        <f>AI102/#REF!</f>
        <v>#REF!</v>
      </c>
      <c r="AK102" t="e">
        <f>AI102/#REF!+AK101</f>
        <v>#REF!</v>
      </c>
      <c r="AL102">
        <v>176.98699999999999</v>
      </c>
      <c r="AS102" t="s">
        <v>146</v>
      </c>
      <c r="AT102" t="s">
        <v>1499</v>
      </c>
      <c r="BP102" t="s">
        <v>148</v>
      </c>
      <c r="BT102" t="s">
        <v>1761</v>
      </c>
      <c r="BU102">
        <v>1335</v>
      </c>
      <c r="BV102">
        <v>169092</v>
      </c>
      <c r="CB102" t="e">
        <f t="shared" si="3"/>
        <v>#DIV/0!</v>
      </c>
    </row>
    <row r="103" spans="1:89" x14ac:dyDescent="0.25">
      <c r="A103">
        <v>8973</v>
      </c>
      <c r="B103">
        <v>2017</v>
      </c>
      <c r="C103" t="s">
        <v>1826</v>
      </c>
      <c r="D103" t="s">
        <v>2117</v>
      </c>
      <c r="E103" t="str">
        <f>IFERROR(VLOOKUP(C103,final_selection_acc_ICES_ind!$C$2:$D$155,2,FALSE),"no")</f>
        <v>no</v>
      </c>
      <c r="F103" t="str">
        <f>VLOOKUP(Tabelle2[[#This Row],[FishStock]],Tabelle3[[#All],[FishStock]:[check]],2,FALSE)</f>
        <v>y</v>
      </c>
      <c r="G103">
        <f>VLOOKUP(Tabelle2[[#This Row],[AssessmentKey]],'Export total 2018'!$A$2:$G$10000,2,FALSE)</f>
        <v>2017</v>
      </c>
      <c r="H103">
        <v>1521</v>
      </c>
      <c r="I103">
        <v>169143</v>
      </c>
      <c r="J103" t="s">
        <v>138</v>
      </c>
      <c r="K103">
        <v>2016</v>
      </c>
      <c r="L103" t="s">
        <v>1827</v>
      </c>
      <c r="M103" t="s">
        <v>439</v>
      </c>
      <c r="N103" t="s">
        <v>1769</v>
      </c>
      <c r="P103" t="s">
        <v>1828</v>
      </c>
      <c r="R103">
        <v>1.4853917751556101</v>
      </c>
      <c r="U103" t="s">
        <v>13</v>
      </c>
      <c r="AA103">
        <v>1.3403266291395</v>
      </c>
      <c r="AC103" t="s">
        <v>144</v>
      </c>
      <c r="AE103" t="s">
        <v>145</v>
      </c>
      <c r="AF103">
        <v>2578.721</v>
      </c>
      <c r="AI103">
        <f t="shared" si="2"/>
        <v>2578.721</v>
      </c>
      <c r="AJ103" t="e">
        <f>AI103/#REF!</f>
        <v>#REF!</v>
      </c>
      <c r="AK103" t="e">
        <f>AI103/#REF!+AK102</f>
        <v>#REF!</v>
      </c>
      <c r="AQ103">
        <v>0.62924020031944194</v>
      </c>
      <c r="AS103" t="s">
        <v>1553</v>
      </c>
      <c r="AT103" t="s">
        <v>1539</v>
      </c>
      <c r="BG103">
        <v>0</v>
      </c>
      <c r="BI103" s="1">
        <v>43132</v>
      </c>
      <c r="BP103" t="s">
        <v>148</v>
      </c>
      <c r="BT103" t="s">
        <v>1020</v>
      </c>
      <c r="BU103">
        <v>1518</v>
      </c>
      <c r="BV103">
        <v>169069</v>
      </c>
      <c r="CA103">
        <v>8075</v>
      </c>
      <c r="CB103">
        <f t="shared" si="3"/>
        <v>0</v>
      </c>
      <c r="CC103">
        <v>12673</v>
      </c>
      <c r="CD103">
        <v>12673</v>
      </c>
      <c r="CE103">
        <v>0.29336642857142903</v>
      </c>
      <c r="CF103" t="s">
        <v>146</v>
      </c>
    </row>
    <row r="104" spans="1:89" x14ac:dyDescent="0.25">
      <c r="A104">
        <v>8706</v>
      </c>
      <c r="B104">
        <v>2017</v>
      </c>
      <c r="C104" t="s">
        <v>1775</v>
      </c>
      <c r="D104" t="s">
        <v>2117</v>
      </c>
      <c r="E104" t="str">
        <f>IFERROR(VLOOKUP(C104,final_selection_acc_ICES_ind!$C$2:$D$155,2,FALSE),"no")</f>
        <v>no</v>
      </c>
      <c r="F104" t="str">
        <f>VLOOKUP(Tabelle2[[#This Row],[FishStock]],Tabelle3[[#All],[FishStock]:[check]],2,FALSE)</f>
        <v>y</v>
      </c>
      <c r="G104">
        <f>VLOOKUP(Tabelle2[[#This Row],[AssessmentKey]],'Export total 2018'!$A$2:$G$10000,2,FALSE)</f>
        <v>2017</v>
      </c>
      <c r="H104">
        <v>1509</v>
      </c>
      <c r="I104">
        <v>169304</v>
      </c>
      <c r="J104" t="s">
        <v>138</v>
      </c>
      <c r="K104">
        <v>2016</v>
      </c>
      <c r="L104" t="s">
        <v>1776</v>
      </c>
      <c r="M104" t="s">
        <v>1112</v>
      </c>
      <c r="N104" t="s">
        <v>467</v>
      </c>
      <c r="P104" t="s">
        <v>1777</v>
      </c>
      <c r="AE104" t="s">
        <v>145</v>
      </c>
      <c r="AF104">
        <v>2525</v>
      </c>
      <c r="AI104">
        <f t="shared" si="2"/>
        <v>2525</v>
      </c>
      <c r="AJ104" t="e">
        <f>AI104/#REF!</f>
        <v>#REF!</v>
      </c>
      <c r="AK104" t="e">
        <f>AI104/#REF!+AK103</f>
        <v>#REF!</v>
      </c>
      <c r="BP104" t="s">
        <v>148</v>
      </c>
      <c r="BT104" t="s">
        <v>777</v>
      </c>
      <c r="BU104">
        <v>1526</v>
      </c>
      <c r="BV104">
        <v>169096</v>
      </c>
      <c r="CB104" t="e">
        <f t="shared" si="3"/>
        <v>#DIV/0!</v>
      </c>
    </row>
    <row r="105" spans="1:89" x14ac:dyDescent="0.25">
      <c r="A105">
        <v>9214</v>
      </c>
      <c r="B105">
        <v>2017</v>
      </c>
      <c r="C105" t="s">
        <v>1249</v>
      </c>
      <c r="D105" t="s">
        <v>2117</v>
      </c>
      <c r="E105" t="str">
        <f>IFERROR(VLOOKUP(C105,final_selection_acc_ICES_ind!$C$2:$D$155,2,FALSE),"no")</f>
        <v>no</v>
      </c>
      <c r="F105" t="str">
        <f>VLOOKUP(Tabelle2[[#This Row],[FishStock]],Tabelle3[[#All],[FishStock]:[check]],2,FALSE)</f>
        <v>y</v>
      </c>
      <c r="G105">
        <f>VLOOKUP(Tabelle2[[#This Row],[AssessmentKey]],'Export total 2018'!$A$2:$G$10000,2,FALSE)</f>
        <v>2017</v>
      </c>
      <c r="H105">
        <v>1563</v>
      </c>
      <c r="I105">
        <v>169154</v>
      </c>
      <c r="J105" t="s">
        <v>138</v>
      </c>
      <c r="K105">
        <v>2016</v>
      </c>
      <c r="L105" t="s">
        <v>1250</v>
      </c>
      <c r="M105" t="s">
        <v>1251</v>
      </c>
      <c r="N105" t="s">
        <v>699</v>
      </c>
      <c r="P105" t="s">
        <v>1803</v>
      </c>
      <c r="Z105">
        <v>1704</v>
      </c>
      <c r="AA105">
        <v>1879</v>
      </c>
      <c r="AB105">
        <v>2054</v>
      </c>
      <c r="AC105" t="s">
        <v>1666</v>
      </c>
      <c r="AD105" t="s">
        <v>1667</v>
      </c>
      <c r="AE105" t="s">
        <v>145</v>
      </c>
      <c r="AF105">
        <v>2452.5189999999998</v>
      </c>
      <c r="AI105">
        <f t="shared" si="2"/>
        <v>2452.5189999999998</v>
      </c>
      <c r="AJ105" t="e">
        <f>AI105/#REF!</f>
        <v>#REF!</v>
      </c>
      <c r="AK105" t="e">
        <f>AI105/#REF!+AK104</f>
        <v>#REF!</v>
      </c>
      <c r="AL105">
        <v>800.800096738408</v>
      </c>
      <c r="AQ105">
        <v>4.6981784487615403</v>
      </c>
      <c r="AS105" t="s">
        <v>1523</v>
      </c>
      <c r="AT105" t="s">
        <v>1673</v>
      </c>
      <c r="BC105">
        <v>6</v>
      </c>
      <c r="BP105" t="s">
        <v>148</v>
      </c>
      <c r="BT105" t="s">
        <v>1281</v>
      </c>
      <c r="BU105">
        <v>1464</v>
      </c>
      <c r="BV105">
        <v>169170</v>
      </c>
      <c r="CB105">
        <f t="shared" si="3"/>
        <v>0</v>
      </c>
      <c r="CD105">
        <v>262</v>
      </c>
      <c r="CE105">
        <v>12.7</v>
      </c>
      <c r="CF105" t="s">
        <v>1523</v>
      </c>
      <c r="CK105">
        <v>11.8</v>
      </c>
    </row>
    <row r="106" spans="1:89" x14ac:dyDescent="0.25">
      <c r="A106">
        <v>8691</v>
      </c>
      <c r="B106">
        <v>2017</v>
      </c>
      <c r="C106" t="s">
        <v>1711</v>
      </c>
      <c r="D106" t="s">
        <v>2117</v>
      </c>
      <c r="E106" t="str">
        <f>IFERROR(VLOOKUP(C106,final_selection_acc_ICES_ind!$C$2:$D$155,2,FALSE),"no")</f>
        <v>no</v>
      </c>
      <c r="F106" t="str">
        <f>VLOOKUP(Tabelle2[[#This Row],[FishStock]],Tabelle3[[#All],[FishStock]:[check]],2,FALSE)</f>
        <v>y</v>
      </c>
      <c r="G106">
        <f>VLOOKUP(Tabelle2[[#This Row],[AssessmentKey]],'Export total 2018'!$A$2:$G$10000,2,FALSE)</f>
        <v>2017</v>
      </c>
      <c r="H106">
        <v>1338</v>
      </c>
      <c r="I106">
        <v>169100</v>
      </c>
      <c r="J106" t="s">
        <v>138</v>
      </c>
      <c r="K106">
        <v>2016</v>
      </c>
      <c r="L106" t="s">
        <v>1712</v>
      </c>
      <c r="M106" t="s">
        <v>970</v>
      </c>
      <c r="N106" t="s">
        <v>780</v>
      </c>
      <c r="P106" t="s">
        <v>1713</v>
      </c>
      <c r="T106" t="s">
        <v>1539</v>
      </c>
      <c r="U106" t="s">
        <v>13</v>
      </c>
      <c r="AA106">
        <v>3.6016950950000002</v>
      </c>
      <c r="AC106" t="s">
        <v>1551</v>
      </c>
      <c r="AD106" t="s">
        <v>1552</v>
      </c>
      <c r="AE106" t="s">
        <v>145</v>
      </c>
      <c r="AF106">
        <v>1750</v>
      </c>
      <c r="AH106">
        <v>2436</v>
      </c>
      <c r="AI106">
        <f t="shared" si="2"/>
        <v>2436</v>
      </c>
      <c r="AJ106" t="e">
        <f>AI106/#REF!</f>
        <v>#REF!</v>
      </c>
      <c r="AK106" t="e">
        <f>AI106/#REF!+AK105</f>
        <v>#REF!</v>
      </c>
      <c r="AL106">
        <v>686</v>
      </c>
      <c r="BP106" t="s">
        <v>148</v>
      </c>
      <c r="BT106" t="s">
        <v>1005</v>
      </c>
      <c r="BU106">
        <v>1383</v>
      </c>
      <c r="BV106">
        <v>169140</v>
      </c>
      <c r="CA106">
        <v>3300</v>
      </c>
      <c r="CB106">
        <f t="shared" si="3"/>
        <v>0</v>
      </c>
      <c r="CC106">
        <v>4600</v>
      </c>
      <c r="CD106">
        <v>4600</v>
      </c>
      <c r="CE106">
        <v>0.21690000000000001</v>
      </c>
      <c r="CF106" t="s">
        <v>146</v>
      </c>
      <c r="CI106">
        <v>0.56999999999999995</v>
      </c>
      <c r="CJ106">
        <v>0.41</v>
      </c>
      <c r="CK106">
        <v>0.19</v>
      </c>
    </row>
    <row r="107" spans="1:89" x14ac:dyDescent="0.25">
      <c r="A107">
        <v>9248</v>
      </c>
      <c r="B107">
        <v>2017</v>
      </c>
      <c r="C107" t="s">
        <v>1276</v>
      </c>
      <c r="D107" t="s">
        <v>2117</v>
      </c>
      <c r="E107" t="str">
        <f>IFERROR(VLOOKUP(C107,final_selection_acc_ICES_ind!$C$2:$D$155,2,FALSE),"no")</f>
        <v>no</v>
      </c>
      <c r="F107" t="str">
        <f>VLOOKUP(Tabelle2[[#This Row],[FishStock]],Tabelle3[[#All],[FishStock]:[check]],2,FALSE)</f>
        <v>y</v>
      </c>
      <c r="G107">
        <f>VLOOKUP(Tabelle2[[#This Row],[AssessmentKey]],'Export total 2018'!$A$2:$G$10000,2,FALSE)</f>
        <v>2017</v>
      </c>
      <c r="H107">
        <v>1462</v>
      </c>
      <c r="I107">
        <v>169168</v>
      </c>
      <c r="J107" t="s">
        <v>138</v>
      </c>
      <c r="K107">
        <v>2016</v>
      </c>
      <c r="L107" t="s">
        <v>1277</v>
      </c>
      <c r="M107" t="s">
        <v>1278</v>
      </c>
      <c r="N107" t="s">
        <v>699</v>
      </c>
      <c r="P107" t="s">
        <v>1704</v>
      </c>
      <c r="Z107">
        <v>3.7869999999999999</v>
      </c>
      <c r="AA107">
        <v>4.4489999999999998</v>
      </c>
      <c r="AB107">
        <v>5.1109999999999998</v>
      </c>
      <c r="AC107" t="s">
        <v>1705</v>
      </c>
      <c r="AD107" t="s">
        <v>1706</v>
      </c>
      <c r="AE107" t="s">
        <v>145</v>
      </c>
      <c r="AF107">
        <v>2399</v>
      </c>
      <c r="AI107">
        <f t="shared" si="2"/>
        <v>2399</v>
      </c>
      <c r="AJ107" t="e">
        <f>AI107/#REF!</f>
        <v>#REF!</v>
      </c>
      <c r="AK107" t="e">
        <f>AI107/#REF!+AK106</f>
        <v>#REF!</v>
      </c>
      <c r="AL107">
        <v>0</v>
      </c>
      <c r="AP107">
        <v>1.2</v>
      </c>
      <c r="AQ107">
        <v>1.4</v>
      </c>
      <c r="AR107">
        <v>1.7</v>
      </c>
      <c r="AS107" t="s">
        <v>1707</v>
      </c>
      <c r="AT107" t="s">
        <v>1673</v>
      </c>
      <c r="BC107">
        <v>7.5</v>
      </c>
      <c r="BD107">
        <v>2.7669999999999999</v>
      </c>
      <c r="BP107" t="s">
        <v>148</v>
      </c>
      <c r="BT107" t="s">
        <v>603</v>
      </c>
      <c r="BU107">
        <v>1570</v>
      </c>
      <c r="BV107">
        <v>169050</v>
      </c>
      <c r="CA107">
        <v>0.3</v>
      </c>
      <c r="CB107">
        <f t="shared" si="3"/>
        <v>0</v>
      </c>
      <c r="CD107">
        <v>0.5</v>
      </c>
      <c r="CE107">
        <v>0.45069999999999999</v>
      </c>
      <c r="CF107" t="s">
        <v>241</v>
      </c>
      <c r="CI107">
        <v>1.7</v>
      </c>
      <c r="CK107">
        <v>1</v>
      </c>
    </row>
    <row r="108" spans="1:89" x14ac:dyDescent="0.25">
      <c r="A108">
        <v>8809</v>
      </c>
      <c r="B108">
        <v>2017</v>
      </c>
      <c r="C108" t="s">
        <v>1761</v>
      </c>
      <c r="D108" t="s">
        <v>2117</v>
      </c>
      <c r="E108" t="str">
        <f>IFERROR(VLOOKUP(C108,final_selection_acc_ICES_ind!$C$2:$D$155,2,FALSE),"no")</f>
        <v>no</v>
      </c>
      <c r="F108" t="str">
        <f>VLOOKUP(Tabelle2[[#This Row],[FishStock]],Tabelle3[[#All],[FishStock]:[check]],2,FALSE)</f>
        <v>y</v>
      </c>
      <c r="G108">
        <f>VLOOKUP(Tabelle2[[#This Row],[AssessmentKey]],'Export total 2018'!$A$2:$G$10000,2,FALSE)</f>
        <v>2017</v>
      </c>
      <c r="H108">
        <v>1335</v>
      </c>
      <c r="I108">
        <v>169092</v>
      </c>
      <c r="J108" t="s">
        <v>138</v>
      </c>
      <c r="K108">
        <v>2016</v>
      </c>
      <c r="L108" t="s">
        <v>1762</v>
      </c>
      <c r="M108" t="s">
        <v>308</v>
      </c>
      <c r="N108" t="s">
        <v>971</v>
      </c>
      <c r="P108" t="s">
        <v>1763</v>
      </c>
      <c r="AA108">
        <v>100.647402320024</v>
      </c>
      <c r="AC108" t="s">
        <v>1551</v>
      </c>
      <c r="AD108" t="s">
        <v>1552</v>
      </c>
      <c r="AE108" t="s">
        <v>145</v>
      </c>
      <c r="AF108">
        <v>1356</v>
      </c>
      <c r="AH108">
        <v>2363</v>
      </c>
      <c r="AI108">
        <f t="shared" si="2"/>
        <v>2363</v>
      </c>
      <c r="AJ108" t="e">
        <f>AI108/#REF!</f>
        <v>#REF!</v>
      </c>
      <c r="AK108" t="e">
        <f>AI108/#REF!+AK107</f>
        <v>#REF!</v>
      </c>
      <c r="AL108">
        <v>1007</v>
      </c>
      <c r="BP108" t="s">
        <v>148</v>
      </c>
      <c r="BT108" t="s">
        <v>716</v>
      </c>
      <c r="BU108">
        <v>1349</v>
      </c>
      <c r="BV108">
        <v>136544</v>
      </c>
      <c r="CA108">
        <v>2300</v>
      </c>
      <c r="CB108">
        <f t="shared" si="3"/>
        <v>0</v>
      </c>
      <c r="CC108">
        <v>2944</v>
      </c>
      <c r="CD108">
        <v>2944</v>
      </c>
      <c r="CE108">
        <v>0.10648050000000001</v>
      </c>
      <c r="CF108" t="s">
        <v>146</v>
      </c>
      <c r="CI108">
        <v>0.47</v>
      </c>
      <c r="CJ108">
        <v>0.34</v>
      </c>
      <c r="CK108">
        <v>0.27</v>
      </c>
    </row>
    <row r="109" spans="1:89" x14ac:dyDescent="0.25">
      <c r="A109">
        <v>9205</v>
      </c>
      <c r="B109">
        <v>2017</v>
      </c>
      <c r="C109" t="s">
        <v>628</v>
      </c>
      <c r="D109" t="s">
        <v>2117</v>
      </c>
      <c r="E109" t="str">
        <f>IFERROR(VLOOKUP(C109,final_selection_acc_ICES_ind!$C$2:$D$155,2,FALSE),"no")</f>
        <v>x</v>
      </c>
      <c r="F109" t="str">
        <f>VLOOKUP(Tabelle2[[#This Row],[FishStock]],Tabelle3[[#All],[FishStock]:[check]],2,FALSE)</f>
        <v>y</v>
      </c>
      <c r="G109">
        <f>VLOOKUP(Tabelle2[[#This Row],[AssessmentKey]],'Export total 2018'!$A$2:$G$10000,2,FALSE)</f>
        <v>2017</v>
      </c>
      <c r="H109">
        <v>1515</v>
      </c>
      <c r="I109">
        <v>169070</v>
      </c>
      <c r="J109" t="s">
        <v>138</v>
      </c>
      <c r="K109">
        <v>2016</v>
      </c>
      <c r="L109" t="s">
        <v>1753</v>
      </c>
      <c r="M109" t="s">
        <v>630</v>
      </c>
      <c r="N109" t="s">
        <v>631</v>
      </c>
      <c r="P109" t="s">
        <v>1754</v>
      </c>
      <c r="T109" t="s">
        <v>143</v>
      </c>
      <c r="U109" t="s">
        <v>13</v>
      </c>
      <c r="AC109" t="s">
        <v>144</v>
      </c>
      <c r="AD109" t="s">
        <v>145</v>
      </c>
      <c r="AE109" t="s">
        <v>145</v>
      </c>
      <c r="AF109">
        <v>2252</v>
      </c>
      <c r="AI109">
        <f t="shared" si="2"/>
        <v>2252</v>
      </c>
      <c r="AJ109" t="e">
        <f>AI109/#REF!</f>
        <v>#REF!</v>
      </c>
      <c r="AK109" t="e">
        <f>AI109/#REF!+AK108</f>
        <v>#REF!</v>
      </c>
      <c r="AQ109">
        <v>0.95689999999999997</v>
      </c>
      <c r="AS109" t="s">
        <v>1755</v>
      </c>
      <c r="AT109" t="s">
        <v>147</v>
      </c>
      <c r="BP109" t="s">
        <v>148</v>
      </c>
      <c r="BT109" t="s">
        <v>1680</v>
      </c>
      <c r="BU109">
        <v>1495</v>
      </c>
      <c r="BV109">
        <v>169286</v>
      </c>
      <c r="CB109" t="e">
        <f t="shared" si="3"/>
        <v>#DIV/0!</v>
      </c>
      <c r="CF109" t="s">
        <v>1598</v>
      </c>
    </row>
    <row r="110" spans="1:89" x14ac:dyDescent="0.25">
      <c r="A110">
        <v>9167</v>
      </c>
      <c r="B110">
        <v>2017</v>
      </c>
      <c r="C110" t="s">
        <v>1259</v>
      </c>
      <c r="D110" t="s">
        <v>2117</v>
      </c>
      <c r="E110" t="str">
        <f>IFERROR(VLOOKUP(C110,final_selection_acc_ICES_ind!$C$2:$D$155,2,FALSE),"no")</f>
        <v>no</v>
      </c>
      <c r="F110" t="str">
        <f>VLOOKUP(Tabelle2[[#This Row],[FishStock]],Tabelle3[[#All],[FishStock]:[check]],2,FALSE)</f>
        <v>y</v>
      </c>
      <c r="G110">
        <f>VLOOKUP(Tabelle2[[#This Row],[AssessmentKey]],'Export total 2018'!$A$2:$G$10000,2,FALSE)</f>
        <v>2017</v>
      </c>
      <c r="H110">
        <v>1392</v>
      </c>
      <c r="I110">
        <v>169151</v>
      </c>
      <c r="J110" t="s">
        <v>138</v>
      </c>
      <c r="K110">
        <v>2016</v>
      </c>
      <c r="L110" t="s">
        <v>1799</v>
      </c>
      <c r="M110" t="s">
        <v>1261</v>
      </c>
      <c r="N110" t="s">
        <v>699</v>
      </c>
      <c r="P110" t="s">
        <v>1800</v>
      </c>
      <c r="Z110">
        <v>889.5</v>
      </c>
      <c r="AA110">
        <v>957.60344469999995</v>
      </c>
      <c r="AB110">
        <v>1025.7</v>
      </c>
      <c r="AC110" t="s">
        <v>1666</v>
      </c>
      <c r="AD110" t="s">
        <v>1667</v>
      </c>
      <c r="AE110" t="s">
        <v>145</v>
      </c>
      <c r="AF110">
        <v>2154.2884119999999</v>
      </c>
      <c r="AI110">
        <f t="shared" si="2"/>
        <v>2154.2884119999999</v>
      </c>
      <c r="AJ110" t="e">
        <f>AI110/#REF!</f>
        <v>#REF!</v>
      </c>
      <c r="AK110" t="e">
        <f>AI110/#REF!+AK109</f>
        <v>#REF!</v>
      </c>
      <c r="AQ110">
        <v>5.5866559999999996</v>
      </c>
      <c r="AS110" t="s">
        <v>1523</v>
      </c>
      <c r="AT110" t="s">
        <v>1673</v>
      </c>
      <c r="BC110">
        <v>6.2</v>
      </c>
      <c r="BP110" t="s">
        <v>148</v>
      </c>
      <c r="BT110" t="s">
        <v>1816</v>
      </c>
      <c r="BU110">
        <v>1494</v>
      </c>
      <c r="BV110">
        <v>169285</v>
      </c>
      <c r="CB110" t="e">
        <f t="shared" si="3"/>
        <v>#DIV/0!</v>
      </c>
    </row>
    <row r="111" spans="1:89" x14ac:dyDescent="0.25">
      <c r="A111">
        <v>9227</v>
      </c>
      <c r="B111">
        <v>2017</v>
      </c>
      <c r="C111" t="s">
        <v>1310</v>
      </c>
      <c r="D111" t="s">
        <v>2117</v>
      </c>
      <c r="E111" t="str">
        <f>IFERROR(VLOOKUP(C111,final_selection_acc_ICES_ind!$C$2:$D$155,2,FALSE),"no")</f>
        <v>no</v>
      </c>
      <c r="F111" t="str">
        <f>VLOOKUP(Tabelle2[[#This Row],[FishStock]],Tabelle3[[#All],[FishStock]:[check]],2,FALSE)</f>
        <v>y</v>
      </c>
      <c r="G111">
        <f>VLOOKUP(Tabelle2[[#This Row],[AssessmentKey]],'Export total 2018'!$A$2:$G$10000,2,FALSE)</f>
        <v>2017</v>
      </c>
      <c r="H111">
        <v>1461</v>
      </c>
      <c r="I111">
        <v>169167</v>
      </c>
      <c r="J111" t="s">
        <v>138</v>
      </c>
      <c r="K111">
        <v>2016</v>
      </c>
      <c r="L111" t="s">
        <v>1311</v>
      </c>
      <c r="M111" t="s">
        <v>1289</v>
      </c>
      <c r="N111" t="s">
        <v>699</v>
      </c>
      <c r="P111" t="s">
        <v>1747</v>
      </c>
      <c r="Z111">
        <v>678</v>
      </c>
      <c r="AA111">
        <v>697</v>
      </c>
      <c r="AB111">
        <v>716</v>
      </c>
      <c r="AC111" t="s">
        <v>973</v>
      </c>
      <c r="AD111" t="s">
        <v>1667</v>
      </c>
      <c r="AE111" t="s">
        <v>145</v>
      </c>
      <c r="AF111">
        <v>1854</v>
      </c>
      <c r="AH111">
        <v>2126</v>
      </c>
      <c r="AI111">
        <f t="shared" si="2"/>
        <v>2126</v>
      </c>
      <c r="AJ111" t="e">
        <f>AI111/#REF!</f>
        <v>#REF!</v>
      </c>
      <c r="AK111" t="e">
        <f>AI111/#REF!+AK110</f>
        <v>#REF!</v>
      </c>
      <c r="AL111">
        <v>272</v>
      </c>
      <c r="AP111">
        <v>12.975086555899599</v>
      </c>
      <c r="AQ111">
        <v>13.3287833199772</v>
      </c>
      <c r="AR111">
        <v>13.7023037964958</v>
      </c>
      <c r="AS111" t="s">
        <v>1707</v>
      </c>
      <c r="AT111" t="s">
        <v>1673</v>
      </c>
      <c r="BC111">
        <v>8.1199999999999992</v>
      </c>
      <c r="BD111">
        <v>858</v>
      </c>
      <c r="BP111" t="s">
        <v>148</v>
      </c>
      <c r="BT111" t="s">
        <v>1838</v>
      </c>
      <c r="BU111">
        <v>1356</v>
      </c>
      <c r="BV111">
        <v>169171</v>
      </c>
      <c r="CB111" t="e">
        <f t="shared" si="3"/>
        <v>#DIV/0!</v>
      </c>
    </row>
    <row r="112" spans="1:89" x14ac:dyDescent="0.25">
      <c r="A112">
        <v>8987</v>
      </c>
      <c r="B112">
        <v>2017</v>
      </c>
      <c r="C112" t="s">
        <v>1067</v>
      </c>
      <c r="D112" t="s">
        <v>2117</v>
      </c>
      <c r="E112" t="str">
        <f>IFERROR(VLOOKUP(C112,final_selection_acc_ICES_ind!$C$2:$D$155,2,FALSE),"no")</f>
        <v>no</v>
      </c>
      <c r="F112" t="str">
        <f>VLOOKUP(Tabelle2[[#This Row],[FishStock]],Tabelle3[[#All],[FishStock]:[check]],2,FALSE)</f>
        <v>y</v>
      </c>
      <c r="G112">
        <f>VLOOKUP(Tabelle2[[#This Row],[AssessmentKey]],'Export total 2018'!$A$2:$G$10000,2,FALSE)</f>
        <v>2017</v>
      </c>
      <c r="H112">
        <v>1402</v>
      </c>
      <c r="I112">
        <v>169187</v>
      </c>
      <c r="J112" t="s">
        <v>138</v>
      </c>
      <c r="K112">
        <v>2016</v>
      </c>
      <c r="L112" t="s">
        <v>1068</v>
      </c>
      <c r="M112" t="s">
        <v>568</v>
      </c>
      <c r="N112" t="s">
        <v>332</v>
      </c>
      <c r="P112" t="s">
        <v>1789</v>
      </c>
      <c r="R112">
        <v>0.72962955882688996</v>
      </c>
      <c r="T112" t="s">
        <v>143</v>
      </c>
      <c r="U112" t="s">
        <v>13</v>
      </c>
      <c r="AA112">
        <v>2.46060378322976</v>
      </c>
      <c r="AC112" t="s">
        <v>144</v>
      </c>
      <c r="AD112" t="s">
        <v>145</v>
      </c>
      <c r="AE112" t="s">
        <v>145</v>
      </c>
      <c r="AF112">
        <v>2012.72</v>
      </c>
      <c r="AI112">
        <f t="shared" si="2"/>
        <v>2012.72</v>
      </c>
      <c r="AJ112" t="e">
        <f>AI112/#REF!</f>
        <v>#REF!</v>
      </c>
      <c r="AK112" t="e">
        <f>AI112/#REF!+AK111</f>
        <v>#REF!</v>
      </c>
      <c r="AL112">
        <v>499.73099999999903</v>
      </c>
      <c r="AQ112">
        <v>0.47008575018213</v>
      </c>
      <c r="AS112" t="s">
        <v>146</v>
      </c>
      <c r="AT112" t="s">
        <v>1499</v>
      </c>
      <c r="AY112">
        <v>1.75</v>
      </c>
      <c r="AZ112">
        <v>1.25</v>
      </c>
      <c r="BA112">
        <v>0.5</v>
      </c>
      <c r="BB112">
        <v>0.71</v>
      </c>
      <c r="BC112">
        <v>0.47</v>
      </c>
      <c r="BD112">
        <v>0.71</v>
      </c>
      <c r="BG112">
        <v>2</v>
      </c>
      <c r="BI112" s="1">
        <v>43254</v>
      </c>
      <c r="BP112" t="s">
        <v>148</v>
      </c>
      <c r="BT112" t="s">
        <v>1829</v>
      </c>
      <c r="BU112">
        <v>1516</v>
      </c>
      <c r="BV112">
        <v>169071</v>
      </c>
      <c r="CB112" t="e">
        <f t="shared" si="3"/>
        <v>#DIV/0!</v>
      </c>
    </row>
    <row r="113" spans="1:89" x14ac:dyDescent="0.25">
      <c r="A113">
        <v>9246</v>
      </c>
      <c r="B113">
        <v>2017</v>
      </c>
      <c r="C113" t="s">
        <v>1298</v>
      </c>
      <c r="D113" t="s">
        <v>2117</v>
      </c>
      <c r="E113" t="str">
        <f>IFERROR(VLOOKUP(C113,final_selection_acc_ICES_ind!$C$2:$D$155,2,FALSE),"no")</f>
        <v>no</v>
      </c>
      <c r="F113" t="str">
        <f>VLOOKUP(Tabelle2[[#This Row],[FishStock]],Tabelle3[[#All],[FishStock]:[check]],2,FALSE)</f>
        <v>y</v>
      </c>
      <c r="G113">
        <f>VLOOKUP(Tabelle2[[#This Row],[AssessmentKey]],'Export total 2018'!$A$2:$G$10000,2,FALSE)</f>
        <v>2017</v>
      </c>
      <c r="H113">
        <v>1463</v>
      </c>
      <c r="I113">
        <v>169169</v>
      </c>
      <c r="J113" t="s">
        <v>138</v>
      </c>
      <c r="K113">
        <v>2016</v>
      </c>
      <c r="L113" t="s">
        <v>1299</v>
      </c>
      <c r="M113" t="s">
        <v>1289</v>
      </c>
      <c r="N113" t="s">
        <v>699</v>
      </c>
      <c r="P113" t="s">
        <v>1771</v>
      </c>
      <c r="Z113">
        <v>651</v>
      </c>
      <c r="AA113">
        <v>797</v>
      </c>
      <c r="AB113">
        <v>943</v>
      </c>
      <c r="AC113" t="s">
        <v>1666</v>
      </c>
      <c r="AD113" t="s">
        <v>1667</v>
      </c>
      <c r="AE113" t="s">
        <v>145</v>
      </c>
      <c r="AF113">
        <v>1935</v>
      </c>
      <c r="AI113">
        <f t="shared" si="2"/>
        <v>1935</v>
      </c>
      <c r="AJ113" t="e">
        <f>AI113/#REF!</f>
        <v>#REF!</v>
      </c>
      <c r="AK113" t="e">
        <f>AI113/#REF!+AK112</f>
        <v>#REF!</v>
      </c>
      <c r="AL113">
        <v>165</v>
      </c>
      <c r="AP113">
        <v>10.4</v>
      </c>
      <c r="AQ113">
        <v>12.3</v>
      </c>
      <c r="AR113">
        <v>15.1</v>
      </c>
      <c r="AS113" t="s">
        <v>1523</v>
      </c>
      <c r="AT113" t="s">
        <v>1673</v>
      </c>
      <c r="BC113">
        <v>16.3</v>
      </c>
      <c r="BD113">
        <v>292</v>
      </c>
      <c r="BP113" t="s">
        <v>148</v>
      </c>
      <c r="BT113" t="s">
        <v>566</v>
      </c>
      <c r="BU113">
        <v>1487</v>
      </c>
      <c r="BV113">
        <v>169275</v>
      </c>
      <c r="CA113">
        <v>2039</v>
      </c>
      <c r="CB113">
        <f t="shared" si="3"/>
        <v>0</v>
      </c>
      <c r="CC113">
        <v>2855</v>
      </c>
      <c r="CD113">
        <v>2826</v>
      </c>
      <c r="CE113">
        <v>0.2148931</v>
      </c>
      <c r="CF113" t="s">
        <v>146</v>
      </c>
      <c r="CI113">
        <v>0.44</v>
      </c>
      <c r="CJ113">
        <v>0.317</v>
      </c>
      <c r="CK113">
        <v>0.29099999999999998</v>
      </c>
    </row>
    <row r="114" spans="1:89" x14ac:dyDescent="0.25">
      <c r="A114">
        <v>9058</v>
      </c>
      <c r="B114">
        <v>2017</v>
      </c>
      <c r="C114" t="s">
        <v>1781</v>
      </c>
      <c r="D114" t="s">
        <v>2117</v>
      </c>
      <c r="E114" t="str">
        <f>IFERROR(VLOOKUP(C114,final_selection_acc_ICES_ind!$C$2:$D$155,2,FALSE),"no")</f>
        <v>no</v>
      </c>
      <c r="F114" t="str">
        <f>VLOOKUP(Tabelle2[[#This Row],[FishStock]],Tabelle3[[#All],[FishStock]:[check]],2,FALSE)</f>
        <v>y</v>
      </c>
      <c r="G114">
        <f>VLOOKUP(Tabelle2[[#This Row],[AssessmentKey]],'Export total 2018'!$A$2:$G$10000,2,FALSE)</f>
        <v>2017</v>
      </c>
      <c r="H114">
        <v>1541</v>
      </c>
      <c r="I114">
        <v>169203</v>
      </c>
      <c r="J114" t="s">
        <v>138</v>
      </c>
      <c r="K114">
        <v>2016</v>
      </c>
      <c r="L114" t="s">
        <v>1782</v>
      </c>
      <c r="M114" t="s">
        <v>439</v>
      </c>
      <c r="N114" t="s">
        <v>1129</v>
      </c>
      <c r="P114" t="s">
        <v>1783</v>
      </c>
      <c r="AA114">
        <v>3.2471644747075099</v>
      </c>
      <c r="AC114" t="s">
        <v>1551</v>
      </c>
      <c r="AD114" t="s">
        <v>1539</v>
      </c>
      <c r="AE114" t="s">
        <v>145</v>
      </c>
      <c r="AF114">
        <v>1824.6</v>
      </c>
      <c r="AI114">
        <f t="shared" si="2"/>
        <v>1824.6</v>
      </c>
      <c r="AJ114" t="e">
        <f>AI114/#REF!</f>
        <v>#REF!</v>
      </c>
      <c r="AK114" t="e">
        <f>AI114/#REF!+AK113</f>
        <v>#REF!</v>
      </c>
      <c r="BP114" t="s">
        <v>148</v>
      </c>
      <c r="BT114" t="s">
        <v>1076</v>
      </c>
      <c r="BU114">
        <v>1333</v>
      </c>
      <c r="BV114">
        <v>169088</v>
      </c>
      <c r="CA114">
        <v>14000</v>
      </c>
      <c r="CB114">
        <f t="shared" si="3"/>
        <v>0</v>
      </c>
      <c r="CC114">
        <v>20000</v>
      </c>
      <c r="CD114">
        <v>20000</v>
      </c>
      <c r="CE114">
        <v>0.94435568712046003</v>
      </c>
      <c r="CF114" t="s">
        <v>146</v>
      </c>
      <c r="CI114">
        <v>0.82</v>
      </c>
      <c r="CJ114">
        <v>0.59</v>
      </c>
      <c r="CK114">
        <v>0.16700000000000001</v>
      </c>
    </row>
    <row r="115" spans="1:89" x14ac:dyDescent="0.25">
      <c r="A115">
        <v>8998</v>
      </c>
      <c r="B115">
        <v>2017</v>
      </c>
      <c r="C115" t="s">
        <v>667</v>
      </c>
      <c r="D115" t="s">
        <v>2117</v>
      </c>
      <c r="E115" t="str">
        <f>IFERROR(VLOOKUP(C115,final_selection_acc_ICES_ind!$C$2:$D$155,2,FALSE),"no")</f>
        <v>x</v>
      </c>
      <c r="F115" t="str">
        <f>VLOOKUP(Tabelle2[[#This Row],[FishStock]],Tabelle3[[#All],[FishStock]:[check]],2,FALSE)</f>
        <v>y</v>
      </c>
      <c r="G115">
        <f>VLOOKUP(Tabelle2[[#This Row],[AssessmentKey]],'Export total 2018'!$A$2:$G$10000,2,FALSE)</f>
        <v>2017</v>
      </c>
      <c r="H115">
        <v>1571</v>
      </c>
      <c r="I115">
        <v>169056</v>
      </c>
      <c r="J115" t="s">
        <v>138</v>
      </c>
      <c r="K115">
        <v>2016</v>
      </c>
      <c r="L115" t="s">
        <v>668</v>
      </c>
      <c r="M115" t="s">
        <v>605</v>
      </c>
      <c r="N115" t="s">
        <v>669</v>
      </c>
      <c r="P115" t="s">
        <v>1796</v>
      </c>
      <c r="Q115">
        <v>149.66</v>
      </c>
      <c r="R115">
        <v>209</v>
      </c>
      <c r="S115">
        <v>290.63</v>
      </c>
      <c r="T115" t="s">
        <v>143</v>
      </c>
      <c r="U115" t="s">
        <v>1797</v>
      </c>
      <c r="W115">
        <v>10430</v>
      </c>
      <c r="Z115">
        <v>7442.42</v>
      </c>
      <c r="AA115">
        <v>8550</v>
      </c>
      <c r="AB115">
        <v>9657.34</v>
      </c>
      <c r="AC115" t="s">
        <v>144</v>
      </c>
      <c r="AD115" t="s">
        <v>145</v>
      </c>
      <c r="AE115" t="s">
        <v>145</v>
      </c>
      <c r="AF115">
        <v>1791.4999</v>
      </c>
      <c r="AI115">
        <f t="shared" si="2"/>
        <v>1791.4999</v>
      </c>
      <c r="AJ115" t="e">
        <f>AI115/#REF!</f>
        <v>#REF!</v>
      </c>
      <c r="AK115" t="e">
        <f>AI115/#REF!+AK114</f>
        <v>#REF!</v>
      </c>
      <c r="AN115">
        <v>293.7</v>
      </c>
      <c r="AP115">
        <v>0.18</v>
      </c>
      <c r="AQ115">
        <v>0.21</v>
      </c>
      <c r="AR115">
        <v>0.24</v>
      </c>
      <c r="AS115" t="s">
        <v>146</v>
      </c>
      <c r="AT115" t="s">
        <v>1499</v>
      </c>
      <c r="AY115">
        <v>0.6</v>
      </c>
      <c r="AZ115">
        <v>0.43</v>
      </c>
      <c r="BA115">
        <v>1900</v>
      </c>
      <c r="BB115">
        <v>2600</v>
      </c>
      <c r="BC115">
        <v>0.31</v>
      </c>
      <c r="BD115">
        <v>5400</v>
      </c>
      <c r="BG115">
        <v>0</v>
      </c>
      <c r="BJ115" t="s">
        <v>671</v>
      </c>
      <c r="BP115" t="s">
        <v>148</v>
      </c>
      <c r="BT115" t="s">
        <v>614</v>
      </c>
      <c r="BU115">
        <v>1485</v>
      </c>
      <c r="BV115">
        <v>169273</v>
      </c>
      <c r="CA115">
        <v>1700</v>
      </c>
      <c r="CB115">
        <f t="shared" si="3"/>
        <v>0</v>
      </c>
      <c r="CC115">
        <v>2400</v>
      </c>
      <c r="CD115">
        <v>2400</v>
      </c>
      <c r="CE115">
        <v>0.37047999999999998</v>
      </c>
      <c r="CF115" t="s">
        <v>146</v>
      </c>
      <c r="CI115">
        <v>0.48799999999999999</v>
      </c>
      <c r="CJ115">
        <v>0.34856999999999999</v>
      </c>
      <c r="CK115">
        <v>0.27400000000000002</v>
      </c>
    </row>
    <row r="116" spans="1:89" x14ac:dyDescent="0.25">
      <c r="A116">
        <v>8793</v>
      </c>
      <c r="B116">
        <v>2017</v>
      </c>
      <c r="C116" t="s">
        <v>1076</v>
      </c>
      <c r="D116" t="s">
        <v>2117</v>
      </c>
      <c r="E116" t="str">
        <f>IFERROR(VLOOKUP(C116,final_selection_acc_ICES_ind!$C$2:$D$155,2,FALSE),"no")</f>
        <v>x</v>
      </c>
      <c r="F116" t="str">
        <f>VLOOKUP(Tabelle2[[#This Row],[FishStock]],Tabelle3[[#All],[FishStock]:[check]],2,FALSE)</f>
        <v>y</v>
      </c>
      <c r="G116">
        <f>VLOOKUP(Tabelle2[[#This Row],[AssessmentKey]],'Export total 2018'!$A$2:$G$10000,2,FALSE)</f>
        <v>2017</v>
      </c>
      <c r="H116">
        <v>1333</v>
      </c>
      <c r="I116">
        <v>169088</v>
      </c>
      <c r="J116" t="s">
        <v>138</v>
      </c>
      <c r="K116">
        <v>2016</v>
      </c>
      <c r="L116" t="s">
        <v>1077</v>
      </c>
      <c r="M116" t="s">
        <v>801</v>
      </c>
      <c r="N116" t="s">
        <v>324</v>
      </c>
      <c r="P116" t="s">
        <v>1780</v>
      </c>
      <c r="Q116">
        <v>2539.6682624566201</v>
      </c>
      <c r="R116">
        <v>3493.9782160904801</v>
      </c>
      <c r="S116">
        <v>4448.2881697243402</v>
      </c>
      <c r="T116" t="s">
        <v>143</v>
      </c>
      <c r="U116" t="s">
        <v>13</v>
      </c>
      <c r="V116">
        <v>3545.6698275782401</v>
      </c>
      <c r="W116">
        <v>4152.6877239715604</v>
      </c>
      <c r="X116">
        <v>4759.7056203648799</v>
      </c>
      <c r="Z116">
        <v>2368.31366415812</v>
      </c>
      <c r="AA116">
        <v>2740.9988653456498</v>
      </c>
      <c r="AB116">
        <v>3113.6840665331802</v>
      </c>
      <c r="AC116" t="s">
        <v>144</v>
      </c>
      <c r="AD116" t="s">
        <v>145</v>
      </c>
      <c r="AE116" t="s">
        <v>145</v>
      </c>
      <c r="AF116">
        <v>892.41273999999999</v>
      </c>
      <c r="AH116">
        <v>1744.814126</v>
      </c>
      <c r="AI116">
        <f t="shared" si="2"/>
        <v>1744.814126</v>
      </c>
      <c r="AJ116" t="e">
        <f>AI116/#REF!</f>
        <v>#REF!</v>
      </c>
      <c r="AK116" t="e">
        <f>AI116/#REF!+AK115</f>
        <v>#REF!</v>
      </c>
      <c r="AL116">
        <v>852.401386</v>
      </c>
      <c r="AP116">
        <v>0.78922976827840396</v>
      </c>
      <c r="AQ116">
        <v>0.94435568712046003</v>
      </c>
      <c r="AR116">
        <v>1.0994816059625201</v>
      </c>
      <c r="AS116" t="s">
        <v>146</v>
      </c>
      <c r="AT116" t="s">
        <v>1499</v>
      </c>
      <c r="AY116">
        <v>0.82</v>
      </c>
      <c r="AZ116">
        <v>0.59</v>
      </c>
      <c r="BA116">
        <v>14000</v>
      </c>
      <c r="BB116">
        <v>20000</v>
      </c>
      <c r="BC116">
        <v>0.16700000000000001</v>
      </c>
      <c r="BD116">
        <v>20000</v>
      </c>
      <c r="BG116">
        <v>1</v>
      </c>
      <c r="BI116" s="1">
        <v>43222</v>
      </c>
      <c r="BP116" t="s">
        <v>148</v>
      </c>
      <c r="BT116" t="s">
        <v>747</v>
      </c>
      <c r="BU116">
        <v>1403</v>
      </c>
      <c r="BV116">
        <v>169188</v>
      </c>
      <c r="CA116">
        <v>4250.3100000000004</v>
      </c>
      <c r="CB116">
        <f t="shared" si="3"/>
        <v>0</v>
      </c>
      <c r="CC116">
        <v>5825</v>
      </c>
      <c r="CD116">
        <v>10392.1</v>
      </c>
      <c r="CE116">
        <v>4.7341809999999998E-2</v>
      </c>
      <c r="CF116" t="s">
        <v>146</v>
      </c>
      <c r="CI116">
        <v>0.48051949999999999</v>
      </c>
      <c r="CJ116">
        <v>0.34721829999999998</v>
      </c>
      <c r="CK116">
        <v>0.16456499999999999</v>
      </c>
    </row>
    <row r="117" spans="1:89" x14ac:dyDescent="0.25">
      <c r="A117">
        <v>9108</v>
      </c>
      <c r="B117">
        <v>2017</v>
      </c>
      <c r="C117" t="s">
        <v>1766</v>
      </c>
      <c r="D117" t="s">
        <v>2117</v>
      </c>
      <c r="E117" t="str">
        <f>IFERROR(VLOOKUP(C117,final_selection_acc_ICES_ind!$C$2:$D$155,2,FALSE),"no")</f>
        <v>no</v>
      </c>
      <c r="F117" t="str">
        <f>VLOOKUP(Tabelle2[[#This Row],[FishStock]],Tabelle3[[#All],[FishStock]:[check]],2,FALSE)</f>
        <v>y</v>
      </c>
      <c r="G117">
        <f>VLOOKUP(Tabelle2[[#This Row],[AssessmentKey]],'Export total 2018'!$A$2:$G$10000,2,FALSE)</f>
        <v>2017</v>
      </c>
      <c r="H117">
        <v>1522</v>
      </c>
      <c r="I117">
        <v>169144</v>
      </c>
      <c r="J117" t="s">
        <v>138</v>
      </c>
      <c r="K117">
        <v>2016</v>
      </c>
      <c r="L117" t="s">
        <v>1767</v>
      </c>
      <c r="M117" t="s">
        <v>1768</v>
      </c>
      <c r="N117" t="s">
        <v>1769</v>
      </c>
      <c r="P117" t="s">
        <v>1770</v>
      </c>
      <c r="T117" t="s">
        <v>1537</v>
      </c>
      <c r="U117" t="s">
        <v>1538</v>
      </c>
      <c r="AC117" t="s">
        <v>1728</v>
      </c>
      <c r="AD117" t="s">
        <v>1537</v>
      </c>
      <c r="AE117" t="s">
        <v>145</v>
      </c>
      <c r="AF117">
        <v>1726</v>
      </c>
      <c r="AI117">
        <f t="shared" si="2"/>
        <v>1726</v>
      </c>
      <c r="AJ117" t="e">
        <f>AI117/#REF!</f>
        <v>#REF!</v>
      </c>
      <c r="AK117" t="e">
        <f>AI117/#REF!+AK116</f>
        <v>#REF!</v>
      </c>
      <c r="AS117" t="s">
        <v>1598</v>
      </c>
      <c r="AT117" t="s">
        <v>1537</v>
      </c>
      <c r="BP117" t="s">
        <v>148</v>
      </c>
      <c r="BT117" t="s">
        <v>1719</v>
      </c>
      <c r="BU117">
        <v>1431</v>
      </c>
      <c r="BV117">
        <v>169233</v>
      </c>
      <c r="CB117" t="e">
        <f t="shared" si="3"/>
        <v>#DIV/0!</v>
      </c>
    </row>
    <row r="118" spans="1:89" x14ac:dyDescent="0.25">
      <c r="A118">
        <v>8708</v>
      </c>
      <c r="B118">
        <v>2017</v>
      </c>
      <c r="C118" t="s">
        <v>1790</v>
      </c>
      <c r="D118" t="s">
        <v>2117</v>
      </c>
      <c r="E118" t="str">
        <f>IFERROR(VLOOKUP(C118,final_selection_acc_ICES_ind!$C$2:$D$155,2,FALSE),"no")</f>
        <v>no</v>
      </c>
      <c r="F118" t="str">
        <f>VLOOKUP(Tabelle2[[#This Row],[FishStock]],Tabelle3[[#All],[FishStock]:[check]],2,FALSE)</f>
        <v>y</v>
      </c>
      <c r="G118">
        <f>VLOOKUP(Tabelle2[[#This Row],[AssessmentKey]],'Export total 2018'!$A$2:$G$10000,2,FALSE)</f>
        <v>2017</v>
      </c>
      <c r="H118">
        <v>1405</v>
      </c>
      <c r="I118">
        <v>169190</v>
      </c>
      <c r="J118" t="s">
        <v>138</v>
      </c>
      <c r="K118">
        <v>2016</v>
      </c>
      <c r="L118" t="s">
        <v>1791</v>
      </c>
      <c r="M118" t="s">
        <v>1112</v>
      </c>
      <c r="N118" t="s">
        <v>663</v>
      </c>
      <c r="P118" t="s">
        <v>1792</v>
      </c>
      <c r="AE118" t="s">
        <v>145</v>
      </c>
      <c r="AF118">
        <v>1661</v>
      </c>
      <c r="AI118">
        <f t="shared" si="2"/>
        <v>1661</v>
      </c>
      <c r="AJ118" t="e">
        <f>AI118/#REF!</f>
        <v>#REF!</v>
      </c>
      <c r="AK118" t="e">
        <f>AI118/#REF!+AK117</f>
        <v>#REF!</v>
      </c>
      <c r="BP118" t="s">
        <v>148</v>
      </c>
      <c r="BT118" t="s">
        <v>1294</v>
      </c>
      <c r="BU118">
        <v>1393</v>
      </c>
      <c r="BV118">
        <v>169152</v>
      </c>
      <c r="CB118">
        <f t="shared" si="3"/>
        <v>0</v>
      </c>
      <c r="CD118">
        <v>540</v>
      </c>
      <c r="CE118">
        <v>9.23</v>
      </c>
      <c r="CF118" t="s">
        <v>1523</v>
      </c>
      <c r="CK118">
        <v>8.5</v>
      </c>
    </row>
    <row r="119" spans="1:89" x14ac:dyDescent="0.25">
      <c r="A119">
        <v>8465</v>
      </c>
      <c r="B119">
        <v>2017</v>
      </c>
      <c r="C119" t="s">
        <v>464</v>
      </c>
      <c r="D119" t="s">
        <v>2117</v>
      </c>
      <c r="E119" t="str">
        <f>IFERROR(VLOOKUP(C119,final_selection_acc_ICES_ind!$C$2:$D$155,2,FALSE),"no")</f>
        <v>no</v>
      </c>
      <c r="F119" t="str">
        <f>VLOOKUP(Tabelle2[[#This Row],[FishStock]],Tabelle3[[#All],[FishStock]:[check]],2,FALSE)</f>
        <v>y</v>
      </c>
      <c r="G119">
        <f>VLOOKUP(Tabelle2[[#This Row],[AssessmentKey]],'Export total 2018'!$A$2:$G$10000,2,FALSE)</f>
        <v>2017</v>
      </c>
      <c r="H119">
        <v>1511</v>
      </c>
      <c r="I119">
        <v>169306</v>
      </c>
      <c r="J119" t="s">
        <v>138</v>
      </c>
      <c r="K119">
        <v>2016</v>
      </c>
      <c r="L119" t="s">
        <v>465</v>
      </c>
      <c r="M119" t="s">
        <v>466</v>
      </c>
      <c r="N119" t="s">
        <v>467</v>
      </c>
      <c r="P119" t="s">
        <v>1858</v>
      </c>
      <c r="AE119" t="s">
        <v>145</v>
      </c>
      <c r="AF119">
        <v>545.79160000000002</v>
      </c>
      <c r="AH119">
        <v>1660.4805160000001</v>
      </c>
      <c r="AI119">
        <f t="shared" si="2"/>
        <v>1660.4805160000001</v>
      </c>
      <c r="AJ119" t="e">
        <f>AI119/#REF!</f>
        <v>#REF!</v>
      </c>
      <c r="AK119" t="e">
        <f>AI119/#REF!+AK118</f>
        <v>#REF!</v>
      </c>
      <c r="AL119">
        <v>1114.6889160000001</v>
      </c>
      <c r="BP119" t="s">
        <v>148</v>
      </c>
      <c r="BT119" t="s">
        <v>1234</v>
      </c>
      <c r="BU119">
        <v>1394</v>
      </c>
      <c r="BV119">
        <v>169153</v>
      </c>
      <c r="CB119">
        <f t="shared" si="3"/>
        <v>0</v>
      </c>
      <c r="CD119">
        <v>430</v>
      </c>
      <c r="CE119">
        <v>7.5072755053350502</v>
      </c>
      <c r="CF119" t="s">
        <v>1523</v>
      </c>
      <c r="CK119">
        <v>9.3000000000000007</v>
      </c>
    </row>
    <row r="120" spans="1:89" x14ac:dyDescent="0.25">
      <c r="A120">
        <v>8964</v>
      </c>
      <c r="B120">
        <v>2017</v>
      </c>
      <c r="C120" t="s">
        <v>777</v>
      </c>
      <c r="D120" t="s">
        <v>2117</v>
      </c>
      <c r="E120" t="str">
        <f>IFERROR(VLOOKUP(C120,final_selection_acc_ICES_ind!$C$2:$D$155,2,FALSE),"no")</f>
        <v>no</v>
      </c>
      <c r="F120" t="str">
        <f>VLOOKUP(Tabelle2[[#This Row],[FishStock]],Tabelle3[[#All],[FishStock]:[check]],2,FALSE)</f>
        <v>y</v>
      </c>
      <c r="G120">
        <f>VLOOKUP(Tabelle2[[#This Row],[AssessmentKey]],'Export total 2018'!$A$2:$G$10000,2,FALSE)</f>
        <v>2017</v>
      </c>
      <c r="H120">
        <v>1526</v>
      </c>
      <c r="I120">
        <v>169096</v>
      </c>
      <c r="J120" t="s">
        <v>138</v>
      </c>
      <c r="K120">
        <v>2016</v>
      </c>
      <c r="L120" t="s">
        <v>778</v>
      </c>
      <c r="M120" t="s">
        <v>779</v>
      </c>
      <c r="N120" t="s">
        <v>780</v>
      </c>
      <c r="P120" t="s">
        <v>1802</v>
      </c>
      <c r="AA120">
        <v>61.9</v>
      </c>
      <c r="AC120" t="s">
        <v>1643</v>
      </c>
      <c r="AD120" t="s">
        <v>1552</v>
      </c>
      <c r="AE120" t="s">
        <v>145</v>
      </c>
      <c r="AF120">
        <v>1153</v>
      </c>
      <c r="AH120">
        <v>1648</v>
      </c>
      <c r="AI120">
        <f t="shared" si="2"/>
        <v>1648</v>
      </c>
      <c r="AJ120" t="e">
        <f>AI120/#REF!</f>
        <v>#REF!</v>
      </c>
      <c r="AK120" t="e">
        <f>AI120/#REF!+AK119</f>
        <v>#REF!</v>
      </c>
      <c r="AL120">
        <v>495</v>
      </c>
      <c r="BP120" t="s">
        <v>148</v>
      </c>
      <c r="BT120" t="s">
        <v>464</v>
      </c>
      <c r="BU120">
        <v>1511</v>
      </c>
      <c r="BV120">
        <v>169306</v>
      </c>
      <c r="CB120" t="e">
        <f t="shared" si="3"/>
        <v>#DIV/0!</v>
      </c>
    </row>
    <row r="121" spans="1:89" x14ac:dyDescent="0.25">
      <c r="A121">
        <v>8361</v>
      </c>
      <c r="B121">
        <v>2017</v>
      </c>
      <c r="C121" t="s">
        <v>330</v>
      </c>
      <c r="D121" t="s">
        <v>2117</v>
      </c>
      <c r="E121" t="str">
        <f>IFERROR(VLOOKUP(C121,final_selection_acc_ICES_ind!$C$2:$D$155,2,FALSE),"no")</f>
        <v>no</v>
      </c>
      <c r="F121" t="str">
        <f>VLOOKUP(Tabelle2[[#This Row],[FishStock]],Tabelle3[[#All],[FishStock]:[check]],2,FALSE)</f>
        <v>y</v>
      </c>
      <c r="G121">
        <f>VLOOKUP(Tabelle2[[#This Row],[AssessmentKey]],'Export total 2018'!$A$2:$G$10000,2,FALSE)</f>
        <v>2017</v>
      </c>
      <c r="H121">
        <v>1396</v>
      </c>
      <c r="I121">
        <v>169181</v>
      </c>
      <c r="J121" t="s">
        <v>138</v>
      </c>
      <c r="K121">
        <v>2016</v>
      </c>
      <c r="L121" t="s">
        <v>1778</v>
      </c>
      <c r="M121" t="s">
        <v>323</v>
      </c>
      <c r="N121" t="s">
        <v>332</v>
      </c>
      <c r="P121" t="s">
        <v>1779</v>
      </c>
      <c r="R121">
        <v>2.88059337140781</v>
      </c>
      <c r="T121" t="s">
        <v>1479</v>
      </c>
      <c r="U121" t="s">
        <v>13</v>
      </c>
      <c r="W121">
        <v>2.2340095930966402</v>
      </c>
      <c r="AA121">
        <v>1.7741904487364299</v>
      </c>
      <c r="AC121" t="s">
        <v>1480</v>
      </c>
      <c r="AE121" t="s">
        <v>145</v>
      </c>
      <c r="AF121">
        <v>521</v>
      </c>
      <c r="AH121">
        <v>1579</v>
      </c>
      <c r="AI121">
        <f t="shared" si="2"/>
        <v>1579</v>
      </c>
      <c r="AJ121" t="e">
        <f>AI121/#REF!</f>
        <v>#REF!</v>
      </c>
      <c r="AK121" t="e">
        <f>AI121/#REF!+AK120</f>
        <v>#REF!</v>
      </c>
      <c r="AL121">
        <v>1058</v>
      </c>
      <c r="AQ121">
        <v>0.87331372350136904</v>
      </c>
      <c r="AS121" t="s">
        <v>1481</v>
      </c>
      <c r="BG121">
        <v>1</v>
      </c>
      <c r="BI121" s="1">
        <v>43222</v>
      </c>
      <c r="BK121" t="s">
        <v>1482</v>
      </c>
      <c r="BP121" t="s">
        <v>148</v>
      </c>
      <c r="BT121" t="s">
        <v>330</v>
      </c>
      <c r="BU121">
        <v>1396</v>
      </c>
      <c r="BV121">
        <v>169181</v>
      </c>
      <c r="CB121" t="e">
        <f t="shared" si="3"/>
        <v>#DIV/0!</v>
      </c>
      <c r="CE121">
        <v>0.87331372350136904</v>
      </c>
      <c r="CF121" t="s">
        <v>1481</v>
      </c>
    </row>
    <row r="122" spans="1:89" x14ac:dyDescent="0.25">
      <c r="A122">
        <v>8740</v>
      </c>
      <c r="B122">
        <v>2017</v>
      </c>
      <c r="C122" t="s">
        <v>1005</v>
      </c>
      <c r="D122" t="s">
        <v>2117</v>
      </c>
      <c r="E122" t="str">
        <f>IFERROR(VLOOKUP(C122,final_selection_acc_ICES_ind!$C$2:$D$155,2,FALSE),"no")</f>
        <v>x</v>
      </c>
      <c r="F122" t="str">
        <f>VLOOKUP(Tabelle2[[#This Row],[FishStock]],Tabelle3[[#All],[FishStock]:[check]],2,FALSE)</f>
        <v>y</v>
      </c>
      <c r="G122">
        <f>VLOOKUP(Tabelle2[[#This Row],[AssessmentKey]],'Export total 2018'!$A$2:$G$10000,2,FALSE)</f>
        <v>2017</v>
      </c>
      <c r="H122">
        <v>1383</v>
      </c>
      <c r="I122">
        <v>169140</v>
      </c>
      <c r="J122" t="s">
        <v>138</v>
      </c>
      <c r="K122">
        <v>2016</v>
      </c>
      <c r="L122" t="s">
        <v>1006</v>
      </c>
      <c r="M122" t="s">
        <v>605</v>
      </c>
      <c r="N122" t="s">
        <v>1007</v>
      </c>
      <c r="P122" t="s">
        <v>1798</v>
      </c>
      <c r="R122">
        <v>44930</v>
      </c>
      <c r="T122" t="s">
        <v>143</v>
      </c>
      <c r="U122">
        <v>0</v>
      </c>
      <c r="W122">
        <v>8364</v>
      </c>
      <c r="AA122">
        <v>7385</v>
      </c>
      <c r="AC122" t="s">
        <v>144</v>
      </c>
      <c r="AD122" t="s">
        <v>145</v>
      </c>
      <c r="AE122" t="s">
        <v>145</v>
      </c>
      <c r="AF122">
        <v>1087</v>
      </c>
      <c r="AH122">
        <v>1419</v>
      </c>
      <c r="AI122">
        <f t="shared" si="2"/>
        <v>1419</v>
      </c>
      <c r="AJ122" t="e">
        <f>AI122/#REF!</f>
        <v>#REF!</v>
      </c>
      <c r="AK122" t="e">
        <f>AI122/#REF!+AK121</f>
        <v>#REF!</v>
      </c>
      <c r="AL122">
        <v>332</v>
      </c>
      <c r="AQ122">
        <v>0.21690000000000001</v>
      </c>
      <c r="AS122" t="s">
        <v>146</v>
      </c>
      <c r="AT122" t="s">
        <v>1499</v>
      </c>
      <c r="AY122">
        <v>0.56999999999999995</v>
      </c>
      <c r="AZ122">
        <v>0.41</v>
      </c>
      <c r="BA122">
        <v>3300</v>
      </c>
      <c r="BB122">
        <v>4600</v>
      </c>
      <c r="BC122">
        <v>0.19</v>
      </c>
      <c r="BD122">
        <v>4600</v>
      </c>
      <c r="BG122">
        <v>0</v>
      </c>
      <c r="BP122" t="s">
        <v>148</v>
      </c>
      <c r="BT122" t="s">
        <v>1832</v>
      </c>
      <c r="BV122">
        <v>136696</v>
      </c>
      <c r="CB122" t="e">
        <f t="shared" si="3"/>
        <v>#DIV/0!</v>
      </c>
      <c r="CF122" t="s">
        <v>1836</v>
      </c>
    </row>
    <row r="123" spans="1:89" x14ac:dyDescent="0.25">
      <c r="A123">
        <v>8925</v>
      </c>
      <c r="B123">
        <v>2017</v>
      </c>
      <c r="C123" t="s">
        <v>716</v>
      </c>
      <c r="D123" t="s">
        <v>2117</v>
      </c>
      <c r="E123" t="str">
        <f>IFERROR(VLOOKUP(C123,final_selection_acc_ICES_ind!$C$2:$D$155,2,FALSE),"no")</f>
        <v>x</v>
      </c>
      <c r="F123" t="str">
        <f>VLOOKUP(Tabelle2[[#This Row],[FishStock]],Tabelle3[[#All],[FishStock]:[check]],2,FALSE)</f>
        <v>y</v>
      </c>
      <c r="G123">
        <f>VLOOKUP(Tabelle2[[#This Row],[AssessmentKey]],'Export total 2018'!$A$2:$G$10000,2,FALSE)</f>
        <v>2017</v>
      </c>
      <c r="H123">
        <v>1349</v>
      </c>
      <c r="I123">
        <v>136544</v>
      </c>
      <c r="J123" t="s">
        <v>138</v>
      </c>
      <c r="K123">
        <v>2016</v>
      </c>
      <c r="L123" t="s">
        <v>717</v>
      </c>
      <c r="M123" t="s">
        <v>622</v>
      </c>
      <c r="N123" t="s">
        <v>253</v>
      </c>
      <c r="Q123">
        <v>142557.9</v>
      </c>
      <c r="R123">
        <v>189177.9</v>
      </c>
      <c r="S123">
        <v>235797.9</v>
      </c>
      <c r="T123" t="s">
        <v>143</v>
      </c>
      <c r="U123" t="s">
        <v>1819</v>
      </c>
      <c r="W123">
        <v>22026.871018999998</v>
      </c>
      <c r="Z123">
        <v>12908</v>
      </c>
      <c r="AA123">
        <v>15586</v>
      </c>
      <c r="AB123">
        <v>18264</v>
      </c>
      <c r="AC123" t="s">
        <v>144</v>
      </c>
      <c r="AD123" t="s">
        <v>145</v>
      </c>
      <c r="AE123" t="s">
        <v>145</v>
      </c>
      <c r="AF123">
        <v>1008</v>
      </c>
      <c r="AH123">
        <v>1306</v>
      </c>
      <c r="AI123">
        <f t="shared" si="2"/>
        <v>1306</v>
      </c>
      <c r="AJ123" t="e">
        <f>AI123/#REF!</f>
        <v>#REF!</v>
      </c>
      <c r="AK123" t="e">
        <f>AI123/#REF!+AK122</f>
        <v>#REF!</v>
      </c>
      <c r="AL123">
        <v>298</v>
      </c>
      <c r="AP123">
        <v>8.2110500000000003E-2</v>
      </c>
      <c r="AQ123">
        <v>0.10648050000000001</v>
      </c>
      <c r="AR123">
        <v>0.13085050000000001</v>
      </c>
      <c r="AS123" t="s">
        <v>146</v>
      </c>
      <c r="AT123" t="s">
        <v>1499</v>
      </c>
      <c r="AY123">
        <v>0.47</v>
      </c>
      <c r="AZ123">
        <v>0.34</v>
      </c>
      <c r="BA123">
        <v>2300</v>
      </c>
      <c r="BB123">
        <v>2944</v>
      </c>
      <c r="BC123">
        <v>0.27</v>
      </c>
      <c r="BD123">
        <v>2944</v>
      </c>
      <c r="BG123">
        <v>0</v>
      </c>
      <c r="BP123" t="s">
        <v>148</v>
      </c>
      <c r="BT123" t="s">
        <v>1841</v>
      </c>
      <c r="BU123">
        <v>1339</v>
      </c>
      <c r="BV123">
        <v>169101</v>
      </c>
      <c r="CB123" t="e">
        <f t="shared" si="3"/>
        <v>#DIV/0!</v>
      </c>
    </row>
    <row r="124" spans="1:89" x14ac:dyDescent="0.25">
      <c r="A124">
        <v>9207</v>
      </c>
      <c r="B124">
        <v>2017</v>
      </c>
      <c r="C124" t="s">
        <v>1020</v>
      </c>
      <c r="D124" t="s">
        <v>2117</v>
      </c>
      <c r="E124" t="str">
        <f>IFERROR(VLOOKUP(C124,final_selection_acc_ICES_ind!$C$2:$D$155,2,FALSE),"no")</f>
        <v>x</v>
      </c>
      <c r="F124" t="str">
        <f>VLOOKUP(Tabelle2[[#This Row],[FishStock]],Tabelle3[[#All],[FishStock]:[check]],2,FALSE)</f>
        <v>y</v>
      </c>
      <c r="G124">
        <f>VLOOKUP(Tabelle2[[#This Row],[AssessmentKey]],'Export total 2018'!$A$2:$G$10000,2,FALSE)</f>
        <v>2017</v>
      </c>
      <c r="H124">
        <v>1518</v>
      </c>
      <c r="I124">
        <v>169069</v>
      </c>
      <c r="J124" t="s">
        <v>138</v>
      </c>
      <c r="K124">
        <v>2016</v>
      </c>
      <c r="L124" t="s">
        <v>1021</v>
      </c>
      <c r="M124" t="s">
        <v>1022</v>
      </c>
      <c r="N124" t="s">
        <v>631</v>
      </c>
      <c r="P124" t="s">
        <v>1715</v>
      </c>
      <c r="R124">
        <v>6161</v>
      </c>
      <c r="T124" t="s">
        <v>143</v>
      </c>
      <c r="U124" t="s">
        <v>13</v>
      </c>
      <c r="W124">
        <v>12323.1</v>
      </c>
      <c r="Z124">
        <v>4721.24</v>
      </c>
      <c r="AA124">
        <v>9879.6200000000008</v>
      </c>
      <c r="AB124">
        <v>15038</v>
      </c>
      <c r="AC124" t="s">
        <v>144</v>
      </c>
      <c r="AD124" t="s">
        <v>145</v>
      </c>
      <c r="AE124" t="s">
        <v>145</v>
      </c>
      <c r="AF124">
        <v>1295</v>
      </c>
      <c r="AI124">
        <f t="shared" si="2"/>
        <v>1295</v>
      </c>
      <c r="AJ124" t="e">
        <f>AI124/#REF!</f>
        <v>#REF!</v>
      </c>
      <c r="AK124" t="e">
        <f>AI124/#REF!+AK123</f>
        <v>#REF!</v>
      </c>
      <c r="AP124">
        <v>0.12227677691005701</v>
      </c>
      <c r="AQ124">
        <v>0.29336642857142903</v>
      </c>
      <c r="AR124">
        <v>0.46445608023279999</v>
      </c>
      <c r="AS124" t="s">
        <v>146</v>
      </c>
      <c r="BA124">
        <v>8075</v>
      </c>
      <c r="BB124">
        <v>12673</v>
      </c>
      <c r="BD124">
        <v>12673</v>
      </c>
      <c r="BG124">
        <v>0</v>
      </c>
      <c r="BI124" s="1">
        <v>43409</v>
      </c>
      <c r="BP124" t="s">
        <v>148</v>
      </c>
      <c r="BT124" t="s">
        <v>1089</v>
      </c>
      <c r="BU124">
        <v>1400</v>
      </c>
      <c r="BV124">
        <v>169185</v>
      </c>
      <c r="CB124">
        <f t="shared" si="3"/>
        <v>0</v>
      </c>
      <c r="CD124">
        <v>0.5</v>
      </c>
      <c r="CE124">
        <v>0.23899999999999999</v>
      </c>
      <c r="CF124" t="s">
        <v>241</v>
      </c>
      <c r="CK124">
        <v>1</v>
      </c>
    </row>
    <row r="125" spans="1:89" x14ac:dyDescent="0.25">
      <c r="A125">
        <v>8594</v>
      </c>
      <c r="B125">
        <v>2017</v>
      </c>
      <c r="C125" t="s">
        <v>1281</v>
      </c>
      <c r="D125" t="s">
        <v>2117</v>
      </c>
      <c r="E125" t="str">
        <f>IFERROR(VLOOKUP(C125,final_selection_acc_ICES_ind!$C$2:$D$155,2,FALSE),"no")</f>
        <v>no</v>
      </c>
      <c r="F125" t="str">
        <f>VLOOKUP(Tabelle2[[#This Row],[FishStock]],Tabelle3[[#All],[FishStock]:[check]],2,FALSE)</f>
        <v>y</v>
      </c>
      <c r="G125">
        <f>VLOOKUP(Tabelle2[[#This Row],[AssessmentKey]],'Export total 2018'!$A$2:$G$10000,2,FALSE)</f>
        <v>2017</v>
      </c>
      <c r="H125">
        <v>1464</v>
      </c>
      <c r="I125">
        <v>169170</v>
      </c>
      <c r="J125" t="s">
        <v>138</v>
      </c>
      <c r="K125">
        <v>2016</v>
      </c>
      <c r="L125" t="s">
        <v>1822</v>
      </c>
      <c r="M125" t="s">
        <v>1278</v>
      </c>
      <c r="N125" t="s">
        <v>699</v>
      </c>
      <c r="P125" t="s">
        <v>1823</v>
      </c>
      <c r="Z125">
        <v>301</v>
      </c>
      <c r="AA125">
        <v>388</v>
      </c>
      <c r="AB125">
        <v>475</v>
      </c>
      <c r="AC125" t="s">
        <v>1666</v>
      </c>
      <c r="AD125" t="s">
        <v>1667</v>
      </c>
      <c r="AE125" t="s">
        <v>145</v>
      </c>
      <c r="AF125">
        <v>1146</v>
      </c>
      <c r="AI125">
        <f t="shared" si="2"/>
        <v>1146</v>
      </c>
      <c r="AJ125" t="e">
        <f>AI125/#REF!</f>
        <v>#REF!</v>
      </c>
      <c r="AK125" t="e">
        <f>AI125/#REF!+AK124</f>
        <v>#REF!</v>
      </c>
      <c r="AL125">
        <v>95</v>
      </c>
      <c r="AP125">
        <v>10.3</v>
      </c>
      <c r="AQ125">
        <v>12.7</v>
      </c>
      <c r="AR125">
        <v>16.3</v>
      </c>
      <c r="AS125" t="s">
        <v>1523</v>
      </c>
      <c r="AT125" t="s">
        <v>1263</v>
      </c>
      <c r="BC125">
        <v>11.8</v>
      </c>
      <c r="BD125">
        <v>262</v>
      </c>
      <c r="BP125" t="s">
        <v>148</v>
      </c>
      <c r="BT125" t="s">
        <v>1334</v>
      </c>
      <c r="BU125">
        <v>1382</v>
      </c>
      <c r="BV125">
        <v>169139</v>
      </c>
      <c r="CB125" t="e">
        <f t="shared" si="3"/>
        <v>#DIV/0!</v>
      </c>
      <c r="CE125">
        <v>0.52093214780959096</v>
      </c>
      <c r="CF125" t="s">
        <v>241</v>
      </c>
    </row>
    <row r="126" spans="1:89" x14ac:dyDescent="0.25">
      <c r="A126">
        <v>8835</v>
      </c>
      <c r="B126">
        <v>2017</v>
      </c>
      <c r="C126" t="s">
        <v>747</v>
      </c>
      <c r="D126" t="s">
        <v>2117</v>
      </c>
      <c r="E126" t="str">
        <f>IFERROR(VLOOKUP(C126,final_selection_acc_ICES_ind!$C$2:$D$155,2,FALSE),"no")</f>
        <v>x</v>
      </c>
      <c r="F126" t="str">
        <f>VLOOKUP(Tabelle2[[#This Row],[FishStock]],Tabelle3[[#All],[FishStock]:[check]],2,FALSE)</f>
        <v>y</v>
      </c>
      <c r="G126">
        <f>VLOOKUP(Tabelle2[[#This Row],[AssessmentKey]],'Export total 2018'!$A$2:$G$10000,2,FALSE)</f>
        <v>2017</v>
      </c>
      <c r="H126">
        <v>1403</v>
      </c>
      <c r="I126">
        <v>169188</v>
      </c>
      <c r="J126" t="s">
        <v>138</v>
      </c>
      <c r="K126">
        <v>2016</v>
      </c>
      <c r="L126" t="s">
        <v>748</v>
      </c>
      <c r="M126" t="s">
        <v>622</v>
      </c>
      <c r="N126" t="s">
        <v>332</v>
      </c>
      <c r="P126" t="s">
        <v>1788</v>
      </c>
      <c r="Q126">
        <v>11054</v>
      </c>
      <c r="R126">
        <v>16169</v>
      </c>
      <c r="S126">
        <v>23653</v>
      </c>
      <c r="T126" t="s">
        <v>143</v>
      </c>
      <c r="U126" t="s">
        <v>13</v>
      </c>
      <c r="V126">
        <v>21117</v>
      </c>
      <c r="W126">
        <v>28151</v>
      </c>
      <c r="X126">
        <v>37527</v>
      </c>
      <c r="Z126">
        <v>16464</v>
      </c>
      <c r="AA126">
        <v>22686</v>
      </c>
      <c r="AB126">
        <v>31258</v>
      </c>
      <c r="AC126" t="s">
        <v>144</v>
      </c>
      <c r="AD126" t="s">
        <v>145</v>
      </c>
      <c r="AE126" t="s">
        <v>145</v>
      </c>
      <c r="AF126">
        <v>682.03</v>
      </c>
      <c r="AH126">
        <v>1119.498</v>
      </c>
      <c r="AI126">
        <f t="shared" si="2"/>
        <v>1119.498</v>
      </c>
      <c r="AJ126" t="e">
        <f>AI126/#REF!</f>
        <v>#REF!</v>
      </c>
      <c r="AK126" t="e">
        <f>AI126/#REF!+AK125</f>
        <v>#REF!</v>
      </c>
      <c r="AL126">
        <v>437.46800000000002</v>
      </c>
      <c r="AP126">
        <v>3.3567420000000001E-2</v>
      </c>
      <c r="AQ126">
        <v>4.7341809999999998E-2</v>
      </c>
      <c r="AR126">
        <v>6.6768530000000006E-2</v>
      </c>
      <c r="AS126" t="s">
        <v>146</v>
      </c>
      <c r="AT126" t="s">
        <v>1499</v>
      </c>
      <c r="AY126">
        <v>0.48051949999999999</v>
      </c>
      <c r="AZ126">
        <v>0.34721829999999998</v>
      </c>
      <c r="BA126">
        <v>4250.3100000000004</v>
      </c>
      <c r="BB126">
        <v>5825</v>
      </c>
      <c r="BC126">
        <v>0.16456499999999999</v>
      </c>
      <c r="BD126">
        <v>10392.1</v>
      </c>
      <c r="BG126">
        <v>1</v>
      </c>
      <c r="BI126" s="1">
        <v>43254</v>
      </c>
      <c r="BP126" t="s">
        <v>148</v>
      </c>
      <c r="BT126" t="s">
        <v>272</v>
      </c>
      <c r="BU126">
        <v>1489</v>
      </c>
      <c r="BV126">
        <v>169277</v>
      </c>
      <c r="CA126">
        <v>1850</v>
      </c>
      <c r="CB126">
        <f t="shared" si="3"/>
        <v>0</v>
      </c>
      <c r="CC126">
        <v>2600</v>
      </c>
      <c r="CD126">
        <v>2600</v>
      </c>
      <c r="CE126">
        <v>0.17299999999999999</v>
      </c>
      <c r="CF126" t="s">
        <v>146</v>
      </c>
      <c r="CI126">
        <v>0.315</v>
      </c>
      <c r="CJ126">
        <v>0.23</v>
      </c>
      <c r="CK126">
        <v>0.23</v>
      </c>
    </row>
    <row r="127" spans="1:89" x14ac:dyDescent="0.25">
      <c r="A127">
        <v>8728</v>
      </c>
      <c r="B127">
        <v>2017</v>
      </c>
      <c r="C127" t="s">
        <v>603</v>
      </c>
      <c r="D127" t="s">
        <v>2117</v>
      </c>
      <c r="E127" t="str">
        <f>IFERROR(VLOOKUP(C127,final_selection_acc_ICES_ind!$C$2:$D$155,2,FALSE),"no")</f>
        <v>no</v>
      </c>
      <c r="F127" t="str">
        <f>VLOOKUP(Tabelle2[[#This Row],[FishStock]],Tabelle3[[#All],[FishStock]:[check]],2,FALSE)</f>
        <v>y</v>
      </c>
      <c r="G127">
        <f>VLOOKUP(Tabelle2[[#This Row],[AssessmentKey]],'Export total 2018'!$A$2:$G$10000,2,FALSE)</f>
        <v>2017</v>
      </c>
      <c r="H127">
        <v>1570</v>
      </c>
      <c r="I127">
        <v>169050</v>
      </c>
      <c r="J127" t="s">
        <v>138</v>
      </c>
      <c r="K127">
        <v>2016</v>
      </c>
      <c r="L127" t="s">
        <v>604</v>
      </c>
      <c r="M127" t="s">
        <v>605</v>
      </c>
      <c r="N127" t="s">
        <v>606</v>
      </c>
      <c r="P127" t="s">
        <v>1804</v>
      </c>
      <c r="R127">
        <v>0</v>
      </c>
      <c r="T127" t="s">
        <v>1539</v>
      </c>
      <c r="U127" t="s">
        <v>1539</v>
      </c>
      <c r="Z127">
        <v>0.98409999999999997</v>
      </c>
      <c r="AA127">
        <v>1.1459999999999999</v>
      </c>
      <c r="AB127">
        <v>1.3160000000000001</v>
      </c>
      <c r="AC127" t="s">
        <v>1805</v>
      </c>
      <c r="AD127" t="s">
        <v>1482</v>
      </c>
      <c r="AE127" t="s">
        <v>145</v>
      </c>
      <c r="AF127">
        <v>1010</v>
      </c>
      <c r="AI127">
        <f t="shared" si="2"/>
        <v>1010</v>
      </c>
      <c r="AJ127" t="e">
        <f>AI127/#REF!</f>
        <v>#REF!</v>
      </c>
      <c r="AK127" t="e">
        <f>AI127/#REF!+AK126</f>
        <v>#REF!</v>
      </c>
      <c r="AP127">
        <v>0.37980000000000003</v>
      </c>
      <c r="AQ127">
        <v>0.45069999999999999</v>
      </c>
      <c r="AR127">
        <v>0.54269999999999996</v>
      </c>
      <c r="AS127" t="s">
        <v>241</v>
      </c>
      <c r="AT127" t="s">
        <v>1482</v>
      </c>
      <c r="AY127">
        <v>1.7</v>
      </c>
      <c r="BA127">
        <v>0.3</v>
      </c>
      <c r="BC127">
        <v>1</v>
      </c>
      <c r="BD127">
        <v>0.5</v>
      </c>
      <c r="BP127" t="s">
        <v>148</v>
      </c>
      <c r="BT127" t="s">
        <v>1476</v>
      </c>
      <c r="BU127">
        <v>1331</v>
      </c>
      <c r="BV127">
        <v>169086</v>
      </c>
      <c r="CB127" t="e">
        <f t="shared" si="3"/>
        <v>#DIV/0!</v>
      </c>
      <c r="CE127">
        <v>0.42428165927991601</v>
      </c>
      <c r="CF127" t="s">
        <v>1481</v>
      </c>
    </row>
    <row r="128" spans="1:89" x14ac:dyDescent="0.25">
      <c r="A128">
        <v>9208</v>
      </c>
      <c r="B128">
        <v>2017</v>
      </c>
      <c r="C128" t="s">
        <v>1816</v>
      </c>
      <c r="D128" t="s">
        <v>2117</v>
      </c>
      <c r="E128" t="str">
        <f>IFERROR(VLOOKUP(C128,final_selection_acc_ICES_ind!$C$2:$D$155,2,FALSE),"no")</f>
        <v>no</v>
      </c>
      <c r="F128" t="str">
        <f>VLOOKUP(Tabelle2[[#This Row],[FishStock]],Tabelle3[[#All],[FishStock]:[check]],2,FALSE)</f>
        <v>y</v>
      </c>
      <c r="G128">
        <f>VLOOKUP(Tabelle2[[#This Row],[AssessmentKey]],'Export total 2018'!$A$2:$G$10000,2,FALSE)</f>
        <v>2017</v>
      </c>
      <c r="H128">
        <v>1494</v>
      </c>
      <c r="I128">
        <v>169285</v>
      </c>
      <c r="J128" t="s">
        <v>138</v>
      </c>
      <c r="K128">
        <v>2016</v>
      </c>
      <c r="L128" t="s">
        <v>1817</v>
      </c>
      <c r="M128" t="s">
        <v>605</v>
      </c>
      <c r="N128" t="s">
        <v>1682</v>
      </c>
      <c r="P128" t="s">
        <v>1818</v>
      </c>
      <c r="Z128">
        <v>1.0699249037009899</v>
      </c>
      <c r="AA128">
        <v>1.7483202670347</v>
      </c>
      <c r="AB128">
        <v>2.4267156303684101</v>
      </c>
      <c r="AC128" t="s">
        <v>1551</v>
      </c>
      <c r="AD128" t="s">
        <v>1552</v>
      </c>
      <c r="AF128">
        <v>987.51038000000005</v>
      </c>
      <c r="AI128">
        <f t="shared" si="2"/>
        <v>987.51038000000005</v>
      </c>
      <c r="AJ128" t="e">
        <f>AI128/#REF!</f>
        <v>#REF!</v>
      </c>
      <c r="AK128" t="e">
        <f>AI128/#REF!+AK127</f>
        <v>#REF!</v>
      </c>
      <c r="BP128" t="s">
        <v>148</v>
      </c>
      <c r="BT128" t="s">
        <v>1895</v>
      </c>
      <c r="BU128">
        <v>1454</v>
      </c>
      <c r="BV128">
        <v>169159</v>
      </c>
      <c r="CB128" t="e">
        <f t="shared" si="3"/>
        <v>#DIV/0!</v>
      </c>
      <c r="CE128">
        <v>9.8670439999999998E-2</v>
      </c>
      <c r="CF128" t="s">
        <v>146</v>
      </c>
      <c r="CK128">
        <v>0.22</v>
      </c>
    </row>
    <row r="129" spans="1:89" x14ac:dyDescent="0.25">
      <c r="A129">
        <v>9040</v>
      </c>
      <c r="B129">
        <v>2017</v>
      </c>
      <c r="C129" t="s">
        <v>1838</v>
      </c>
      <c r="D129" t="s">
        <v>2117</v>
      </c>
      <c r="E129" t="str">
        <f>IFERROR(VLOOKUP(C129,final_selection_acc_ICES_ind!$C$2:$D$155,2,FALSE),"no")</f>
        <v>no</v>
      </c>
      <c r="F129" t="str">
        <f>VLOOKUP(Tabelle2[[#This Row],[FishStock]],Tabelle3[[#All],[FishStock]:[check]],2,FALSE)</f>
        <v>y</v>
      </c>
      <c r="G129">
        <f>VLOOKUP(Tabelle2[[#This Row],[AssessmentKey]],'Export total 2018'!$A$2:$G$10000,2,FALSE)</f>
        <v>2017</v>
      </c>
      <c r="H129">
        <v>1356</v>
      </c>
      <c r="I129">
        <v>169171</v>
      </c>
      <c r="J129" t="s">
        <v>138</v>
      </c>
      <c r="K129">
        <v>2016</v>
      </c>
      <c r="L129" t="s">
        <v>1302</v>
      </c>
      <c r="M129">
        <v>27.4</v>
      </c>
      <c r="N129" t="s">
        <v>699</v>
      </c>
      <c r="P129" t="s">
        <v>1839</v>
      </c>
      <c r="AE129" t="s">
        <v>145</v>
      </c>
      <c r="AF129">
        <v>966</v>
      </c>
      <c r="AI129">
        <f t="shared" si="2"/>
        <v>966</v>
      </c>
      <c r="AJ129" t="e">
        <f>AI129/#REF!</f>
        <v>#REF!</v>
      </c>
      <c r="AK129" t="e">
        <f>AI129/#REF!+AK128</f>
        <v>#REF!</v>
      </c>
      <c r="AL129">
        <v>552</v>
      </c>
      <c r="BP129" t="s">
        <v>148</v>
      </c>
      <c r="BT129" t="s">
        <v>1853</v>
      </c>
      <c r="BU129">
        <v>1499</v>
      </c>
      <c r="BV129">
        <v>169293</v>
      </c>
      <c r="CB129" t="e">
        <f t="shared" si="3"/>
        <v>#DIV/0!</v>
      </c>
    </row>
    <row r="130" spans="1:89" x14ac:dyDescent="0.25">
      <c r="A130">
        <v>8705</v>
      </c>
      <c r="B130">
        <v>2017</v>
      </c>
      <c r="C130" t="s">
        <v>1829</v>
      </c>
      <c r="D130" t="s">
        <v>2117</v>
      </c>
      <c r="E130" t="str">
        <f>IFERROR(VLOOKUP(C130,final_selection_acc_ICES_ind!$C$2:$D$155,2,FALSE),"no")</f>
        <v>no</v>
      </c>
      <c r="F130" t="str">
        <f>VLOOKUP(Tabelle2[[#This Row],[FishStock]],Tabelle3[[#All],[FishStock]:[check]],2,FALSE)</f>
        <v>y</v>
      </c>
      <c r="G130">
        <f>VLOOKUP(Tabelle2[[#This Row],[AssessmentKey]],'Export total 2018'!$A$2:$G$10000,2,FALSE)</f>
        <v>2017</v>
      </c>
      <c r="H130">
        <v>1516</v>
      </c>
      <c r="I130">
        <v>169071</v>
      </c>
      <c r="J130" t="s">
        <v>138</v>
      </c>
      <c r="K130">
        <v>2016</v>
      </c>
      <c r="L130" t="s">
        <v>1830</v>
      </c>
      <c r="M130" t="s">
        <v>605</v>
      </c>
      <c r="N130" t="s">
        <v>631</v>
      </c>
      <c r="P130" t="s">
        <v>1831</v>
      </c>
      <c r="AE130" t="s">
        <v>145</v>
      </c>
      <c r="AF130">
        <v>947</v>
      </c>
      <c r="AI130">
        <f t="shared" ref="AI130:AI187" si="4">MAX(AF130,AH130)</f>
        <v>947</v>
      </c>
      <c r="AJ130" t="e">
        <f>AI130/#REF!</f>
        <v>#REF!</v>
      </c>
      <c r="AK130" t="e">
        <f>AI130/#REF!+AK129</f>
        <v>#REF!</v>
      </c>
      <c r="BP130" t="s">
        <v>148</v>
      </c>
      <c r="BT130" t="s">
        <v>1327</v>
      </c>
      <c r="BU130">
        <v>1390</v>
      </c>
      <c r="BV130">
        <v>169149</v>
      </c>
      <c r="CB130">
        <f t="shared" si="3"/>
        <v>0</v>
      </c>
      <c r="CD130">
        <v>350</v>
      </c>
      <c r="CE130">
        <v>3.8141984596116099</v>
      </c>
      <c r="CF130" t="s">
        <v>1707</v>
      </c>
      <c r="CK130">
        <v>11</v>
      </c>
    </row>
    <row r="131" spans="1:89" x14ac:dyDescent="0.25">
      <c r="A131">
        <v>8857</v>
      </c>
      <c r="B131">
        <v>2017</v>
      </c>
      <c r="C131" t="s">
        <v>887</v>
      </c>
      <c r="D131" t="s">
        <v>2117</v>
      </c>
      <c r="E131" t="str">
        <f>IFERROR(VLOOKUP(C131,final_selection_acc_ICES_ind!$C$2:$D$155,2,FALSE),"no")</f>
        <v>no</v>
      </c>
      <c r="F131" t="str">
        <f>VLOOKUP(Tabelle2[[#This Row],[FishStock]],Tabelle3[[#All],[FishStock]:[check]],2,FALSE)</f>
        <v>y</v>
      </c>
      <c r="G131">
        <f>VLOOKUP(Tabelle2[[#This Row],[AssessmentKey]],'Export total 2018'!$A$2:$G$10000,2,FALSE)</f>
        <v>2017</v>
      </c>
      <c r="H131">
        <v>1312</v>
      </c>
      <c r="I131">
        <v>169061</v>
      </c>
      <c r="J131" t="s">
        <v>138</v>
      </c>
      <c r="K131">
        <v>2016</v>
      </c>
      <c r="L131" t="s">
        <v>888</v>
      </c>
      <c r="M131" t="s">
        <v>525</v>
      </c>
      <c r="N131" t="s">
        <v>552</v>
      </c>
      <c r="P131" t="s">
        <v>1701</v>
      </c>
      <c r="Z131">
        <v>915.64200000000005</v>
      </c>
      <c r="AA131">
        <v>1118</v>
      </c>
      <c r="AB131">
        <v>1320.3579999999999</v>
      </c>
      <c r="AC131" t="s">
        <v>1551</v>
      </c>
      <c r="AD131" t="s">
        <v>145</v>
      </c>
      <c r="AE131" t="s">
        <v>145</v>
      </c>
      <c r="AH131">
        <v>932</v>
      </c>
      <c r="AI131">
        <f t="shared" si="4"/>
        <v>932</v>
      </c>
      <c r="AJ131" t="e">
        <f>AI131/#REF!</f>
        <v>#REF!</v>
      </c>
      <c r="AK131" t="e">
        <f>AI131/#REF!+AK130</f>
        <v>#REF!</v>
      </c>
      <c r="AQ131">
        <v>0.83363148479427596</v>
      </c>
      <c r="AS131" t="s">
        <v>146</v>
      </c>
      <c r="AT131" t="s">
        <v>1499</v>
      </c>
      <c r="BP131" t="s">
        <v>148</v>
      </c>
      <c r="BT131" t="s">
        <v>1850</v>
      </c>
      <c r="BU131">
        <v>1357</v>
      </c>
      <c r="BV131">
        <v>169172</v>
      </c>
      <c r="CB131" t="e">
        <f t="shared" ref="CB131:CB187" si="5">BX131/CD131</f>
        <v>#DIV/0!</v>
      </c>
      <c r="CF131" t="s">
        <v>1523</v>
      </c>
    </row>
    <row r="132" spans="1:89" x14ac:dyDescent="0.25">
      <c r="A132">
        <v>8767</v>
      </c>
      <c r="B132">
        <v>2017</v>
      </c>
      <c r="C132" t="s">
        <v>566</v>
      </c>
      <c r="D132" t="s">
        <v>2117</v>
      </c>
      <c r="E132" t="str">
        <f>IFERROR(VLOOKUP(C132,final_selection_acc_ICES_ind!$C$2:$D$155,2,FALSE),"no")</f>
        <v>x</v>
      </c>
      <c r="F132" t="str">
        <f>VLOOKUP(Tabelle2[[#This Row],[FishStock]],Tabelle3[[#All],[FishStock]:[check]],2,FALSE)</f>
        <v>y</v>
      </c>
      <c r="G132">
        <f>VLOOKUP(Tabelle2[[#This Row],[AssessmentKey]],'Export total 2018'!$A$2:$G$10000,2,FALSE)</f>
        <v>2017</v>
      </c>
      <c r="H132">
        <v>1487</v>
      </c>
      <c r="I132">
        <v>169275</v>
      </c>
      <c r="J132" t="s">
        <v>138</v>
      </c>
      <c r="K132">
        <v>2016</v>
      </c>
      <c r="L132" t="s">
        <v>567</v>
      </c>
      <c r="M132" t="s">
        <v>568</v>
      </c>
      <c r="N132" t="s">
        <v>275</v>
      </c>
      <c r="P132" t="s">
        <v>1821</v>
      </c>
      <c r="R132">
        <v>3519.857</v>
      </c>
      <c r="T132" t="s">
        <v>143</v>
      </c>
      <c r="U132" t="s">
        <v>13</v>
      </c>
      <c r="AA132">
        <v>4522.4269999999997</v>
      </c>
      <c r="AC132" t="s">
        <v>144</v>
      </c>
      <c r="AD132" t="s">
        <v>145</v>
      </c>
      <c r="AE132" t="s">
        <v>145</v>
      </c>
      <c r="AF132">
        <v>913.34799999999996</v>
      </c>
      <c r="AH132">
        <v>923.81500000000005</v>
      </c>
      <c r="AI132">
        <f t="shared" si="4"/>
        <v>923.81500000000005</v>
      </c>
      <c r="AJ132" t="e">
        <f>AI132/#REF!</f>
        <v>#REF!</v>
      </c>
      <c r="AK132" t="e">
        <f>AI132/#REF!+AK131</f>
        <v>#REF!</v>
      </c>
      <c r="AL132">
        <v>10.467000000000001</v>
      </c>
      <c r="AQ132">
        <v>0.2148931</v>
      </c>
      <c r="AS132" t="s">
        <v>146</v>
      </c>
      <c r="AT132" t="s">
        <v>1499</v>
      </c>
      <c r="AY132">
        <v>0.44</v>
      </c>
      <c r="AZ132">
        <v>0.317</v>
      </c>
      <c r="BA132">
        <v>2039</v>
      </c>
      <c r="BB132">
        <v>2855</v>
      </c>
      <c r="BC132">
        <v>0.29099999999999998</v>
      </c>
      <c r="BD132">
        <v>2826</v>
      </c>
      <c r="BG132">
        <v>2</v>
      </c>
      <c r="BI132" s="1">
        <v>43346</v>
      </c>
      <c r="BP132" t="s">
        <v>148</v>
      </c>
      <c r="BT132" t="s">
        <v>998</v>
      </c>
      <c r="BU132">
        <v>1385</v>
      </c>
      <c r="BV132">
        <v>169142</v>
      </c>
      <c r="CA132">
        <v>700</v>
      </c>
      <c r="CB132">
        <f t="shared" si="5"/>
        <v>0</v>
      </c>
      <c r="CC132">
        <v>980</v>
      </c>
      <c r="CD132">
        <v>980</v>
      </c>
      <c r="CE132">
        <v>0.21079999999999999</v>
      </c>
      <c r="CF132" t="s">
        <v>146</v>
      </c>
      <c r="CI132">
        <v>0.45</v>
      </c>
      <c r="CJ132">
        <v>0.32</v>
      </c>
      <c r="CK132">
        <v>0.19</v>
      </c>
    </row>
    <row r="133" spans="1:89" x14ac:dyDescent="0.25">
      <c r="A133">
        <v>8804</v>
      </c>
      <c r="B133">
        <v>2017</v>
      </c>
      <c r="C133" t="s">
        <v>614</v>
      </c>
      <c r="D133" t="s">
        <v>2117</v>
      </c>
      <c r="E133" t="str">
        <f>IFERROR(VLOOKUP(C133,final_selection_acc_ICES_ind!$C$2:$D$155,2,FALSE),"no")</f>
        <v>x</v>
      </c>
      <c r="F133" t="str">
        <f>VLOOKUP(Tabelle2[[#This Row],[FishStock]],Tabelle3[[#All],[FishStock]:[check]],2,FALSE)</f>
        <v>y</v>
      </c>
      <c r="G133">
        <f>VLOOKUP(Tabelle2[[#This Row],[AssessmentKey]],'Export total 2018'!$A$2:$G$10000,2,FALSE)</f>
        <v>2017</v>
      </c>
      <c r="H133">
        <v>1485</v>
      </c>
      <c r="I133">
        <v>169273</v>
      </c>
      <c r="J133" t="s">
        <v>138</v>
      </c>
      <c r="K133">
        <v>2016</v>
      </c>
      <c r="L133" t="s">
        <v>615</v>
      </c>
      <c r="M133" t="s">
        <v>616</v>
      </c>
      <c r="N133" t="s">
        <v>275</v>
      </c>
      <c r="P133" t="s">
        <v>1815</v>
      </c>
      <c r="R133">
        <v>7762</v>
      </c>
      <c r="T133" t="s">
        <v>143</v>
      </c>
      <c r="U133" t="s">
        <v>13</v>
      </c>
      <c r="W133">
        <v>4630</v>
      </c>
      <c r="AA133">
        <v>2525</v>
      </c>
      <c r="AC133" t="s">
        <v>144</v>
      </c>
      <c r="AD133" t="s">
        <v>145</v>
      </c>
      <c r="AE133" t="s">
        <v>145</v>
      </c>
      <c r="AF133">
        <v>831</v>
      </c>
      <c r="AH133">
        <v>857</v>
      </c>
      <c r="AI133">
        <f t="shared" si="4"/>
        <v>857</v>
      </c>
      <c r="AJ133" t="e">
        <f>AI133/#REF!</f>
        <v>#REF!</v>
      </c>
      <c r="AK133" t="e">
        <f>AI133/#REF!+AK132</f>
        <v>#REF!</v>
      </c>
      <c r="AL133">
        <v>26</v>
      </c>
      <c r="AQ133">
        <v>0.37047999999999998</v>
      </c>
      <c r="AS133" t="s">
        <v>146</v>
      </c>
      <c r="AT133" t="s">
        <v>1499</v>
      </c>
      <c r="AY133">
        <v>0.48799999999999999</v>
      </c>
      <c r="AZ133">
        <v>0.34856999999999999</v>
      </c>
      <c r="BA133">
        <v>1700</v>
      </c>
      <c r="BB133">
        <v>2400</v>
      </c>
      <c r="BC133">
        <v>0.27400000000000002</v>
      </c>
      <c r="BD133">
        <v>2400</v>
      </c>
      <c r="BG133">
        <v>1</v>
      </c>
      <c r="BI133" s="1">
        <v>43316</v>
      </c>
      <c r="BP133" t="s">
        <v>148</v>
      </c>
      <c r="BT133" t="s">
        <v>1868</v>
      </c>
      <c r="BU133">
        <v>1426</v>
      </c>
      <c r="BV133">
        <v>169218</v>
      </c>
      <c r="CB133" t="e">
        <f t="shared" si="5"/>
        <v>#DIV/0!</v>
      </c>
    </row>
    <row r="134" spans="1:89" x14ac:dyDescent="0.25">
      <c r="A134">
        <v>8885</v>
      </c>
      <c r="B134">
        <v>2017</v>
      </c>
      <c r="C134" t="s">
        <v>1793</v>
      </c>
      <c r="D134" t="s">
        <v>2117</v>
      </c>
      <c r="E134" t="str">
        <f>IFERROR(VLOOKUP(C134,final_selection_acc_ICES_ind!$C$2:$D$155,2,FALSE),"no")</f>
        <v>no</v>
      </c>
      <c r="F134" t="str">
        <f>VLOOKUP(Tabelle2[[#This Row],[FishStock]],Tabelle3[[#All],[FishStock]:[check]],2,FALSE)</f>
        <v>y</v>
      </c>
      <c r="G134">
        <f>VLOOKUP(Tabelle2[[#This Row],[AssessmentKey]],'Export total 2018'!$A$2:$G$10000,2,FALSE)</f>
        <v>2017</v>
      </c>
      <c r="H134">
        <v>1510</v>
      </c>
      <c r="I134">
        <v>169305</v>
      </c>
      <c r="J134" t="s">
        <v>138</v>
      </c>
      <c r="K134">
        <v>2016</v>
      </c>
      <c r="L134" t="s">
        <v>1794</v>
      </c>
      <c r="M134" t="s">
        <v>622</v>
      </c>
      <c r="N134" t="s">
        <v>467</v>
      </c>
      <c r="P134" t="s">
        <v>1795</v>
      </c>
      <c r="Q134">
        <v>55466.9</v>
      </c>
      <c r="R134">
        <v>73817.899999999994</v>
      </c>
      <c r="S134">
        <v>92168.9</v>
      </c>
      <c r="T134" t="s">
        <v>143</v>
      </c>
      <c r="U134" t="s">
        <v>13</v>
      </c>
      <c r="W134">
        <v>2240.3497248021999</v>
      </c>
      <c r="Z134">
        <v>871.51499999999999</v>
      </c>
      <c r="AA134">
        <v>1134.145</v>
      </c>
      <c r="AB134">
        <v>1396.7750000000001</v>
      </c>
      <c r="AC134" t="s">
        <v>144</v>
      </c>
      <c r="AD134" t="s">
        <v>145</v>
      </c>
      <c r="AE134" t="s">
        <v>145</v>
      </c>
      <c r="AF134">
        <v>15</v>
      </c>
      <c r="AH134">
        <v>780</v>
      </c>
      <c r="AI134">
        <f t="shared" si="4"/>
        <v>780</v>
      </c>
      <c r="AJ134" t="e">
        <f>AI134/#REF!</f>
        <v>#REF!</v>
      </c>
      <c r="AK134" t="e">
        <f>AI134/#REF!+AK133</f>
        <v>#REF!</v>
      </c>
      <c r="AL134">
        <v>765</v>
      </c>
      <c r="AP134">
        <v>0.38951019999999997</v>
      </c>
      <c r="AQ134">
        <v>0.56715020000000005</v>
      </c>
      <c r="AR134">
        <v>0.74479019999999996</v>
      </c>
      <c r="AS134" t="s">
        <v>146</v>
      </c>
      <c r="AT134" t="s">
        <v>1499</v>
      </c>
      <c r="AY134">
        <v>0.371</v>
      </c>
      <c r="AZ134">
        <v>0.22500000000000001</v>
      </c>
      <c r="BA134">
        <v>10000</v>
      </c>
      <c r="BB134">
        <v>16300</v>
      </c>
      <c r="BC134">
        <v>0.219</v>
      </c>
      <c r="BD134">
        <v>16300</v>
      </c>
      <c r="BG134">
        <v>0</v>
      </c>
      <c r="BI134" s="1">
        <v>43160</v>
      </c>
      <c r="BP134" t="s">
        <v>148</v>
      </c>
      <c r="BT134" t="s">
        <v>1806</v>
      </c>
      <c r="BU134">
        <v>1314</v>
      </c>
      <c r="BV134">
        <v>169063</v>
      </c>
      <c r="CB134" t="e">
        <f t="shared" si="5"/>
        <v>#DIV/0!</v>
      </c>
    </row>
    <row r="135" spans="1:89" x14ac:dyDescent="0.25">
      <c r="A135">
        <v>8668</v>
      </c>
      <c r="B135">
        <v>2017</v>
      </c>
      <c r="C135" t="s">
        <v>1719</v>
      </c>
      <c r="D135" t="s">
        <v>2117</v>
      </c>
      <c r="E135" t="str">
        <f>IFERROR(VLOOKUP(C135,final_selection_acc_ICES_ind!$C$2:$D$155,2,FALSE),"no")</f>
        <v>no</v>
      </c>
      <c r="F135" t="str">
        <f>VLOOKUP(Tabelle2[[#This Row],[FishStock]],Tabelle3[[#All],[FishStock]:[check]],2,FALSE)</f>
        <v>y</v>
      </c>
      <c r="G135">
        <f>VLOOKUP(Tabelle2[[#This Row],[AssessmentKey]],'Export total 2018'!$A$2:$G$10000,2,FALSE)</f>
        <v>2017</v>
      </c>
      <c r="H135">
        <v>1431</v>
      </c>
      <c r="I135">
        <v>169233</v>
      </c>
      <c r="J135" t="s">
        <v>138</v>
      </c>
      <c r="K135">
        <v>2016</v>
      </c>
      <c r="L135" t="s">
        <v>1720</v>
      </c>
      <c r="M135" t="s">
        <v>1721</v>
      </c>
      <c r="N135" t="s">
        <v>384</v>
      </c>
      <c r="P135" t="s">
        <v>1722</v>
      </c>
      <c r="AD135" t="s">
        <v>1539</v>
      </c>
      <c r="AE135" t="s">
        <v>145</v>
      </c>
      <c r="AF135">
        <v>660</v>
      </c>
      <c r="AI135">
        <f t="shared" si="4"/>
        <v>660</v>
      </c>
      <c r="AJ135" t="e">
        <f>AI135/#REF!</f>
        <v>#REF!</v>
      </c>
      <c r="AK135" t="e">
        <f>AI135/#REF!+AK134</f>
        <v>#REF!</v>
      </c>
      <c r="BP135" t="s">
        <v>148</v>
      </c>
      <c r="BT135" t="s">
        <v>472</v>
      </c>
      <c r="BU135">
        <v>1520</v>
      </c>
      <c r="BV135">
        <v>169294</v>
      </c>
      <c r="CB135" t="e">
        <f t="shared" si="5"/>
        <v>#DIV/0!</v>
      </c>
    </row>
    <row r="136" spans="1:89" x14ac:dyDescent="0.25">
      <c r="A136">
        <v>9237</v>
      </c>
      <c r="B136">
        <v>2017</v>
      </c>
      <c r="C136" t="s">
        <v>1294</v>
      </c>
      <c r="D136" t="s">
        <v>2117</v>
      </c>
      <c r="E136" t="str">
        <f>IFERROR(VLOOKUP(C136,final_selection_acc_ICES_ind!$C$2:$D$155,2,FALSE),"no")</f>
        <v>no</v>
      </c>
      <c r="F136" t="str">
        <f>VLOOKUP(Tabelle2[[#This Row],[FishStock]],Tabelle3[[#All],[FishStock]:[check]],2,FALSE)</f>
        <v>y</v>
      </c>
      <c r="G136">
        <f>VLOOKUP(Tabelle2[[#This Row],[AssessmentKey]],'Export total 2018'!$A$2:$G$10000,2,FALSE)</f>
        <v>2017</v>
      </c>
      <c r="H136">
        <v>1393</v>
      </c>
      <c r="I136">
        <v>169152</v>
      </c>
      <c r="J136" t="s">
        <v>138</v>
      </c>
      <c r="K136">
        <v>2016</v>
      </c>
      <c r="L136" t="s">
        <v>1295</v>
      </c>
      <c r="M136" t="s">
        <v>1296</v>
      </c>
      <c r="N136" t="s">
        <v>699</v>
      </c>
      <c r="P136" t="s">
        <v>1801</v>
      </c>
      <c r="Z136">
        <v>350.7</v>
      </c>
      <c r="AA136">
        <v>379.14</v>
      </c>
      <c r="AB136">
        <v>407.58</v>
      </c>
      <c r="AC136" t="s">
        <v>1666</v>
      </c>
      <c r="AD136" t="s">
        <v>1667</v>
      </c>
      <c r="AE136" t="s">
        <v>145</v>
      </c>
      <c r="AF136">
        <v>641.25</v>
      </c>
      <c r="AI136">
        <f t="shared" si="4"/>
        <v>641.25</v>
      </c>
      <c r="AJ136" t="e">
        <f>AI136/#REF!</f>
        <v>#REF!</v>
      </c>
      <c r="AK136" t="e">
        <f>AI136/#REF!+AK135</f>
        <v>#REF!</v>
      </c>
      <c r="AL136">
        <v>69.19</v>
      </c>
      <c r="AQ136">
        <v>9.23</v>
      </c>
      <c r="AS136" t="s">
        <v>1523</v>
      </c>
      <c r="AT136" t="s">
        <v>1673</v>
      </c>
      <c r="BC136">
        <v>8.5</v>
      </c>
      <c r="BD136">
        <v>540</v>
      </c>
      <c r="BP136" t="s">
        <v>148</v>
      </c>
      <c r="BT136" t="s">
        <v>1891</v>
      </c>
      <c r="BU136">
        <v>1399</v>
      </c>
      <c r="BV136">
        <v>169184</v>
      </c>
      <c r="CB136" t="e">
        <f t="shared" si="5"/>
        <v>#DIV/0!</v>
      </c>
    </row>
    <row r="137" spans="1:89" x14ac:dyDescent="0.25">
      <c r="A137">
        <v>9132</v>
      </c>
      <c r="B137">
        <v>2017</v>
      </c>
      <c r="C137" t="s">
        <v>1234</v>
      </c>
      <c r="D137" t="s">
        <v>2117</v>
      </c>
      <c r="E137" t="str">
        <f>IFERROR(VLOOKUP(C137,final_selection_acc_ICES_ind!$C$2:$D$155,2,FALSE),"no")</f>
        <v>no</v>
      </c>
      <c r="F137" t="str">
        <f>VLOOKUP(Tabelle2[[#This Row],[FishStock]],Tabelle3[[#All],[FishStock]:[check]],2,FALSE)</f>
        <v>y</v>
      </c>
      <c r="G137">
        <f>VLOOKUP(Tabelle2[[#This Row],[AssessmentKey]],'Export total 2018'!$A$2:$G$10000,2,FALSE)</f>
        <v>2017</v>
      </c>
      <c r="H137">
        <v>1394</v>
      </c>
      <c r="I137">
        <v>169153</v>
      </c>
      <c r="J137" t="s">
        <v>138</v>
      </c>
      <c r="K137">
        <v>2016</v>
      </c>
      <c r="L137" t="s">
        <v>1235</v>
      </c>
      <c r="M137" t="s">
        <v>1236</v>
      </c>
      <c r="N137" t="s">
        <v>699</v>
      </c>
      <c r="P137" t="s">
        <v>1824</v>
      </c>
      <c r="Z137">
        <v>296.12605954686899</v>
      </c>
      <c r="AA137">
        <v>398.59954285714298</v>
      </c>
      <c r="AB137">
        <v>501.073026167416</v>
      </c>
      <c r="AC137" t="s">
        <v>1666</v>
      </c>
      <c r="AD137" t="s">
        <v>1667</v>
      </c>
      <c r="AE137" t="s">
        <v>145</v>
      </c>
      <c r="AF137">
        <v>590.53</v>
      </c>
      <c r="AI137">
        <f t="shared" si="4"/>
        <v>590.53</v>
      </c>
      <c r="AJ137" t="e">
        <f>AI137/#REF!</f>
        <v>#REF!</v>
      </c>
      <c r="AK137" t="e">
        <f>AI137/#REF!+AK136</f>
        <v>#REF!</v>
      </c>
      <c r="AL137">
        <v>193.6</v>
      </c>
      <c r="AQ137">
        <v>7.5072755053350502</v>
      </c>
      <c r="AS137" t="s">
        <v>1523</v>
      </c>
      <c r="AT137" t="s">
        <v>1673</v>
      </c>
      <c r="BC137">
        <v>9.3000000000000007</v>
      </c>
      <c r="BD137">
        <v>430</v>
      </c>
      <c r="BP137" t="s">
        <v>148</v>
      </c>
      <c r="BT137" t="s">
        <v>1919</v>
      </c>
      <c r="BU137">
        <v>1528</v>
      </c>
      <c r="BV137">
        <v>169099</v>
      </c>
      <c r="CB137" t="e">
        <f t="shared" si="5"/>
        <v>#DIV/0!</v>
      </c>
    </row>
    <row r="138" spans="1:89" x14ac:dyDescent="0.25">
      <c r="A138">
        <v>8358</v>
      </c>
      <c r="B138">
        <v>2017</v>
      </c>
      <c r="C138" t="s">
        <v>1476</v>
      </c>
      <c r="D138" t="s">
        <v>2117</v>
      </c>
      <c r="E138" t="str">
        <f>IFERROR(VLOOKUP(C138,final_selection_acc_ICES_ind!$C$2:$D$155,2,FALSE),"no")</f>
        <v>x</v>
      </c>
      <c r="F138" t="str">
        <f>VLOOKUP(Tabelle2[[#This Row],[FishStock]],Tabelle3[[#All],[FishStock]:[check]],2,FALSE)</f>
        <v>y</v>
      </c>
      <c r="G138">
        <f>VLOOKUP(Tabelle2[[#This Row],[AssessmentKey]],'Export total 2018'!$A$2:$G$10000,2,FALSE)</f>
        <v>2017</v>
      </c>
      <c r="H138">
        <v>1331</v>
      </c>
      <c r="I138">
        <v>169086</v>
      </c>
      <c r="J138" t="s">
        <v>138</v>
      </c>
      <c r="K138">
        <v>2016</v>
      </c>
      <c r="L138" t="s">
        <v>1477</v>
      </c>
      <c r="M138" t="s">
        <v>466</v>
      </c>
      <c r="N138" t="s">
        <v>324</v>
      </c>
      <c r="P138" t="s">
        <v>1894</v>
      </c>
      <c r="R138">
        <v>4.0071681019463401E-2</v>
      </c>
      <c r="T138" t="s">
        <v>1479</v>
      </c>
      <c r="U138" t="s">
        <v>13</v>
      </c>
      <c r="W138">
        <v>1.4030305595530299</v>
      </c>
      <c r="AA138">
        <v>1.5522721810639399</v>
      </c>
      <c r="AC138" t="s">
        <v>1480</v>
      </c>
      <c r="AE138" t="s">
        <v>145</v>
      </c>
      <c r="AF138">
        <v>299</v>
      </c>
      <c r="AH138">
        <v>521</v>
      </c>
      <c r="AI138">
        <f t="shared" si="4"/>
        <v>521</v>
      </c>
      <c r="AJ138" t="e">
        <f>AI138/#REF!</f>
        <v>#REF!</v>
      </c>
      <c r="AK138" t="e">
        <f>AI138/#REF!+AK137</f>
        <v>#REF!</v>
      </c>
      <c r="AL138">
        <v>222</v>
      </c>
      <c r="AQ138">
        <v>0.42428165927991601</v>
      </c>
      <c r="AS138" t="s">
        <v>1481</v>
      </c>
      <c r="BG138">
        <v>1</v>
      </c>
      <c r="BK138" t="s">
        <v>1482</v>
      </c>
      <c r="BP138" t="s">
        <v>148</v>
      </c>
      <c r="BT138" t="s">
        <v>1925</v>
      </c>
      <c r="BU138">
        <v>1544</v>
      </c>
      <c r="BV138">
        <v>169223</v>
      </c>
      <c r="CB138" t="e">
        <f t="shared" si="5"/>
        <v>#DIV/0!</v>
      </c>
    </row>
    <row r="139" spans="1:89" x14ac:dyDescent="0.25">
      <c r="A139">
        <v>8118</v>
      </c>
      <c r="B139">
        <v>2017</v>
      </c>
      <c r="C139" t="s">
        <v>1832</v>
      </c>
      <c r="D139" t="s">
        <v>2117</v>
      </c>
      <c r="E139" t="str">
        <f>IFERROR(VLOOKUP(C139,final_selection_acc_ICES_ind!$C$2:$D$155,2,FALSE),"no")</f>
        <v>no</v>
      </c>
      <c r="F139" t="str">
        <f>VLOOKUP(Tabelle2[[#This Row],[FishStock]],Tabelle3[[#All],[FishStock]:[check]],2,FALSE)</f>
        <v>y</v>
      </c>
      <c r="G139">
        <f>VLOOKUP(Tabelle2[[#This Row],[AssessmentKey]],'Export total 2018'!$A$2:$G$10000,2,FALSE)</f>
        <v>2017</v>
      </c>
      <c r="I139">
        <v>136696</v>
      </c>
      <c r="J139" t="s">
        <v>138</v>
      </c>
      <c r="K139">
        <v>2016</v>
      </c>
      <c r="L139" t="s">
        <v>1833</v>
      </c>
      <c r="M139" t="s">
        <v>821</v>
      </c>
      <c r="N139" t="s">
        <v>816</v>
      </c>
      <c r="P139" t="s">
        <v>1834</v>
      </c>
      <c r="T139" t="s">
        <v>143</v>
      </c>
      <c r="AC139" t="s">
        <v>1835</v>
      </c>
      <c r="AD139" t="s">
        <v>145</v>
      </c>
      <c r="AF139">
        <v>515</v>
      </c>
      <c r="AH139">
        <v>515</v>
      </c>
      <c r="AI139">
        <f t="shared" si="4"/>
        <v>515</v>
      </c>
      <c r="AJ139" t="e">
        <f>AI139/#REF!</f>
        <v>#REF!</v>
      </c>
      <c r="AK139" t="e">
        <f>AI139/#REF!+AK138</f>
        <v>#REF!</v>
      </c>
      <c r="AS139" t="s">
        <v>1836</v>
      </c>
      <c r="AT139" t="s">
        <v>1499</v>
      </c>
      <c r="BP139" t="s">
        <v>148</v>
      </c>
      <c r="BT139" t="s">
        <v>1784</v>
      </c>
      <c r="BU139">
        <v>1532</v>
      </c>
      <c r="BV139">
        <v>169260</v>
      </c>
      <c r="CB139" t="e">
        <f t="shared" si="5"/>
        <v>#DIV/0!</v>
      </c>
      <c r="CF139" t="s">
        <v>1598</v>
      </c>
    </row>
    <row r="140" spans="1:89" x14ac:dyDescent="0.25">
      <c r="A140">
        <v>9025</v>
      </c>
      <c r="B140">
        <v>2017</v>
      </c>
      <c r="C140" t="s">
        <v>1841</v>
      </c>
      <c r="D140" t="s">
        <v>2117</v>
      </c>
      <c r="E140" t="str">
        <f>IFERROR(VLOOKUP(C140,final_selection_acc_ICES_ind!$C$2:$D$155,2,FALSE),"no")</f>
        <v>no</v>
      </c>
      <c r="F140" t="str">
        <f>VLOOKUP(Tabelle2[[#This Row],[FishStock]],Tabelle3[[#All],[FishStock]:[check]],2,FALSE)</f>
        <v>y</v>
      </c>
      <c r="G140">
        <f>VLOOKUP(Tabelle2[[#This Row],[AssessmentKey]],'Export total 2018'!$A$2:$G$10000,2,FALSE)</f>
        <v>2017</v>
      </c>
      <c r="H140">
        <v>1339</v>
      </c>
      <c r="I140">
        <v>169101</v>
      </c>
      <c r="J140" t="s">
        <v>138</v>
      </c>
      <c r="K140">
        <v>2016</v>
      </c>
      <c r="L140" t="s">
        <v>1842</v>
      </c>
      <c r="M140" t="s">
        <v>573</v>
      </c>
      <c r="N140" t="s">
        <v>1843</v>
      </c>
      <c r="P140" t="s">
        <v>1844</v>
      </c>
      <c r="AE140" t="s">
        <v>145</v>
      </c>
      <c r="AF140">
        <v>453.74301000000003</v>
      </c>
      <c r="AI140">
        <f t="shared" si="4"/>
        <v>453.74301000000003</v>
      </c>
      <c r="AJ140" t="e">
        <f>AI140/#REF!</f>
        <v>#REF!</v>
      </c>
      <c r="AK140" t="e">
        <f>AI140/#REF!+AK139</f>
        <v>#REF!</v>
      </c>
      <c r="BP140" t="s">
        <v>148</v>
      </c>
      <c r="BT140" t="s">
        <v>1915</v>
      </c>
      <c r="BU140">
        <v>1542</v>
      </c>
      <c r="BV140">
        <v>169213</v>
      </c>
      <c r="CB140" t="e">
        <f t="shared" si="5"/>
        <v>#DIV/0!</v>
      </c>
    </row>
    <row r="141" spans="1:89" x14ac:dyDescent="0.25">
      <c r="A141">
        <v>9024</v>
      </c>
      <c r="B141">
        <v>2017</v>
      </c>
      <c r="C141" t="s">
        <v>1089</v>
      </c>
      <c r="D141" t="s">
        <v>2117</v>
      </c>
      <c r="E141" t="str">
        <f>IFERROR(VLOOKUP(C141,final_selection_acc_ICES_ind!$C$2:$D$155,2,FALSE),"no")</f>
        <v>x</v>
      </c>
      <c r="F141" t="str">
        <f>VLOOKUP(Tabelle2[[#This Row],[FishStock]],Tabelle3[[#All],[FishStock]:[check]],2,FALSE)</f>
        <v>y</v>
      </c>
      <c r="G141">
        <f>VLOOKUP(Tabelle2[[#This Row],[AssessmentKey]],'Export total 2018'!$A$2:$G$10000,2,FALSE)</f>
        <v>2017</v>
      </c>
      <c r="H141">
        <v>1400</v>
      </c>
      <c r="I141">
        <v>169185</v>
      </c>
      <c r="J141" t="s">
        <v>138</v>
      </c>
      <c r="K141">
        <v>2016</v>
      </c>
      <c r="L141" t="s">
        <v>1090</v>
      </c>
      <c r="M141" t="s">
        <v>616</v>
      </c>
      <c r="N141" t="s">
        <v>332</v>
      </c>
      <c r="P141" t="s">
        <v>1845</v>
      </c>
      <c r="Z141">
        <v>1.02662784228102</v>
      </c>
      <c r="AA141">
        <v>1.71800610548749</v>
      </c>
      <c r="AB141">
        <v>2.8752227794954801</v>
      </c>
      <c r="AC141" t="s">
        <v>334</v>
      </c>
      <c r="AE141" t="s">
        <v>145</v>
      </c>
      <c r="AF141">
        <v>431</v>
      </c>
      <c r="AI141">
        <f t="shared" si="4"/>
        <v>431</v>
      </c>
      <c r="AJ141" t="e">
        <f>AI141/#REF!</f>
        <v>#REF!</v>
      </c>
      <c r="AK141" t="e">
        <f>AI141/#REF!+AK140</f>
        <v>#REF!</v>
      </c>
      <c r="AL141">
        <v>1002</v>
      </c>
      <c r="AP141">
        <v>0.13400000000000001</v>
      </c>
      <c r="AQ141">
        <v>0.23899999999999999</v>
      </c>
      <c r="AR141">
        <v>0.42799999999999999</v>
      </c>
      <c r="AS141" t="s">
        <v>241</v>
      </c>
      <c r="BC141">
        <v>1</v>
      </c>
      <c r="BD141">
        <v>0.5</v>
      </c>
      <c r="BP141" t="s">
        <v>148</v>
      </c>
      <c r="BT141" t="s">
        <v>1932</v>
      </c>
      <c r="BU141">
        <v>1412</v>
      </c>
      <c r="BV141">
        <v>169197</v>
      </c>
      <c r="CB141" t="e">
        <f t="shared" si="5"/>
        <v>#DIV/0!</v>
      </c>
    </row>
    <row r="142" spans="1:89" x14ac:dyDescent="0.25">
      <c r="A142">
        <v>9240</v>
      </c>
      <c r="B142">
        <v>2017</v>
      </c>
      <c r="C142" t="s">
        <v>1334</v>
      </c>
      <c r="D142" t="s">
        <v>2117</v>
      </c>
      <c r="E142" t="str">
        <f>IFERROR(VLOOKUP(C142,final_selection_acc_ICES_ind!$C$2:$D$155,2,FALSE),"no")</f>
        <v>x</v>
      </c>
      <c r="F142" t="str">
        <f>VLOOKUP(Tabelle2[[#This Row],[FishStock]],Tabelle3[[#All],[FishStock]:[check]],2,FALSE)</f>
        <v>y</v>
      </c>
      <c r="G142">
        <f>VLOOKUP(Tabelle2[[#This Row],[AssessmentKey]],'Export total 2018'!$A$2:$G$10000,2,FALSE)</f>
        <v>2017</v>
      </c>
      <c r="H142">
        <v>1382</v>
      </c>
      <c r="I142">
        <v>169139</v>
      </c>
      <c r="J142" t="s">
        <v>138</v>
      </c>
      <c r="K142">
        <v>2016</v>
      </c>
      <c r="L142" t="s">
        <v>1335</v>
      </c>
      <c r="M142" t="s">
        <v>520</v>
      </c>
      <c r="N142" t="s">
        <v>832</v>
      </c>
      <c r="P142" t="s">
        <v>1907</v>
      </c>
      <c r="Z142">
        <v>2703.69868473614</v>
      </c>
      <c r="AA142">
        <v>4507.3316339786898</v>
      </c>
      <c r="AB142">
        <v>6310.96458322123</v>
      </c>
      <c r="AC142" t="s">
        <v>1551</v>
      </c>
      <c r="AD142" t="s">
        <v>145</v>
      </c>
      <c r="AE142" t="s">
        <v>145</v>
      </c>
      <c r="AF142">
        <v>405</v>
      </c>
      <c r="AI142">
        <f t="shared" si="4"/>
        <v>405</v>
      </c>
      <c r="AJ142" t="e">
        <f>AI142/#REF!</f>
        <v>#REF!</v>
      </c>
      <c r="AK142" t="e">
        <f>AI142/#REF!+AK141</f>
        <v>#REF!</v>
      </c>
      <c r="AL142">
        <v>145</v>
      </c>
      <c r="AP142">
        <v>0.19351814236449699</v>
      </c>
      <c r="AQ142">
        <v>0.52093214780959096</v>
      </c>
      <c r="AR142">
        <v>1.40229902636405</v>
      </c>
      <c r="AS142" t="s">
        <v>241</v>
      </c>
      <c r="AT142" t="s">
        <v>1539</v>
      </c>
      <c r="BP142" t="s">
        <v>148</v>
      </c>
      <c r="BT142" t="s">
        <v>1340</v>
      </c>
      <c r="BU142">
        <v>1455</v>
      </c>
      <c r="BV142">
        <v>169160</v>
      </c>
      <c r="CB142" t="e">
        <f t="shared" si="5"/>
        <v>#DIV/0!</v>
      </c>
      <c r="CE142">
        <v>2.2999999999999998</v>
      </c>
      <c r="CF142" t="s">
        <v>1707</v>
      </c>
    </row>
    <row r="143" spans="1:89" x14ac:dyDescent="0.25">
      <c r="A143">
        <v>8382</v>
      </c>
      <c r="B143">
        <v>2017</v>
      </c>
      <c r="C143" t="s">
        <v>272</v>
      </c>
      <c r="D143" t="s">
        <v>2117</v>
      </c>
      <c r="E143" t="str">
        <f>IFERROR(VLOOKUP(C143,final_selection_acc_ICES_ind!$C$2:$D$155,2,FALSE),"no")</f>
        <v>x</v>
      </c>
      <c r="F143" t="str">
        <f>VLOOKUP(Tabelle2[[#This Row],[FishStock]],Tabelle3[[#All],[FishStock]:[check]],2,FALSE)</f>
        <v>y</v>
      </c>
      <c r="G143">
        <f>VLOOKUP(Tabelle2[[#This Row],[AssessmentKey]],'Export total 2018'!$A$2:$G$10000,2,FALSE)</f>
        <v>2017</v>
      </c>
      <c r="H143">
        <v>1489</v>
      </c>
      <c r="I143">
        <v>169277</v>
      </c>
      <c r="J143" t="s">
        <v>138</v>
      </c>
      <c r="K143">
        <v>2016</v>
      </c>
      <c r="L143" t="s">
        <v>1856</v>
      </c>
      <c r="M143" t="s">
        <v>597</v>
      </c>
      <c r="N143" t="s">
        <v>275</v>
      </c>
      <c r="P143" t="s">
        <v>1857</v>
      </c>
      <c r="Q143">
        <v>1359</v>
      </c>
      <c r="R143">
        <v>2484</v>
      </c>
      <c r="S143">
        <v>4540</v>
      </c>
      <c r="T143" t="s">
        <v>143</v>
      </c>
      <c r="U143" t="s">
        <v>13</v>
      </c>
      <c r="V143">
        <v>2046</v>
      </c>
      <c r="W143">
        <v>2663</v>
      </c>
      <c r="X143">
        <v>3466</v>
      </c>
      <c r="Z143">
        <v>1527</v>
      </c>
      <c r="AA143">
        <v>2016</v>
      </c>
      <c r="AB143">
        <v>2662</v>
      </c>
      <c r="AC143" t="s">
        <v>144</v>
      </c>
      <c r="AD143" t="s">
        <v>145</v>
      </c>
      <c r="AE143" t="s">
        <v>145</v>
      </c>
      <c r="AF143">
        <v>347.99299999999999</v>
      </c>
      <c r="AI143">
        <f t="shared" si="4"/>
        <v>347.99299999999999</v>
      </c>
      <c r="AJ143" t="e">
        <f>AI143/#REF!</f>
        <v>#REF!</v>
      </c>
      <c r="AK143" t="e">
        <f>AI143/#REF!+AK142</f>
        <v>#REF!</v>
      </c>
      <c r="AP143">
        <v>0.123</v>
      </c>
      <c r="AQ143">
        <v>0.17299999999999999</v>
      </c>
      <c r="AR143">
        <v>0.24399999999999999</v>
      </c>
      <c r="AS143" t="s">
        <v>146</v>
      </c>
      <c r="AT143" t="s">
        <v>1499</v>
      </c>
      <c r="AY143">
        <v>0.315</v>
      </c>
      <c r="AZ143">
        <v>0.23</v>
      </c>
      <c r="BA143">
        <v>1850</v>
      </c>
      <c r="BB143">
        <v>2600</v>
      </c>
      <c r="BC143">
        <v>0.23</v>
      </c>
      <c r="BD143">
        <v>2600</v>
      </c>
      <c r="BG143">
        <v>1</v>
      </c>
      <c r="BI143" s="1">
        <v>43316</v>
      </c>
      <c r="BP143" t="s">
        <v>148</v>
      </c>
      <c r="BT143" t="s">
        <v>1912</v>
      </c>
      <c r="BU143">
        <v>1447</v>
      </c>
      <c r="BV143">
        <v>169251</v>
      </c>
      <c r="CB143" t="e">
        <f t="shared" si="5"/>
        <v>#DIV/0!</v>
      </c>
    </row>
    <row r="144" spans="1:89" x14ac:dyDescent="0.25">
      <c r="A144">
        <v>8376</v>
      </c>
      <c r="B144">
        <v>2017</v>
      </c>
      <c r="C144" t="s">
        <v>1853</v>
      </c>
      <c r="D144" t="s">
        <v>2117</v>
      </c>
      <c r="E144" t="str">
        <f>IFERROR(VLOOKUP(C144,final_selection_acc_ICES_ind!$C$2:$D$155,2,FALSE),"no")</f>
        <v>no</v>
      </c>
      <c r="F144" t="str">
        <f>VLOOKUP(Tabelle2[[#This Row],[FishStock]],Tabelle3[[#All],[FishStock]:[check]],2,FALSE)</f>
        <v>y</v>
      </c>
      <c r="G144">
        <f>VLOOKUP(Tabelle2[[#This Row],[AssessmentKey]],'Export total 2018'!$A$2:$G$10000,2,FALSE)</f>
        <v>2017</v>
      </c>
      <c r="H144">
        <v>1499</v>
      </c>
      <c r="I144">
        <v>169293</v>
      </c>
      <c r="J144" t="s">
        <v>138</v>
      </c>
      <c r="K144">
        <v>2016</v>
      </c>
      <c r="L144" t="s">
        <v>1854</v>
      </c>
      <c r="M144" t="s">
        <v>308</v>
      </c>
      <c r="N144" t="s">
        <v>406</v>
      </c>
      <c r="P144" t="s">
        <v>1855</v>
      </c>
      <c r="AA144">
        <v>3.65</v>
      </c>
      <c r="AC144" t="s">
        <v>973</v>
      </c>
      <c r="AD144" t="s">
        <v>1597</v>
      </c>
      <c r="AE144" t="s">
        <v>145</v>
      </c>
      <c r="AF144">
        <v>245.5</v>
      </c>
      <c r="AH144">
        <v>345.77</v>
      </c>
      <c r="AI144">
        <f t="shared" si="4"/>
        <v>345.77</v>
      </c>
      <c r="AJ144" t="e">
        <f>AI144/#REF!</f>
        <v>#REF!</v>
      </c>
      <c r="AK144" t="e">
        <f>AI144/#REF!+AK143</f>
        <v>#REF!</v>
      </c>
      <c r="AL144">
        <v>100.27</v>
      </c>
      <c r="BP144" t="s">
        <v>148</v>
      </c>
      <c r="BT144" t="s">
        <v>1865</v>
      </c>
      <c r="BU144">
        <v>1358</v>
      </c>
      <c r="BV144">
        <v>169173</v>
      </c>
      <c r="CB144" t="e">
        <f t="shared" si="5"/>
        <v>#DIV/0!</v>
      </c>
      <c r="CF144" t="s">
        <v>1523</v>
      </c>
    </row>
    <row r="145" spans="1:89" x14ac:dyDescent="0.25">
      <c r="A145">
        <v>8992</v>
      </c>
      <c r="B145">
        <v>2017</v>
      </c>
      <c r="C145" t="s">
        <v>998</v>
      </c>
      <c r="D145" t="s">
        <v>2117</v>
      </c>
      <c r="E145" t="str">
        <f>IFERROR(VLOOKUP(C145,final_selection_acc_ICES_ind!$C$2:$D$155,2,FALSE),"no")</f>
        <v>x</v>
      </c>
      <c r="F145" t="str">
        <f>VLOOKUP(Tabelle2[[#This Row],[FishStock]],Tabelle3[[#All],[FishStock]:[check]],2,FALSE)</f>
        <v>y</v>
      </c>
      <c r="G145">
        <f>VLOOKUP(Tabelle2[[#This Row],[AssessmentKey]],'Export total 2018'!$A$2:$G$10000,2,FALSE)</f>
        <v>2017</v>
      </c>
      <c r="H145">
        <v>1385</v>
      </c>
      <c r="I145">
        <v>169142</v>
      </c>
      <c r="J145" t="s">
        <v>138</v>
      </c>
      <c r="K145">
        <v>2016</v>
      </c>
      <c r="L145" t="s">
        <v>999</v>
      </c>
      <c r="M145" t="s">
        <v>605</v>
      </c>
      <c r="N145" t="s">
        <v>993</v>
      </c>
      <c r="P145" t="s">
        <v>1871</v>
      </c>
      <c r="R145">
        <v>9859</v>
      </c>
      <c r="T145" t="s">
        <v>143</v>
      </c>
      <c r="U145">
        <v>0</v>
      </c>
      <c r="W145">
        <v>1670</v>
      </c>
      <c r="AA145">
        <v>1340</v>
      </c>
      <c r="AC145" t="s">
        <v>144</v>
      </c>
      <c r="AD145" t="s">
        <v>145</v>
      </c>
      <c r="AE145" t="s">
        <v>145</v>
      </c>
      <c r="AF145">
        <v>235</v>
      </c>
      <c r="AH145">
        <v>298</v>
      </c>
      <c r="AI145">
        <f t="shared" si="4"/>
        <v>298</v>
      </c>
      <c r="AJ145" t="e">
        <f>AI145/#REF!</f>
        <v>#REF!</v>
      </c>
      <c r="AK145" t="e">
        <f>AI145/#REF!+AK144</f>
        <v>#REF!</v>
      </c>
      <c r="AL145">
        <v>63</v>
      </c>
      <c r="AQ145">
        <v>0.21079999999999999</v>
      </c>
      <c r="AS145" t="s">
        <v>146</v>
      </c>
      <c r="AT145" t="s">
        <v>1499</v>
      </c>
      <c r="AY145">
        <v>0.45</v>
      </c>
      <c r="AZ145">
        <v>0.32</v>
      </c>
      <c r="BA145">
        <v>700</v>
      </c>
      <c r="BB145">
        <v>980</v>
      </c>
      <c r="BC145">
        <v>0.19</v>
      </c>
      <c r="BD145">
        <v>980</v>
      </c>
      <c r="BG145">
        <v>1</v>
      </c>
      <c r="BP145" t="s">
        <v>148</v>
      </c>
      <c r="BT145" t="s">
        <v>958</v>
      </c>
      <c r="BU145">
        <v>1330</v>
      </c>
      <c r="BV145">
        <v>169085</v>
      </c>
      <c r="CA145">
        <v>6000</v>
      </c>
      <c r="CB145">
        <f t="shared" si="5"/>
        <v>0</v>
      </c>
      <c r="CC145">
        <v>8616</v>
      </c>
      <c r="CD145">
        <v>8616</v>
      </c>
      <c r="CE145">
        <v>2.8287530000000002E-2</v>
      </c>
      <c r="CF145" t="s">
        <v>146</v>
      </c>
      <c r="CI145">
        <v>0.61399999999999999</v>
      </c>
      <c r="CJ145">
        <v>0.442</v>
      </c>
      <c r="CK145">
        <v>0.309</v>
      </c>
    </row>
    <row r="146" spans="1:89" x14ac:dyDescent="0.25">
      <c r="A146">
        <v>9022</v>
      </c>
      <c r="B146">
        <v>2017</v>
      </c>
      <c r="C146" t="s">
        <v>1895</v>
      </c>
      <c r="D146" t="s">
        <v>2117</v>
      </c>
      <c r="E146" t="str">
        <f>IFERROR(VLOOKUP(C146,final_selection_acc_ICES_ind!$C$2:$D$155,2,FALSE),"no")</f>
        <v>no</v>
      </c>
      <c r="F146" t="str">
        <f>VLOOKUP(Tabelle2[[#This Row],[FishStock]],Tabelle3[[#All],[FishStock]:[check]],2,FALSE)</f>
        <v>y</v>
      </c>
      <c r="G146">
        <f>VLOOKUP(Tabelle2[[#This Row],[AssessmentKey]],'Export total 2018'!$A$2:$G$10000,2,FALSE)</f>
        <v>2017</v>
      </c>
      <c r="H146">
        <v>1454</v>
      </c>
      <c r="I146">
        <v>169159</v>
      </c>
      <c r="J146" t="s">
        <v>138</v>
      </c>
      <c r="K146">
        <v>2016</v>
      </c>
      <c r="L146" t="s">
        <v>1896</v>
      </c>
      <c r="M146" t="s">
        <v>698</v>
      </c>
      <c r="N146" t="s">
        <v>699</v>
      </c>
      <c r="P146" t="s">
        <v>1897</v>
      </c>
      <c r="Z146">
        <v>6.501125</v>
      </c>
      <c r="AA146">
        <v>6.7538910000000003</v>
      </c>
      <c r="AB146">
        <v>7.0066569999999997</v>
      </c>
      <c r="AC146" t="s">
        <v>1898</v>
      </c>
      <c r="AD146" t="s">
        <v>490</v>
      </c>
      <c r="AE146" t="s">
        <v>145</v>
      </c>
      <c r="AF146">
        <v>282.98</v>
      </c>
      <c r="AI146">
        <f t="shared" si="4"/>
        <v>282.98</v>
      </c>
      <c r="AJ146" t="e">
        <f>AI146/#REF!</f>
        <v>#REF!</v>
      </c>
      <c r="AK146" t="e">
        <f>AI146/#REF!+AK145</f>
        <v>#REF!</v>
      </c>
      <c r="AQ146">
        <v>9.8670439999999998E-2</v>
      </c>
      <c r="AS146" t="s">
        <v>146</v>
      </c>
      <c r="AT146" t="s">
        <v>1499</v>
      </c>
      <c r="BC146">
        <v>0.22</v>
      </c>
      <c r="BP146" t="s">
        <v>148</v>
      </c>
      <c r="BT146" t="s">
        <v>1955</v>
      </c>
      <c r="BU146">
        <v>1332</v>
      </c>
      <c r="BV146">
        <v>169087</v>
      </c>
      <c r="CB146" t="e">
        <f t="shared" si="5"/>
        <v>#DIV/0!</v>
      </c>
    </row>
    <row r="147" spans="1:89" x14ac:dyDescent="0.25">
      <c r="A147">
        <v>9146</v>
      </c>
      <c r="B147">
        <v>2017</v>
      </c>
      <c r="C147" t="s">
        <v>1327</v>
      </c>
      <c r="D147" t="s">
        <v>2117</v>
      </c>
      <c r="E147" t="str">
        <f>IFERROR(VLOOKUP(C147,final_selection_acc_ICES_ind!$C$2:$D$155,2,FALSE),"no")</f>
        <v>no</v>
      </c>
      <c r="F147" t="str">
        <f>VLOOKUP(Tabelle2[[#This Row],[FishStock]],Tabelle3[[#All],[FishStock]:[check]],2,FALSE)</f>
        <v>y</v>
      </c>
      <c r="G147">
        <f>VLOOKUP(Tabelle2[[#This Row],[AssessmentKey]],'Export total 2018'!$A$2:$G$10000,2,FALSE)</f>
        <v>2017</v>
      </c>
      <c r="H147">
        <v>1390</v>
      </c>
      <c r="I147">
        <v>169149</v>
      </c>
      <c r="J147" t="s">
        <v>138</v>
      </c>
      <c r="K147">
        <v>2016</v>
      </c>
      <c r="L147" t="s">
        <v>1328</v>
      </c>
      <c r="M147" t="s">
        <v>622</v>
      </c>
      <c r="N147" t="s">
        <v>699</v>
      </c>
      <c r="P147" t="s">
        <v>1840</v>
      </c>
      <c r="Z147">
        <v>323.65649999999999</v>
      </c>
      <c r="AA147">
        <v>429.95650000000001</v>
      </c>
      <c r="AB147">
        <v>536.25649999999996</v>
      </c>
      <c r="AC147" t="s">
        <v>973</v>
      </c>
      <c r="AD147" t="s">
        <v>1667</v>
      </c>
      <c r="AE147" t="s">
        <v>145</v>
      </c>
      <c r="AF147">
        <v>237.136</v>
      </c>
      <c r="AI147">
        <f t="shared" si="4"/>
        <v>237.136</v>
      </c>
      <c r="AJ147" t="e">
        <f>AI147/#REF!</f>
        <v>#REF!</v>
      </c>
      <c r="AK147" t="e">
        <f>AI147/#REF!+AK146</f>
        <v>#REF!</v>
      </c>
      <c r="AL147">
        <v>14.965</v>
      </c>
      <c r="AP147">
        <v>3.05812502039602</v>
      </c>
      <c r="AQ147">
        <v>3.8141984596116099</v>
      </c>
      <c r="AR147">
        <v>5.0669132861536896</v>
      </c>
      <c r="AS147" t="s">
        <v>1707</v>
      </c>
      <c r="AT147" t="s">
        <v>1673</v>
      </c>
      <c r="BC147">
        <v>11</v>
      </c>
      <c r="BD147">
        <v>350</v>
      </c>
      <c r="BP147" t="s">
        <v>148</v>
      </c>
      <c r="BT147" t="s">
        <v>1936</v>
      </c>
      <c r="BU147">
        <v>1434</v>
      </c>
      <c r="BV147">
        <v>169236</v>
      </c>
      <c r="CB147" t="e">
        <f t="shared" si="5"/>
        <v>#DIV/0!</v>
      </c>
    </row>
    <row r="148" spans="1:89" x14ac:dyDescent="0.25">
      <c r="A148">
        <v>9189</v>
      </c>
      <c r="B148">
        <v>2017</v>
      </c>
      <c r="C148" t="s">
        <v>1850</v>
      </c>
      <c r="D148" t="s">
        <v>2117</v>
      </c>
      <c r="E148" t="str">
        <f>IFERROR(VLOOKUP(C148,final_selection_acc_ICES_ind!$C$2:$D$155,2,FALSE),"no")</f>
        <v>no</v>
      </c>
      <c r="F148" t="str">
        <f>VLOOKUP(Tabelle2[[#This Row],[FishStock]],Tabelle3[[#All],[FishStock]:[check]],2,FALSE)</f>
        <v>y</v>
      </c>
      <c r="G148">
        <f>VLOOKUP(Tabelle2[[#This Row],[AssessmentKey]],'Export total 2018'!$A$2:$G$10000,2,FALSE)</f>
        <v>2017</v>
      </c>
      <c r="H148">
        <v>1357</v>
      </c>
      <c r="I148">
        <v>169172</v>
      </c>
      <c r="J148" t="s">
        <v>138</v>
      </c>
      <c r="K148">
        <v>2016</v>
      </c>
      <c r="L148" t="s">
        <v>1851</v>
      </c>
      <c r="M148" t="s">
        <v>801</v>
      </c>
      <c r="N148" t="s">
        <v>699</v>
      </c>
      <c r="P148" t="s">
        <v>1852</v>
      </c>
      <c r="T148" t="s">
        <v>1537</v>
      </c>
      <c r="U148" t="s">
        <v>1538</v>
      </c>
      <c r="AC148" t="s">
        <v>1666</v>
      </c>
      <c r="AD148" t="s">
        <v>1667</v>
      </c>
      <c r="AE148" t="s">
        <v>145</v>
      </c>
      <c r="AF148">
        <v>236</v>
      </c>
      <c r="AI148">
        <f t="shared" si="4"/>
        <v>236</v>
      </c>
      <c r="AJ148" t="e">
        <f>AI148/#REF!</f>
        <v>#REF!</v>
      </c>
      <c r="AK148" t="e">
        <f>AI148/#REF!+AK147</f>
        <v>#REF!</v>
      </c>
      <c r="AS148" t="s">
        <v>1523</v>
      </c>
      <c r="AT148" t="s">
        <v>1673</v>
      </c>
      <c r="BP148" t="s">
        <v>148</v>
      </c>
      <c r="BT148" t="s">
        <v>1940</v>
      </c>
      <c r="BU148">
        <v>1481</v>
      </c>
      <c r="BV148">
        <v>169269</v>
      </c>
      <c r="CB148" t="e">
        <f t="shared" si="5"/>
        <v>#DIV/0!</v>
      </c>
    </row>
    <row r="149" spans="1:89" x14ac:dyDescent="0.25">
      <c r="A149">
        <v>8455</v>
      </c>
      <c r="B149">
        <v>2017</v>
      </c>
      <c r="C149" t="s">
        <v>1872</v>
      </c>
      <c r="D149" t="s">
        <v>2117</v>
      </c>
      <c r="E149" t="str">
        <f>IFERROR(VLOOKUP(C149,final_selection_acc_ICES_ind!$C$2:$D$155,2,FALSE),"no")</f>
        <v>no</v>
      </c>
      <c r="F149" t="str">
        <f>VLOOKUP(Tabelle2[[#This Row],[FishStock]],Tabelle3[[#All],[FishStock]:[check]],2,FALSE)</f>
        <v>y</v>
      </c>
      <c r="G149">
        <f>VLOOKUP(Tabelle2[[#This Row],[AssessmentKey]],'Export total 2018'!$A$2:$G$10000,2,FALSE)</f>
        <v>2017</v>
      </c>
      <c r="H149">
        <v>1498</v>
      </c>
      <c r="I149">
        <v>169291</v>
      </c>
      <c r="J149" t="s">
        <v>138</v>
      </c>
      <c r="K149">
        <v>2016</v>
      </c>
      <c r="L149" t="s">
        <v>1873</v>
      </c>
      <c r="M149" t="s">
        <v>308</v>
      </c>
      <c r="N149" t="s">
        <v>1874</v>
      </c>
      <c r="P149" t="s">
        <v>1875</v>
      </c>
      <c r="AE149" t="s">
        <v>145</v>
      </c>
      <c r="AH149">
        <v>232</v>
      </c>
      <c r="AI149">
        <f t="shared" si="4"/>
        <v>232</v>
      </c>
      <c r="AJ149" t="e">
        <f>AI149/#REF!</f>
        <v>#REF!</v>
      </c>
      <c r="AK149" t="e">
        <f>AI149/#REF!+AK148</f>
        <v>#REF!</v>
      </c>
      <c r="BP149" t="s">
        <v>148</v>
      </c>
      <c r="BT149" t="s">
        <v>1948</v>
      </c>
      <c r="BU149">
        <v>1315</v>
      </c>
      <c r="BV149">
        <v>169064</v>
      </c>
      <c r="CB149" t="e">
        <f t="shared" si="5"/>
        <v>#DIV/0!</v>
      </c>
    </row>
    <row r="150" spans="1:89" x14ac:dyDescent="0.25">
      <c r="A150">
        <v>8922</v>
      </c>
      <c r="B150">
        <v>2017</v>
      </c>
      <c r="C150" t="s">
        <v>1868</v>
      </c>
      <c r="D150" t="s">
        <v>2117</v>
      </c>
      <c r="E150" t="str">
        <f>IFERROR(VLOOKUP(C150,final_selection_acc_ICES_ind!$C$2:$D$155,2,FALSE),"no")</f>
        <v>no</v>
      </c>
      <c r="F150" t="str">
        <f>VLOOKUP(Tabelle2[[#This Row],[FishStock]],Tabelle3[[#All],[FishStock]:[check]],2,FALSE)</f>
        <v>y</v>
      </c>
      <c r="G150">
        <f>VLOOKUP(Tabelle2[[#This Row],[AssessmentKey]],'Export total 2018'!$A$2:$G$10000,2,FALSE)</f>
        <v>2017</v>
      </c>
      <c r="H150">
        <v>1426</v>
      </c>
      <c r="I150">
        <v>169218</v>
      </c>
      <c r="J150" t="s">
        <v>138</v>
      </c>
      <c r="K150">
        <v>2016</v>
      </c>
      <c r="L150" t="s">
        <v>1869</v>
      </c>
      <c r="M150" t="s">
        <v>439</v>
      </c>
      <c r="N150" t="s">
        <v>1157</v>
      </c>
      <c r="P150" t="s">
        <v>1870</v>
      </c>
      <c r="AA150">
        <v>1.7265622460677601</v>
      </c>
      <c r="AC150" t="s">
        <v>1551</v>
      </c>
      <c r="AD150" t="s">
        <v>1539</v>
      </c>
      <c r="AE150" t="s">
        <v>145</v>
      </c>
      <c r="AF150">
        <v>223.2</v>
      </c>
      <c r="AI150">
        <f t="shared" si="4"/>
        <v>223.2</v>
      </c>
      <c r="AJ150" t="e">
        <f>AI150/#REF!</f>
        <v>#REF!</v>
      </c>
      <c r="AK150" t="e">
        <f>AI150/#REF!+AK149</f>
        <v>#REF!</v>
      </c>
      <c r="BP150" t="s">
        <v>148</v>
      </c>
      <c r="BT150" t="s">
        <v>620</v>
      </c>
      <c r="BU150">
        <v>1488</v>
      </c>
      <c r="BV150">
        <v>169276</v>
      </c>
      <c r="CA150">
        <v>2500</v>
      </c>
      <c r="CB150">
        <f t="shared" si="5"/>
        <v>0</v>
      </c>
      <c r="CC150">
        <v>3500</v>
      </c>
      <c r="CD150">
        <v>3500</v>
      </c>
      <c r="CE150">
        <v>3.4200000000000001E-2</v>
      </c>
      <c r="CF150" t="s">
        <v>146</v>
      </c>
      <c r="CI150">
        <v>0.28999999999999998</v>
      </c>
      <c r="CJ150">
        <v>0.21</v>
      </c>
      <c r="CK150">
        <v>0.2</v>
      </c>
    </row>
    <row r="151" spans="1:89" x14ac:dyDescent="0.25">
      <c r="A151">
        <v>8828</v>
      </c>
      <c r="B151">
        <v>2017</v>
      </c>
      <c r="C151" t="s">
        <v>1806</v>
      </c>
      <c r="D151" t="s">
        <v>2117</v>
      </c>
      <c r="E151" t="str">
        <f>IFERROR(VLOOKUP(C151,final_selection_acc_ICES_ind!$C$2:$D$155,2,FALSE),"no")</f>
        <v>no</v>
      </c>
      <c r="F151" t="str">
        <f>VLOOKUP(Tabelle2[[#This Row],[FishStock]],Tabelle3[[#All],[FishStock]:[check]],2,FALSE)</f>
        <v>y</v>
      </c>
      <c r="G151">
        <f>VLOOKUP(Tabelle2[[#This Row],[AssessmentKey]],'Export total 2018'!$A$2:$G$10000,2,FALSE)</f>
        <v>2017</v>
      </c>
      <c r="H151">
        <v>1314</v>
      </c>
      <c r="I151">
        <v>169063</v>
      </c>
      <c r="J151" t="s">
        <v>138</v>
      </c>
      <c r="K151">
        <v>2016</v>
      </c>
      <c r="L151" t="s">
        <v>1807</v>
      </c>
      <c r="M151" t="s">
        <v>1808</v>
      </c>
      <c r="N151" t="s">
        <v>552</v>
      </c>
      <c r="P151" t="s">
        <v>1809</v>
      </c>
      <c r="AE151" t="s">
        <v>145</v>
      </c>
      <c r="AF151">
        <v>205</v>
      </c>
      <c r="AI151">
        <f t="shared" si="4"/>
        <v>205</v>
      </c>
      <c r="AJ151" t="e">
        <f>AI151/#REF!</f>
        <v>#REF!</v>
      </c>
      <c r="AK151" t="e">
        <f>AI151/#REF!+AK150</f>
        <v>#REF!</v>
      </c>
      <c r="BP151" t="s">
        <v>148</v>
      </c>
      <c r="BT151" t="s">
        <v>1952</v>
      </c>
      <c r="BU151">
        <v>1397</v>
      </c>
      <c r="BV151">
        <v>169182</v>
      </c>
      <c r="CB151" t="e">
        <f t="shared" si="5"/>
        <v>#DIV/0!</v>
      </c>
    </row>
    <row r="152" spans="1:89" x14ac:dyDescent="0.25">
      <c r="A152">
        <v>8981</v>
      </c>
      <c r="B152">
        <v>2017</v>
      </c>
      <c r="C152" t="s">
        <v>472</v>
      </c>
      <c r="D152" t="s">
        <v>2117</v>
      </c>
      <c r="E152" t="str">
        <f>IFERROR(VLOOKUP(C152,final_selection_acc_ICES_ind!$C$2:$D$155,2,FALSE),"no")</f>
        <v>no</v>
      </c>
      <c r="F152" t="str">
        <f>VLOOKUP(Tabelle2[[#This Row],[FishStock]],Tabelle3[[#All],[FishStock]:[check]],2,FALSE)</f>
        <v>y</v>
      </c>
      <c r="G152">
        <f>VLOOKUP(Tabelle2[[#This Row],[AssessmentKey]],'Export total 2018'!$A$2:$G$10000,2,FALSE)</f>
        <v>2017</v>
      </c>
      <c r="H152">
        <v>1520</v>
      </c>
      <c r="I152">
        <v>169294</v>
      </c>
      <c r="J152" t="s">
        <v>138</v>
      </c>
      <c r="K152">
        <v>2016</v>
      </c>
      <c r="L152" t="s">
        <v>473</v>
      </c>
      <c r="M152" t="s">
        <v>466</v>
      </c>
      <c r="N152" t="s">
        <v>406</v>
      </c>
      <c r="P152" t="s">
        <v>1923</v>
      </c>
      <c r="AA152">
        <v>0.66100352311085597</v>
      </c>
      <c r="AC152" t="s">
        <v>1551</v>
      </c>
      <c r="AD152" t="s">
        <v>1552</v>
      </c>
      <c r="AE152" t="s">
        <v>145</v>
      </c>
      <c r="AF152">
        <v>188</v>
      </c>
      <c r="AH152">
        <v>204</v>
      </c>
      <c r="AI152">
        <f t="shared" si="4"/>
        <v>204</v>
      </c>
      <c r="AJ152" t="e">
        <f>AI152/#REF!</f>
        <v>#REF!</v>
      </c>
      <c r="AK152" t="e">
        <f>AI152/#REF!+AK151</f>
        <v>#REF!</v>
      </c>
      <c r="AL152">
        <v>16.3</v>
      </c>
      <c r="BP152" t="s">
        <v>148</v>
      </c>
      <c r="BT152" t="s">
        <v>1793</v>
      </c>
      <c r="BU152">
        <v>1510</v>
      </c>
      <c r="BV152">
        <v>169305</v>
      </c>
      <c r="CA152">
        <v>10000</v>
      </c>
      <c r="CB152">
        <f t="shared" si="5"/>
        <v>0</v>
      </c>
      <c r="CC152">
        <v>16300</v>
      </c>
      <c r="CD152">
        <v>16300</v>
      </c>
      <c r="CE152">
        <v>0.56715020000000005</v>
      </c>
      <c r="CF152" t="s">
        <v>146</v>
      </c>
      <c r="CI152">
        <v>0.371</v>
      </c>
      <c r="CJ152">
        <v>0.22500000000000001</v>
      </c>
      <c r="CK152">
        <v>0.219</v>
      </c>
    </row>
    <row r="153" spans="1:89" x14ac:dyDescent="0.25">
      <c r="A153">
        <v>8704</v>
      </c>
      <c r="B153">
        <v>2017</v>
      </c>
      <c r="C153" t="s">
        <v>1891</v>
      </c>
      <c r="D153" t="s">
        <v>2117</v>
      </c>
      <c r="E153" t="str">
        <f>IFERROR(VLOOKUP(C153,final_selection_acc_ICES_ind!$C$2:$D$155,2,FALSE),"no")</f>
        <v>no</v>
      </c>
      <c r="F153" t="str">
        <f>VLOOKUP(Tabelle2[[#This Row],[FishStock]],Tabelle3[[#All],[FishStock]:[check]],2,FALSE)</f>
        <v>y</v>
      </c>
      <c r="G153">
        <f>VLOOKUP(Tabelle2[[#This Row],[AssessmentKey]],'Export total 2018'!$A$2:$G$10000,2,FALSE)</f>
        <v>2017</v>
      </c>
      <c r="H153">
        <v>1399</v>
      </c>
      <c r="I153">
        <v>169184</v>
      </c>
      <c r="J153" t="s">
        <v>138</v>
      </c>
      <c r="K153">
        <v>2016</v>
      </c>
      <c r="L153" t="s">
        <v>1892</v>
      </c>
      <c r="M153" t="s">
        <v>1112</v>
      </c>
      <c r="N153" t="s">
        <v>332</v>
      </c>
      <c r="P153" t="s">
        <v>1893</v>
      </c>
      <c r="AE153" t="s">
        <v>145</v>
      </c>
      <c r="AF153">
        <v>173</v>
      </c>
      <c r="AI153">
        <f t="shared" si="4"/>
        <v>173</v>
      </c>
      <c r="AJ153" t="e">
        <f>AI153/#REF!</f>
        <v>#REF!</v>
      </c>
      <c r="AK153" t="e">
        <f>AI153/#REF!+AK152</f>
        <v>#REF!</v>
      </c>
      <c r="BP153" t="s">
        <v>148</v>
      </c>
      <c r="BT153" t="s">
        <v>1958</v>
      </c>
      <c r="BU153">
        <v>1533</v>
      </c>
      <c r="BV153">
        <v>169212</v>
      </c>
      <c r="CB153" t="e">
        <f t="shared" si="5"/>
        <v>#DIV/0!</v>
      </c>
    </row>
    <row r="154" spans="1:89" x14ac:dyDescent="0.25">
      <c r="A154">
        <v>8406</v>
      </c>
      <c r="B154">
        <v>2017</v>
      </c>
      <c r="C154" t="s">
        <v>1919</v>
      </c>
      <c r="D154" t="s">
        <v>2117</v>
      </c>
      <c r="E154" t="str">
        <f>IFERROR(VLOOKUP(C154,final_selection_acc_ICES_ind!$C$2:$D$155,2,FALSE),"no")</f>
        <v>no</v>
      </c>
      <c r="F154" t="str">
        <f>VLOOKUP(Tabelle2[[#This Row],[FishStock]],Tabelle3[[#All],[FishStock]:[check]],2,FALSE)</f>
        <v>y</v>
      </c>
      <c r="G154">
        <f>VLOOKUP(Tabelle2[[#This Row],[AssessmentKey]],'Export total 2018'!$A$2:$G$10000,2,FALSE)</f>
        <v>2017</v>
      </c>
      <c r="H154">
        <v>1528</v>
      </c>
      <c r="I154">
        <v>169099</v>
      </c>
      <c r="J154" t="s">
        <v>138</v>
      </c>
      <c r="K154">
        <v>2016</v>
      </c>
      <c r="L154" t="s">
        <v>1920</v>
      </c>
      <c r="M154" t="s">
        <v>772</v>
      </c>
      <c r="N154" t="s">
        <v>780</v>
      </c>
      <c r="P154" t="s">
        <v>1921</v>
      </c>
      <c r="AA154">
        <v>1.1825485421497599</v>
      </c>
      <c r="AC154" t="s">
        <v>1643</v>
      </c>
      <c r="AD154" t="s">
        <v>1922</v>
      </c>
      <c r="AE154" t="s">
        <v>145</v>
      </c>
      <c r="AF154">
        <v>172.83070000000001</v>
      </c>
      <c r="AI154">
        <f t="shared" si="4"/>
        <v>172.83070000000001</v>
      </c>
      <c r="AJ154" t="e">
        <f>AI154/#REF!</f>
        <v>#REF!</v>
      </c>
      <c r="AK154" t="e">
        <f>AI154/#REF!+AK153</f>
        <v>#REF!</v>
      </c>
      <c r="BP154" t="s">
        <v>148</v>
      </c>
      <c r="BT154" t="s">
        <v>1970</v>
      </c>
      <c r="BU154">
        <v>1537</v>
      </c>
      <c r="BV154">
        <v>169261</v>
      </c>
      <c r="CB154" t="e">
        <f t="shared" si="5"/>
        <v>#DIV/0!</v>
      </c>
    </row>
    <row r="155" spans="1:89" x14ac:dyDescent="0.25">
      <c r="A155">
        <v>8921</v>
      </c>
      <c r="B155">
        <v>2017</v>
      </c>
      <c r="C155" t="s">
        <v>1925</v>
      </c>
      <c r="D155" t="s">
        <v>2117</v>
      </c>
      <c r="E155" t="str">
        <f>IFERROR(VLOOKUP(C155,final_selection_acc_ICES_ind!$C$2:$D$155,2,FALSE),"no")</f>
        <v>no</v>
      </c>
      <c r="F155" t="str">
        <f>VLOOKUP(Tabelle2[[#This Row],[FishStock]],Tabelle3[[#All],[FishStock]:[check]],2,FALSE)</f>
        <v>y</v>
      </c>
      <c r="G155">
        <f>VLOOKUP(Tabelle2[[#This Row],[AssessmentKey]],'Export total 2018'!$A$2:$G$10000,2,FALSE)</f>
        <v>2017</v>
      </c>
      <c r="H155">
        <v>1544</v>
      </c>
      <c r="I155">
        <v>169223</v>
      </c>
      <c r="J155" t="s">
        <v>138</v>
      </c>
      <c r="K155">
        <v>2016</v>
      </c>
      <c r="L155" t="s">
        <v>1926</v>
      </c>
      <c r="M155" t="s">
        <v>970</v>
      </c>
      <c r="N155" t="s">
        <v>1168</v>
      </c>
      <c r="P155" t="s">
        <v>1927</v>
      </c>
      <c r="AA155">
        <v>1.10248079964456</v>
      </c>
      <c r="AC155" t="s">
        <v>1551</v>
      </c>
      <c r="AD155" t="s">
        <v>1539</v>
      </c>
      <c r="AE155" t="s">
        <v>145</v>
      </c>
      <c r="AF155">
        <v>169.7</v>
      </c>
      <c r="AI155">
        <f t="shared" si="4"/>
        <v>169.7</v>
      </c>
      <c r="AJ155" t="e">
        <f>AI155/#REF!</f>
        <v>#REF!</v>
      </c>
      <c r="AK155" t="e">
        <f>AI155/#REF!+AK154</f>
        <v>#REF!</v>
      </c>
      <c r="BP155" t="s">
        <v>148</v>
      </c>
      <c r="BT155" t="s">
        <v>1962</v>
      </c>
      <c r="BU155">
        <v>1517</v>
      </c>
      <c r="BV155">
        <v>169072</v>
      </c>
      <c r="CB155" t="e">
        <f t="shared" si="5"/>
        <v>#DIV/0!</v>
      </c>
    </row>
    <row r="156" spans="1:89" x14ac:dyDescent="0.25">
      <c r="A156">
        <v>9064</v>
      </c>
      <c r="B156">
        <v>2017</v>
      </c>
      <c r="C156" t="s">
        <v>1784</v>
      </c>
      <c r="D156" t="s">
        <v>2117</v>
      </c>
      <c r="E156" t="str">
        <f>IFERROR(VLOOKUP(C156,final_selection_acc_ICES_ind!$C$2:$D$155,2,FALSE),"no")</f>
        <v>no</v>
      </c>
      <c r="F156" t="str">
        <f>VLOOKUP(Tabelle2[[#This Row],[FishStock]],Tabelle3[[#All],[FishStock]:[check]],2,FALSE)</f>
        <v>y</v>
      </c>
      <c r="G156">
        <f>VLOOKUP(Tabelle2[[#This Row],[AssessmentKey]],'Export total 2018'!$A$2:$G$10000,2,FALSE)</f>
        <v>2017</v>
      </c>
      <c r="H156">
        <v>1532</v>
      </c>
      <c r="I156">
        <v>169260</v>
      </c>
      <c r="J156" t="s">
        <v>138</v>
      </c>
      <c r="K156">
        <v>2016</v>
      </c>
      <c r="L156" t="s">
        <v>1785</v>
      </c>
      <c r="M156" t="s">
        <v>1112</v>
      </c>
      <c r="N156" t="s">
        <v>1786</v>
      </c>
      <c r="P156" t="s">
        <v>1787</v>
      </c>
      <c r="T156" t="s">
        <v>1537</v>
      </c>
      <c r="U156" t="s">
        <v>1538</v>
      </c>
      <c r="AA156">
        <v>2.34741777342595</v>
      </c>
      <c r="AC156" t="s">
        <v>1551</v>
      </c>
      <c r="AD156" t="s">
        <v>1539</v>
      </c>
      <c r="AE156" t="s">
        <v>145</v>
      </c>
      <c r="AF156">
        <v>166.93208000000001</v>
      </c>
      <c r="AH156">
        <v>169.10617146036901</v>
      </c>
      <c r="AI156">
        <f t="shared" si="4"/>
        <v>169.10617146036901</v>
      </c>
      <c r="AJ156" t="e">
        <f>AI156/#REF!</f>
        <v>#REF!</v>
      </c>
      <c r="AK156" t="e">
        <f>AI156/#REF!+AK155</f>
        <v>#REF!</v>
      </c>
      <c r="AL156">
        <v>2.17409146036873</v>
      </c>
      <c r="AS156" t="s">
        <v>1598</v>
      </c>
      <c r="AT156" t="s">
        <v>1537</v>
      </c>
      <c r="BP156" t="s">
        <v>148</v>
      </c>
      <c r="BT156" t="s">
        <v>1944</v>
      </c>
      <c r="BU156">
        <v>1557</v>
      </c>
      <c r="BV156">
        <v>169060</v>
      </c>
      <c r="CB156" t="e">
        <f t="shared" si="5"/>
        <v>#DIV/0!</v>
      </c>
    </row>
    <row r="157" spans="1:89" x14ac:dyDescent="0.25">
      <c r="A157">
        <v>9056</v>
      </c>
      <c r="B157">
        <v>2017</v>
      </c>
      <c r="C157" t="s">
        <v>1915</v>
      </c>
      <c r="D157" t="s">
        <v>2117</v>
      </c>
      <c r="E157" t="str">
        <f>IFERROR(VLOOKUP(C157,final_selection_acc_ICES_ind!$C$2:$D$155,2,FALSE),"no")</f>
        <v>no</v>
      </c>
      <c r="F157" t="str">
        <f>VLOOKUP(Tabelle2[[#This Row],[FishStock]],Tabelle3[[#All],[FishStock]:[check]],2,FALSE)</f>
        <v>y</v>
      </c>
      <c r="G157">
        <f>VLOOKUP(Tabelle2[[#This Row],[AssessmentKey]],'Export total 2018'!$A$2:$G$10000,2,FALSE)</f>
        <v>2017</v>
      </c>
      <c r="H157">
        <v>1542</v>
      </c>
      <c r="I157">
        <v>169213</v>
      </c>
      <c r="J157" t="s">
        <v>138</v>
      </c>
      <c r="K157">
        <v>2016</v>
      </c>
      <c r="L157" t="s">
        <v>1916</v>
      </c>
      <c r="M157" t="s">
        <v>1917</v>
      </c>
      <c r="N157" t="s">
        <v>1100</v>
      </c>
      <c r="P157" t="s">
        <v>1918</v>
      </c>
      <c r="AA157">
        <v>1.0005026613852801</v>
      </c>
      <c r="AC157" t="s">
        <v>1551</v>
      </c>
      <c r="AD157" t="s">
        <v>1552</v>
      </c>
      <c r="AE157" t="s">
        <v>145</v>
      </c>
      <c r="AF157">
        <v>147.19999999999999</v>
      </c>
      <c r="AI157">
        <f t="shared" si="4"/>
        <v>147.19999999999999</v>
      </c>
      <c r="AJ157" t="e">
        <f>AI157/#REF!</f>
        <v>#REF!</v>
      </c>
      <c r="AK157" t="e">
        <f>AI157/#REF!+AK156</f>
        <v>#REF!</v>
      </c>
      <c r="BP157" t="s">
        <v>148</v>
      </c>
      <c r="BT157" t="s">
        <v>1966</v>
      </c>
      <c r="BU157">
        <v>1503</v>
      </c>
      <c r="BV157">
        <v>169298</v>
      </c>
      <c r="CB157" t="e">
        <f t="shared" si="5"/>
        <v>#DIV/0!</v>
      </c>
    </row>
    <row r="158" spans="1:89" x14ac:dyDescent="0.25">
      <c r="A158">
        <v>8902</v>
      </c>
      <c r="B158">
        <v>2017</v>
      </c>
      <c r="C158" t="s">
        <v>958</v>
      </c>
      <c r="D158" t="s">
        <v>2117</v>
      </c>
      <c r="E158" t="str">
        <f>IFERROR(VLOOKUP(C158,final_selection_acc_ICES_ind!$C$2:$D$155,2,FALSE),"no")</f>
        <v>x</v>
      </c>
      <c r="F158" t="str">
        <f>VLOOKUP(Tabelle2[[#This Row],[FishStock]],Tabelle3[[#All],[FishStock]:[check]],2,FALSE)</f>
        <v>y</v>
      </c>
      <c r="G158">
        <f>VLOOKUP(Tabelle2[[#This Row],[AssessmentKey]],'Export total 2018'!$A$2:$G$10000,2,FALSE)</f>
        <v>2017</v>
      </c>
      <c r="H158">
        <v>1330</v>
      </c>
      <c r="I158">
        <v>169085</v>
      </c>
      <c r="J158" t="s">
        <v>138</v>
      </c>
      <c r="K158">
        <v>2016</v>
      </c>
      <c r="L158" t="s">
        <v>959</v>
      </c>
      <c r="M158" t="s">
        <v>622</v>
      </c>
      <c r="N158" t="s">
        <v>324</v>
      </c>
      <c r="P158" t="s">
        <v>1820</v>
      </c>
      <c r="Q158">
        <v>23.43289</v>
      </c>
      <c r="R158">
        <v>49.394889999999997</v>
      </c>
      <c r="S158">
        <v>75.356890000000007</v>
      </c>
      <c r="T158" t="s">
        <v>1749</v>
      </c>
      <c r="U158" t="s">
        <v>13</v>
      </c>
      <c r="W158">
        <v>8645.1967870000008</v>
      </c>
      <c r="Z158">
        <v>5576.0150000000003</v>
      </c>
      <c r="AA158">
        <v>7173.1149999999998</v>
      </c>
      <c r="AB158">
        <v>8770.2150000000001</v>
      </c>
      <c r="AC158" t="s">
        <v>144</v>
      </c>
      <c r="AD158" t="s">
        <v>145</v>
      </c>
      <c r="AE158" t="s">
        <v>145</v>
      </c>
      <c r="AF158">
        <v>83</v>
      </c>
      <c r="AH158">
        <v>142.22999999999999</v>
      </c>
      <c r="AI158">
        <f t="shared" si="4"/>
        <v>142.22999999999999</v>
      </c>
      <c r="AJ158" t="e">
        <f>AI158/#REF!</f>
        <v>#REF!</v>
      </c>
      <c r="AK158" t="e">
        <f>AI158/#REF!+AK157</f>
        <v>#REF!</v>
      </c>
      <c r="AL158">
        <v>59.23</v>
      </c>
      <c r="AP158">
        <v>2.2183029999999999E-2</v>
      </c>
      <c r="AQ158">
        <v>2.8287530000000002E-2</v>
      </c>
      <c r="AR158">
        <v>3.4392029999999997E-2</v>
      </c>
      <c r="AS158" t="s">
        <v>146</v>
      </c>
      <c r="AT158" t="s">
        <v>1499</v>
      </c>
      <c r="AY158">
        <v>0.61399999999999999</v>
      </c>
      <c r="AZ158">
        <v>0.442</v>
      </c>
      <c r="BA158">
        <v>6000</v>
      </c>
      <c r="BB158">
        <v>8616</v>
      </c>
      <c r="BC158">
        <v>0.309</v>
      </c>
      <c r="BD158">
        <v>8616</v>
      </c>
      <c r="BG158">
        <v>0</v>
      </c>
      <c r="BI158" s="1">
        <v>43192</v>
      </c>
      <c r="BP158" t="s">
        <v>148</v>
      </c>
      <c r="BT158" t="s">
        <v>1515</v>
      </c>
      <c r="BU158">
        <v>1319</v>
      </c>
      <c r="BV158">
        <v>169073</v>
      </c>
      <c r="CA158">
        <v>200000</v>
      </c>
      <c r="CB158" t="e">
        <f t="shared" si="5"/>
        <v>#DIV/0!</v>
      </c>
    </row>
    <row r="159" spans="1:89" x14ac:dyDescent="0.25">
      <c r="A159">
        <v>9116</v>
      </c>
      <c r="B159">
        <v>2017</v>
      </c>
      <c r="C159" t="s">
        <v>1932</v>
      </c>
      <c r="D159" t="s">
        <v>2117</v>
      </c>
      <c r="E159" t="str">
        <f>IFERROR(VLOOKUP(C159,final_selection_acc_ICES_ind!$C$2:$D$155,2,FALSE),"no")</f>
        <v>no</v>
      </c>
      <c r="F159" t="str">
        <f>VLOOKUP(Tabelle2[[#This Row],[FishStock]],Tabelle3[[#All],[FishStock]:[check]],2,FALSE)</f>
        <v>y</v>
      </c>
      <c r="G159">
        <f>VLOOKUP(Tabelle2[[#This Row],[AssessmentKey]],'Export total 2018'!$A$2:$G$10000,2,FALSE)</f>
        <v>2017</v>
      </c>
      <c r="H159">
        <v>1412</v>
      </c>
      <c r="I159">
        <v>169197</v>
      </c>
      <c r="J159" t="s">
        <v>138</v>
      </c>
      <c r="K159">
        <v>2016</v>
      </c>
      <c r="L159" t="s">
        <v>1933</v>
      </c>
      <c r="M159" t="s">
        <v>1934</v>
      </c>
      <c r="N159" t="s">
        <v>1113</v>
      </c>
      <c r="P159" t="s">
        <v>1935</v>
      </c>
      <c r="AA159">
        <v>6.0417180530000003</v>
      </c>
      <c r="AC159" t="s">
        <v>973</v>
      </c>
      <c r="AD159" t="s">
        <v>1539</v>
      </c>
      <c r="AE159" t="s">
        <v>145</v>
      </c>
      <c r="AF159">
        <v>127.261</v>
      </c>
      <c r="AI159">
        <f t="shared" si="4"/>
        <v>127.261</v>
      </c>
      <c r="AJ159" t="e">
        <f>AI159/#REF!</f>
        <v>#REF!</v>
      </c>
      <c r="AK159" t="e">
        <f>AI159/#REF!+AK158</f>
        <v>#REF!</v>
      </c>
      <c r="BP159" t="s">
        <v>148</v>
      </c>
      <c r="BT159" t="s">
        <v>1973</v>
      </c>
      <c r="BU159">
        <v>1446</v>
      </c>
      <c r="BV159">
        <v>169250</v>
      </c>
      <c r="CB159" t="e">
        <f t="shared" si="5"/>
        <v>#DIV/0!</v>
      </c>
    </row>
    <row r="160" spans="1:89" x14ac:dyDescent="0.25">
      <c r="A160">
        <v>9231</v>
      </c>
      <c r="B160">
        <v>2017</v>
      </c>
      <c r="C160" t="s">
        <v>1340</v>
      </c>
      <c r="D160" t="s">
        <v>2117</v>
      </c>
      <c r="E160" t="str">
        <f>IFERROR(VLOOKUP(C160,final_selection_acc_ICES_ind!$C$2:$D$155,2,FALSE),"no")</f>
        <v>no</v>
      </c>
      <c r="F160" t="str">
        <f>VLOOKUP(Tabelle2[[#This Row],[FishStock]],Tabelle3[[#All],[FishStock]:[check]],2,FALSE)</f>
        <v>y</v>
      </c>
      <c r="G160">
        <f>VLOOKUP(Tabelle2[[#This Row],[AssessmentKey]],'Export total 2018'!$A$2:$G$10000,2,FALSE)</f>
        <v>2017</v>
      </c>
      <c r="H160">
        <v>1455</v>
      </c>
      <c r="I160">
        <v>169160</v>
      </c>
      <c r="J160" t="s">
        <v>138</v>
      </c>
      <c r="K160">
        <v>2016</v>
      </c>
      <c r="L160" t="s">
        <v>1341</v>
      </c>
      <c r="M160" t="s">
        <v>698</v>
      </c>
      <c r="N160" t="s">
        <v>699</v>
      </c>
      <c r="P160" t="s">
        <v>1928</v>
      </c>
      <c r="Z160">
        <v>199</v>
      </c>
      <c r="AA160">
        <v>233</v>
      </c>
      <c r="AB160">
        <v>267</v>
      </c>
      <c r="AC160" t="s">
        <v>1929</v>
      </c>
      <c r="AD160" t="s">
        <v>1667</v>
      </c>
      <c r="AE160" t="s">
        <v>145</v>
      </c>
      <c r="AF160">
        <v>123.721</v>
      </c>
      <c r="AI160">
        <f t="shared" si="4"/>
        <v>123.721</v>
      </c>
      <c r="AJ160" t="e">
        <f>AI160/#REF!</f>
        <v>#REF!</v>
      </c>
      <c r="AK160" t="e">
        <f>AI160/#REF!+AK159</f>
        <v>#REF!</v>
      </c>
      <c r="AQ160">
        <v>2.2999999999999998</v>
      </c>
      <c r="AS160" t="s">
        <v>1707</v>
      </c>
      <c r="AT160" t="s">
        <v>1673</v>
      </c>
      <c r="BP160" t="s">
        <v>148</v>
      </c>
      <c r="BT160" t="s">
        <v>1976</v>
      </c>
      <c r="BU160">
        <v>1448</v>
      </c>
      <c r="BV160">
        <v>169252</v>
      </c>
      <c r="CB160" t="e">
        <f t="shared" si="5"/>
        <v>#DIV/0!</v>
      </c>
    </row>
    <row r="161" spans="1:89" x14ac:dyDescent="0.25">
      <c r="A161">
        <v>8200</v>
      </c>
      <c r="B161">
        <v>2017</v>
      </c>
      <c r="C161" t="s">
        <v>1912</v>
      </c>
      <c r="D161" t="s">
        <v>2117</v>
      </c>
      <c r="E161" t="str">
        <f>IFERROR(VLOOKUP(C161,final_selection_acc_ICES_ind!$C$2:$D$155,2,FALSE),"no")</f>
        <v>no</v>
      </c>
      <c r="F161" t="str">
        <f>VLOOKUP(Tabelle2[[#This Row],[FishStock]],Tabelle3[[#All],[FishStock]:[check]],2,FALSE)</f>
        <v>y</v>
      </c>
      <c r="G161">
        <f>VLOOKUP(Tabelle2[[#This Row],[AssessmentKey]],'Export total 2018'!$A$2:$G$10000,2,FALSE)</f>
        <v>2017</v>
      </c>
      <c r="H161">
        <v>1447</v>
      </c>
      <c r="I161">
        <v>169251</v>
      </c>
      <c r="J161" t="s">
        <v>138</v>
      </c>
      <c r="K161">
        <v>2016</v>
      </c>
      <c r="L161" t="s">
        <v>1913</v>
      </c>
      <c r="M161" t="s">
        <v>466</v>
      </c>
      <c r="N161" t="s">
        <v>141</v>
      </c>
      <c r="P161" t="s">
        <v>1914</v>
      </c>
      <c r="AE161" t="s">
        <v>261</v>
      </c>
      <c r="AF161">
        <v>123</v>
      </c>
      <c r="AH161">
        <v>123</v>
      </c>
      <c r="AI161">
        <f t="shared" si="4"/>
        <v>123</v>
      </c>
      <c r="AJ161" t="e">
        <f>AI161/#REF!</f>
        <v>#REF!</v>
      </c>
      <c r="AK161" t="e">
        <f>AI161/#REF!+AK160</f>
        <v>#REF!</v>
      </c>
      <c r="BP161" t="s">
        <v>148</v>
      </c>
      <c r="BT161" t="s">
        <v>193</v>
      </c>
      <c r="BU161">
        <v>1445</v>
      </c>
      <c r="BV161">
        <v>169249</v>
      </c>
      <c r="CA161">
        <v>48000</v>
      </c>
      <c r="CB161" t="e">
        <f t="shared" si="5"/>
        <v>#DIV/0!</v>
      </c>
      <c r="CC161">
        <v>102000</v>
      </c>
      <c r="CE161">
        <v>2.4E-2</v>
      </c>
      <c r="CF161" t="s">
        <v>146</v>
      </c>
      <c r="CG161">
        <v>2.4E-2</v>
      </c>
    </row>
    <row r="162" spans="1:89" x14ac:dyDescent="0.25">
      <c r="A162">
        <v>9224</v>
      </c>
      <c r="B162">
        <v>2017</v>
      </c>
      <c r="C162" t="s">
        <v>1865</v>
      </c>
      <c r="D162" t="s">
        <v>2117</v>
      </c>
      <c r="E162" t="str">
        <f>IFERROR(VLOOKUP(C162,final_selection_acc_ICES_ind!$C$2:$D$155,2,FALSE),"no")</f>
        <v>no</v>
      </c>
      <c r="F162" t="str">
        <f>VLOOKUP(Tabelle2[[#This Row],[FishStock]],Tabelle3[[#All],[FishStock]:[check]],2,FALSE)</f>
        <v>y</v>
      </c>
      <c r="G162">
        <f>VLOOKUP(Tabelle2[[#This Row],[AssessmentKey]],'Export total 2018'!$A$2:$G$10000,2,FALSE)</f>
        <v>2017</v>
      </c>
      <c r="H162">
        <v>1358</v>
      </c>
      <c r="I162">
        <v>169173</v>
      </c>
      <c r="J162" t="s">
        <v>138</v>
      </c>
      <c r="K162">
        <v>2016</v>
      </c>
      <c r="L162" t="s">
        <v>1866</v>
      </c>
      <c r="M162">
        <v>27.7</v>
      </c>
      <c r="N162" t="s">
        <v>699</v>
      </c>
      <c r="P162" t="s">
        <v>1867</v>
      </c>
      <c r="AC162" t="s">
        <v>1666</v>
      </c>
      <c r="AD162" t="s">
        <v>1667</v>
      </c>
      <c r="AE162" t="s">
        <v>145</v>
      </c>
      <c r="AF162">
        <v>118.98363999999999</v>
      </c>
      <c r="AI162">
        <f t="shared" si="4"/>
        <v>118.98363999999999</v>
      </c>
      <c r="AJ162" t="e">
        <f>AI162/#REF!</f>
        <v>#REF!</v>
      </c>
      <c r="AK162" t="e">
        <f>AI162/#REF!+AK161</f>
        <v>#REF!</v>
      </c>
      <c r="AS162" t="s">
        <v>1523</v>
      </c>
      <c r="AT162" t="s">
        <v>1673</v>
      </c>
      <c r="BP162" t="s">
        <v>148</v>
      </c>
      <c r="BT162" t="s">
        <v>171</v>
      </c>
      <c r="BU162">
        <v>1443</v>
      </c>
      <c r="BV162">
        <v>169247</v>
      </c>
      <c r="CA162">
        <v>56000</v>
      </c>
      <c r="CB162" t="e">
        <f t="shared" si="5"/>
        <v>#DIV/0!</v>
      </c>
      <c r="CC162">
        <v>84000</v>
      </c>
      <c r="CE162">
        <v>0.159</v>
      </c>
      <c r="CF162" t="s">
        <v>146</v>
      </c>
    </row>
    <row r="163" spans="1:89" x14ac:dyDescent="0.25">
      <c r="A163">
        <v>8794</v>
      </c>
      <c r="B163">
        <v>2017</v>
      </c>
      <c r="C163" t="s">
        <v>1955</v>
      </c>
      <c r="D163" t="s">
        <v>2117</v>
      </c>
      <c r="E163" t="str">
        <f>IFERROR(VLOOKUP(C163,final_selection_acc_ICES_ind!$C$2:$D$155,2,FALSE),"no")</f>
        <v>no</v>
      </c>
      <c r="F163" t="str">
        <f>VLOOKUP(Tabelle2[[#This Row],[FishStock]],Tabelle3[[#All],[FishStock]:[check]],2,FALSE)</f>
        <v>y</v>
      </c>
      <c r="G163">
        <f>VLOOKUP(Tabelle2[[#This Row],[AssessmentKey]],'Export total 2018'!$A$2:$G$10000,2,FALSE)</f>
        <v>2017</v>
      </c>
      <c r="H163">
        <v>1332</v>
      </c>
      <c r="I163">
        <v>169087</v>
      </c>
      <c r="J163" t="s">
        <v>138</v>
      </c>
      <c r="K163">
        <v>2016</v>
      </c>
      <c r="L163" t="s">
        <v>1956</v>
      </c>
      <c r="M163" t="s">
        <v>520</v>
      </c>
      <c r="N163" t="s">
        <v>324</v>
      </c>
      <c r="P163" t="s">
        <v>1957</v>
      </c>
      <c r="AE163" t="s">
        <v>145</v>
      </c>
      <c r="AF163">
        <v>62</v>
      </c>
      <c r="AI163">
        <f t="shared" si="4"/>
        <v>62</v>
      </c>
      <c r="AJ163" t="e">
        <f>AI163/#REF!</f>
        <v>#REF!</v>
      </c>
      <c r="AK163" t="e">
        <f>AI163/#REF!+AK162</f>
        <v>#REF!</v>
      </c>
      <c r="BP163" t="s">
        <v>148</v>
      </c>
      <c r="BT163" t="s">
        <v>213</v>
      </c>
      <c r="BU163">
        <v>1444</v>
      </c>
      <c r="BV163">
        <v>169248</v>
      </c>
      <c r="CA163">
        <v>80000</v>
      </c>
      <c r="CB163" t="e">
        <f t="shared" si="5"/>
        <v>#DIV/0!</v>
      </c>
      <c r="CC163">
        <v>129000</v>
      </c>
      <c r="CE163">
        <v>0.157</v>
      </c>
      <c r="CF163" t="s">
        <v>146</v>
      </c>
    </row>
    <row r="164" spans="1:89" x14ac:dyDescent="0.25">
      <c r="A164">
        <v>8539</v>
      </c>
      <c r="B164">
        <v>2017</v>
      </c>
      <c r="C164" t="s">
        <v>1936</v>
      </c>
      <c r="D164" t="s">
        <v>2117</v>
      </c>
      <c r="E164" t="str">
        <f>IFERROR(VLOOKUP(C164,final_selection_acc_ICES_ind!$C$2:$D$155,2,FALSE),"no")</f>
        <v>no</v>
      </c>
      <c r="F164" t="str">
        <f>VLOOKUP(Tabelle2[[#This Row],[FishStock]],Tabelle3[[#All],[FishStock]:[check]],2,FALSE)</f>
        <v>y</v>
      </c>
      <c r="G164">
        <f>VLOOKUP(Tabelle2[[#This Row],[AssessmentKey]],'Export total 2018'!$A$2:$G$10000,2,FALSE)</f>
        <v>2017</v>
      </c>
      <c r="H164">
        <v>1434</v>
      </c>
      <c r="I164">
        <v>169236</v>
      </c>
      <c r="J164" t="s">
        <v>138</v>
      </c>
      <c r="K164">
        <v>2016</v>
      </c>
      <c r="L164" t="s">
        <v>1937</v>
      </c>
      <c r="M164" t="s">
        <v>1938</v>
      </c>
      <c r="N164" t="s">
        <v>384</v>
      </c>
      <c r="P164" t="s">
        <v>1939</v>
      </c>
      <c r="AD164" t="s">
        <v>1539</v>
      </c>
      <c r="AE164" t="s">
        <v>145</v>
      </c>
      <c r="AF164">
        <v>58</v>
      </c>
      <c r="AI164">
        <f t="shared" si="4"/>
        <v>58</v>
      </c>
      <c r="AJ164" t="e">
        <f>AI164/#REF!</f>
        <v>#REF!</v>
      </c>
      <c r="AK164" t="e">
        <f>AI164/#REF!+AK163</f>
        <v>#REF!</v>
      </c>
      <c r="BP164" t="s">
        <v>148</v>
      </c>
      <c r="BT164" t="s">
        <v>1872</v>
      </c>
      <c r="BU164">
        <v>1498</v>
      </c>
      <c r="BV164">
        <v>169291</v>
      </c>
      <c r="CB164" t="e">
        <f t="shared" si="5"/>
        <v>#DIV/0!</v>
      </c>
    </row>
    <row r="165" spans="1:89" x14ac:dyDescent="0.25">
      <c r="A165">
        <v>8869</v>
      </c>
      <c r="B165">
        <v>2017</v>
      </c>
      <c r="C165" t="s">
        <v>1940</v>
      </c>
      <c r="D165" t="s">
        <v>2117</v>
      </c>
      <c r="E165" t="str">
        <f>IFERROR(VLOOKUP(C165,final_selection_acc_ICES_ind!$C$2:$D$155,2,FALSE),"no")</f>
        <v>no</v>
      </c>
      <c r="F165" t="str">
        <f>VLOOKUP(Tabelle2[[#This Row],[FishStock]],Tabelle3[[#All],[FishStock]:[check]],2,FALSE)</f>
        <v>y</v>
      </c>
      <c r="G165">
        <f>VLOOKUP(Tabelle2[[#This Row],[AssessmentKey]],'Export total 2018'!$A$2:$G$10000,2,FALSE)</f>
        <v>2017</v>
      </c>
      <c r="H165">
        <v>1481</v>
      </c>
      <c r="I165">
        <v>169269</v>
      </c>
      <c r="J165" t="s">
        <v>138</v>
      </c>
      <c r="K165">
        <v>2016</v>
      </c>
      <c r="L165" t="s">
        <v>1941</v>
      </c>
      <c r="M165" t="s">
        <v>1942</v>
      </c>
      <c r="N165" t="s">
        <v>275</v>
      </c>
      <c r="P165" t="s">
        <v>1943</v>
      </c>
      <c r="AE165" t="s">
        <v>145</v>
      </c>
      <c r="AF165">
        <v>43.002099999999999</v>
      </c>
      <c r="AI165">
        <f t="shared" si="4"/>
        <v>43.002099999999999</v>
      </c>
      <c r="AJ165" t="e">
        <f>AI165/#REF!</f>
        <v>#REF!</v>
      </c>
      <c r="AK165" t="e">
        <f>AI165/#REF!+AK164</f>
        <v>#REF!</v>
      </c>
      <c r="BP165" t="s">
        <v>148</v>
      </c>
      <c r="BT165" t="s">
        <v>907</v>
      </c>
      <c r="BU165">
        <v>1311</v>
      </c>
      <c r="BV165">
        <v>169059</v>
      </c>
      <c r="CB165" t="e">
        <f t="shared" si="5"/>
        <v>#DIV/0!</v>
      </c>
      <c r="CE165">
        <v>7.4999999999999997E-2</v>
      </c>
      <c r="CF165" t="s">
        <v>146</v>
      </c>
    </row>
    <row r="166" spans="1:89" x14ac:dyDescent="0.25">
      <c r="A166">
        <v>8502</v>
      </c>
      <c r="B166">
        <v>2017</v>
      </c>
      <c r="C166" t="s">
        <v>1948</v>
      </c>
      <c r="D166" t="s">
        <v>2117</v>
      </c>
      <c r="E166" t="str">
        <f>IFERROR(VLOOKUP(C166,final_selection_acc_ICES_ind!$C$2:$D$155,2,FALSE),"no")</f>
        <v>no</v>
      </c>
      <c r="F166" t="str">
        <f>VLOOKUP(Tabelle2[[#This Row],[FishStock]],Tabelle3[[#All],[FishStock]:[check]],2,FALSE)</f>
        <v>y</v>
      </c>
      <c r="G166">
        <f>VLOOKUP(Tabelle2[[#This Row],[AssessmentKey]],'Export total 2018'!$A$2:$G$10000,2,FALSE)</f>
        <v>2017</v>
      </c>
      <c r="H166">
        <v>1315</v>
      </c>
      <c r="I166">
        <v>169064</v>
      </c>
      <c r="J166" t="s">
        <v>138</v>
      </c>
      <c r="K166">
        <v>2016</v>
      </c>
      <c r="L166" t="s">
        <v>1949</v>
      </c>
      <c r="M166" t="s">
        <v>308</v>
      </c>
      <c r="N166" t="s">
        <v>432</v>
      </c>
      <c r="P166" t="s">
        <v>1950</v>
      </c>
      <c r="AA166">
        <v>1</v>
      </c>
      <c r="AC166" t="s">
        <v>1951</v>
      </c>
      <c r="AD166" t="s">
        <v>1597</v>
      </c>
      <c r="AE166" t="s">
        <v>145</v>
      </c>
      <c r="AF166">
        <v>39</v>
      </c>
      <c r="AI166">
        <f t="shared" si="4"/>
        <v>39</v>
      </c>
      <c r="AJ166" t="e">
        <f>AI166/#REF!</f>
        <v>#REF!</v>
      </c>
      <c r="AK166" t="e">
        <f>AI166/#REF!+AK165</f>
        <v>#REF!</v>
      </c>
      <c r="AL166">
        <v>0.4</v>
      </c>
      <c r="BP166" t="s">
        <v>148</v>
      </c>
      <c r="BT166" t="s">
        <v>511</v>
      </c>
      <c r="BU166">
        <v>1379</v>
      </c>
      <c r="BV166">
        <v>169135</v>
      </c>
      <c r="CA166">
        <v>7090</v>
      </c>
      <c r="CB166" t="e">
        <f t="shared" si="5"/>
        <v>#DIV/0!</v>
      </c>
      <c r="CC166">
        <v>9930</v>
      </c>
      <c r="CE166">
        <v>0.20866731080107001</v>
      </c>
      <c r="CF166" t="s">
        <v>1523</v>
      </c>
    </row>
    <row r="167" spans="1:89" x14ac:dyDescent="0.25">
      <c r="A167">
        <v>9874</v>
      </c>
      <c r="B167">
        <v>2017</v>
      </c>
      <c r="C167" t="s">
        <v>620</v>
      </c>
      <c r="D167" t="s">
        <v>2117</v>
      </c>
      <c r="E167" t="str">
        <f>IFERROR(VLOOKUP(C167,final_selection_acc_ICES_ind!$C$2:$D$155,2,FALSE),"no")</f>
        <v>x</v>
      </c>
      <c r="F167" t="str">
        <f>VLOOKUP(Tabelle2[[#This Row],[FishStock]],Tabelle3[[#All],[FishStock]:[check]],2,FALSE)</f>
        <v>y</v>
      </c>
      <c r="G167">
        <f>VLOOKUP(Tabelle2[[#This Row],[AssessmentKey]],'Export total 2018'!$A$2:$G$10000,2,FALSE)</f>
        <v>2017</v>
      </c>
      <c r="H167">
        <v>1488</v>
      </c>
      <c r="I167">
        <v>169276</v>
      </c>
      <c r="J167" t="s">
        <v>138</v>
      </c>
      <c r="K167">
        <v>2016</v>
      </c>
      <c r="L167" t="s">
        <v>621</v>
      </c>
      <c r="M167" t="s">
        <v>622</v>
      </c>
      <c r="N167" t="s">
        <v>275</v>
      </c>
      <c r="R167">
        <v>4658</v>
      </c>
      <c r="T167" t="s">
        <v>143</v>
      </c>
      <c r="U167" t="s">
        <v>13</v>
      </c>
      <c r="W167">
        <v>1816</v>
      </c>
      <c r="AA167">
        <v>1333</v>
      </c>
      <c r="AC167" t="s">
        <v>144</v>
      </c>
      <c r="AD167" t="s">
        <v>145</v>
      </c>
      <c r="AE167" t="s">
        <v>145</v>
      </c>
      <c r="AF167">
        <v>35</v>
      </c>
      <c r="AH167">
        <v>37</v>
      </c>
      <c r="AI167">
        <f t="shared" si="4"/>
        <v>37</v>
      </c>
      <c r="AJ167" t="e">
        <f>AI167/#REF!</f>
        <v>#REF!</v>
      </c>
      <c r="AK167" t="e">
        <f>AI167/#REF!+AK166</f>
        <v>#REF!</v>
      </c>
      <c r="AL167">
        <v>2</v>
      </c>
      <c r="AQ167">
        <v>3.4200000000000001E-2</v>
      </c>
      <c r="AS167" t="s">
        <v>146</v>
      </c>
      <c r="AT167" t="s">
        <v>1539</v>
      </c>
      <c r="AY167">
        <v>0.28999999999999998</v>
      </c>
      <c r="AZ167">
        <v>0.21</v>
      </c>
      <c r="BA167">
        <v>2500</v>
      </c>
      <c r="BB167">
        <v>3500</v>
      </c>
      <c r="BC167">
        <v>0.2</v>
      </c>
      <c r="BD167">
        <v>3500</v>
      </c>
      <c r="BG167">
        <v>2</v>
      </c>
      <c r="BI167" s="1">
        <v>43285</v>
      </c>
      <c r="BP167" t="s">
        <v>148</v>
      </c>
      <c r="BT167" t="s">
        <v>1486</v>
      </c>
      <c r="BU167">
        <v>1477</v>
      </c>
      <c r="BV167">
        <v>169265</v>
      </c>
      <c r="CB167" t="e">
        <f t="shared" si="5"/>
        <v>#DIV/0!</v>
      </c>
    </row>
    <row r="168" spans="1:89" x14ac:dyDescent="0.25">
      <c r="A168">
        <v>8846</v>
      </c>
      <c r="B168">
        <v>2017</v>
      </c>
      <c r="C168" t="s">
        <v>1952</v>
      </c>
      <c r="D168" t="s">
        <v>2117</v>
      </c>
      <c r="E168" t="str">
        <f>IFERROR(VLOOKUP(C168,final_selection_acc_ICES_ind!$C$2:$D$155,2,FALSE),"no")</f>
        <v>no</v>
      </c>
      <c r="F168" t="str">
        <f>VLOOKUP(Tabelle2[[#This Row],[FishStock]],Tabelle3[[#All],[FishStock]:[check]],2,FALSE)</f>
        <v>y</v>
      </c>
      <c r="G168">
        <f>VLOOKUP(Tabelle2[[#This Row],[AssessmentKey]],'Export total 2018'!$A$2:$G$10000,2,FALSE)</f>
        <v>2017</v>
      </c>
      <c r="H168">
        <v>1397</v>
      </c>
      <c r="I168">
        <v>169182</v>
      </c>
      <c r="J168" t="s">
        <v>138</v>
      </c>
      <c r="K168">
        <v>2016</v>
      </c>
      <c r="L168" t="s">
        <v>1953</v>
      </c>
      <c r="M168" t="s">
        <v>1942</v>
      </c>
      <c r="N168" t="s">
        <v>332</v>
      </c>
      <c r="P168" t="s">
        <v>1954</v>
      </c>
      <c r="AE168" t="s">
        <v>145</v>
      </c>
      <c r="AF168">
        <v>28.919899999999998</v>
      </c>
      <c r="AI168">
        <f t="shared" si="4"/>
        <v>28.919899999999998</v>
      </c>
      <c r="AJ168" t="e">
        <f>AI168/#REF!</f>
        <v>#REF!</v>
      </c>
      <c r="AK168" t="e">
        <f>AI168/#REF!+AK167</f>
        <v>#REF!</v>
      </c>
      <c r="BP168" t="s">
        <v>148</v>
      </c>
      <c r="BT168" t="s">
        <v>1859</v>
      </c>
      <c r="BU168">
        <v>1552</v>
      </c>
      <c r="BV168">
        <v>169090</v>
      </c>
      <c r="CB168" t="e">
        <f t="shared" si="5"/>
        <v>#DIV/0!</v>
      </c>
    </row>
    <row r="169" spans="1:89" x14ac:dyDescent="0.25">
      <c r="A169">
        <v>8932</v>
      </c>
      <c r="B169">
        <v>2017</v>
      </c>
      <c r="C169" t="s">
        <v>1958</v>
      </c>
      <c r="D169" t="s">
        <v>2117</v>
      </c>
      <c r="E169" t="str">
        <f>IFERROR(VLOOKUP(C169,final_selection_acc_ICES_ind!$C$2:$D$155,2,FALSE),"no")</f>
        <v>no</v>
      </c>
      <c r="F169" t="str">
        <f>VLOOKUP(Tabelle2[[#This Row],[FishStock]],Tabelle3[[#All],[FishStock]:[check]],2,FALSE)</f>
        <v>y</v>
      </c>
      <c r="G169">
        <f>VLOOKUP(Tabelle2[[#This Row],[AssessmentKey]],'Export total 2018'!$A$2:$G$10000,2,FALSE)</f>
        <v>2017</v>
      </c>
      <c r="H169">
        <v>1533</v>
      </c>
      <c r="I169">
        <v>169212</v>
      </c>
      <c r="J169" t="s">
        <v>138</v>
      </c>
      <c r="K169">
        <v>2016</v>
      </c>
      <c r="L169" t="s">
        <v>1959</v>
      </c>
      <c r="M169" t="s">
        <v>1960</v>
      </c>
      <c r="N169" t="s">
        <v>1100</v>
      </c>
      <c r="P169" t="s">
        <v>1961</v>
      </c>
      <c r="AE169" t="s">
        <v>145</v>
      </c>
      <c r="AF169">
        <v>13.8</v>
      </c>
      <c r="AI169">
        <f t="shared" si="4"/>
        <v>13.8</v>
      </c>
      <c r="AJ169" t="e">
        <f>AI169/#REF!</f>
        <v>#REF!</v>
      </c>
      <c r="AK169" t="e">
        <f>AI169/#REF!+AK168</f>
        <v>#REF!</v>
      </c>
      <c r="BP169" t="s">
        <v>148</v>
      </c>
      <c r="BT169" t="s">
        <v>264</v>
      </c>
      <c r="BU169">
        <v>1369</v>
      </c>
      <c r="BV169">
        <v>169124</v>
      </c>
      <c r="CA169">
        <v>40800</v>
      </c>
      <c r="CB169">
        <f t="shared" si="5"/>
        <v>0</v>
      </c>
      <c r="CC169">
        <v>57100</v>
      </c>
      <c r="CD169">
        <v>60000</v>
      </c>
      <c r="CE169">
        <v>0.39979999999999999</v>
      </c>
      <c r="CF169" t="s">
        <v>146</v>
      </c>
      <c r="CI169">
        <v>0.88</v>
      </c>
      <c r="CJ169">
        <v>0.63</v>
      </c>
      <c r="CK169">
        <v>0.32</v>
      </c>
    </row>
    <row r="170" spans="1:89" x14ac:dyDescent="0.25">
      <c r="A170">
        <v>9112</v>
      </c>
      <c r="B170">
        <v>2017</v>
      </c>
      <c r="C170" t="s">
        <v>1970</v>
      </c>
      <c r="D170" t="s">
        <v>2117</v>
      </c>
      <c r="E170" t="str">
        <f>IFERROR(VLOOKUP(C170,final_selection_acc_ICES_ind!$C$2:$D$155,2,FALSE),"no")</f>
        <v>no</v>
      </c>
      <c r="F170" t="str">
        <f>VLOOKUP(Tabelle2[[#This Row],[FishStock]],Tabelle3[[#All],[FishStock]:[check]],2,FALSE)</f>
        <v>y</v>
      </c>
      <c r="G170">
        <f>VLOOKUP(Tabelle2[[#This Row],[AssessmentKey]],'Export total 2018'!$A$2:$G$10000,2,FALSE)</f>
        <v>2017</v>
      </c>
      <c r="H170">
        <v>1537</v>
      </c>
      <c r="I170">
        <v>169261</v>
      </c>
      <c r="J170" t="s">
        <v>138</v>
      </c>
      <c r="K170">
        <v>2016</v>
      </c>
      <c r="L170" t="s">
        <v>1971</v>
      </c>
      <c r="M170" t="s">
        <v>662</v>
      </c>
      <c r="N170" t="s">
        <v>1786</v>
      </c>
      <c r="P170" t="s">
        <v>1972</v>
      </c>
      <c r="AA170">
        <v>108.28</v>
      </c>
      <c r="AC170" t="s">
        <v>1551</v>
      </c>
      <c r="AD170" t="s">
        <v>1552</v>
      </c>
      <c r="AF170">
        <v>0.13200000000000001</v>
      </c>
      <c r="AI170">
        <f t="shared" si="4"/>
        <v>0.13200000000000001</v>
      </c>
      <c r="AJ170" t="e">
        <f>AI170/#REF!</f>
        <v>#REF!</v>
      </c>
      <c r="AK170" t="e">
        <f>AI170/#REF!+AK169</f>
        <v>#REF!</v>
      </c>
      <c r="BP170" t="s">
        <v>148</v>
      </c>
      <c r="BT170" t="s">
        <v>918</v>
      </c>
      <c r="BU170">
        <v>1551</v>
      </c>
      <c r="BV170">
        <v>169089</v>
      </c>
      <c r="CB170" t="e">
        <f t="shared" si="5"/>
        <v>#DIV/0!</v>
      </c>
    </row>
    <row r="171" spans="1:89" x14ac:dyDescent="0.25">
      <c r="A171">
        <v>8831</v>
      </c>
      <c r="B171">
        <v>2017</v>
      </c>
      <c r="C171" t="s">
        <v>1962</v>
      </c>
      <c r="D171" t="s">
        <v>2117</v>
      </c>
      <c r="E171" t="str">
        <f>IFERROR(VLOOKUP(C171,final_selection_acc_ICES_ind!$C$2:$D$155,2,FALSE),"no")</f>
        <v>no</v>
      </c>
      <c r="F171" t="str">
        <f>VLOOKUP(Tabelle2[[#This Row],[FishStock]],Tabelle3[[#All],[FishStock]:[check]],2,FALSE)</f>
        <v>y</v>
      </c>
      <c r="G171">
        <f>VLOOKUP(Tabelle2[[#This Row],[AssessmentKey]],'Export total 2018'!$A$2:$G$10000,2,FALSE)</f>
        <v>2017</v>
      </c>
      <c r="H171">
        <v>1517</v>
      </c>
      <c r="I171">
        <v>169072</v>
      </c>
      <c r="J171" t="s">
        <v>138</v>
      </c>
      <c r="K171">
        <v>2016</v>
      </c>
      <c r="L171" t="s">
        <v>1963</v>
      </c>
      <c r="M171" t="s">
        <v>1964</v>
      </c>
      <c r="N171" t="s">
        <v>631</v>
      </c>
      <c r="P171" t="s">
        <v>1965</v>
      </c>
      <c r="AE171" t="s">
        <v>145</v>
      </c>
      <c r="AF171">
        <v>0.1</v>
      </c>
      <c r="AI171">
        <f t="shared" si="4"/>
        <v>0.1</v>
      </c>
      <c r="AJ171" t="e">
        <f>AI171/#REF!</f>
        <v>#REF!</v>
      </c>
      <c r="AK171" t="e">
        <f>AI171/#REF!+AK170</f>
        <v>#REF!</v>
      </c>
      <c r="BP171" t="s">
        <v>148</v>
      </c>
      <c r="BT171" t="s">
        <v>1979</v>
      </c>
      <c r="BU171">
        <v>1439</v>
      </c>
      <c r="BV171">
        <v>169241</v>
      </c>
      <c r="CB171" t="e">
        <f t="shared" si="5"/>
        <v>#DIV/0!</v>
      </c>
    </row>
    <row r="172" spans="1:89" x14ac:dyDescent="0.25">
      <c r="A172">
        <v>8484</v>
      </c>
      <c r="B172">
        <v>2017</v>
      </c>
      <c r="C172" t="s">
        <v>1944</v>
      </c>
      <c r="D172" t="s">
        <v>2117</v>
      </c>
      <c r="E172" t="str">
        <f>IFERROR(VLOOKUP(C172,final_selection_acc_ICES_ind!$C$2:$D$155,2,FALSE),"no")</f>
        <v>no</v>
      </c>
      <c r="F172" t="str">
        <f>VLOOKUP(Tabelle2[[#This Row],[FishStock]],Tabelle3[[#All],[FishStock]:[check]],2,FALSE)</f>
        <v>y</v>
      </c>
      <c r="G172">
        <f>VLOOKUP(Tabelle2[[#This Row],[AssessmentKey]],'Export total 2018'!$A$2:$G$10000,2,FALSE)</f>
        <v>2017</v>
      </c>
      <c r="H172">
        <v>1557</v>
      </c>
      <c r="I172">
        <v>169060</v>
      </c>
      <c r="J172" t="s">
        <v>138</v>
      </c>
      <c r="K172">
        <v>2016</v>
      </c>
      <c r="L172" t="s">
        <v>1945</v>
      </c>
      <c r="M172" t="s">
        <v>1946</v>
      </c>
      <c r="N172" t="s">
        <v>852</v>
      </c>
      <c r="P172" t="s">
        <v>1947</v>
      </c>
      <c r="T172" t="s">
        <v>1539</v>
      </c>
      <c r="Z172">
        <v>153.330740080749</v>
      </c>
      <c r="AA172">
        <v>198.99772777094401</v>
      </c>
      <c r="AB172">
        <v>244.664715461139</v>
      </c>
      <c r="AC172" t="s">
        <v>1551</v>
      </c>
      <c r="AE172" t="s">
        <v>145</v>
      </c>
      <c r="AF172">
        <v>0</v>
      </c>
      <c r="AI172">
        <f t="shared" si="4"/>
        <v>0</v>
      </c>
      <c r="AJ172" t="e">
        <f>AI172/#REF!</f>
        <v>#REF!</v>
      </c>
      <c r="AK172" t="e">
        <f>AI172/#REF!+AK171</f>
        <v>#REF!</v>
      </c>
      <c r="AL172">
        <v>259</v>
      </c>
      <c r="BP172" t="s">
        <v>148</v>
      </c>
      <c r="BT172" t="s">
        <v>1047</v>
      </c>
      <c r="BU172">
        <v>1581</v>
      </c>
      <c r="BV172">
        <v>169785</v>
      </c>
      <c r="CB172" t="e">
        <f t="shared" si="5"/>
        <v>#DIV/0!</v>
      </c>
    </row>
    <row r="173" spans="1:89" x14ac:dyDescent="0.25">
      <c r="A173">
        <v>8882</v>
      </c>
      <c r="B173">
        <v>2017</v>
      </c>
      <c r="C173" t="s">
        <v>1966</v>
      </c>
      <c r="D173" t="s">
        <v>2117</v>
      </c>
      <c r="E173" t="str">
        <f>IFERROR(VLOOKUP(C173,final_selection_acc_ICES_ind!$C$2:$D$155,2,FALSE),"no")</f>
        <v>no</v>
      </c>
      <c r="F173" t="str">
        <f>VLOOKUP(Tabelle2[[#This Row],[FishStock]],Tabelle3[[#All],[FishStock]:[check]],2,FALSE)</f>
        <v>y</v>
      </c>
      <c r="G173">
        <f>VLOOKUP(Tabelle2[[#This Row],[AssessmentKey]],'Export total 2018'!$A$2:$G$10000,2,FALSE)</f>
        <v>2017</v>
      </c>
      <c r="H173">
        <v>1503</v>
      </c>
      <c r="I173">
        <v>169298</v>
      </c>
      <c r="J173" t="s">
        <v>138</v>
      </c>
      <c r="K173">
        <v>2016</v>
      </c>
      <c r="L173" t="s">
        <v>1967</v>
      </c>
      <c r="M173" t="s">
        <v>1968</v>
      </c>
      <c r="N173" t="s">
        <v>521</v>
      </c>
      <c r="P173" t="s">
        <v>1969</v>
      </c>
      <c r="AE173" t="s">
        <v>145</v>
      </c>
      <c r="AF173">
        <v>0</v>
      </c>
      <c r="AI173">
        <f t="shared" si="4"/>
        <v>0</v>
      </c>
      <c r="AJ173" t="e">
        <f>AI173/#REF!</f>
        <v>#REF!</v>
      </c>
      <c r="AK173" t="e">
        <f>AI173/#REF!+AK172</f>
        <v>#REF!</v>
      </c>
      <c r="BP173" t="s">
        <v>148</v>
      </c>
      <c r="BT173" t="s">
        <v>881</v>
      </c>
      <c r="BU173">
        <v>1329</v>
      </c>
      <c r="BV173">
        <v>169083</v>
      </c>
      <c r="CA173">
        <v>125000</v>
      </c>
      <c r="CB173">
        <f t="shared" si="5"/>
        <v>0</v>
      </c>
      <c r="CC173">
        <v>160000</v>
      </c>
      <c r="CD173">
        <v>220000</v>
      </c>
      <c r="CE173">
        <v>0.28000000000000003</v>
      </c>
      <c r="CF173" t="s">
        <v>146</v>
      </c>
      <c r="CI173">
        <v>0.74</v>
      </c>
      <c r="CJ173">
        <v>0.57999999999999996</v>
      </c>
    </row>
    <row r="174" spans="1:89" x14ac:dyDescent="0.25">
      <c r="A174">
        <v>9192</v>
      </c>
      <c r="B174">
        <v>2017</v>
      </c>
      <c r="C174" t="s">
        <v>1515</v>
      </c>
      <c r="D174" t="s">
        <v>2117</v>
      </c>
      <c r="E174" t="str">
        <f>IFERROR(VLOOKUP(C174,final_selection_acc_ICES_ind!$C$2:$D$155,2,FALSE),"no")</f>
        <v>x</v>
      </c>
      <c r="F174" t="str">
        <f>VLOOKUP(Tabelle2[[#This Row],[FishStock]],Tabelle3[[#All],[FishStock]:[check]],2,FALSE)</f>
        <v>y</v>
      </c>
      <c r="G174">
        <f>VLOOKUP(Tabelle2[[#This Row],[AssessmentKey]],'Export total 2018'!$A$2:$G$10000,2,FALSE)</f>
        <v>2017</v>
      </c>
      <c r="H174">
        <v>1319</v>
      </c>
      <c r="I174">
        <v>169073</v>
      </c>
      <c r="J174" t="s">
        <v>138</v>
      </c>
      <c r="K174">
        <v>2016</v>
      </c>
      <c r="L174" t="s">
        <v>1516</v>
      </c>
      <c r="M174" t="s">
        <v>734</v>
      </c>
      <c r="N174" t="s">
        <v>1450</v>
      </c>
      <c r="P174" t="s">
        <v>1517</v>
      </c>
      <c r="R174">
        <v>31600000</v>
      </c>
      <c r="T174" t="s">
        <v>143</v>
      </c>
      <c r="U174" t="s">
        <v>973</v>
      </c>
      <c r="W174">
        <v>328000</v>
      </c>
      <c r="AA174">
        <v>181000</v>
      </c>
      <c r="AC174" t="s">
        <v>144</v>
      </c>
      <c r="AD174" t="s">
        <v>145</v>
      </c>
      <c r="AE174" t="s">
        <v>145</v>
      </c>
      <c r="AF174">
        <v>0</v>
      </c>
      <c r="AI174">
        <f t="shared" si="4"/>
        <v>0</v>
      </c>
      <c r="AJ174" t="e">
        <f>AI174/#REF!</f>
        <v>#REF!</v>
      </c>
      <c r="AK174" t="e">
        <f>AI174/#REF!+AK173</f>
        <v>#REF!</v>
      </c>
      <c r="BA174">
        <v>200000</v>
      </c>
      <c r="BG174">
        <v>1</v>
      </c>
      <c r="BP174" t="s">
        <v>148</v>
      </c>
      <c r="BT174" t="s">
        <v>887</v>
      </c>
      <c r="BU174">
        <v>1312</v>
      </c>
      <c r="BV174">
        <v>169061</v>
      </c>
      <c r="CB174" t="e">
        <f t="shared" si="5"/>
        <v>#DIV/0!</v>
      </c>
      <c r="CE174">
        <v>0.83363148479427596</v>
      </c>
      <c r="CF174" t="s">
        <v>146</v>
      </c>
    </row>
    <row r="175" spans="1:89" x14ac:dyDescent="0.25">
      <c r="A175">
        <v>8199</v>
      </c>
      <c r="B175">
        <v>2017</v>
      </c>
      <c r="C175" t="s">
        <v>1973</v>
      </c>
      <c r="D175" t="s">
        <v>2117</v>
      </c>
      <c r="E175" t="str">
        <f>IFERROR(VLOOKUP(C175,final_selection_acc_ICES_ind!$C$2:$D$155,2,FALSE),"no")</f>
        <v>no</v>
      </c>
      <c r="F175" t="str">
        <f>VLOOKUP(Tabelle2[[#This Row],[FishStock]],Tabelle3[[#All],[FishStock]:[check]],2,FALSE)</f>
        <v>y</v>
      </c>
      <c r="G175">
        <f>VLOOKUP(Tabelle2[[#This Row],[AssessmentKey]],'Export total 2018'!$A$2:$G$10000,2,FALSE)</f>
        <v>2017</v>
      </c>
      <c r="H175">
        <v>1446</v>
      </c>
      <c r="I175">
        <v>169250</v>
      </c>
      <c r="J175" t="s">
        <v>138</v>
      </c>
      <c r="K175">
        <v>2016</v>
      </c>
      <c r="L175" t="s">
        <v>1974</v>
      </c>
      <c r="M175" t="s">
        <v>1278</v>
      </c>
      <c r="N175" t="s">
        <v>141</v>
      </c>
      <c r="P175" t="s">
        <v>1975</v>
      </c>
      <c r="AE175" t="s">
        <v>261</v>
      </c>
      <c r="AH175">
        <v>0</v>
      </c>
      <c r="AI175">
        <f t="shared" si="4"/>
        <v>0</v>
      </c>
      <c r="AJ175" t="e">
        <f>AI175/#REF!</f>
        <v>#REF!</v>
      </c>
      <c r="AK175" t="e">
        <f>AI175/#REF!+AK174</f>
        <v>#REF!</v>
      </c>
      <c r="BP175" t="s">
        <v>148</v>
      </c>
      <c r="BT175" t="s">
        <v>660</v>
      </c>
      <c r="BU175">
        <v>1406</v>
      </c>
      <c r="BV175">
        <v>169191</v>
      </c>
      <c r="CB175" t="e">
        <f t="shared" si="5"/>
        <v>#DIV/0!</v>
      </c>
    </row>
    <row r="176" spans="1:89" x14ac:dyDescent="0.25">
      <c r="A176">
        <v>8201</v>
      </c>
      <c r="B176">
        <v>2017</v>
      </c>
      <c r="C176" t="s">
        <v>1976</v>
      </c>
      <c r="D176" t="s">
        <v>2117</v>
      </c>
      <c r="E176" t="str">
        <f>IFERROR(VLOOKUP(C176,final_selection_acc_ICES_ind!$C$2:$D$155,2,FALSE),"no")</f>
        <v>no</v>
      </c>
      <c r="F176" t="str">
        <f>VLOOKUP(Tabelle2[[#This Row],[FishStock]],Tabelle3[[#All],[FishStock]:[check]],2,FALSE)</f>
        <v>y</v>
      </c>
      <c r="G176">
        <f>VLOOKUP(Tabelle2[[#This Row],[AssessmentKey]],'Export total 2018'!$A$2:$G$10000,2,FALSE)</f>
        <v>2017</v>
      </c>
      <c r="H176">
        <v>1448</v>
      </c>
      <c r="I176">
        <v>169252</v>
      </c>
      <c r="J176" t="s">
        <v>138</v>
      </c>
      <c r="K176">
        <v>2016</v>
      </c>
      <c r="L176" t="s">
        <v>1977</v>
      </c>
      <c r="M176" t="s">
        <v>1278</v>
      </c>
      <c r="N176" t="s">
        <v>141</v>
      </c>
      <c r="P176" t="s">
        <v>1978</v>
      </c>
      <c r="AE176" t="s">
        <v>261</v>
      </c>
      <c r="AH176">
        <v>0</v>
      </c>
      <c r="AI176">
        <f t="shared" si="4"/>
        <v>0</v>
      </c>
      <c r="AJ176" t="e">
        <f>AI176/#REF!</f>
        <v>#REF!</v>
      </c>
      <c r="AK176" t="e">
        <f>AI176/#REF!+AK175</f>
        <v>#REF!</v>
      </c>
      <c r="BP176" t="s">
        <v>148</v>
      </c>
      <c r="BT176" t="s">
        <v>523</v>
      </c>
      <c r="BU176">
        <v>1502</v>
      </c>
      <c r="BV176">
        <v>169297</v>
      </c>
      <c r="CA176">
        <v>4460</v>
      </c>
      <c r="CB176" t="e">
        <f t="shared" si="5"/>
        <v>#DIV/0!</v>
      </c>
      <c r="CC176">
        <v>6240</v>
      </c>
      <c r="CE176">
        <v>0.104881842889264</v>
      </c>
      <c r="CF176" t="s">
        <v>1523</v>
      </c>
    </row>
    <row r="177" spans="1:89" x14ac:dyDescent="0.25">
      <c r="A177">
        <v>8763</v>
      </c>
      <c r="B177">
        <v>2017</v>
      </c>
      <c r="C177" t="s">
        <v>1979</v>
      </c>
      <c r="D177" t="s">
        <v>2117</v>
      </c>
      <c r="E177" t="str">
        <f>IFERROR(VLOOKUP(C177,final_selection_acc_ICES_ind!$C$2:$D$155,2,FALSE),"no")</f>
        <v>no</v>
      </c>
      <c r="F177" t="str">
        <f>VLOOKUP(Tabelle2[[#This Row],[FishStock]],Tabelle3[[#All],[FishStock]:[check]],2,FALSE)</f>
        <v>y</v>
      </c>
      <c r="G177">
        <f>VLOOKUP(Tabelle2[[#This Row],[AssessmentKey]],'Export total 2018'!$A$2:$G$10000,2,FALSE)</f>
        <v>2017</v>
      </c>
      <c r="H177">
        <v>1439</v>
      </c>
      <c r="I177">
        <v>169241</v>
      </c>
      <c r="J177" t="s">
        <v>138</v>
      </c>
      <c r="K177">
        <v>2016</v>
      </c>
      <c r="L177" t="s">
        <v>1980</v>
      </c>
      <c r="M177" t="s">
        <v>1981</v>
      </c>
      <c r="N177" t="s">
        <v>1982</v>
      </c>
      <c r="P177" t="s">
        <v>1983</v>
      </c>
      <c r="AI177">
        <f t="shared" si="4"/>
        <v>0</v>
      </c>
      <c r="AJ177" t="e">
        <f>AI177/#REF!</f>
        <v>#REF!</v>
      </c>
      <c r="AK177" t="e">
        <f>AI177/#REF!+AK176</f>
        <v>#REF!</v>
      </c>
      <c r="BP177" t="s">
        <v>148</v>
      </c>
      <c r="BT177" t="s">
        <v>2013</v>
      </c>
      <c r="BU177">
        <v>1538</v>
      </c>
      <c r="BV177">
        <v>169288</v>
      </c>
      <c r="CB177" t="e">
        <f t="shared" si="5"/>
        <v>#DIV/0!</v>
      </c>
    </row>
    <row r="178" spans="1:89" x14ac:dyDescent="0.25">
      <c r="A178">
        <v>8772</v>
      </c>
      <c r="B178">
        <v>2017</v>
      </c>
      <c r="C178" t="s">
        <v>1047</v>
      </c>
      <c r="D178" t="s">
        <v>2117</v>
      </c>
      <c r="E178" t="str">
        <f>IFERROR(VLOOKUP(C178,final_selection_acc_ICES_ind!$C$2:$D$155,2,FALSE),"no")</f>
        <v>no</v>
      </c>
      <c r="F178" t="str">
        <f>VLOOKUP(Tabelle2[[#This Row],[FishStock]],Tabelle3[[#All],[FishStock]:[check]],2,FALSE)</f>
        <v>y</v>
      </c>
      <c r="G178">
        <f>VLOOKUP(Tabelle2[[#This Row],[AssessmentKey]],'Export total 2018'!$A$2:$G$10000,2,FALSE)</f>
        <v>2017</v>
      </c>
      <c r="H178">
        <v>1581</v>
      </c>
      <c r="I178">
        <v>169785</v>
      </c>
      <c r="J178" t="s">
        <v>138</v>
      </c>
      <c r="K178">
        <v>2016</v>
      </c>
      <c r="L178" t="s">
        <v>2001</v>
      </c>
      <c r="M178" t="s">
        <v>992</v>
      </c>
      <c r="N178" t="s">
        <v>1007</v>
      </c>
      <c r="P178" t="s">
        <v>2002</v>
      </c>
      <c r="AI178">
        <f t="shared" si="4"/>
        <v>0</v>
      </c>
      <c r="AJ178" t="e">
        <f>AI178/#REF!</f>
        <v>#REF!</v>
      </c>
      <c r="AK178" t="e">
        <f>AI178/#REF!+AK177</f>
        <v>#REF!</v>
      </c>
      <c r="BP178" t="s">
        <v>148</v>
      </c>
      <c r="BT178" t="s">
        <v>788</v>
      </c>
      <c r="BU178">
        <v>1482</v>
      </c>
      <c r="BV178">
        <v>169270</v>
      </c>
      <c r="CA178">
        <v>0.79785236915221203</v>
      </c>
      <c r="CB178">
        <f t="shared" si="5"/>
        <v>0</v>
      </c>
      <c r="CC178">
        <v>1.1076068183524801</v>
      </c>
      <c r="CD178">
        <v>1.10761</v>
      </c>
      <c r="CE178">
        <v>0.582423296931877</v>
      </c>
      <c r="CF178" t="s">
        <v>146</v>
      </c>
      <c r="CI178">
        <v>0.92355694227769103</v>
      </c>
      <c r="CJ178">
        <v>0.66978679147165898</v>
      </c>
      <c r="CK178">
        <v>0.66978700000000002</v>
      </c>
    </row>
    <row r="179" spans="1:89" x14ac:dyDescent="0.25">
      <c r="A179">
        <v>8868</v>
      </c>
      <c r="B179">
        <v>2017</v>
      </c>
      <c r="C179" t="s">
        <v>660</v>
      </c>
      <c r="D179" t="s">
        <v>2117</v>
      </c>
      <c r="E179" t="str">
        <f>IFERROR(VLOOKUP(C179,final_selection_acc_ICES_ind!$C$2:$D$155,2,FALSE),"no")</f>
        <v>no</v>
      </c>
      <c r="F179" t="str">
        <f>VLOOKUP(Tabelle2[[#This Row],[FishStock]],Tabelle3[[#All],[FishStock]:[check]],2,FALSE)</f>
        <v>y</v>
      </c>
      <c r="G179">
        <f>VLOOKUP(Tabelle2[[#This Row],[AssessmentKey]],'Export total 2018'!$A$2:$G$10000,2,FALSE)</f>
        <v>2017</v>
      </c>
      <c r="H179">
        <v>1406</v>
      </c>
      <c r="I179">
        <v>169191</v>
      </c>
      <c r="J179" t="s">
        <v>138</v>
      </c>
      <c r="K179">
        <v>2016</v>
      </c>
      <c r="L179" t="s">
        <v>2010</v>
      </c>
      <c r="M179" t="s">
        <v>662</v>
      </c>
      <c r="N179" t="s">
        <v>663</v>
      </c>
      <c r="P179" t="s">
        <v>2011</v>
      </c>
      <c r="AE179" t="s">
        <v>145</v>
      </c>
      <c r="AI179">
        <f t="shared" si="4"/>
        <v>0</v>
      </c>
      <c r="AJ179" t="e">
        <f>AI179/#REF!</f>
        <v>#REF!</v>
      </c>
      <c r="AK179" t="e">
        <f>AI179/#REF!+AK178</f>
        <v>#REF!</v>
      </c>
      <c r="BP179" t="s">
        <v>148</v>
      </c>
      <c r="BT179" t="s">
        <v>1032</v>
      </c>
      <c r="BU179">
        <v>1398</v>
      </c>
      <c r="BV179">
        <v>169183</v>
      </c>
      <c r="CA179">
        <v>1.0586149353358401</v>
      </c>
      <c r="CB179">
        <f t="shared" si="5"/>
        <v>0</v>
      </c>
      <c r="CC179">
        <v>1.7104714226116</v>
      </c>
      <c r="CD179">
        <v>1.3871500000000001</v>
      </c>
      <c r="CE179">
        <v>1.1460251046025101</v>
      </c>
      <c r="CF179" t="s">
        <v>146</v>
      </c>
      <c r="CI179">
        <v>0.50083682008368202</v>
      </c>
      <c r="CJ179">
        <v>0.36025104602510499</v>
      </c>
      <c r="CK179">
        <v>0.31757299999999999</v>
      </c>
    </row>
    <row r="180" spans="1:89" x14ac:dyDescent="0.25">
      <c r="A180">
        <v>8960</v>
      </c>
      <c r="B180">
        <v>2017</v>
      </c>
      <c r="C180" t="s">
        <v>2013</v>
      </c>
      <c r="D180" t="s">
        <v>2117</v>
      </c>
      <c r="E180" t="str">
        <f>IFERROR(VLOOKUP(C180,final_selection_acc_ICES_ind!$C$2:$D$155,2,FALSE),"no")</f>
        <v>no</v>
      </c>
      <c r="F180" t="str">
        <f>VLOOKUP(Tabelle2[[#This Row],[FishStock]],Tabelle3[[#All],[FishStock]:[check]],2,FALSE)</f>
        <v>y</v>
      </c>
      <c r="G180">
        <f>VLOOKUP(Tabelle2[[#This Row],[AssessmentKey]],'Export total 2018'!$A$2:$G$10000,2,FALSE)</f>
        <v>2017</v>
      </c>
      <c r="H180">
        <v>1538</v>
      </c>
      <c r="I180">
        <v>169288</v>
      </c>
      <c r="J180" t="s">
        <v>138</v>
      </c>
      <c r="K180">
        <v>2016</v>
      </c>
      <c r="L180" t="s">
        <v>2014</v>
      </c>
      <c r="M180" t="s">
        <v>662</v>
      </c>
      <c r="N180" t="s">
        <v>2015</v>
      </c>
      <c r="P180" t="s">
        <v>2016</v>
      </c>
      <c r="Z180">
        <v>0.12654176976103301</v>
      </c>
      <c r="AA180">
        <v>0.35968137254902</v>
      </c>
      <c r="AB180">
        <v>0.59282097533700595</v>
      </c>
      <c r="AC180" t="s">
        <v>973</v>
      </c>
      <c r="AD180" t="s">
        <v>1597</v>
      </c>
      <c r="AI180">
        <f t="shared" si="4"/>
        <v>0</v>
      </c>
      <c r="AJ180" t="e">
        <f>AI180/#REF!</f>
        <v>#REF!</v>
      </c>
      <c r="AK180" t="e">
        <f>AI180/#REF!+AK179</f>
        <v>#REF!</v>
      </c>
      <c r="BP180" t="s">
        <v>148</v>
      </c>
      <c r="BT180" t="s">
        <v>2021</v>
      </c>
      <c r="BU180">
        <v>1483</v>
      </c>
      <c r="BV180">
        <v>169271</v>
      </c>
      <c r="CB180" t="e">
        <f t="shared" si="5"/>
        <v>#DIV/0!</v>
      </c>
    </row>
    <row r="181" spans="1:89" x14ac:dyDescent="0.25">
      <c r="A181">
        <v>9016</v>
      </c>
      <c r="B181">
        <v>2017</v>
      </c>
      <c r="C181" t="s">
        <v>788</v>
      </c>
      <c r="D181" t="s">
        <v>2117</v>
      </c>
      <c r="E181" t="str">
        <f>IFERROR(VLOOKUP(C181,final_selection_acc_ICES_ind!$C$2:$D$155,2,FALSE),"no")</f>
        <v>no</v>
      </c>
      <c r="F181" t="str">
        <f>VLOOKUP(Tabelle2[[#This Row],[FishStock]],Tabelle3[[#All],[FishStock]:[check]],2,FALSE)</f>
        <v>y</v>
      </c>
      <c r="G181">
        <f>VLOOKUP(Tabelle2[[#This Row],[AssessmentKey]],'Export total 2018'!$A$2:$G$10000,2,FALSE)</f>
        <v>2017</v>
      </c>
      <c r="H181">
        <v>1482</v>
      </c>
      <c r="I181">
        <v>169270</v>
      </c>
      <c r="J181" t="s">
        <v>138</v>
      </c>
      <c r="K181">
        <v>2016</v>
      </c>
      <c r="L181" t="s">
        <v>789</v>
      </c>
      <c r="M181" t="s">
        <v>790</v>
      </c>
      <c r="N181" t="s">
        <v>275</v>
      </c>
      <c r="P181" t="s">
        <v>2017</v>
      </c>
      <c r="R181">
        <v>1.12728980742132</v>
      </c>
      <c r="T181" t="s">
        <v>143</v>
      </c>
      <c r="U181" t="s">
        <v>13</v>
      </c>
      <c r="AA181">
        <v>1.6182323346098999</v>
      </c>
      <c r="AC181" t="s">
        <v>144</v>
      </c>
      <c r="AD181" t="s">
        <v>145</v>
      </c>
      <c r="AE181" t="s">
        <v>145</v>
      </c>
      <c r="AI181">
        <f t="shared" si="4"/>
        <v>0</v>
      </c>
      <c r="AJ181" t="e">
        <f>AI181/#REF!</f>
        <v>#REF!</v>
      </c>
      <c r="AK181" t="e">
        <f>AI181/#REF!+AK180</f>
        <v>#REF!</v>
      </c>
      <c r="AQ181">
        <v>0.582423296931877</v>
      </c>
      <c r="AS181" t="s">
        <v>146</v>
      </c>
      <c r="AT181" t="s">
        <v>1499</v>
      </c>
      <c r="AY181">
        <v>0.92355694227769103</v>
      </c>
      <c r="AZ181">
        <v>0.66978679147165898</v>
      </c>
      <c r="BA181">
        <v>0.79785236915221203</v>
      </c>
      <c r="BB181">
        <v>1.1076068183524801</v>
      </c>
      <c r="BC181">
        <v>0.66978700000000002</v>
      </c>
      <c r="BD181">
        <v>1.10761</v>
      </c>
      <c r="BG181">
        <v>3</v>
      </c>
      <c r="BI181" s="1">
        <v>43254</v>
      </c>
      <c r="BP181" t="s">
        <v>148</v>
      </c>
      <c r="BT181" t="s">
        <v>900</v>
      </c>
      <c r="BU181">
        <v>1373</v>
      </c>
      <c r="BV181">
        <v>169129</v>
      </c>
      <c r="CA181">
        <v>103000</v>
      </c>
      <c r="CB181">
        <f t="shared" si="5"/>
        <v>0</v>
      </c>
      <c r="CC181">
        <v>181000</v>
      </c>
      <c r="CD181">
        <v>181000</v>
      </c>
      <c r="CE181">
        <v>7.7355480000000004E-2</v>
      </c>
      <c r="CF181" t="s">
        <v>146</v>
      </c>
      <c r="CI181">
        <v>0.19</v>
      </c>
      <c r="CJ181">
        <v>0.11</v>
      </c>
      <c r="CK181">
        <v>0.11</v>
      </c>
    </row>
    <row r="182" spans="1:89" x14ac:dyDescent="0.25">
      <c r="A182">
        <v>9017</v>
      </c>
      <c r="B182">
        <v>2017</v>
      </c>
      <c r="C182" t="s">
        <v>1032</v>
      </c>
      <c r="D182" t="s">
        <v>2117</v>
      </c>
      <c r="E182" t="str">
        <f>IFERROR(VLOOKUP(C182,final_selection_acc_ICES_ind!$C$2:$D$155,2,FALSE),"no")</f>
        <v>no</v>
      </c>
      <c r="F182" t="str">
        <f>VLOOKUP(Tabelle2[[#This Row],[FishStock]],Tabelle3[[#All],[FishStock]:[check]],2,FALSE)</f>
        <v>y</v>
      </c>
      <c r="G182">
        <f>VLOOKUP(Tabelle2[[#This Row],[AssessmentKey]],'Export total 2018'!$A$2:$G$10000,2,FALSE)</f>
        <v>2017</v>
      </c>
      <c r="H182">
        <v>1398</v>
      </c>
      <c r="I182">
        <v>169183</v>
      </c>
      <c r="J182" t="s">
        <v>138</v>
      </c>
      <c r="K182">
        <v>2016</v>
      </c>
      <c r="L182" t="s">
        <v>1033</v>
      </c>
      <c r="M182" t="s">
        <v>790</v>
      </c>
      <c r="N182" t="s">
        <v>332</v>
      </c>
      <c r="R182">
        <v>0.15075376884422101</v>
      </c>
      <c r="T182" t="s">
        <v>1539</v>
      </c>
      <c r="U182" t="s">
        <v>13</v>
      </c>
      <c r="AA182">
        <v>0.23466833541927401</v>
      </c>
      <c r="AC182" t="s">
        <v>144</v>
      </c>
      <c r="AD182" t="s">
        <v>1539</v>
      </c>
      <c r="AE182" t="s">
        <v>145</v>
      </c>
      <c r="AI182">
        <f t="shared" si="4"/>
        <v>0</v>
      </c>
      <c r="AJ182" t="e">
        <f>AI182/#REF!</f>
        <v>#REF!</v>
      </c>
      <c r="AK182" t="e">
        <f>AI182/#REF!+AK181</f>
        <v>#REF!</v>
      </c>
      <c r="AQ182">
        <v>1.1460251046025101</v>
      </c>
      <c r="AS182" t="s">
        <v>146</v>
      </c>
      <c r="AT182" t="s">
        <v>1499</v>
      </c>
      <c r="AY182">
        <v>0.50083682008368202</v>
      </c>
      <c r="AZ182">
        <v>0.36025104602510499</v>
      </c>
      <c r="BA182">
        <v>1.0586149353358401</v>
      </c>
      <c r="BB182">
        <v>1.7104714226116</v>
      </c>
      <c r="BC182">
        <v>0.31757299999999999</v>
      </c>
      <c r="BD182">
        <v>1.3871500000000001</v>
      </c>
      <c r="BG182">
        <v>4</v>
      </c>
      <c r="BI182" s="1">
        <v>43255</v>
      </c>
      <c r="BP182" t="s">
        <v>148</v>
      </c>
      <c r="BT182" t="s">
        <v>1427</v>
      </c>
      <c r="BU182">
        <v>1583</v>
      </c>
      <c r="BV182">
        <v>194230</v>
      </c>
      <c r="CA182">
        <v>0.49499163323918299</v>
      </c>
      <c r="CB182">
        <f t="shared" si="5"/>
        <v>0</v>
      </c>
      <c r="CC182">
        <v>0.68768736311087697</v>
      </c>
      <c r="CD182">
        <v>0.68768700000000005</v>
      </c>
      <c r="CE182">
        <v>1.6925858204500599</v>
      </c>
      <c r="CF182" t="s">
        <v>1577</v>
      </c>
      <c r="CI182">
        <v>2.1699661695868699</v>
      </c>
      <c r="CJ182">
        <v>1.3509333854043999</v>
      </c>
      <c r="CK182">
        <v>1.2567900000000001</v>
      </c>
    </row>
    <row r="183" spans="1:89" x14ac:dyDescent="0.25">
      <c r="A183">
        <v>9027</v>
      </c>
      <c r="B183">
        <v>2017</v>
      </c>
      <c r="C183" t="s">
        <v>2021</v>
      </c>
      <c r="D183" t="s">
        <v>2117</v>
      </c>
      <c r="E183" t="str">
        <f>IFERROR(VLOOKUP(C183,final_selection_acc_ICES_ind!$C$2:$D$155,2,FALSE),"no")</f>
        <v>no</v>
      </c>
      <c r="F183" t="str">
        <f>VLOOKUP(Tabelle2[[#This Row],[FishStock]],Tabelle3[[#All],[FishStock]:[check]],2,FALSE)</f>
        <v>y</v>
      </c>
      <c r="G183">
        <f>VLOOKUP(Tabelle2[[#This Row],[AssessmentKey]],'Export total 2018'!$A$2:$G$10000,2,FALSE)</f>
        <v>2017</v>
      </c>
      <c r="H183">
        <v>1483</v>
      </c>
      <c r="I183">
        <v>169271</v>
      </c>
      <c r="J183" t="s">
        <v>138</v>
      </c>
      <c r="K183">
        <v>2016</v>
      </c>
      <c r="L183" t="s">
        <v>2022</v>
      </c>
      <c r="M183" t="s">
        <v>605</v>
      </c>
      <c r="N183" t="s">
        <v>275</v>
      </c>
      <c r="P183" t="s">
        <v>2023</v>
      </c>
      <c r="Z183">
        <v>0.16</v>
      </c>
      <c r="AA183">
        <v>0.22</v>
      </c>
      <c r="AB183">
        <v>0.28000000000000003</v>
      </c>
      <c r="AC183" t="s">
        <v>973</v>
      </c>
      <c r="AD183" t="s">
        <v>1552</v>
      </c>
      <c r="AE183" t="s">
        <v>145</v>
      </c>
      <c r="AI183">
        <f t="shared" si="4"/>
        <v>0</v>
      </c>
      <c r="AJ183" t="e">
        <f>AI183/#REF!</f>
        <v>#REF!</v>
      </c>
      <c r="AK183" t="e">
        <f>AI183/#REF!+AK182</f>
        <v>#REF!</v>
      </c>
      <c r="BP183" t="s">
        <v>148</v>
      </c>
      <c r="BT183" t="s">
        <v>2026</v>
      </c>
      <c r="BU183">
        <v>1409</v>
      </c>
      <c r="BV183">
        <v>169194</v>
      </c>
      <c r="CB183" t="e">
        <f t="shared" si="5"/>
        <v>#DIV/0!</v>
      </c>
    </row>
    <row r="184" spans="1:89" x14ac:dyDescent="0.25">
      <c r="A184">
        <v>9063</v>
      </c>
      <c r="B184">
        <v>2017</v>
      </c>
      <c r="C184" t="s">
        <v>2026</v>
      </c>
      <c r="D184" t="s">
        <v>2117</v>
      </c>
      <c r="E184" t="str">
        <f>IFERROR(VLOOKUP(C184,final_selection_acc_ICES_ind!$C$2:$D$155,2,FALSE),"no")</f>
        <v>no</v>
      </c>
      <c r="F184" t="str">
        <f>VLOOKUP(Tabelle2[[#This Row],[FishStock]],Tabelle3[[#All],[FishStock]:[check]],2,FALSE)</f>
        <v>y</v>
      </c>
      <c r="G184">
        <f>VLOOKUP(Tabelle2[[#This Row],[AssessmentKey]],'Export total 2018'!$A$2:$G$10000,2,FALSE)</f>
        <v>2017</v>
      </c>
      <c r="H184">
        <v>1409</v>
      </c>
      <c r="I184">
        <v>169194</v>
      </c>
      <c r="J184" t="s">
        <v>138</v>
      </c>
      <c r="K184">
        <v>2016</v>
      </c>
      <c r="L184" t="s">
        <v>2027</v>
      </c>
      <c r="M184" t="s">
        <v>439</v>
      </c>
      <c r="N184" t="s">
        <v>1113</v>
      </c>
      <c r="P184" t="s">
        <v>2028</v>
      </c>
      <c r="AE184" t="s">
        <v>145</v>
      </c>
      <c r="AI184">
        <f t="shared" si="4"/>
        <v>0</v>
      </c>
      <c r="AJ184" t="e">
        <f>AI184/#REF!</f>
        <v>#REF!</v>
      </c>
      <c r="AK184" t="e">
        <f>AI184/#REF!+AK183</f>
        <v>#REF!</v>
      </c>
      <c r="BP184" t="s">
        <v>148</v>
      </c>
      <c r="BT184" t="s">
        <v>1208</v>
      </c>
      <c r="BU184">
        <v>1573</v>
      </c>
      <c r="BV184">
        <v>169137</v>
      </c>
      <c r="CA184">
        <v>1940000</v>
      </c>
      <c r="CB184">
        <f t="shared" si="5"/>
        <v>0</v>
      </c>
      <c r="CC184">
        <v>2570000</v>
      </c>
      <c r="CD184" s="5">
        <v>2570000</v>
      </c>
      <c r="CE184">
        <v>0.32200000000000001</v>
      </c>
      <c r="CF184" t="s">
        <v>146</v>
      </c>
      <c r="CI184">
        <v>0.48</v>
      </c>
      <c r="CJ184">
        <v>0.35</v>
      </c>
      <c r="CK184">
        <v>0.21</v>
      </c>
    </row>
    <row r="185" spans="1:89" x14ac:dyDescent="0.25">
      <c r="A185">
        <v>9259</v>
      </c>
      <c r="B185">
        <v>2017</v>
      </c>
      <c r="C185" t="s">
        <v>1353</v>
      </c>
      <c r="D185" t="s">
        <v>2117</v>
      </c>
      <c r="E185" t="str">
        <f>IFERROR(VLOOKUP(C185,final_selection_acc_ICES_ind!$C$2:$D$155,2,FALSE),"no")</f>
        <v>no</v>
      </c>
      <c r="F185" t="str">
        <f>VLOOKUP(Tabelle2[[#This Row],[FishStock]],Tabelle3[[#All],[FishStock]:[check]],2,FALSE)</f>
        <v>y</v>
      </c>
      <c r="G185">
        <f>VLOOKUP(Tabelle2[[#This Row],[AssessmentKey]],'Export total 2018'!$A$2:$G$10000,2,FALSE)</f>
        <v>2017</v>
      </c>
      <c r="H185">
        <v>1355</v>
      </c>
      <c r="I185">
        <v>169095</v>
      </c>
      <c r="J185" t="s">
        <v>138</v>
      </c>
      <c r="K185">
        <v>2016</v>
      </c>
      <c r="L185" t="s">
        <v>1354</v>
      </c>
      <c r="N185" t="s">
        <v>1356</v>
      </c>
      <c r="P185" t="s">
        <v>2030</v>
      </c>
      <c r="AI185">
        <f t="shared" si="4"/>
        <v>0</v>
      </c>
      <c r="AJ185" t="e">
        <f>AI185/#REF!</f>
        <v>#REF!</v>
      </c>
      <c r="AK185" t="e">
        <f>AI185/#REF!+AK184</f>
        <v>#REF!</v>
      </c>
      <c r="BP185" t="s">
        <v>148</v>
      </c>
      <c r="BT185" t="s">
        <v>1353</v>
      </c>
      <c r="BU185">
        <v>1355</v>
      </c>
      <c r="BV185">
        <v>169095</v>
      </c>
      <c r="CB185" t="e">
        <f t="shared" si="5"/>
        <v>#DIV/0!</v>
      </c>
    </row>
    <row r="186" spans="1:89" x14ac:dyDescent="0.25">
      <c r="A186">
        <v>9273</v>
      </c>
      <c r="B186">
        <v>2017</v>
      </c>
      <c r="C186" t="s">
        <v>940</v>
      </c>
      <c r="D186" t="s">
        <v>2117</v>
      </c>
      <c r="E186" t="str">
        <f>IFERROR(VLOOKUP(C186,final_selection_acc_ICES_ind!$C$2:$D$155,2,FALSE),"no")</f>
        <v>no</v>
      </c>
      <c r="F186" t="str">
        <f>VLOOKUP(Tabelle2[[#This Row],[FishStock]],Tabelle3[[#All],[FishStock]:[check]],2,FALSE)</f>
        <v>y</v>
      </c>
      <c r="G186">
        <f>VLOOKUP(Tabelle2[[#This Row],[AssessmentKey]],'Export total 2018'!$A$2:$G$10000,2,FALSE)</f>
        <v>2017</v>
      </c>
      <c r="H186">
        <v>1364</v>
      </c>
      <c r="I186">
        <v>169052</v>
      </c>
      <c r="J186" t="s">
        <v>138</v>
      </c>
      <c r="K186">
        <v>2016</v>
      </c>
      <c r="L186" t="s">
        <v>941</v>
      </c>
      <c r="M186" t="s">
        <v>698</v>
      </c>
      <c r="N186" t="s">
        <v>942</v>
      </c>
      <c r="P186" t="s">
        <v>2032</v>
      </c>
      <c r="AA186">
        <v>49823.116000000002</v>
      </c>
      <c r="AD186" t="s">
        <v>145</v>
      </c>
      <c r="AE186" t="s">
        <v>145</v>
      </c>
      <c r="AI186">
        <f t="shared" si="4"/>
        <v>0</v>
      </c>
      <c r="AJ186" t="e">
        <f>AI186/#REF!</f>
        <v>#REF!</v>
      </c>
      <c r="AK186" t="e">
        <f>AI186/#REF!+AK185</f>
        <v>#REF!</v>
      </c>
      <c r="AQ186">
        <v>0.13260819085706599</v>
      </c>
      <c r="AT186" t="s">
        <v>1539</v>
      </c>
      <c r="BP186" t="s">
        <v>148</v>
      </c>
      <c r="BT186" t="s">
        <v>940</v>
      </c>
      <c r="BU186">
        <v>1364</v>
      </c>
      <c r="BV186">
        <v>169052</v>
      </c>
      <c r="CB186" t="e">
        <f t="shared" si="5"/>
        <v>#DIV/0!</v>
      </c>
      <c r="CE186">
        <v>0.13260819085706599</v>
      </c>
    </row>
    <row r="187" spans="1:89" x14ac:dyDescent="0.25">
      <c r="A187">
        <v>9888</v>
      </c>
      <c r="B187">
        <v>2017</v>
      </c>
      <c r="C187" t="s">
        <v>799</v>
      </c>
      <c r="D187" t="s">
        <v>2117</v>
      </c>
      <c r="E187" t="str">
        <f>IFERROR(VLOOKUP(C187,final_selection_acc_ICES_ind!$C$2:$D$155,2,FALSE),"no")</f>
        <v>x</v>
      </c>
      <c r="F187" t="str">
        <f>VLOOKUP(Tabelle2[[#This Row],[FishStock]],Tabelle3[[#All],[FishStock]:[check]],2,FALSE)</f>
        <v>y</v>
      </c>
      <c r="G187">
        <f>VLOOKUP(Tabelle2[[#This Row],[AssessmentKey]],'Export total 2018'!$A$2:$G$10000,2,FALSE)</f>
        <v>2017</v>
      </c>
      <c r="H187">
        <v>1513</v>
      </c>
      <c r="I187">
        <v>169308</v>
      </c>
      <c r="J187" t="s">
        <v>138</v>
      </c>
      <c r="K187">
        <v>2016</v>
      </c>
      <c r="L187" t="s">
        <v>800</v>
      </c>
      <c r="M187" t="s">
        <v>801</v>
      </c>
      <c r="N187" t="s">
        <v>467</v>
      </c>
      <c r="R187">
        <v>70431.03</v>
      </c>
      <c r="T187" t="s">
        <v>143</v>
      </c>
      <c r="U187" t="s">
        <v>13</v>
      </c>
      <c r="AA187">
        <v>15907.118</v>
      </c>
      <c r="AC187" t="s">
        <v>144</v>
      </c>
      <c r="AD187" t="s">
        <v>145</v>
      </c>
      <c r="AI187">
        <f t="shared" si="4"/>
        <v>0</v>
      </c>
      <c r="AJ187" t="e">
        <f>AI187/#REF!</f>
        <v>#REF!</v>
      </c>
      <c r="AK187" t="e">
        <f>AI187/#REF!+AK186</f>
        <v>#REF!</v>
      </c>
      <c r="AQ187">
        <v>5.206794E-2</v>
      </c>
      <c r="AS187" t="s">
        <v>146</v>
      </c>
      <c r="AT187" t="s">
        <v>1539</v>
      </c>
      <c r="AY187">
        <v>0.27</v>
      </c>
      <c r="AZ187">
        <v>0.19</v>
      </c>
      <c r="BA187">
        <v>31880</v>
      </c>
      <c r="BB187">
        <v>44632</v>
      </c>
      <c r="BC187">
        <v>0.18</v>
      </c>
      <c r="BD187">
        <v>44632</v>
      </c>
      <c r="BG187">
        <v>1</v>
      </c>
      <c r="BI187" s="1">
        <v>43192</v>
      </c>
      <c r="BP187" t="s">
        <v>148</v>
      </c>
      <c r="BT187" t="s">
        <v>799</v>
      </c>
      <c r="BU187">
        <v>1513</v>
      </c>
      <c r="BV187">
        <v>169308</v>
      </c>
      <c r="CA187">
        <v>31880</v>
      </c>
      <c r="CB187">
        <f t="shared" si="5"/>
        <v>0</v>
      </c>
      <c r="CC187">
        <v>44632</v>
      </c>
      <c r="CD187">
        <v>44632</v>
      </c>
      <c r="CE187">
        <v>5.206794E-2</v>
      </c>
      <c r="CF187" t="s">
        <v>146</v>
      </c>
      <c r="CI187">
        <v>0.27</v>
      </c>
      <c r="CJ187">
        <v>0.19</v>
      </c>
      <c r="CK187">
        <v>0.18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D3693-F3F9-4540-9367-0C648415B803}">
  <dimension ref="A1:EJ185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17" customWidth="1"/>
    <col min="2" max="2" width="17.7109375" customWidth="1"/>
    <col min="4" max="4" width="11.42578125" style="12"/>
    <col min="5" max="5" width="31" style="12" bestFit="1" customWidth="1"/>
    <col min="6" max="6" width="17.85546875" customWidth="1"/>
    <col min="10" max="10" width="18" customWidth="1"/>
    <col min="11" max="11" width="35.85546875" customWidth="1"/>
    <col min="12" max="12" width="15.140625" customWidth="1"/>
    <col min="15" max="15" width="18.7109375" customWidth="1"/>
    <col min="16" max="16" width="14.140625" customWidth="1"/>
    <col min="17" max="17" width="19.140625" customWidth="1"/>
    <col min="18" max="18" width="20.140625" customWidth="1"/>
    <col min="19" max="19" width="24.28515625" customWidth="1"/>
    <col min="20" max="20" width="16" customWidth="1"/>
    <col min="22" max="22" width="16.42578125" customWidth="1"/>
    <col min="23" max="23" width="19.5703125" customWidth="1"/>
    <col min="24" max="24" width="16" customWidth="1"/>
    <col min="26" max="26" width="16.42578125" customWidth="1"/>
    <col min="27" max="27" width="21.5703125" style="14" customWidth="1"/>
    <col min="28" max="28" width="16.140625" customWidth="1"/>
    <col min="29" max="29" width="21.28515625" customWidth="1"/>
    <col min="31" max="31" width="17.28515625" customWidth="1"/>
    <col min="35" max="35" width="23.42578125" customWidth="1"/>
    <col min="37" max="37" width="21.7109375" customWidth="1"/>
    <col min="38" max="38" width="17.140625" customWidth="1"/>
    <col min="39" max="39" width="22.140625" customWidth="1"/>
    <col min="40" max="40" width="27.28515625" customWidth="1"/>
    <col min="41" max="41" width="21.85546875" customWidth="1"/>
    <col min="42" max="42" width="12.85546875" customWidth="1"/>
    <col min="43" max="43" width="12.42578125" customWidth="1"/>
    <col min="45" max="45" width="15.85546875" customWidth="1"/>
    <col min="51" max="51" width="14.140625" customWidth="1"/>
    <col min="52" max="52" width="15.85546875" customWidth="1"/>
    <col min="53" max="53" width="16" customWidth="1"/>
    <col min="54" max="54" width="17.5703125" customWidth="1"/>
    <col min="55" max="55" width="20.140625" customWidth="1"/>
    <col min="58" max="58" width="12.140625" customWidth="1"/>
    <col min="59" max="59" width="16.28515625" customWidth="1"/>
    <col min="60" max="60" width="19.28515625" customWidth="1"/>
    <col min="61" max="61" width="19.140625" customWidth="1"/>
    <col min="62" max="62" width="16.140625" customWidth="1"/>
    <col min="63" max="63" width="12" customWidth="1"/>
    <col min="64" max="64" width="23.85546875" customWidth="1"/>
    <col min="65" max="65" width="23.7109375" customWidth="1"/>
    <col min="66" max="67" width="23.85546875" customWidth="1"/>
    <col min="68" max="68" width="23.7109375" customWidth="1"/>
    <col min="69" max="70" width="23.85546875" customWidth="1"/>
    <col min="71" max="71" width="23.7109375" customWidth="1"/>
    <col min="72" max="73" width="23.85546875" customWidth="1"/>
    <col min="74" max="74" width="23.7109375" customWidth="1"/>
    <col min="75" max="76" width="23.85546875" customWidth="1"/>
    <col min="77" max="77" width="23.7109375" customWidth="1"/>
    <col min="78" max="78" width="23.85546875" customWidth="1"/>
    <col min="80" max="80" width="16.140625" customWidth="1"/>
    <col min="81" max="81" width="15.5703125" customWidth="1"/>
    <col min="83" max="83" width="16.140625" customWidth="1"/>
    <col min="84" max="84" width="15.5703125" customWidth="1"/>
    <col min="86" max="86" width="16.140625" customWidth="1"/>
    <col min="87" max="87" width="15.5703125" customWidth="1"/>
    <col min="89" max="89" width="16.140625" customWidth="1"/>
    <col min="90" max="90" width="15.5703125" customWidth="1"/>
    <col min="92" max="92" width="16.140625" customWidth="1"/>
    <col min="93" max="93" width="15.5703125" customWidth="1"/>
    <col min="95" max="95" width="16.140625" customWidth="1"/>
    <col min="96" max="96" width="15.5703125" customWidth="1"/>
    <col min="98" max="98" width="16.140625" customWidth="1"/>
    <col min="99" max="99" width="15.5703125" customWidth="1"/>
    <col min="101" max="101" width="16.140625" customWidth="1"/>
    <col min="102" max="102" width="15.5703125" customWidth="1"/>
    <col min="104" max="104" width="16.140625" customWidth="1"/>
    <col min="105" max="105" width="15.5703125" customWidth="1"/>
    <col min="106" max="106" width="11.85546875" customWidth="1"/>
    <col min="107" max="107" width="17.140625" customWidth="1"/>
    <col min="108" max="108" width="16.5703125" customWidth="1"/>
    <col min="109" max="109" width="11.85546875" customWidth="1"/>
    <col min="110" max="110" width="17.140625" customWidth="1"/>
    <col min="111" max="111" width="16.5703125" customWidth="1"/>
    <col min="112" max="112" width="11.85546875" customWidth="1"/>
    <col min="113" max="113" width="17.140625" customWidth="1"/>
    <col min="114" max="114" width="16.5703125" customWidth="1"/>
    <col min="115" max="115" width="11.85546875" customWidth="1"/>
    <col min="116" max="116" width="17.140625" customWidth="1"/>
    <col min="117" max="117" width="16.5703125" customWidth="1"/>
    <col min="118" max="118" width="11.85546875" customWidth="1"/>
    <col min="119" max="119" width="17.140625" customWidth="1"/>
    <col min="120" max="120" width="16.5703125" customWidth="1"/>
    <col min="121" max="121" width="11.85546875" customWidth="1"/>
    <col min="122" max="122" width="17.140625" customWidth="1"/>
    <col min="123" max="123" width="16.5703125" customWidth="1"/>
    <col min="124" max="124" width="11.85546875" customWidth="1"/>
    <col min="125" max="125" width="17.140625" customWidth="1"/>
    <col min="126" max="126" width="16.5703125" customWidth="1"/>
    <col min="127" max="127" width="11.85546875" customWidth="1"/>
    <col min="128" max="128" width="17.140625" customWidth="1"/>
    <col min="129" max="129" width="16.5703125" customWidth="1"/>
    <col min="130" max="130" width="11.85546875" customWidth="1"/>
    <col min="131" max="131" width="17.140625" customWidth="1"/>
    <col min="132" max="132" width="16.5703125" customWidth="1"/>
    <col min="133" max="133" width="11.85546875" customWidth="1"/>
    <col min="134" max="134" width="17.140625" customWidth="1"/>
    <col min="135" max="135" width="16.5703125" customWidth="1"/>
    <col min="136" max="136" width="11.85546875" customWidth="1"/>
    <col min="137" max="137" width="17.140625" customWidth="1"/>
    <col min="138" max="138" width="16.5703125" customWidth="1"/>
    <col min="139" max="139" width="29.140625" customWidth="1"/>
  </cols>
  <sheetData>
    <row r="1" spans="1:140" x14ac:dyDescent="0.25">
      <c r="A1" t="s">
        <v>0</v>
      </c>
      <c r="B1" t="s">
        <v>1</v>
      </c>
      <c r="C1" t="s">
        <v>2</v>
      </c>
      <c r="D1" s="13" t="s">
        <v>2113</v>
      </c>
      <c r="E1" s="13" t="s">
        <v>2122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s="14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1494</v>
      </c>
    </row>
    <row r="2" spans="1:140" x14ac:dyDescent="0.25">
      <c r="A2">
        <v>16936</v>
      </c>
      <c r="B2">
        <v>2022</v>
      </c>
      <c r="C2" t="s">
        <v>137</v>
      </c>
      <c r="D2" s="12">
        <v>2021</v>
      </c>
      <c r="E2" s="12" t="str">
        <f>IFERROR(VLOOKUP(Tabelle5[[#This Row],[FishStock]],final_selection_acc_ICES_ind!$C:$D,2,FALSE),"no")</f>
        <v>x</v>
      </c>
      <c r="F2">
        <v>3185</v>
      </c>
      <c r="G2">
        <v>169246</v>
      </c>
      <c r="H2" t="s">
        <v>138</v>
      </c>
      <c r="I2">
        <v>2021</v>
      </c>
      <c r="J2" t="s">
        <v>139</v>
      </c>
      <c r="K2" t="s">
        <v>140</v>
      </c>
      <c r="L2" t="s">
        <v>141</v>
      </c>
      <c r="N2" t="s">
        <v>142</v>
      </c>
      <c r="O2">
        <v>17699479</v>
      </c>
      <c r="P2">
        <v>39626157</v>
      </c>
      <c r="Q2">
        <v>88716305</v>
      </c>
      <c r="R2" t="s">
        <v>143</v>
      </c>
      <c r="S2" t="s">
        <v>13</v>
      </c>
      <c r="X2">
        <v>95959</v>
      </c>
      <c r="Y2">
        <v>126880</v>
      </c>
      <c r="Z2">
        <v>167765</v>
      </c>
      <c r="AA2" s="14" t="s">
        <v>144</v>
      </c>
      <c r="AB2" t="s">
        <v>145</v>
      </c>
      <c r="AC2" t="s">
        <v>145</v>
      </c>
      <c r="AF2">
        <v>16944</v>
      </c>
      <c r="AK2" t="s">
        <v>168</v>
      </c>
      <c r="AL2" t="s">
        <v>169</v>
      </c>
      <c r="AM2" t="s">
        <v>170</v>
      </c>
      <c r="AN2" t="s">
        <v>146</v>
      </c>
      <c r="AO2" t="s">
        <v>147</v>
      </c>
      <c r="AV2">
        <v>110000</v>
      </c>
      <c r="AW2">
        <v>145000</v>
      </c>
      <c r="BB2">
        <v>0</v>
      </c>
      <c r="BD2" s="1">
        <v>44958</v>
      </c>
      <c r="BK2" t="s">
        <v>148</v>
      </c>
      <c r="EI2" s="2">
        <v>0.9</v>
      </c>
    </row>
    <row r="3" spans="1:140" x14ac:dyDescent="0.25">
      <c r="A3">
        <v>16937</v>
      </c>
      <c r="B3">
        <v>2022</v>
      </c>
      <c r="C3" t="s">
        <v>171</v>
      </c>
      <c r="D3" s="12">
        <v>2021</v>
      </c>
      <c r="E3" s="12" t="str">
        <f>IFERROR(VLOOKUP(Tabelle5[[#This Row],[FishStock]],final_selection_acc_ICES_ind!$C:$D,2,FALSE),"no")</f>
        <v>x</v>
      </c>
      <c r="F3">
        <v>3186</v>
      </c>
      <c r="G3">
        <v>169247</v>
      </c>
      <c r="H3" t="s">
        <v>138</v>
      </c>
      <c r="I3">
        <v>2021</v>
      </c>
      <c r="J3" t="s">
        <v>172</v>
      </c>
      <c r="K3" t="s">
        <v>140</v>
      </c>
      <c r="L3" t="s">
        <v>141</v>
      </c>
      <c r="N3" t="s">
        <v>173</v>
      </c>
      <c r="O3">
        <v>60988779</v>
      </c>
      <c r="P3">
        <v>100936282</v>
      </c>
      <c r="Q3">
        <v>167049301</v>
      </c>
      <c r="R3" t="s">
        <v>143</v>
      </c>
      <c r="S3" t="s">
        <v>13</v>
      </c>
      <c r="X3">
        <v>25436</v>
      </c>
      <c r="Y3">
        <v>35490</v>
      </c>
      <c r="Z3">
        <v>49517</v>
      </c>
      <c r="AA3" s="14" t="s">
        <v>144</v>
      </c>
      <c r="AB3" t="s">
        <v>145</v>
      </c>
      <c r="AC3" t="s">
        <v>145</v>
      </c>
      <c r="AF3">
        <v>4980</v>
      </c>
      <c r="AK3" t="s">
        <v>170</v>
      </c>
      <c r="AL3" t="s">
        <v>163</v>
      </c>
      <c r="AM3" t="s">
        <v>176</v>
      </c>
      <c r="AN3" t="s">
        <v>146</v>
      </c>
      <c r="AO3" t="s">
        <v>174</v>
      </c>
      <c r="AV3">
        <v>56000</v>
      </c>
      <c r="AW3">
        <v>84000</v>
      </c>
      <c r="BB3">
        <v>0</v>
      </c>
      <c r="BD3" s="1">
        <v>44958</v>
      </c>
      <c r="BK3" t="s">
        <v>148</v>
      </c>
      <c r="EI3" s="2">
        <v>0.9</v>
      </c>
    </row>
    <row r="4" spans="1:140" x14ac:dyDescent="0.25">
      <c r="A4">
        <v>16940</v>
      </c>
      <c r="B4">
        <v>2022</v>
      </c>
      <c r="C4" t="s">
        <v>193</v>
      </c>
      <c r="D4" s="12">
        <v>2021</v>
      </c>
      <c r="E4" s="12" t="str">
        <f>IFERROR(VLOOKUP(Tabelle5[[#This Row],[FishStock]],final_selection_acc_ICES_ind!$C:$D,2,FALSE),"no")</f>
        <v>x</v>
      </c>
      <c r="F4">
        <v>2985</v>
      </c>
      <c r="G4">
        <v>169249</v>
      </c>
      <c r="H4" t="s">
        <v>138</v>
      </c>
      <c r="I4">
        <v>2021</v>
      </c>
      <c r="J4" t="s">
        <v>194</v>
      </c>
      <c r="K4" t="s">
        <v>195</v>
      </c>
      <c r="L4" t="s">
        <v>141</v>
      </c>
      <c r="N4" t="s">
        <v>196</v>
      </c>
      <c r="O4">
        <v>16946215</v>
      </c>
      <c r="P4">
        <v>46548252</v>
      </c>
      <c r="Q4">
        <v>127859805</v>
      </c>
      <c r="R4" t="s">
        <v>143</v>
      </c>
      <c r="S4" t="s">
        <v>13</v>
      </c>
      <c r="X4">
        <v>90756</v>
      </c>
      <c r="Y4">
        <v>145656</v>
      </c>
      <c r="Z4">
        <v>233765</v>
      </c>
      <c r="AA4" s="14" t="s">
        <v>144</v>
      </c>
      <c r="AB4" t="s">
        <v>145</v>
      </c>
      <c r="AC4" t="s">
        <v>145</v>
      </c>
      <c r="AF4">
        <v>53370</v>
      </c>
      <c r="AK4" t="s">
        <v>212</v>
      </c>
      <c r="AL4" t="s">
        <v>191</v>
      </c>
      <c r="AM4" t="s">
        <v>157</v>
      </c>
      <c r="AN4" t="s">
        <v>146</v>
      </c>
      <c r="AO4" t="s">
        <v>147</v>
      </c>
      <c r="AV4">
        <v>48000</v>
      </c>
      <c r="AW4">
        <v>102000</v>
      </c>
      <c r="BB4">
        <v>0</v>
      </c>
      <c r="BD4" s="1">
        <v>44958</v>
      </c>
      <c r="BK4" t="s">
        <v>148</v>
      </c>
      <c r="EI4" s="2">
        <v>0.9</v>
      </c>
    </row>
    <row r="5" spans="1:140" x14ac:dyDescent="0.25">
      <c r="A5">
        <v>16941</v>
      </c>
      <c r="B5">
        <v>2022</v>
      </c>
      <c r="C5" t="s">
        <v>213</v>
      </c>
      <c r="D5" s="12">
        <v>2021</v>
      </c>
      <c r="E5" s="12" t="str">
        <f>IFERROR(VLOOKUP(Tabelle5[[#This Row],[FishStock]],final_selection_acc_ICES_ind!$C:$D,2,FALSE),"no")</f>
        <v>x</v>
      </c>
      <c r="F5">
        <v>3188</v>
      </c>
      <c r="G5">
        <v>169248</v>
      </c>
      <c r="H5" t="s">
        <v>138</v>
      </c>
      <c r="I5">
        <v>2021</v>
      </c>
      <c r="J5" t="s">
        <v>214</v>
      </c>
      <c r="K5" t="s">
        <v>215</v>
      </c>
      <c r="L5" t="s">
        <v>141</v>
      </c>
      <c r="N5" t="s">
        <v>216</v>
      </c>
      <c r="O5">
        <v>27552879</v>
      </c>
      <c r="P5">
        <v>77206947</v>
      </c>
      <c r="Q5">
        <v>216344460</v>
      </c>
      <c r="R5" t="s">
        <v>143</v>
      </c>
      <c r="S5" t="s">
        <v>13</v>
      </c>
      <c r="X5">
        <v>226879</v>
      </c>
      <c r="Y5">
        <v>375120</v>
      </c>
      <c r="Z5">
        <v>620220</v>
      </c>
      <c r="AA5" s="14" t="s">
        <v>144</v>
      </c>
      <c r="AB5" t="s">
        <v>145</v>
      </c>
      <c r="AC5" t="s">
        <v>145</v>
      </c>
      <c r="AF5">
        <v>157752</v>
      </c>
      <c r="AK5" t="s">
        <v>206</v>
      </c>
      <c r="AL5" t="s">
        <v>234</v>
      </c>
      <c r="AM5" t="s">
        <v>235</v>
      </c>
      <c r="AN5" t="s">
        <v>146</v>
      </c>
      <c r="AO5" t="s">
        <v>174</v>
      </c>
      <c r="AV5">
        <v>80000</v>
      </c>
      <c r="AW5">
        <v>129000</v>
      </c>
      <c r="BB5">
        <v>0</v>
      </c>
      <c r="BD5" s="1">
        <v>44958</v>
      </c>
      <c r="BK5" t="s">
        <v>148</v>
      </c>
      <c r="EI5" s="2">
        <v>0.9</v>
      </c>
    </row>
    <row r="6" spans="1:140" x14ac:dyDescent="0.25">
      <c r="A6">
        <v>16953</v>
      </c>
      <c r="B6">
        <v>2022</v>
      </c>
      <c r="C6" t="s">
        <v>236</v>
      </c>
      <c r="D6" s="12">
        <v>2021</v>
      </c>
      <c r="E6" s="12" t="str">
        <f>IFERROR(VLOOKUP(Tabelle5[[#This Row],[FishStock]],final_selection_acc_ICES_ind!$C:$D,2,FALSE),"no")</f>
        <v>x</v>
      </c>
      <c r="F6">
        <v>3107</v>
      </c>
      <c r="G6">
        <v>169179</v>
      </c>
      <c r="H6" t="s">
        <v>138</v>
      </c>
      <c r="I6">
        <v>2021</v>
      </c>
      <c r="J6" t="s">
        <v>237</v>
      </c>
      <c r="K6" t="s">
        <v>238</v>
      </c>
      <c r="L6" t="s">
        <v>239</v>
      </c>
      <c r="O6">
        <v>31040000</v>
      </c>
      <c r="P6">
        <v>87770000</v>
      </c>
      <c r="Q6">
        <v>202880000</v>
      </c>
      <c r="R6" t="s">
        <v>143</v>
      </c>
      <c r="S6" t="s">
        <v>13</v>
      </c>
      <c r="X6" t="s">
        <v>243</v>
      </c>
      <c r="Y6" t="s">
        <v>244</v>
      </c>
      <c r="Z6" t="s">
        <v>245</v>
      </c>
      <c r="AA6" s="14" t="s">
        <v>240</v>
      </c>
      <c r="AC6" t="s">
        <v>145</v>
      </c>
      <c r="AD6">
        <v>7173</v>
      </c>
      <c r="AF6" t="s">
        <v>246</v>
      </c>
      <c r="AG6" t="s">
        <v>247</v>
      </c>
      <c r="AK6" t="s">
        <v>248</v>
      </c>
      <c r="AL6" t="s">
        <v>249</v>
      </c>
      <c r="AM6" s="3">
        <v>140971703045673</v>
      </c>
      <c r="AN6" t="s">
        <v>241</v>
      </c>
      <c r="AU6" s="3">
        <v>112997249</v>
      </c>
      <c r="AV6" t="s">
        <v>242</v>
      </c>
      <c r="AX6">
        <v>1</v>
      </c>
      <c r="AY6">
        <v>1</v>
      </c>
      <c r="BB6">
        <v>0</v>
      </c>
      <c r="BK6" t="s">
        <v>148</v>
      </c>
      <c r="EI6" s="2">
        <v>0.9</v>
      </c>
    </row>
    <row r="7" spans="1:140" x14ac:dyDescent="0.25">
      <c r="A7">
        <v>16965</v>
      </c>
      <c r="B7">
        <v>2022</v>
      </c>
      <c r="C7" t="s">
        <v>250</v>
      </c>
      <c r="D7" s="12">
        <v>2021</v>
      </c>
      <c r="E7" s="12" t="str">
        <f>IFERROR(VLOOKUP(Tabelle5[[#This Row],[FishStock]],final_selection_acc_ICES_ind!$C:$D,2,FALSE),"no")</f>
        <v>x</v>
      </c>
      <c r="F7">
        <v>3043</v>
      </c>
      <c r="G7">
        <v>169112</v>
      </c>
      <c r="H7" t="s">
        <v>138</v>
      </c>
      <c r="I7">
        <v>2021</v>
      </c>
      <c r="J7" t="s">
        <v>251</v>
      </c>
      <c r="K7" t="s">
        <v>252</v>
      </c>
      <c r="L7" t="s">
        <v>253</v>
      </c>
      <c r="N7" t="s">
        <v>254</v>
      </c>
      <c r="P7">
        <v>148599</v>
      </c>
      <c r="U7" t="s">
        <v>262</v>
      </c>
      <c r="Y7">
        <v>83214</v>
      </c>
      <c r="AA7" s="14" t="s">
        <v>255</v>
      </c>
      <c r="AB7" t="s">
        <v>145</v>
      </c>
      <c r="AD7">
        <v>57318</v>
      </c>
      <c r="AF7">
        <v>57318</v>
      </c>
      <c r="AG7">
        <v>0</v>
      </c>
      <c r="AL7" t="s">
        <v>263</v>
      </c>
      <c r="AN7" t="s">
        <v>256</v>
      </c>
      <c r="AV7">
        <v>35500</v>
      </c>
      <c r="AW7">
        <v>49400</v>
      </c>
      <c r="BB7">
        <v>2</v>
      </c>
      <c r="BD7" s="1">
        <v>45111</v>
      </c>
      <c r="BK7" t="s">
        <v>148</v>
      </c>
      <c r="BL7" t="s">
        <v>257</v>
      </c>
      <c r="BM7" t="s">
        <v>161</v>
      </c>
      <c r="BO7" t="s">
        <v>258</v>
      </c>
      <c r="BP7" t="s">
        <v>185</v>
      </c>
      <c r="BR7" t="s">
        <v>259</v>
      </c>
      <c r="BS7" t="s">
        <v>185</v>
      </c>
      <c r="CA7">
        <v>137844</v>
      </c>
      <c r="CB7" t="s">
        <v>260</v>
      </c>
      <c r="CC7" t="s">
        <v>261</v>
      </c>
    </row>
    <row r="8" spans="1:140" x14ac:dyDescent="0.25">
      <c r="A8">
        <v>16967</v>
      </c>
      <c r="B8">
        <v>2022</v>
      </c>
      <c r="C8" t="s">
        <v>264</v>
      </c>
      <c r="D8" s="12">
        <v>2021</v>
      </c>
      <c r="E8" s="12" t="str">
        <f>IFERROR(VLOOKUP(Tabelle5[[#This Row],[FishStock]],final_selection_acc_ICES_ind!$C:$D,2,FALSE),"no")</f>
        <v>x</v>
      </c>
      <c r="F8">
        <v>3083</v>
      </c>
      <c r="G8">
        <v>169124</v>
      </c>
      <c r="H8" t="s">
        <v>138</v>
      </c>
      <c r="I8">
        <v>2021</v>
      </c>
      <c r="J8" t="s">
        <v>265</v>
      </c>
      <c r="K8" t="s">
        <v>266</v>
      </c>
      <c r="L8" t="s">
        <v>267</v>
      </c>
      <c r="N8" t="s">
        <v>268</v>
      </c>
      <c r="P8">
        <v>4206171</v>
      </c>
      <c r="R8" t="s">
        <v>143</v>
      </c>
      <c r="S8" t="s">
        <v>13</v>
      </c>
      <c r="U8">
        <v>225471</v>
      </c>
      <c r="Y8">
        <v>165395</v>
      </c>
      <c r="AA8" s="14" t="s">
        <v>144</v>
      </c>
      <c r="AB8" t="s">
        <v>145</v>
      </c>
      <c r="AC8" t="s">
        <v>145</v>
      </c>
      <c r="AD8">
        <v>35758</v>
      </c>
      <c r="AL8" t="s">
        <v>271</v>
      </c>
      <c r="AN8" t="s">
        <v>146</v>
      </c>
      <c r="AT8" t="s">
        <v>269</v>
      </c>
      <c r="AU8" t="s">
        <v>150</v>
      </c>
      <c r="AV8">
        <v>40800</v>
      </c>
      <c r="AW8">
        <v>57100</v>
      </c>
      <c r="AX8" t="s">
        <v>212</v>
      </c>
      <c r="AY8">
        <v>60000</v>
      </c>
      <c r="BB8">
        <v>1</v>
      </c>
      <c r="BD8" s="1">
        <v>45110</v>
      </c>
      <c r="BK8" t="s">
        <v>148</v>
      </c>
    </row>
    <row r="9" spans="1:140" x14ac:dyDescent="0.25">
      <c r="A9">
        <v>16970</v>
      </c>
      <c r="B9">
        <v>2022</v>
      </c>
      <c r="C9" t="s">
        <v>272</v>
      </c>
      <c r="D9" s="12">
        <v>2021</v>
      </c>
      <c r="E9" s="12" t="str">
        <f>IFERROR(VLOOKUP(Tabelle5[[#This Row],[FishStock]],final_selection_acc_ICES_ind!$C:$D,2,FALSE),"no")</f>
        <v>x</v>
      </c>
      <c r="F9">
        <v>3052</v>
      </c>
      <c r="G9">
        <v>169277</v>
      </c>
      <c r="H9" t="s">
        <v>138</v>
      </c>
      <c r="I9">
        <v>2021</v>
      </c>
      <c r="J9" t="s">
        <v>273</v>
      </c>
      <c r="K9" t="s">
        <v>274</v>
      </c>
      <c r="L9" t="s">
        <v>275</v>
      </c>
      <c r="N9" t="s">
        <v>276</v>
      </c>
      <c r="O9">
        <v>595</v>
      </c>
      <c r="P9">
        <v>1110</v>
      </c>
      <c r="Q9">
        <v>2070</v>
      </c>
      <c r="S9" t="s">
        <v>13</v>
      </c>
      <c r="X9">
        <v>2122</v>
      </c>
      <c r="Y9">
        <v>2680</v>
      </c>
      <c r="Z9">
        <v>3386</v>
      </c>
      <c r="AA9" s="14" t="s">
        <v>144</v>
      </c>
      <c r="AB9" t="s">
        <v>145</v>
      </c>
      <c r="AC9" t="s">
        <v>145</v>
      </c>
      <c r="AD9">
        <v>387</v>
      </c>
      <c r="AG9">
        <v>6</v>
      </c>
      <c r="AK9" t="s">
        <v>305</v>
      </c>
      <c r="AL9" t="s">
        <v>203</v>
      </c>
      <c r="AM9" t="s">
        <v>304</v>
      </c>
      <c r="AN9" t="s">
        <v>146</v>
      </c>
      <c r="AT9" t="s">
        <v>278</v>
      </c>
      <c r="AU9" t="s">
        <v>154</v>
      </c>
      <c r="AV9">
        <v>1850</v>
      </c>
      <c r="AW9">
        <v>2600</v>
      </c>
      <c r="AX9" t="s">
        <v>154</v>
      </c>
      <c r="AY9">
        <v>2600</v>
      </c>
      <c r="BB9">
        <v>1</v>
      </c>
      <c r="BD9" s="1">
        <v>45142</v>
      </c>
      <c r="BK9" t="s">
        <v>148</v>
      </c>
      <c r="EI9" s="2">
        <v>0.95</v>
      </c>
    </row>
    <row r="10" spans="1:140" x14ac:dyDescent="0.25">
      <c r="A10">
        <v>16975</v>
      </c>
      <c r="B10">
        <v>2022</v>
      </c>
      <c r="C10" t="s">
        <v>306</v>
      </c>
      <c r="D10" s="12">
        <v>2021</v>
      </c>
      <c r="E10" s="12" t="str">
        <f>IFERROR(VLOOKUP(Tabelle5[[#This Row],[FishStock]],final_selection_acc_ICES_ind!$C:$D,2,FALSE),"no")</f>
        <v>x</v>
      </c>
      <c r="F10">
        <v>3176</v>
      </c>
      <c r="G10">
        <v>169279</v>
      </c>
      <c r="H10" t="s">
        <v>138</v>
      </c>
      <c r="I10">
        <v>2021</v>
      </c>
      <c r="J10" t="s">
        <v>307</v>
      </c>
      <c r="K10" t="s">
        <v>308</v>
      </c>
      <c r="L10" t="s">
        <v>309</v>
      </c>
      <c r="N10" t="s">
        <v>310</v>
      </c>
      <c r="P10">
        <v>95644000</v>
      </c>
      <c r="R10" t="s">
        <v>143</v>
      </c>
      <c r="S10" t="s">
        <v>13</v>
      </c>
      <c r="U10">
        <v>1640000</v>
      </c>
      <c r="Y10">
        <v>939000</v>
      </c>
      <c r="AA10" s="14" t="s">
        <v>144</v>
      </c>
      <c r="AB10" t="s">
        <v>145</v>
      </c>
      <c r="AC10" t="s">
        <v>145</v>
      </c>
      <c r="AD10">
        <v>285000</v>
      </c>
      <c r="AF10">
        <v>285000</v>
      </c>
      <c r="AL10" t="s">
        <v>312</v>
      </c>
      <c r="AN10" t="s">
        <v>146</v>
      </c>
      <c r="AT10" t="s">
        <v>161</v>
      </c>
      <c r="AU10" t="s">
        <v>287</v>
      </c>
      <c r="AV10">
        <v>410000</v>
      </c>
      <c r="AW10">
        <v>570000</v>
      </c>
      <c r="AX10" t="s">
        <v>192</v>
      </c>
      <c r="AY10">
        <v>570000</v>
      </c>
      <c r="BB10">
        <v>1</v>
      </c>
      <c r="BD10" s="1">
        <v>45049</v>
      </c>
      <c r="BK10" t="s">
        <v>148</v>
      </c>
      <c r="EI10" t="s">
        <v>311</v>
      </c>
    </row>
    <row r="11" spans="1:140" x14ac:dyDescent="0.25">
      <c r="A11">
        <v>16981</v>
      </c>
      <c r="B11">
        <v>2022</v>
      </c>
      <c r="C11" t="s">
        <v>313</v>
      </c>
      <c r="D11" s="12">
        <v>2021</v>
      </c>
      <c r="E11" s="12" t="str">
        <f>IFERROR(VLOOKUP(Tabelle5[[#This Row],[FishStock]],final_selection_acc_ICES_ind!$C:$D,2,FALSE),"no")</f>
        <v>no</v>
      </c>
      <c r="F11">
        <v>3172</v>
      </c>
      <c r="G11">
        <v>233880</v>
      </c>
      <c r="H11" t="s">
        <v>138</v>
      </c>
      <c r="I11">
        <v>2021</v>
      </c>
      <c r="J11" t="s">
        <v>314</v>
      </c>
      <c r="K11" t="s">
        <v>315</v>
      </c>
      <c r="L11" t="s">
        <v>316</v>
      </c>
      <c r="N11" t="s">
        <v>317</v>
      </c>
      <c r="S11" t="s">
        <v>13</v>
      </c>
      <c r="Y11" s="3">
        <v>723682288770115</v>
      </c>
      <c r="AA11" t="s">
        <v>144</v>
      </c>
      <c r="AB11" t="s">
        <v>318</v>
      </c>
      <c r="AC11" t="s">
        <v>145</v>
      </c>
      <c r="AD11" t="s">
        <v>320</v>
      </c>
      <c r="AF11" t="s">
        <v>320</v>
      </c>
      <c r="AN11" t="s">
        <v>146</v>
      </c>
      <c r="BK11" t="s">
        <v>148</v>
      </c>
      <c r="EI11" t="s">
        <v>319</v>
      </c>
    </row>
    <row r="12" spans="1:140" x14ac:dyDescent="0.25">
      <c r="A12">
        <v>16985</v>
      </c>
      <c r="B12">
        <v>2022</v>
      </c>
      <c r="C12" t="s">
        <v>321</v>
      </c>
      <c r="D12" s="12">
        <v>2021</v>
      </c>
      <c r="E12" s="12" t="str">
        <f>IFERROR(VLOOKUP(Tabelle5[[#This Row],[FishStock]],final_selection_acc_ICES_ind!$C:$D,2,FALSE),"no")</f>
        <v>no</v>
      </c>
      <c r="F12">
        <v>3056</v>
      </c>
      <c r="G12">
        <v>169076</v>
      </c>
      <c r="H12" t="s">
        <v>138</v>
      </c>
      <c r="I12">
        <v>2021</v>
      </c>
      <c r="J12" t="s">
        <v>322</v>
      </c>
      <c r="K12" t="s">
        <v>323</v>
      </c>
      <c r="L12" t="s">
        <v>324</v>
      </c>
      <c r="N12" t="s">
        <v>325</v>
      </c>
      <c r="P12">
        <v>1862290</v>
      </c>
      <c r="R12" t="s">
        <v>143</v>
      </c>
      <c r="S12" t="s">
        <v>13</v>
      </c>
      <c r="X12" s="3">
        <v>6248969045</v>
      </c>
      <c r="Y12" t="s">
        <v>326</v>
      </c>
      <c r="Z12" s="3">
        <v>7439550955</v>
      </c>
      <c r="AA12" t="s">
        <v>144</v>
      </c>
      <c r="AB12" t="s">
        <v>145</v>
      </c>
      <c r="AC12" t="s">
        <v>145</v>
      </c>
      <c r="AD12" s="3">
        <v>1650858</v>
      </c>
      <c r="AF12" s="3">
        <v>1763606</v>
      </c>
      <c r="AG12" s="3">
        <v>112748</v>
      </c>
      <c r="AK12" t="s">
        <v>327</v>
      </c>
      <c r="AL12" t="s">
        <v>328</v>
      </c>
      <c r="AM12" t="s">
        <v>329</v>
      </c>
      <c r="AN12" t="s">
        <v>146</v>
      </c>
      <c r="AV12">
        <v>108036</v>
      </c>
      <c r="AW12">
        <v>120637</v>
      </c>
      <c r="BB12">
        <v>0</v>
      </c>
      <c r="BD12" s="1">
        <v>45081</v>
      </c>
      <c r="BK12" t="s">
        <v>148</v>
      </c>
      <c r="CC12" t="s">
        <v>261</v>
      </c>
      <c r="EI12" s="2">
        <v>0.9</v>
      </c>
    </row>
    <row r="13" spans="1:140" x14ac:dyDescent="0.25">
      <c r="A13">
        <v>16994</v>
      </c>
      <c r="B13">
        <v>2022</v>
      </c>
      <c r="C13" t="s">
        <v>330</v>
      </c>
      <c r="D13" s="12">
        <v>2021</v>
      </c>
      <c r="E13" s="12" t="str">
        <f>IFERROR(VLOOKUP(Tabelle5[[#This Row],[FishStock]],final_selection_acc_ICES_ind!$C:$D,2,FALSE),"no")</f>
        <v>no</v>
      </c>
      <c r="F13">
        <v>3146</v>
      </c>
      <c r="G13">
        <v>169181</v>
      </c>
      <c r="H13" t="s">
        <v>138</v>
      </c>
      <c r="I13">
        <v>2021</v>
      </c>
      <c r="J13" t="s">
        <v>331</v>
      </c>
      <c r="K13" t="s">
        <v>323</v>
      </c>
      <c r="L13" t="s">
        <v>332</v>
      </c>
      <c r="N13" t="s">
        <v>333</v>
      </c>
      <c r="S13" t="s">
        <v>13</v>
      </c>
      <c r="T13" s="3">
        <v>105474073736887</v>
      </c>
      <c r="U13" s="3">
        <v>215574607127728</v>
      </c>
      <c r="V13" s="3">
        <v>440605066172027</v>
      </c>
      <c r="X13" s="3">
        <v>123903856817751</v>
      </c>
      <c r="Y13" s="3">
        <v>173416043230843</v>
      </c>
      <c r="Z13" s="3">
        <v>24271338134434</v>
      </c>
      <c r="AA13" t="s">
        <v>334</v>
      </c>
      <c r="AB13" t="s">
        <v>145</v>
      </c>
      <c r="AC13" t="s">
        <v>145</v>
      </c>
      <c r="AD13">
        <v>767</v>
      </c>
      <c r="AF13">
        <v>1317</v>
      </c>
      <c r="AG13">
        <v>550</v>
      </c>
      <c r="AK13" t="s">
        <v>336</v>
      </c>
      <c r="AL13" t="s">
        <v>337</v>
      </c>
      <c r="AM13" t="s">
        <v>338</v>
      </c>
      <c r="AN13" t="s">
        <v>241</v>
      </c>
      <c r="AT13" s="1">
        <v>45108</v>
      </c>
      <c r="AV13" t="s">
        <v>223</v>
      </c>
      <c r="AX13">
        <v>1</v>
      </c>
      <c r="AY13" t="s">
        <v>335</v>
      </c>
      <c r="BK13" t="s">
        <v>148</v>
      </c>
      <c r="EI13" s="2">
        <v>0.95</v>
      </c>
    </row>
    <row r="14" spans="1:140" x14ac:dyDescent="0.25">
      <c r="A14">
        <v>16997</v>
      </c>
      <c r="B14">
        <v>2022</v>
      </c>
      <c r="C14" t="s">
        <v>339</v>
      </c>
      <c r="D14" s="12">
        <v>2021</v>
      </c>
      <c r="E14" s="12" t="str">
        <f>IFERROR(VLOOKUP(Tabelle5[[#This Row],[FishStock]],final_selection_acc_ICES_ind!$C:$D,2,FALSE),"no")</f>
        <v>x</v>
      </c>
      <c r="F14">
        <v>3190</v>
      </c>
      <c r="G14">
        <v>169673</v>
      </c>
      <c r="H14" t="s">
        <v>138</v>
      </c>
      <c r="I14">
        <v>2021</v>
      </c>
      <c r="J14" t="s">
        <v>340</v>
      </c>
      <c r="K14" t="s">
        <v>341</v>
      </c>
      <c r="L14" t="s">
        <v>267</v>
      </c>
      <c r="N14" t="s">
        <v>342</v>
      </c>
      <c r="O14" s="3">
        <v>933541865786216</v>
      </c>
      <c r="P14">
        <v>23595100</v>
      </c>
      <c r="Q14" s="3">
        <v>596361839156653</v>
      </c>
      <c r="R14" t="s">
        <v>143</v>
      </c>
      <c r="S14" t="s">
        <v>13</v>
      </c>
      <c r="X14" s="3">
        <v>3802719815</v>
      </c>
      <c r="Y14">
        <v>536457</v>
      </c>
      <c r="Z14" s="3">
        <v>6926420185</v>
      </c>
      <c r="AA14" s="14" t="s">
        <v>144</v>
      </c>
      <c r="AB14" t="s">
        <v>145</v>
      </c>
      <c r="AC14" t="s">
        <v>145</v>
      </c>
      <c r="AF14">
        <v>71924</v>
      </c>
      <c r="AK14" t="s">
        <v>343</v>
      </c>
      <c r="AL14" t="s">
        <v>344</v>
      </c>
      <c r="AM14" t="s">
        <v>345</v>
      </c>
      <c r="AN14" t="s">
        <v>146</v>
      </c>
      <c r="AT14" t="s">
        <v>152</v>
      </c>
      <c r="AU14" t="s">
        <v>187</v>
      </c>
      <c r="AV14">
        <v>376571</v>
      </c>
      <c r="AW14">
        <v>533515</v>
      </c>
      <c r="AX14" t="s">
        <v>231</v>
      </c>
      <c r="AY14">
        <v>533515</v>
      </c>
      <c r="BB14">
        <v>0</v>
      </c>
      <c r="BD14" s="1">
        <v>45110</v>
      </c>
      <c r="BK14" t="s">
        <v>148</v>
      </c>
      <c r="EI14" s="2">
        <v>0.9</v>
      </c>
    </row>
    <row r="15" spans="1:140" x14ac:dyDescent="0.25">
      <c r="A15">
        <v>16999</v>
      </c>
      <c r="B15">
        <v>2022</v>
      </c>
      <c r="C15" t="s">
        <v>346</v>
      </c>
      <c r="D15" s="12">
        <v>2021</v>
      </c>
      <c r="E15" s="12" t="str">
        <f>IFERROR(VLOOKUP(Tabelle5[[#This Row],[FishStock]],final_selection_acc_ICES_ind!$C:$D,2,FALSE),"no")</f>
        <v>x</v>
      </c>
      <c r="F15">
        <v>3184</v>
      </c>
      <c r="G15">
        <v>169077</v>
      </c>
      <c r="H15" t="s">
        <v>347</v>
      </c>
      <c r="I15">
        <v>2021</v>
      </c>
      <c r="J15" t="s">
        <v>348</v>
      </c>
      <c r="K15" t="s">
        <v>349</v>
      </c>
      <c r="L15" t="s">
        <v>324</v>
      </c>
      <c r="N15" t="s">
        <v>350</v>
      </c>
      <c r="O15" t="s">
        <v>353</v>
      </c>
      <c r="P15" t="s">
        <v>354</v>
      </c>
      <c r="Q15" t="s">
        <v>355</v>
      </c>
      <c r="R15" t="s">
        <v>143</v>
      </c>
      <c r="S15" t="s">
        <v>13</v>
      </c>
      <c r="T15" t="s">
        <v>356</v>
      </c>
      <c r="U15" t="s">
        <v>357</v>
      </c>
      <c r="V15" t="s">
        <v>358</v>
      </c>
      <c r="X15" t="s">
        <v>359</v>
      </c>
      <c r="Y15" t="s">
        <v>360</v>
      </c>
      <c r="Z15" t="s">
        <v>361</v>
      </c>
      <c r="AA15" s="14" t="s">
        <v>144</v>
      </c>
      <c r="AB15" t="s">
        <v>145</v>
      </c>
      <c r="AC15" t="s">
        <v>145</v>
      </c>
      <c r="AD15" s="3">
        <v>146596854956611</v>
      </c>
      <c r="AF15" s="3">
        <v>184032428502625</v>
      </c>
      <c r="AG15" s="3">
        <v>374355735460145</v>
      </c>
      <c r="AK15" t="s">
        <v>362</v>
      </c>
      <c r="AL15" t="s">
        <v>363</v>
      </c>
      <c r="AM15" t="s">
        <v>364</v>
      </c>
      <c r="AN15" t="s">
        <v>146</v>
      </c>
      <c r="AT15" t="s">
        <v>351</v>
      </c>
      <c r="AU15" t="s">
        <v>352</v>
      </c>
      <c r="AV15">
        <v>69841</v>
      </c>
      <c r="AW15">
        <v>97777</v>
      </c>
      <c r="AX15" t="s">
        <v>290</v>
      </c>
      <c r="AY15">
        <v>97777</v>
      </c>
      <c r="BB15">
        <v>1</v>
      </c>
      <c r="BD15" s="1">
        <v>45018</v>
      </c>
      <c r="BK15" t="s">
        <v>148</v>
      </c>
      <c r="EI15" s="2">
        <v>0.95</v>
      </c>
    </row>
    <row r="16" spans="1:140" x14ac:dyDescent="0.25">
      <c r="A16">
        <v>17000</v>
      </c>
      <c r="B16">
        <v>2022</v>
      </c>
      <c r="C16" t="s">
        <v>365</v>
      </c>
      <c r="D16" s="12">
        <v>2021</v>
      </c>
      <c r="E16" s="12" t="str">
        <f>IFERROR(VLOOKUP(Tabelle5[[#This Row],[FishStock]],final_selection_acc_ICES_ind!$C:$D,2,FALSE),"no")</f>
        <v>no</v>
      </c>
      <c r="F16">
        <v>3166</v>
      </c>
      <c r="G16">
        <v>197909</v>
      </c>
      <c r="H16" t="s">
        <v>138</v>
      </c>
      <c r="I16">
        <v>2021</v>
      </c>
      <c r="J16" t="s">
        <v>366</v>
      </c>
      <c r="K16" t="s">
        <v>367</v>
      </c>
      <c r="L16" t="s">
        <v>309</v>
      </c>
      <c r="N16" t="s">
        <v>368</v>
      </c>
      <c r="O16">
        <v>45305493</v>
      </c>
      <c r="P16">
        <v>69413200</v>
      </c>
      <c r="Q16">
        <v>106348965</v>
      </c>
      <c r="S16" t="s">
        <v>13</v>
      </c>
      <c r="X16">
        <v>112152</v>
      </c>
      <c r="Y16">
        <v>141574</v>
      </c>
      <c r="Z16">
        <v>178714</v>
      </c>
      <c r="AA16" t="s">
        <v>144</v>
      </c>
      <c r="AB16" t="s">
        <v>145</v>
      </c>
      <c r="AD16" t="s">
        <v>371</v>
      </c>
      <c r="AK16" s="3">
        <v>1832</v>
      </c>
      <c r="AL16" s="3">
        <v>2169</v>
      </c>
      <c r="AM16" s="3">
        <v>2567</v>
      </c>
      <c r="AN16" t="s">
        <v>146</v>
      </c>
      <c r="AV16">
        <v>94000</v>
      </c>
      <c r="AW16">
        <v>125000</v>
      </c>
      <c r="BB16">
        <v>0</v>
      </c>
      <c r="BD16" s="1">
        <v>44958</v>
      </c>
      <c r="BK16" t="s">
        <v>148</v>
      </c>
      <c r="EI16" s="2">
        <v>0.9</v>
      </c>
    </row>
    <row r="17" spans="1:139" x14ac:dyDescent="0.25">
      <c r="A17">
        <v>17001</v>
      </c>
      <c r="B17">
        <v>2022</v>
      </c>
      <c r="C17" t="s">
        <v>372</v>
      </c>
      <c r="D17" s="12">
        <v>2021</v>
      </c>
      <c r="E17" s="12" t="str">
        <f>IFERROR(VLOOKUP(Tabelle5[[#This Row],[FishStock]],final_selection_acc_ICES_ind!$C:$D,2,FALSE),"no")</f>
        <v>x</v>
      </c>
      <c r="F17">
        <v>3193</v>
      </c>
      <c r="G17">
        <v>169075</v>
      </c>
      <c r="H17" t="s">
        <v>138</v>
      </c>
      <c r="I17">
        <v>2021</v>
      </c>
      <c r="J17" t="s">
        <v>373</v>
      </c>
      <c r="K17" t="s">
        <v>374</v>
      </c>
      <c r="L17" t="s">
        <v>324</v>
      </c>
      <c r="N17" t="s">
        <v>375</v>
      </c>
      <c r="O17">
        <v>8169</v>
      </c>
      <c r="P17">
        <v>15456</v>
      </c>
      <c r="Q17">
        <v>29242</v>
      </c>
      <c r="R17" t="s">
        <v>143</v>
      </c>
      <c r="S17" t="s">
        <v>13</v>
      </c>
      <c r="T17">
        <v>5255</v>
      </c>
      <c r="U17">
        <v>7591</v>
      </c>
      <c r="V17">
        <v>10967</v>
      </c>
      <c r="X17">
        <v>3498</v>
      </c>
      <c r="Y17">
        <v>5303</v>
      </c>
      <c r="Z17">
        <v>8038</v>
      </c>
      <c r="AA17" s="14" t="s">
        <v>144</v>
      </c>
      <c r="AB17" t="s">
        <v>145</v>
      </c>
      <c r="AC17" t="s">
        <v>145</v>
      </c>
      <c r="AD17">
        <v>1065</v>
      </c>
      <c r="AG17">
        <v>51</v>
      </c>
      <c r="AK17" t="s">
        <v>379</v>
      </c>
      <c r="AL17" t="s">
        <v>380</v>
      </c>
      <c r="AM17" s="3">
        <v>1117</v>
      </c>
      <c r="AN17" t="s">
        <v>146</v>
      </c>
      <c r="AT17" s="4">
        <v>44927</v>
      </c>
      <c r="AU17" t="s">
        <v>376</v>
      </c>
      <c r="AV17">
        <v>15067</v>
      </c>
      <c r="AW17">
        <v>23492</v>
      </c>
      <c r="AX17" t="s">
        <v>154</v>
      </c>
      <c r="AY17">
        <v>23492</v>
      </c>
      <c r="BB17">
        <v>1</v>
      </c>
      <c r="BD17" s="1">
        <v>45049</v>
      </c>
      <c r="BK17" t="s">
        <v>148</v>
      </c>
      <c r="CA17">
        <v>968</v>
      </c>
      <c r="CB17" t="s">
        <v>377</v>
      </c>
      <c r="CC17" t="s">
        <v>261</v>
      </c>
      <c r="EI17" s="2">
        <v>0.95</v>
      </c>
    </row>
    <row r="18" spans="1:139" x14ac:dyDescent="0.25">
      <c r="A18">
        <v>17002</v>
      </c>
      <c r="B18">
        <v>2022</v>
      </c>
      <c r="C18" t="s">
        <v>381</v>
      </c>
      <c r="D18" s="12">
        <v>2021</v>
      </c>
      <c r="E18" s="12" t="str">
        <f>IFERROR(VLOOKUP(Tabelle5[[#This Row],[FishStock]],final_selection_acc_ICES_ind!$C:$D,2,FALSE),"no")</f>
        <v>no</v>
      </c>
      <c r="F18">
        <v>3076</v>
      </c>
      <c r="G18">
        <v>169234</v>
      </c>
      <c r="H18" t="s">
        <v>138</v>
      </c>
      <c r="I18">
        <v>2021</v>
      </c>
      <c r="J18" t="s">
        <v>382</v>
      </c>
      <c r="K18" t="s">
        <v>383</v>
      </c>
      <c r="L18" t="s">
        <v>384</v>
      </c>
      <c r="N18" t="s">
        <v>385</v>
      </c>
      <c r="S18" t="s">
        <v>13</v>
      </c>
      <c r="AA18" t="s">
        <v>144</v>
      </c>
      <c r="AB18" t="s">
        <v>145</v>
      </c>
      <c r="AC18" t="s">
        <v>145</v>
      </c>
      <c r="AD18">
        <v>140</v>
      </c>
      <c r="AN18" t="s">
        <v>146</v>
      </c>
      <c r="BK18" t="s">
        <v>148</v>
      </c>
    </row>
    <row r="19" spans="1:139" x14ac:dyDescent="0.25">
      <c r="A19">
        <v>17030</v>
      </c>
      <c r="B19">
        <v>2022</v>
      </c>
      <c r="C19" t="s">
        <v>386</v>
      </c>
      <c r="D19" s="12">
        <v>2021</v>
      </c>
      <c r="E19" s="12" t="str">
        <f>IFERROR(VLOOKUP(Tabelle5[[#This Row],[FishStock]],final_selection_acc_ICES_ind!$C:$D,2,FALSE),"no")</f>
        <v>x</v>
      </c>
      <c r="F19">
        <v>2993</v>
      </c>
      <c r="G19">
        <v>169278</v>
      </c>
      <c r="H19" t="s">
        <v>138</v>
      </c>
      <c r="I19">
        <v>2021</v>
      </c>
      <c r="J19" t="s">
        <v>387</v>
      </c>
      <c r="K19" t="s">
        <v>388</v>
      </c>
      <c r="L19" t="s">
        <v>275</v>
      </c>
      <c r="N19" t="s">
        <v>389</v>
      </c>
      <c r="O19">
        <v>23797</v>
      </c>
      <c r="P19">
        <v>43915</v>
      </c>
      <c r="Q19">
        <v>81040</v>
      </c>
      <c r="R19" t="s">
        <v>143</v>
      </c>
      <c r="S19" t="s">
        <v>13</v>
      </c>
      <c r="U19">
        <v>50582</v>
      </c>
      <c r="X19">
        <v>33348</v>
      </c>
      <c r="Y19">
        <v>45001</v>
      </c>
      <c r="Z19">
        <v>56654</v>
      </c>
      <c r="AA19" s="14" t="s">
        <v>390</v>
      </c>
      <c r="AB19" t="s">
        <v>145</v>
      </c>
      <c r="AC19" t="s">
        <v>145</v>
      </c>
      <c r="AD19">
        <v>8185</v>
      </c>
      <c r="AF19">
        <v>9144</v>
      </c>
      <c r="AG19" t="s">
        <v>398</v>
      </c>
      <c r="AK19" t="s">
        <v>399</v>
      </c>
      <c r="AL19" t="s">
        <v>400</v>
      </c>
      <c r="AM19" t="s">
        <v>401</v>
      </c>
      <c r="AN19" t="s">
        <v>146</v>
      </c>
      <c r="AP19" t="s">
        <v>402</v>
      </c>
      <c r="AQ19" t="s">
        <v>403</v>
      </c>
      <c r="AT19" t="s">
        <v>391</v>
      </c>
      <c r="AU19" t="s">
        <v>392</v>
      </c>
      <c r="AV19">
        <v>30828</v>
      </c>
      <c r="AW19">
        <v>42838</v>
      </c>
      <c r="AX19" t="s">
        <v>393</v>
      </c>
      <c r="AY19">
        <v>42838</v>
      </c>
      <c r="BB19">
        <v>1</v>
      </c>
      <c r="BK19" t="s">
        <v>148</v>
      </c>
      <c r="EI19" t="s">
        <v>394</v>
      </c>
    </row>
    <row r="20" spans="1:139" x14ac:dyDescent="0.25">
      <c r="A20">
        <v>17033</v>
      </c>
      <c r="B20">
        <v>2022</v>
      </c>
      <c r="C20" t="s">
        <v>404</v>
      </c>
      <c r="D20" s="12">
        <v>2021</v>
      </c>
      <c r="E20" s="12" t="str">
        <f>IFERROR(VLOOKUP(Tabelle5[[#This Row],[FishStock]],final_selection_acc_ICES_ind!$C:$D,2,FALSE),"no")</f>
        <v>no</v>
      </c>
      <c r="F20">
        <v>2991</v>
      </c>
      <c r="G20">
        <v>169295</v>
      </c>
      <c r="H20" t="s">
        <v>138</v>
      </c>
      <c r="I20">
        <v>2021</v>
      </c>
      <c r="J20" t="s">
        <v>405</v>
      </c>
      <c r="K20" t="s">
        <v>388</v>
      </c>
      <c r="L20" t="s">
        <v>406</v>
      </c>
      <c r="N20" t="s">
        <v>407</v>
      </c>
      <c r="O20" s="3">
        <v>126423691453291</v>
      </c>
      <c r="P20" s="3">
        <v>219716709300027</v>
      </c>
      <c r="Q20" s="3">
        <v>381854316945558</v>
      </c>
      <c r="R20" t="s">
        <v>143</v>
      </c>
      <c r="S20" t="s">
        <v>13</v>
      </c>
      <c r="U20" s="3">
        <v>12119804066976</v>
      </c>
      <c r="X20" s="3">
        <v>692720218901277</v>
      </c>
      <c r="Y20" s="3">
        <v>8755725369519</v>
      </c>
      <c r="Z20" s="3">
        <v>110669105151909</v>
      </c>
      <c r="AA20" t="s">
        <v>144</v>
      </c>
      <c r="AB20" t="s">
        <v>145</v>
      </c>
      <c r="AC20" t="s">
        <v>145</v>
      </c>
      <c r="AD20">
        <v>2659</v>
      </c>
      <c r="AF20" s="3">
        <v>2789041</v>
      </c>
      <c r="AG20" s="3">
        <v>128627</v>
      </c>
      <c r="AK20" t="s">
        <v>410</v>
      </c>
      <c r="AL20" t="s">
        <v>411</v>
      </c>
      <c r="AM20" t="s">
        <v>412</v>
      </c>
      <c r="AN20" t="s">
        <v>146</v>
      </c>
      <c r="AU20" t="s">
        <v>408</v>
      </c>
      <c r="AV20">
        <v>2974</v>
      </c>
      <c r="AW20">
        <v>4163</v>
      </c>
      <c r="AX20" t="s">
        <v>218</v>
      </c>
      <c r="AY20">
        <v>6353</v>
      </c>
      <c r="BB20">
        <v>1</v>
      </c>
      <c r="BD20" s="1">
        <v>45079</v>
      </c>
      <c r="BK20" t="s">
        <v>148</v>
      </c>
      <c r="CA20" t="s">
        <v>217</v>
      </c>
      <c r="CB20" t="s">
        <v>409</v>
      </c>
      <c r="CC20" t="s">
        <v>261</v>
      </c>
      <c r="EI20" s="2">
        <v>0.95</v>
      </c>
    </row>
    <row r="21" spans="1:139" x14ac:dyDescent="0.25">
      <c r="A21">
        <v>17035</v>
      </c>
      <c r="B21">
        <v>2022</v>
      </c>
      <c r="C21" t="s">
        <v>413</v>
      </c>
      <c r="D21" s="12">
        <v>2021</v>
      </c>
      <c r="E21" s="12" t="str">
        <f>IFERROR(VLOOKUP(Tabelle5[[#This Row],[FishStock]],final_selection_acc_ICES_ind!$C:$D,2,FALSE),"no")</f>
        <v>no</v>
      </c>
      <c r="F21">
        <v>3048</v>
      </c>
      <c r="G21">
        <v>169237</v>
      </c>
      <c r="H21" t="s">
        <v>138</v>
      </c>
      <c r="I21">
        <v>2021</v>
      </c>
      <c r="J21" t="s">
        <v>414</v>
      </c>
      <c r="K21" t="s">
        <v>415</v>
      </c>
      <c r="L21" t="s">
        <v>416</v>
      </c>
      <c r="N21" t="s">
        <v>417</v>
      </c>
      <c r="O21">
        <v>28557</v>
      </c>
      <c r="P21">
        <v>49833</v>
      </c>
      <c r="Q21">
        <v>86961</v>
      </c>
      <c r="R21" t="s">
        <v>143</v>
      </c>
      <c r="S21" t="s">
        <v>13</v>
      </c>
      <c r="T21">
        <v>190182</v>
      </c>
      <c r="U21">
        <v>233747</v>
      </c>
      <c r="V21">
        <v>287291</v>
      </c>
      <c r="X21">
        <v>111291</v>
      </c>
      <c r="Y21">
        <v>137451</v>
      </c>
      <c r="Z21">
        <v>169761</v>
      </c>
      <c r="AA21" t="s">
        <v>144</v>
      </c>
      <c r="AB21" t="s">
        <v>145</v>
      </c>
      <c r="AC21" t="s">
        <v>145</v>
      </c>
      <c r="AD21">
        <v>50124</v>
      </c>
      <c r="AF21">
        <v>50951</v>
      </c>
      <c r="AG21">
        <v>827</v>
      </c>
      <c r="AK21" t="s">
        <v>426</v>
      </c>
      <c r="AL21" t="s">
        <v>427</v>
      </c>
      <c r="AM21" t="s">
        <v>428</v>
      </c>
      <c r="AN21" t="s">
        <v>146</v>
      </c>
      <c r="AT21" t="s">
        <v>286</v>
      </c>
      <c r="AU21" t="s">
        <v>418</v>
      </c>
      <c r="AV21">
        <v>107297</v>
      </c>
      <c r="AW21">
        <v>149098</v>
      </c>
      <c r="AX21" t="s">
        <v>164</v>
      </c>
      <c r="AY21">
        <v>149098</v>
      </c>
      <c r="BB21">
        <v>3</v>
      </c>
      <c r="BD21" s="1">
        <v>45111</v>
      </c>
      <c r="BK21" t="s">
        <v>148</v>
      </c>
      <c r="EI21" s="2">
        <v>0.95</v>
      </c>
    </row>
    <row r="22" spans="1:139" x14ac:dyDescent="0.25">
      <c r="A22">
        <v>17052</v>
      </c>
      <c r="B22">
        <v>2022</v>
      </c>
      <c r="C22" t="s">
        <v>429</v>
      </c>
      <c r="D22" s="12">
        <v>2021</v>
      </c>
      <c r="E22" s="12" t="str">
        <f>IFERROR(VLOOKUP(Tabelle5[[#This Row],[FishStock]],final_selection_acc_ICES_ind!$C:$D,2,FALSE),"no")</f>
        <v>no</v>
      </c>
      <c r="F22">
        <v>3064</v>
      </c>
      <c r="G22">
        <v>169065</v>
      </c>
      <c r="H22" t="s">
        <v>138</v>
      </c>
      <c r="I22">
        <v>2021</v>
      </c>
      <c r="J22" t="s">
        <v>430</v>
      </c>
      <c r="K22" t="s">
        <v>431</v>
      </c>
      <c r="L22" t="s">
        <v>432</v>
      </c>
      <c r="N22" t="s">
        <v>433</v>
      </c>
      <c r="S22" t="s">
        <v>13</v>
      </c>
      <c r="Y22" s="3">
        <v>322425311192069</v>
      </c>
      <c r="AA22" t="s">
        <v>434</v>
      </c>
      <c r="AB22" t="s">
        <v>435</v>
      </c>
      <c r="AC22" t="s">
        <v>145</v>
      </c>
      <c r="AD22" s="3">
        <v>154665106</v>
      </c>
      <c r="AG22" s="3">
        <v>15148179</v>
      </c>
      <c r="AN22" t="s">
        <v>146</v>
      </c>
      <c r="BK22" t="s">
        <v>148</v>
      </c>
      <c r="BL22" t="s">
        <v>436</v>
      </c>
      <c r="BM22" s="3">
        <v>187418</v>
      </c>
    </row>
    <row r="23" spans="1:139" x14ac:dyDescent="0.25">
      <c r="A23">
        <v>17059</v>
      </c>
      <c r="B23">
        <v>2022</v>
      </c>
      <c r="C23" t="s">
        <v>437</v>
      </c>
      <c r="D23" s="12">
        <v>2021</v>
      </c>
      <c r="E23" s="12" t="str">
        <f>IFERROR(VLOOKUP(Tabelle5[[#This Row],[FishStock]],final_selection_acc_ICES_ind!$C:$D,2,FALSE),"no")</f>
        <v>no</v>
      </c>
      <c r="F23">
        <v>3194</v>
      </c>
      <c r="G23">
        <v>169309</v>
      </c>
      <c r="H23" t="s">
        <v>138</v>
      </c>
      <c r="I23">
        <v>2021</v>
      </c>
      <c r="J23" t="s">
        <v>438</v>
      </c>
      <c r="K23" t="s">
        <v>439</v>
      </c>
      <c r="L23" t="s">
        <v>440</v>
      </c>
      <c r="N23" t="s">
        <v>441</v>
      </c>
      <c r="O23">
        <v>35350</v>
      </c>
      <c r="P23">
        <v>67729</v>
      </c>
      <c r="Q23">
        <v>129765</v>
      </c>
      <c r="R23" t="s">
        <v>143</v>
      </c>
      <c r="X23">
        <v>2109</v>
      </c>
      <c r="Y23">
        <v>3128</v>
      </c>
      <c r="Z23">
        <v>4639</v>
      </c>
      <c r="AA23" t="s">
        <v>144</v>
      </c>
      <c r="AB23" t="s">
        <v>145</v>
      </c>
      <c r="AC23" t="s">
        <v>145</v>
      </c>
      <c r="AD23">
        <v>1857</v>
      </c>
      <c r="AF23">
        <v>2102</v>
      </c>
      <c r="AG23" t="s">
        <v>462</v>
      </c>
      <c r="AK23" t="s">
        <v>202</v>
      </c>
      <c r="AL23" t="s">
        <v>463</v>
      </c>
      <c r="AM23" t="s">
        <v>167</v>
      </c>
      <c r="AN23" t="s">
        <v>146</v>
      </c>
      <c r="AT23" t="s">
        <v>282</v>
      </c>
      <c r="AU23" t="s">
        <v>206</v>
      </c>
      <c r="AV23">
        <v>3077</v>
      </c>
      <c r="AW23">
        <v>4381</v>
      </c>
      <c r="AX23" t="s">
        <v>442</v>
      </c>
      <c r="AY23">
        <v>4381</v>
      </c>
      <c r="BB23">
        <v>1</v>
      </c>
      <c r="BD23" s="1">
        <v>45142</v>
      </c>
      <c r="BK23" t="s">
        <v>148</v>
      </c>
      <c r="EI23" s="2">
        <v>0.95</v>
      </c>
    </row>
    <row r="24" spans="1:139" x14ac:dyDescent="0.25">
      <c r="A24">
        <v>17062</v>
      </c>
      <c r="B24">
        <v>2022</v>
      </c>
      <c r="C24" t="s">
        <v>464</v>
      </c>
      <c r="D24" s="12">
        <v>2021</v>
      </c>
      <c r="E24" s="12" t="str">
        <f>IFERROR(VLOOKUP(Tabelle5[[#This Row],[FishStock]],final_selection_acc_ICES_ind!$C:$D,2,FALSE),"no")</f>
        <v>no</v>
      </c>
      <c r="F24">
        <v>2947</v>
      </c>
      <c r="G24">
        <v>169306</v>
      </c>
      <c r="H24" t="s">
        <v>138</v>
      </c>
      <c r="I24">
        <v>2021</v>
      </c>
      <c r="J24" t="s">
        <v>465</v>
      </c>
      <c r="K24" t="s">
        <v>466</v>
      </c>
      <c r="L24" t="s">
        <v>467</v>
      </c>
      <c r="N24" t="s">
        <v>468</v>
      </c>
      <c r="Y24" s="4">
        <v>19725</v>
      </c>
      <c r="AA24" t="s">
        <v>469</v>
      </c>
      <c r="AC24" t="s">
        <v>145</v>
      </c>
      <c r="AD24" t="s">
        <v>471</v>
      </c>
      <c r="AF24">
        <v>1212</v>
      </c>
      <c r="AG24">
        <v>1014</v>
      </c>
      <c r="BK24" t="s">
        <v>148</v>
      </c>
      <c r="BL24" t="s">
        <v>436</v>
      </c>
      <c r="BM24" t="s">
        <v>419</v>
      </c>
    </row>
    <row r="25" spans="1:139" x14ac:dyDescent="0.25">
      <c r="A25">
        <v>17064</v>
      </c>
      <c r="B25">
        <v>2022</v>
      </c>
      <c r="C25" t="s">
        <v>472</v>
      </c>
      <c r="D25" s="12">
        <v>2021</v>
      </c>
      <c r="E25" s="12" t="str">
        <f>IFERROR(VLOOKUP(Tabelle5[[#This Row],[FishStock]],final_selection_acc_ICES_ind!$C:$D,2,FALSE),"no")</f>
        <v>no</v>
      </c>
      <c r="F25">
        <v>2969</v>
      </c>
      <c r="G25">
        <v>169294</v>
      </c>
      <c r="H25" t="s">
        <v>138</v>
      </c>
      <c r="I25">
        <v>2021</v>
      </c>
      <c r="J25" t="s">
        <v>473</v>
      </c>
      <c r="K25" t="s">
        <v>466</v>
      </c>
      <c r="L25" t="s">
        <v>406</v>
      </c>
      <c r="N25" t="s">
        <v>474</v>
      </c>
      <c r="X25" t="s">
        <v>198</v>
      </c>
      <c r="Y25" s="4">
        <v>11324</v>
      </c>
      <c r="Z25" s="1">
        <v>45079</v>
      </c>
      <c r="AA25" t="s">
        <v>475</v>
      </c>
      <c r="AD25">
        <v>195</v>
      </c>
      <c r="AF25">
        <v>203</v>
      </c>
      <c r="AG25">
        <v>8</v>
      </c>
      <c r="AK25" t="s">
        <v>455</v>
      </c>
      <c r="AL25" t="s">
        <v>161</v>
      </c>
      <c r="AM25" s="1">
        <v>45170</v>
      </c>
      <c r="AN25" t="s">
        <v>241</v>
      </c>
      <c r="BK25" t="s">
        <v>148</v>
      </c>
      <c r="BL25" t="s">
        <v>476</v>
      </c>
      <c r="BM25">
        <v>1</v>
      </c>
      <c r="BO25" t="s">
        <v>477</v>
      </c>
      <c r="BP25" t="s">
        <v>335</v>
      </c>
      <c r="EI25" s="2">
        <v>0.95</v>
      </c>
    </row>
    <row r="26" spans="1:139" x14ac:dyDescent="0.25">
      <c r="A26">
        <v>17073</v>
      </c>
      <c r="B26">
        <v>2022</v>
      </c>
      <c r="C26" t="s">
        <v>483</v>
      </c>
      <c r="D26" s="12">
        <v>2021</v>
      </c>
      <c r="E26" s="12" t="str">
        <f>IFERROR(VLOOKUP(Tabelle5[[#This Row],[FishStock]],final_selection_acc_ICES_ind!$C:$D,2,FALSE),"no")</f>
        <v>no</v>
      </c>
      <c r="F26">
        <v>3040</v>
      </c>
      <c r="G26">
        <v>169105</v>
      </c>
      <c r="H26" t="s">
        <v>138</v>
      </c>
      <c r="I26">
        <v>2021</v>
      </c>
      <c r="J26" t="s">
        <v>484</v>
      </c>
      <c r="K26" t="s">
        <v>439</v>
      </c>
      <c r="L26" t="s">
        <v>485</v>
      </c>
      <c r="N26" t="s">
        <v>486</v>
      </c>
      <c r="S26" t="s">
        <v>13</v>
      </c>
      <c r="Y26" s="3">
        <v>117832306575737</v>
      </c>
      <c r="AA26" t="s">
        <v>144</v>
      </c>
      <c r="AB26" t="s">
        <v>318</v>
      </c>
      <c r="AC26" t="s">
        <v>145</v>
      </c>
      <c r="AD26">
        <v>1099</v>
      </c>
      <c r="AF26">
        <v>5541</v>
      </c>
      <c r="AG26">
        <v>4442</v>
      </c>
      <c r="AN26" t="s">
        <v>146</v>
      </c>
      <c r="BK26" t="s">
        <v>148</v>
      </c>
      <c r="BL26" t="s">
        <v>487</v>
      </c>
      <c r="BM26" s="3">
        <v>329645</v>
      </c>
      <c r="BN26" t="s">
        <v>488</v>
      </c>
      <c r="CE26" t="s">
        <v>489</v>
      </c>
      <c r="CF26" t="s">
        <v>490</v>
      </c>
    </row>
    <row r="27" spans="1:139" x14ac:dyDescent="0.25">
      <c r="A27">
        <v>17093</v>
      </c>
      <c r="B27">
        <v>2022</v>
      </c>
      <c r="C27" t="s">
        <v>491</v>
      </c>
      <c r="D27" s="12">
        <v>2021</v>
      </c>
      <c r="E27" s="12" t="str">
        <f>IFERROR(VLOOKUP(Tabelle5[[#This Row],[FishStock]],final_selection_acc_ICES_ind!$C:$D,2,FALSE),"no")</f>
        <v>no</v>
      </c>
      <c r="F27">
        <v>2957</v>
      </c>
      <c r="G27">
        <v>169281</v>
      </c>
      <c r="H27" t="s">
        <v>138</v>
      </c>
      <c r="I27">
        <v>2021</v>
      </c>
      <c r="J27" t="s">
        <v>492</v>
      </c>
      <c r="K27" t="s">
        <v>493</v>
      </c>
      <c r="L27" t="s">
        <v>309</v>
      </c>
      <c r="N27" t="s">
        <v>494</v>
      </c>
      <c r="S27" t="s">
        <v>13</v>
      </c>
      <c r="Y27">
        <v>107355</v>
      </c>
      <c r="AA27" t="s">
        <v>144</v>
      </c>
      <c r="AB27" t="s">
        <v>145</v>
      </c>
      <c r="AC27" t="s">
        <v>145</v>
      </c>
      <c r="AF27">
        <v>49</v>
      </c>
      <c r="AL27" t="s">
        <v>499</v>
      </c>
      <c r="AN27" t="s">
        <v>146</v>
      </c>
      <c r="BK27" t="s">
        <v>148</v>
      </c>
      <c r="BL27" t="s">
        <v>495</v>
      </c>
      <c r="BM27" t="s">
        <v>496</v>
      </c>
      <c r="BO27" t="s">
        <v>497</v>
      </c>
      <c r="BP27" t="s">
        <v>498</v>
      </c>
    </row>
    <row r="28" spans="1:139" x14ac:dyDescent="0.25">
      <c r="A28">
        <v>17096</v>
      </c>
      <c r="B28">
        <v>2022</v>
      </c>
      <c r="C28" t="s">
        <v>500</v>
      </c>
      <c r="D28" s="12">
        <v>2021</v>
      </c>
      <c r="E28" s="12" t="str">
        <f>IFERROR(VLOOKUP(Tabelle5[[#This Row],[FishStock]],final_selection_acc_ICES_ind!$C:$D,2,FALSE),"no")</f>
        <v>no</v>
      </c>
      <c r="F28">
        <v>3208</v>
      </c>
      <c r="G28">
        <v>233882</v>
      </c>
      <c r="H28" t="s">
        <v>138</v>
      </c>
      <c r="I28">
        <v>2021</v>
      </c>
      <c r="J28" t="s">
        <v>501</v>
      </c>
      <c r="K28" t="s">
        <v>502</v>
      </c>
      <c r="L28" t="s">
        <v>503</v>
      </c>
      <c r="N28" t="s">
        <v>504</v>
      </c>
      <c r="O28">
        <v>11162</v>
      </c>
      <c r="P28">
        <v>13739</v>
      </c>
      <c r="Q28">
        <v>16911</v>
      </c>
      <c r="R28" t="s">
        <v>143</v>
      </c>
      <c r="X28">
        <v>25443</v>
      </c>
      <c r="Y28">
        <v>29144</v>
      </c>
      <c r="Z28">
        <v>33382</v>
      </c>
      <c r="AA28" t="s">
        <v>144</v>
      </c>
      <c r="AB28" t="s">
        <v>145</v>
      </c>
      <c r="AD28">
        <v>9063</v>
      </c>
      <c r="AF28">
        <v>9063</v>
      </c>
      <c r="AG28">
        <v>0</v>
      </c>
      <c r="AK28" t="s">
        <v>508</v>
      </c>
      <c r="AL28" t="s">
        <v>509</v>
      </c>
      <c r="AM28" t="s">
        <v>510</v>
      </c>
      <c r="AN28" t="s">
        <v>146</v>
      </c>
      <c r="AT28" t="s">
        <v>505</v>
      </c>
      <c r="AU28" t="s">
        <v>230</v>
      </c>
      <c r="AV28">
        <v>18500</v>
      </c>
      <c r="AW28">
        <v>21000</v>
      </c>
      <c r="AX28" t="s">
        <v>230</v>
      </c>
      <c r="AY28">
        <v>21000</v>
      </c>
      <c r="BB28">
        <v>4</v>
      </c>
      <c r="BD28" s="4">
        <v>42278</v>
      </c>
      <c r="BK28" t="s">
        <v>148</v>
      </c>
      <c r="BL28" t="s">
        <v>506</v>
      </c>
      <c r="BM28">
        <v>21000</v>
      </c>
      <c r="EI28" s="2">
        <v>0.95</v>
      </c>
    </row>
    <row r="29" spans="1:139" x14ac:dyDescent="0.25">
      <c r="A29">
        <v>17097</v>
      </c>
      <c r="B29">
        <v>2022</v>
      </c>
      <c r="C29" t="s">
        <v>511</v>
      </c>
      <c r="D29" s="12">
        <v>2021</v>
      </c>
      <c r="E29" s="12" t="str">
        <f>IFERROR(VLOOKUP(Tabelle5[[#This Row],[FishStock]],final_selection_acc_ICES_ind!$C:$D,2,FALSE),"no")</f>
        <v>x</v>
      </c>
      <c r="F29">
        <v>2961</v>
      </c>
      <c r="G29">
        <v>169135</v>
      </c>
      <c r="H29" t="s">
        <v>138</v>
      </c>
      <c r="I29">
        <v>2021</v>
      </c>
      <c r="J29" t="s">
        <v>512</v>
      </c>
      <c r="K29" t="s">
        <v>252</v>
      </c>
      <c r="L29" t="s">
        <v>513</v>
      </c>
      <c r="N29" t="s">
        <v>514</v>
      </c>
      <c r="O29">
        <v>1590</v>
      </c>
      <c r="P29">
        <v>2840</v>
      </c>
      <c r="Q29">
        <v>5073</v>
      </c>
      <c r="R29" t="s">
        <v>143</v>
      </c>
      <c r="S29" t="s">
        <v>13</v>
      </c>
      <c r="X29">
        <v>21097</v>
      </c>
      <c r="Y29">
        <v>26688</v>
      </c>
      <c r="Z29">
        <v>33760</v>
      </c>
      <c r="AA29" s="14" t="s">
        <v>144</v>
      </c>
      <c r="AB29" t="s">
        <v>145</v>
      </c>
      <c r="AD29">
        <v>7128</v>
      </c>
      <c r="AF29">
        <v>7128</v>
      </c>
      <c r="AG29">
        <v>0</v>
      </c>
      <c r="AK29" t="s">
        <v>298</v>
      </c>
      <c r="AL29" t="s">
        <v>516</v>
      </c>
      <c r="AM29" t="s">
        <v>517</v>
      </c>
      <c r="AN29" t="s">
        <v>146</v>
      </c>
      <c r="AT29" t="s">
        <v>515</v>
      </c>
      <c r="AU29" t="s">
        <v>396</v>
      </c>
      <c r="AV29">
        <v>9000</v>
      </c>
      <c r="AW29">
        <v>11100</v>
      </c>
      <c r="AX29" t="s">
        <v>223</v>
      </c>
      <c r="AY29">
        <v>11100</v>
      </c>
      <c r="BB29">
        <v>2</v>
      </c>
      <c r="BD29" s="1">
        <v>45238</v>
      </c>
      <c r="BK29" t="s">
        <v>148</v>
      </c>
      <c r="BL29" t="s">
        <v>506</v>
      </c>
      <c r="BM29">
        <v>11100</v>
      </c>
      <c r="EI29" s="2">
        <v>0.95</v>
      </c>
    </row>
    <row r="30" spans="1:139" x14ac:dyDescent="0.25">
      <c r="A30">
        <v>17098</v>
      </c>
      <c r="B30">
        <v>2022</v>
      </c>
      <c r="C30" t="s">
        <v>518</v>
      </c>
      <c r="D30" s="12">
        <v>2021</v>
      </c>
      <c r="E30" s="12" t="str">
        <f>IFERROR(VLOOKUP(Tabelle5[[#This Row],[FishStock]],final_selection_acc_ICES_ind!$C:$D,2,FALSE),"no")</f>
        <v>no</v>
      </c>
      <c r="F30">
        <v>3070</v>
      </c>
      <c r="G30">
        <v>169300</v>
      </c>
      <c r="H30" t="s">
        <v>138</v>
      </c>
      <c r="I30">
        <v>2021</v>
      </c>
      <c r="J30" t="s">
        <v>519</v>
      </c>
      <c r="K30" t="s">
        <v>520</v>
      </c>
      <c r="L30" t="s">
        <v>521</v>
      </c>
      <c r="N30" t="s">
        <v>522</v>
      </c>
      <c r="S30" t="s">
        <v>13</v>
      </c>
      <c r="AA30" t="s">
        <v>144</v>
      </c>
      <c r="AB30" t="s">
        <v>145</v>
      </c>
      <c r="AC30" t="s">
        <v>145</v>
      </c>
      <c r="AD30">
        <v>40</v>
      </c>
      <c r="AG30">
        <v>1</v>
      </c>
      <c r="AN30" t="s">
        <v>146</v>
      </c>
      <c r="BK30" t="s">
        <v>148</v>
      </c>
    </row>
    <row r="31" spans="1:139" x14ac:dyDescent="0.25">
      <c r="A31">
        <v>17100</v>
      </c>
      <c r="B31">
        <v>2022</v>
      </c>
      <c r="C31" t="s">
        <v>523</v>
      </c>
      <c r="D31" s="12">
        <v>2021</v>
      </c>
      <c r="E31" s="12" t="str">
        <f>IFERROR(VLOOKUP(Tabelle5[[#This Row],[FishStock]],final_selection_acc_ICES_ind!$C:$D,2,FALSE),"no")</f>
        <v>x</v>
      </c>
      <c r="F31">
        <v>3007</v>
      </c>
      <c r="G31">
        <v>169297</v>
      </c>
      <c r="H31" t="s">
        <v>138</v>
      </c>
      <c r="I31">
        <v>2021</v>
      </c>
      <c r="J31" t="s">
        <v>524</v>
      </c>
      <c r="K31" t="s">
        <v>525</v>
      </c>
      <c r="L31" t="s">
        <v>521</v>
      </c>
      <c r="N31" t="s">
        <v>526</v>
      </c>
      <c r="O31">
        <v>11625</v>
      </c>
      <c r="P31">
        <v>20493</v>
      </c>
      <c r="Q31">
        <v>36125</v>
      </c>
      <c r="X31">
        <v>3232</v>
      </c>
      <c r="Y31">
        <v>3899</v>
      </c>
      <c r="Z31">
        <v>4705</v>
      </c>
      <c r="AA31" s="14" t="s">
        <v>144</v>
      </c>
      <c r="AB31" t="s">
        <v>145</v>
      </c>
      <c r="AD31">
        <v>3480</v>
      </c>
      <c r="AF31">
        <v>3480</v>
      </c>
      <c r="AG31">
        <v>0</v>
      </c>
      <c r="AK31" t="s">
        <v>529</v>
      </c>
      <c r="AL31" t="s">
        <v>530</v>
      </c>
      <c r="AM31" t="s">
        <v>531</v>
      </c>
      <c r="AN31" t="s">
        <v>146</v>
      </c>
      <c r="AT31" t="s">
        <v>423</v>
      </c>
      <c r="AU31" t="s">
        <v>181</v>
      </c>
      <c r="AV31">
        <v>3400</v>
      </c>
      <c r="AW31">
        <v>4800</v>
      </c>
      <c r="AX31" t="s">
        <v>181</v>
      </c>
      <c r="AY31">
        <v>4800</v>
      </c>
      <c r="BB31">
        <v>1</v>
      </c>
      <c r="BD31" s="1">
        <v>45206</v>
      </c>
      <c r="BK31" t="s">
        <v>148</v>
      </c>
      <c r="BL31" t="s">
        <v>506</v>
      </c>
      <c r="BM31">
        <v>4800</v>
      </c>
      <c r="EI31" s="2">
        <v>0.95</v>
      </c>
    </row>
    <row r="32" spans="1:139" x14ac:dyDescent="0.25">
      <c r="A32">
        <v>17113</v>
      </c>
      <c r="B32">
        <v>2022</v>
      </c>
      <c r="C32" t="s">
        <v>532</v>
      </c>
      <c r="D32" s="12">
        <v>2021</v>
      </c>
      <c r="E32" s="12" t="str">
        <f>IFERROR(VLOOKUP(Tabelle5[[#This Row],[FishStock]],final_selection_acc_ICES_ind!$C:$D,2,FALSE),"no")</f>
        <v>no</v>
      </c>
      <c r="F32">
        <v>3182</v>
      </c>
      <c r="G32">
        <v>169134</v>
      </c>
      <c r="H32" t="s">
        <v>138</v>
      </c>
      <c r="I32">
        <v>2021</v>
      </c>
      <c r="J32" t="s">
        <v>533</v>
      </c>
      <c r="K32" t="s">
        <v>534</v>
      </c>
      <c r="L32" t="s">
        <v>513</v>
      </c>
      <c r="N32" t="s">
        <v>535</v>
      </c>
      <c r="O32">
        <v>540</v>
      </c>
      <c r="P32">
        <v>1155</v>
      </c>
      <c r="Q32">
        <v>2467</v>
      </c>
      <c r="R32" t="s">
        <v>143</v>
      </c>
      <c r="S32" t="s">
        <v>13</v>
      </c>
      <c r="T32">
        <v>20567</v>
      </c>
      <c r="U32">
        <v>27194</v>
      </c>
      <c r="V32">
        <v>35956</v>
      </c>
      <c r="X32">
        <v>16584</v>
      </c>
      <c r="Y32">
        <v>21971</v>
      </c>
      <c r="Z32">
        <v>29108</v>
      </c>
      <c r="AA32" t="s">
        <v>144</v>
      </c>
      <c r="AB32" t="s">
        <v>145</v>
      </c>
      <c r="AC32" t="s">
        <v>145</v>
      </c>
      <c r="AD32">
        <v>7869</v>
      </c>
      <c r="AF32">
        <v>7869</v>
      </c>
      <c r="AG32">
        <v>0</v>
      </c>
      <c r="AK32" t="s">
        <v>293</v>
      </c>
      <c r="AL32" t="s">
        <v>277</v>
      </c>
      <c r="AM32" t="s">
        <v>537</v>
      </c>
      <c r="AN32" t="s">
        <v>146</v>
      </c>
      <c r="AT32" t="s">
        <v>536</v>
      </c>
      <c r="AU32" t="s">
        <v>450</v>
      </c>
      <c r="AV32">
        <v>9340</v>
      </c>
      <c r="AW32">
        <v>11627</v>
      </c>
      <c r="AX32" t="s">
        <v>181</v>
      </c>
      <c r="AY32">
        <v>11627</v>
      </c>
      <c r="BB32">
        <v>3</v>
      </c>
      <c r="BD32" s="1">
        <v>45205</v>
      </c>
      <c r="BK32" t="s">
        <v>148</v>
      </c>
      <c r="EI32" t="s">
        <v>515</v>
      </c>
    </row>
    <row r="33" spans="1:140" x14ac:dyDescent="0.25">
      <c r="A33">
        <v>17129</v>
      </c>
      <c r="B33">
        <v>2022</v>
      </c>
      <c r="C33" t="s">
        <v>538</v>
      </c>
      <c r="D33" s="12">
        <v>2021</v>
      </c>
      <c r="E33" s="12" t="str">
        <f>IFERROR(VLOOKUP(Tabelle5[[#This Row],[FishStock]],final_selection_acc_ICES_ind!$C:$D,2,FALSE),"no")</f>
        <v>no</v>
      </c>
      <c r="F33">
        <v>3181</v>
      </c>
      <c r="G33">
        <v>232326</v>
      </c>
      <c r="H33" t="s">
        <v>138</v>
      </c>
      <c r="I33">
        <v>2021</v>
      </c>
      <c r="J33" t="s">
        <v>539</v>
      </c>
      <c r="K33" t="s">
        <v>540</v>
      </c>
      <c r="L33" t="s">
        <v>324</v>
      </c>
      <c r="N33" t="s">
        <v>541</v>
      </c>
      <c r="S33" t="s">
        <v>13</v>
      </c>
      <c r="X33" t="s">
        <v>546</v>
      </c>
      <c r="Y33" t="s">
        <v>547</v>
      </c>
      <c r="Z33" t="s">
        <v>548</v>
      </c>
      <c r="AA33" t="s">
        <v>434</v>
      </c>
      <c r="AB33" t="s">
        <v>435</v>
      </c>
      <c r="AC33" t="s">
        <v>145</v>
      </c>
      <c r="AD33">
        <v>3696</v>
      </c>
      <c r="AN33" t="s">
        <v>542</v>
      </c>
      <c r="BK33" t="s">
        <v>148</v>
      </c>
      <c r="BL33" t="s">
        <v>543</v>
      </c>
      <c r="BM33" t="s">
        <v>544</v>
      </c>
      <c r="CA33">
        <v>4039</v>
      </c>
      <c r="CB33" t="s">
        <v>377</v>
      </c>
      <c r="CC33" t="s">
        <v>145</v>
      </c>
      <c r="CD33">
        <v>3696</v>
      </c>
      <c r="CE33" t="s">
        <v>545</v>
      </c>
      <c r="CF33" t="s">
        <v>145</v>
      </c>
      <c r="EI33" s="2">
        <v>0.95</v>
      </c>
    </row>
    <row r="34" spans="1:140" x14ac:dyDescent="0.25">
      <c r="A34">
        <v>17134</v>
      </c>
      <c r="B34">
        <v>2022</v>
      </c>
      <c r="C34" t="s">
        <v>549</v>
      </c>
      <c r="D34" s="12">
        <v>2021</v>
      </c>
      <c r="E34" s="12" t="str">
        <f>IFERROR(VLOOKUP(Tabelle5[[#This Row],[FishStock]],final_selection_acc_ICES_ind!$C:$D,2,FALSE),"no")</f>
        <v>x</v>
      </c>
      <c r="F34">
        <v>3125</v>
      </c>
      <c r="G34">
        <v>169062</v>
      </c>
      <c r="H34" t="s">
        <v>138</v>
      </c>
      <c r="I34">
        <v>2021</v>
      </c>
      <c r="J34" t="s">
        <v>550</v>
      </c>
      <c r="K34" t="s">
        <v>551</v>
      </c>
      <c r="L34" t="s">
        <v>552</v>
      </c>
      <c r="N34" t="s">
        <v>553</v>
      </c>
      <c r="O34" s="3">
        <v>2340258</v>
      </c>
      <c r="P34" t="s">
        <v>556</v>
      </c>
      <c r="Q34" s="3">
        <v>5668142</v>
      </c>
      <c r="R34" t="s">
        <v>143</v>
      </c>
      <c r="S34" t="s">
        <v>13</v>
      </c>
      <c r="X34" s="3">
        <v>581743901497724</v>
      </c>
      <c r="Y34" s="3">
        <v>954778983986449</v>
      </c>
      <c r="Z34" s="3">
        <v>132781406647517</v>
      </c>
      <c r="AA34" s="14" t="s">
        <v>144</v>
      </c>
      <c r="AB34" t="s">
        <v>145</v>
      </c>
      <c r="AC34" t="s">
        <v>145</v>
      </c>
      <c r="AD34">
        <v>5285</v>
      </c>
      <c r="AK34" t="s">
        <v>557</v>
      </c>
      <c r="AL34" t="s">
        <v>558</v>
      </c>
      <c r="AM34" t="s">
        <v>559</v>
      </c>
      <c r="AN34" t="s">
        <v>146</v>
      </c>
      <c r="AT34" t="s">
        <v>554</v>
      </c>
      <c r="AU34" t="s">
        <v>555</v>
      </c>
      <c r="AV34">
        <v>54000</v>
      </c>
      <c r="AW34">
        <v>75037</v>
      </c>
      <c r="AX34" t="s">
        <v>555</v>
      </c>
      <c r="AY34">
        <v>75037</v>
      </c>
      <c r="BB34">
        <v>9</v>
      </c>
      <c r="BD34" s="4">
        <v>43709</v>
      </c>
      <c r="BK34" t="s">
        <v>148</v>
      </c>
      <c r="EI34" s="2">
        <v>0.95</v>
      </c>
    </row>
    <row r="35" spans="1:140" x14ac:dyDescent="0.25">
      <c r="A35">
        <v>17137</v>
      </c>
      <c r="B35">
        <v>2022</v>
      </c>
      <c r="C35" t="s">
        <v>560</v>
      </c>
      <c r="D35" s="12">
        <v>2021</v>
      </c>
      <c r="E35" s="12" t="str">
        <f>IFERROR(VLOOKUP(Tabelle5[[#This Row],[FishStock]],final_selection_acc_ICES_ind!$C:$D,2,FALSE),"no")</f>
        <v>no</v>
      </c>
      <c r="F35">
        <v>3207</v>
      </c>
      <c r="G35">
        <v>233883</v>
      </c>
      <c r="H35" t="s">
        <v>138</v>
      </c>
      <c r="I35">
        <v>2021</v>
      </c>
      <c r="J35" t="s">
        <v>561</v>
      </c>
      <c r="K35" t="s">
        <v>502</v>
      </c>
      <c r="L35" t="s">
        <v>332</v>
      </c>
      <c r="N35" t="s">
        <v>562</v>
      </c>
      <c r="O35">
        <v>11835</v>
      </c>
      <c r="P35">
        <v>15344</v>
      </c>
      <c r="Q35">
        <v>19893</v>
      </c>
      <c r="X35">
        <v>16447</v>
      </c>
      <c r="Y35">
        <v>19893</v>
      </c>
      <c r="Z35">
        <v>24063</v>
      </c>
      <c r="AA35" t="s">
        <v>144</v>
      </c>
      <c r="AB35" t="s">
        <v>145</v>
      </c>
      <c r="AD35">
        <v>8677</v>
      </c>
      <c r="AF35">
        <v>8677</v>
      </c>
      <c r="AG35">
        <v>0</v>
      </c>
      <c r="AK35" t="s">
        <v>563</v>
      </c>
      <c r="AL35" t="s">
        <v>564</v>
      </c>
      <c r="AM35" t="s">
        <v>565</v>
      </c>
      <c r="AN35" t="s">
        <v>146</v>
      </c>
      <c r="AT35" t="s">
        <v>451</v>
      </c>
      <c r="AU35" t="s">
        <v>233</v>
      </c>
      <c r="AV35">
        <v>10000</v>
      </c>
      <c r="AW35">
        <v>12400</v>
      </c>
      <c r="AX35" t="s">
        <v>287</v>
      </c>
      <c r="BB35">
        <v>3</v>
      </c>
      <c r="BD35" s="1">
        <v>45204</v>
      </c>
      <c r="BK35" t="s">
        <v>148</v>
      </c>
      <c r="EI35" s="2">
        <v>0.95</v>
      </c>
    </row>
    <row r="36" spans="1:140" x14ac:dyDescent="0.25">
      <c r="A36">
        <v>17143</v>
      </c>
      <c r="B36">
        <v>2022</v>
      </c>
      <c r="C36" t="s">
        <v>566</v>
      </c>
      <c r="D36" s="12">
        <v>2021</v>
      </c>
      <c r="E36" s="12" t="str">
        <f>IFERROR(VLOOKUP(Tabelle5[[#This Row],[FishStock]],final_selection_acc_ICES_ind!$C:$D,2,FALSE),"no")</f>
        <v>x</v>
      </c>
      <c r="F36">
        <v>3061</v>
      </c>
      <c r="G36">
        <v>169275</v>
      </c>
      <c r="H36" t="s">
        <v>138</v>
      </c>
      <c r="I36">
        <v>2021</v>
      </c>
      <c r="J36" t="s">
        <v>567</v>
      </c>
      <c r="K36" t="s">
        <v>568</v>
      </c>
      <c r="L36" t="s">
        <v>275</v>
      </c>
      <c r="N36" t="s">
        <v>569</v>
      </c>
      <c r="P36">
        <v>2745</v>
      </c>
      <c r="R36" t="s">
        <v>143</v>
      </c>
      <c r="S36" t="s">
        <v>13</v>
      </c>
      <c r="U36">
        <v>6702</v>
      </c>
      <c r="Y36">
        <v>5418</v>
      </c>
      <c r="AA36" s="14" t="s">
        <v>144</v>
      </c>
      <c r="AB36" t="s">
        <v>145</v>
      </c>
      <c r="AC36" t="s">
        <v>145</v>
      </c>
      <c r="AD36">
        <v>1392</v>
      </c>
      <c r="AG36" s="1">
        <v>44998</v>
      </c>
      <c r="AL36" t="s">
        <v>570</v>
      </c>
      <c r="AN36" t="s">
        <v>146</v>
      </c>
      <c r="AT36" t="s">
        <v>423</v>
      </c>
      <c r="AU36" t="s">
        <v>427</v>
      </c>
      <c r="AV36">
        <v>2000</v>
      </c>
      <c r="AW36">
        <v>2900</v>
      </c>
      <c r="AX36" t="s">
        <v>463</v>
      </c>
      <c r="AY36">
        <v>2900</v>
      </c>
      <c r="BB36">
        <v>2</v>
      </c>
      <c r="BD36" s="1">
        <v>45172</v>
      </c>
      <c r="BK36" t="s">
        <v>148</v>
      </c>
    </row>
    <row r="37" spans="1:140" x14ac:dyDescent="0.25">
      <c r="A37">
        <v>17151</v>
      </c>
      <c r="B37">
        <v>2022</v>
      </c>
      <c r="C37" t="s">
        <v>571</v>
      </c>
      <c r="D37" s="12">
        <v>2021</v>
      </c>
      <c r="E37" s="12" t="str">
        <f>IFERROR(VLOOKUP(Tabelle5[[#This Row],[FishStock]],final_selection_acc_ICES_ind!$C:$D,2,FALSE),"no")</f>
        <v>no</v>
      </c>
      <c r="F37">
        <v>3009</v>
      </c>
      <c r="G37">
        <v>169102</v>
      </c>
      <c r="H37" t="s">
        <v>138</v>
      </c>
      <c r="I37">
        <v>2021</v>
      </c>
      <c r="J37" t="s">
        <v>572</v>
      </c>
      <c r="K37" t="s">
        <v>573</v>
      </c>
      <c r="L37" t="s">
        <v>574</v>
      </c>
      <c r="N37" t="s">
        <v>575</v>
      </c>
      <c r="S37" t="s">
        <v>13</v>
      </c>
      <c r="Y37" t="s">
        <v>175</v>
      </c>
      <c r="AA37" t="s">
        <v>434</v>
      </c>
      <c r="AC37" t="s">
        <v>145</v>
      </c>
      <c r="AD37">
        <v>1429</v>
      </c>
      <c r="AG37">
        <v>215</v>
      </c>
      <c r="AN37" t="s">
        <v>146</v>
      </c>
      <c r="BK37" t="s">
        <v>148</v>
      </c>
    </row>
    <row r="38" spans="1:140" x14ac:dyDescent="0.25">
      <c r="A38">
        <v>17159</v>
      </c>
      <c r="B38">
        <v>2022</v>
      </c>
      <c r="C38" t="s">
        <v>576</v>
      </c>
      <c r="D38" s="12">
        <v>2021</v>
      </c>
      <c r="E38" s="12" t="str">
        <f>IFERROR(VLOOKUP(Tabelle5[[#This Row],[FishStock]],final_selection_acc_ICES_ind!$C:$D,2,FALSE),"no")</f>
        <v>x</v>
      </c>
      <c r="F38">
        <v>3074</v>
      </c>
      <c r="G38">
        <v>169267</v>
      </c>
      <c r="H38" t="s">
        <v>138</v>
      </c>
      <c r="I38">
        <v>2021</v>
      </c>
      <c r="J38" t="s">
        <v>577</v>
      </c>
      <c r="K38" t="s">
        <v>578</v>
      </c>
      <c r="L38" t="s">
        <v>579</v>
      </c>
      <c r="N38" t="s">
        <v>580</v>
      </c>
      <c r="P38">
        <v>26200</v>
      </c>
      <c r="R38" t="s">
        <v>143</v>
      </c>
      <c r="S38" t="s">
        <v>13</v>
      </c>
      <c r="U38">
        <v>286687</v>
      </c>
      <c r="Y38">
        <v>242926</v>
      </c>
      <c r="AA38" s="14" t="s">
        <v>144</v>
      </c>
      <c r="AB38" t="s">
        <v>145</v>
      </c>
      <c r="AC38" t="s">
        <v>145</v>
      </c>
      <c r="AD38">
        <v>43337</v>
      </c>
      <c r="AF38">
        <v>43337</v>
      </c>
      <c r="AL38" t="s">
        <v>299</v>
      </c>
      <c r="AN38" t="s">
        <v>146</v>
      </c>
      <c r="AT38" t="s">
        <v>582</v>
      </c>
      <c r="AU38" t="s">
        <v>445</v>
      </c>
      <c r="AV38">
        <v>160000</v>
      </c>
      <c r="AW38">
        <v>220000</v>
      </c>
      <c r="AX38" t="s">
        <v>162</v>
      </c>
      <c r="AY38">
        <v>220000</v>
      </c>
      <c r="BB38">
        <v>5</v>
      </c>
      <c r="BD38" s="4">
        <v>43709</v>
      </c>
      <c r="BK38" t="s">
        <v>148</v>
      </c>
    </row>
    <row r="39" spans="1:140" x14ac:dyDescent="0.25">
      <c r="A39">
        <v>17161</v>
      </c>
      <c r="B39">
        <v>2022</v>
      </c>
      <c r="C39" t="s">
        <v>585</v>
      </c>
      <c r="D39" s="12">
        <v>2021</v>
      </c>
      <c r="E39" s="12" t="str">
        <f>IFERROR(VLOOKUP(Tabelle5[[#This Row],[FishStock]],final_selection_acc_ICES_ind!$C:$D,2,FALSE),"no")</f>
        <v>x</v>
      </c>
      <c r="F39">
        <v>3005</v>
      </c>
      <c r="G39">
        <v>169125</v>
      </c>
      <c r="H39" t="s">
        <v>138</v>
      </c>
      <c r="I39">
        <v>2021</v>
      </c>
      <c r="J39" t="s">
        <v>586</v>
      </c>
      <c r="K39" t="s">
        <v>252</v>
      </c>
      <c r="L39" t="s">
        <v>267</v>
      </c>
      <c r="N39" t="s">
        <v>587</v>
      </c>
      <c r="P39">
        <v>778097</v>
      </c>
      <c r="R39" t="s">
        <v>143</v>
      </c>
      <c r="S39" t="s">
        <v>13</v>
      </c>
      <c r="U39">
        <v>361768</v>
      </c>
      <c r="Y39" s="3">
        <v>411769359231799</v>
      </c>
      <c r="AA39" s="14" t="s">
        <v>144</v>
      </c>
      <c r="AB39" t="s">
        <v>145</v>
      </c>
      <c r="AC39" t="s">
        <v>145</v>
      </c>
      <c r="AD39">
        <v>70084</v>
      </c>
      <c r="AF39">
        <v>70084</v>
      </c>
      <c r="AL39" t="s">
        <v>590</v>
      </c>
      <c r="AN39" t="s">
        <v>588</v>
      </c>
      <c r="AO39" t="s">
        <v>174</v>
      </c>
      <c r="AV39">
        <v>200000</v>
      </c>
      <c r="AW39">
        <v>273000</v>
      </c>
      <c r="AY39">
        <v>273000</v>
      </c>
      <c r="BB39">
        <v>3</v>
      </c>
      <c r="BK39" t="s">
        <v>148</v>
      </c>
      <c r="CA39">
        <v>361768</v>
      </c>
      <c r="CB39" t="s">
        <v>589</v>
      </c>
      <c r="CC39" t="s">
        <v>145</v>
      </c>
      <c r="CE39" t="s">
        <v>144</v>
      </c>
      <c r="CF39" t="s">
        <v>145</v>
      </c>
      <c r="EI39" t="s">
        <v>311</v>
      </c>
    </row>
    <row r="40" spans="1:140" x14ac:dyDescent="0.25">
      <c r="A40">
        <v>17166</v>
      </c>
      <c r="B40">
        <v>2022</v>
      </c>
      <c r="C40" t="s">
        <v>591</v>
      </c>
      <c r="D40" s="12">
        <v>2021</v>
      </c>
      <c r="E40" s="12" t="str">
        <f>IFERROR(VLOOKUP(Tabelle5[[#This Row],[FishStock]],final_selection_acc_ICES_ind!$C:$D,2,FALSE),"no")</f>
        <v>no</v>
      </c>
      <c r="F40">
        <v>3171</v>
      </c>
      <c r="G40">
        <v>233878</v>
      </c>
      <c r="H40" t="s">
        <v>138</v>
      </c>
      <c r="I40">
        <v>2021</v>
      </c>
      <c r="J40" t="s">
        <v>592</v>
      </c>
      <c r="K40" t="s">
        <v>593</v>
      </c>
      <c r="L40" t="s">
        <v>316</v>
      </c>
      <c r="N40" t="s">
        <v>594</v>
      </c>
      <c r="S40" t="s">
        <v>13</v>
      </c>
      <c r="Y40" s="3">
        <v>114150602494154</v>
      </c>
      <c r="AA40" t="s">
        <v>144</v>
      </c>
      <c r="AB40" t="s">
        <v>145</v>
      </c>
      <c r="AC40" t="s">
        <v>145</v>
      </c>
      <c r="AD40" s="3">
        <v>79104255</v>
      </c>
      <c r="AF40" s="3">
        <v>819664663921187</v>
      </c>
      <c r="AG40" s="3">
        <v>376643170538391</v>
      </c>
      <c r="AN40" t="s">
        <v>146</v>
      </c>
      <c r="BK40" t="s">
        <v>148</v>
      </c>
    </row>
    <row r="41" spans="1:140" x14ac:dyDescent="0.25">
      <c r="A41">
        <v>17172</v>
      </c>
      <c r="B41">
        <v>2022</v>
      </c>
      <c r="C41" t="s">
        <v>595</v>
      </c>
      <c r="D41" s="12">
        <v>2021</v>
      </c>
      <c r="E41" s="12" t="str">
        <f>IFERROR(VLOOKUP(Tabelle5[[#This Row],[FishStock]],final_selection_acc_ICES_ind!$C:$D,2,FALSE),"no")</f>
        <v>x</v>
      </c>
      <c r="F41">
        <v>3087</v>
      </c>
      <c r="G41">
        <v>169118</v>
      </c>
      <c r="H41" t="s">
        <v>138</v>
      </c>
      <c r="I41">
        <v>2021</v>
      </c>
      <c r="J41" t="s">
        <v>596</v>
      </c>
      <c r="K41" t="s">
        <v>597</v>
      </c>
      <c r="L41" t="s">
        <v>267</v>
      </c>
      <c r="N41" t="s">
        <v>598</v>
      </c>
      <c r="O41">
        <v>315073</v>
      </c>
      <c r="P41">
        <v>609230</v>
      </c>
      <c r="Q41">
        <v>1178016</v>
      </c>
      <c r="R41" t="s">
        <v>143</v>
      </c>
      <c r="S41" t="s">
        <v>13</v>
      </c>
      <c r="T41" s="3">
        <v>704766689577399</v>
      </c>
      <c r="U41" s="3">
        <v>973571951621951</v>
      </c>
      <c r="V41" s="3">
        <v>13449023045532</v>
      </c>
      <c r="X41">
        <v>44766</v>
      </c>
      <c r="Y41">
        <v>62765</v>
      </c>
      <c r="Z41">
        <v>88002</v>
      </c>
      <c r="AA41" s="14" t="s">
        <v>144</v>
      </c>
      <c r="AB41" t="s">
        <v>145</v>
      </c>
      <c r="AC41" t="s">
        <v>145</v>
      </c>
      <c r="AD41" s="3">
        <v>141799682052008</v>
      </c>
      <c r="AF41" s="3">
        <v>141799682052008</v>
      </c>
      <c r="AK41" t="s">
        <v>601</v>
      </c>
      <c r="AL41" t="s">
        <v>602</v>
      </c>
      <c r="AM41" t="s">
        <v>206</v>
      </c>
      <c r="AN41" t="s">
        <v>146</v>
      </c>
      <c r="AT41" t="s">
        <v>292</v>
      </c>
      <c r="AU41" t="s">
        <v>287</v>
      </c>
      <c r="AV41">
        <v>120000</v>
      </c>
      <c r="AW41">
        <v>150000</v>
      </c>
      <c r="AX41" t="s">
        <v>192</v>
      </c>
      <c r="AY41">
        <v>150000</v>
      </c>
      <c r="BB41">
        <v>0</v>
      </c>
      <c r="BD41" s="1">
        <v>45080</v>
      </c>
      <c r="BK41" t="s">
        <v>148</v>
      </c>
      <c r="EI41" s="2">
        <v>0.95</v>
      </c>
    </row>
    <row r="42" spans="1:140" x14ac:dyDescent="0.25">
      <c r="A42">
        <v>17179</v>
      </c>
      <c r="B42">
        <v>2022</v>
      </c>
      <c r="C42" t="s">
        <v>603</v>
      </c>
      <c r="D42" s="12">
        <v>2021</v>
      </c>
      <c r="E42" s="12" t="str">
        <f>IFERROR(VLOOKUP(Tabelle5[[#This Row],[FishStock]],final_selection_acc_ICES_ind!$C:$D,2,FALSE),"no")</f>
        <v>no</v>
      </c>
      <c r="F42">
        <v>3134</v>
      </c>
      <c r="G42">
        <v>169050</v>
      </c>
      <c r="H42" t="s">
        <v>138</v>
      </c>
      <c r="I42">
        <v>2021</v>
      </c>
      <c r="J42" t="s">
        <v>604</v>
      </c>
      <c r="K42" t="s">
        <v>605</v>
      </c>
      <c r="L42" t="s">
        <v>606</v>
      </c>
      <c r="N42" t="s">
        <v>607</v>
      </c>
      <c r="S42" t="s">
        <v>13</v>
      </c>
      <c r="X42" t="s">
        <v>608</v>
      </c>
      <c r="Y42" s="3">
        <v>12951</v>
      </c>
      <c r="Z42" s="3">
        <v>22576</v>
      </c>
      <c r="AA42" t="s">
        <v>334</v>
      </c>
      <c r="AB42" t="s">
        <v>145</v>
      </c>
      <c r="AC42" t="s">
        <v>145</v>
      </c>
      <c r="AD42" s="3">
        <v>71813786</v>
      </c>
      <c r="AK42" t="s">
        <v>611</v>
      </c>
      <c r="AL42" t="s">
        <v>612</v>
      </c>
      <c r="AM42" t="s">
        <v>613</v>
      </c>
      <c r="AN42" t="s">
        <v>241</v>
      </c>
      <c r="AT42" s="1">
        <v>45108</v>
      </c>
      <c r="AV42" t="s">
        <v>223</v>
      </c>
      <c r="AX42">
        <v>1</v>
      </c>
      <c r="AY42" t="s">
        <v>335</v>
      </c>
      <c r="BK42" t="s">
        <v>148</v>
      </c>
      <c r="EI42" s="2">
        <v>0.95</v>
      </c>
    </row>
    <row r="43" spans="1:140" x14ac:dyDescent="0.25">
      <c r="A43">
        <v>17180</v>
      </c>
      <c r="B43">
        <v>2022</v>
      </c>
      <c r="C43" t="s">
        <v>614</v>
      </c>
      <c r="D43" s="12">
        <v>2021</v>
      </c>
      <c r="E43" s="12" t="str">
        <f>IFERROR(VLOOKUP(Tabelle5[[#This Row],[FishStock]],final_selection_acc_ICES_ind!$C:$D,2,FALSE),"no")</f>
        <v>x</v>
      </c>
      <c r="F43">
        <v>3161</v>
      </c>
      <c r="G43">
        <v>169273</v>
      </c>
      <c r="H43" t="s">
        <v>138</v>
      </c>
      <c r="I43">
        <v>2021</v>
      </c>
      <c r="J43" t="s">
        <v>615</v>
      </c>
      <c r="K43" t="s">
        <v>616</v>
      </c>
      <c r="L43" t="s">
        <v>275</v>
      </c>
      <c r="N43" t="s">
        <v>617</v>
      </c>
      <c r="O43">
        <v>3880</v>
      </c>
      <c r="P43">
        <v>8071</v>
      </c>
      <c r="Q43">
        <v>16786</v>
      </c>
      <c r="R43" t="s">
        <v>143</v>
      </c>
      <c r="S43" t="s">
        <v>13</v>
      </c>
      <c r="T43">
        <v>5437</v>
      </c>
      <c r="U43">
        <v>6579</v>
      </c>
      <c r="V43">
        <v>7961</v>
      </c>
      <c r="X43">
        <v>4879</v>
      </c>
      <c r="Y43">
        <v>5894</v>
      </c>
      <c r="Z43">
        <v>7119</v>
      </c>
      <c r="AA43" s="14" t="s">
        <v>144</v>
      </c>
      <c r="AB43" t="s">
        <v>145</v>
      </c>
      <c r="AC43" t="s">
        <v>145</v>
      </c>
      <c r="AD43">
        <v>1336</v>
      </c>
      <c r="AG43">
        <v>62</v>
      </c>
      <c r="AK43" t="s">
        <v>189</v>
      </c>
      <c r="AL43" t="s">
        <v>297</v>
      </c>
      <c r="AM43" t="s">
        <v>225</v>
      </c>
      <c r="AN43" t="s">
        <v>146</v>
      </c>
      <c r="AT43" t="s">
        <v>618</v>
      </c>
      <c r="AU43" t="s">
        <v>294</v>
      </c>
      <c r="AV43">
        <v>2184</v>
      </c>
      <c r="AW43">
        <v>3057</v>
      </c>
      <c r="AX43" t="s">
        <v>293</v>
      </c>
      <c r="AY43">
        <v>3057</v>
      </c>
      <c r="BB43">
        <v>1</v>
      </c>
      <c r="BD43" s="1">
        <v>45141</v>
      </c>
      <c r="BK43" t="s">
        <v>148</v>
      </c>
      <c r="EI43" s="2">
        <v>0.95</v>
      </c>
    </row>
    <row r="44" spans="1:140" x14ac:dyDescent="0.25">
      <c r="A44">
        <v>17194</v>
      </c>
      <c r="B44">
        <v>2022</v>
      </c>
      <c r="C44" t="s">
        <v>620</v>
      </c>
      <c r="D44" s="12">
        <v>2021</v>
      </c>
      <c r="E44" s="12" t="str">
        <f>IFERROR(VLOOKUP(Tabelle5[[#This Row],[FishStock]],final_selection_acc_ICES_ind!$C:$D,2,FALSE),"no")</f>
        <v>x</v>
      </c>
      <c r="F44">
        <v>3160</v>
      </c>
      <c r="G44">
        <v>169276</v>
      </c>
      <c r="H44" t="s">
        <v>138</v>
      </c>
      <c r="I44">
        <v>2021</v>
      </c>
      <c r="J44" t="s">
        <v>621</v>
      </c>
      <c r="K44" t="s">
        <v>622</v>
      </c>
      <c r="L44" t="s">
        <v>275</v>
      </c>
      <c r="N44" t="s">
        <v>623</v>
      </c>
      <c r="P44">
        <v>1405</v>
      </c>
      <c r="R44" t="s">
        <v>143</v>
      </c>
      <c r="S44" t="s">
        <v>13</v>
      </c>
      <c r="U44">
        <v>3879</v>
      </c>
      <c r="Y44">
        <v>3385</v>
      </c>
      <c r="AA44" s="14" t="s">
        <v>144</v>
      </c>
      <c r="AB44" t="s">
        <v>145</v>
      </c>
      <c r="AC44" t="s">
        <v>145</v>
      </c>
      <c r="AD44">
        <v>629</v>
      </c>
      <c r="AG44">
        <v>61</v>
      </c>
      <c r="AL44" t="s">
        <v>627</v>
      </c>
      <c r="AN44" t="s">
        <v>146</v>
      </c>
      <c r="AT44" t="s">
        <v>463</v>
      </c>
      <c r="AU44" t="s">
        <v>186</v>
      </c>
      <c r="AV44">
        <v>2500</v>
      </c>
      <c r="AW44">
        <v>3500</v>
      </c>
      <c r="AX44" t="s">
        <v>230</v>
      </c>
      <c r="AY44">
        <v>3500</v>
      </c>
      <c r="BB44">
        <v>2</v>
      </c>
      <c r="BD44" s="1">
        <v>45111</v>
      </c>
      <c r="BK44" t="s">
        <v>148</v>
      </c>
    </row>
    <row r="45" spans="1:140" x14ac:dyDescent="0.25">
      <c r="A45">
        <v>17196</v>
      </c>
      <c r="B45">
        <v>2022</v>
      </c>
      <c r="C45" t="s">
        <v>628</v>
      </c>
      <c r="D45" s="12">
        <v>2021</v>
      </c>
      <c r="E45" s="12" t="str">
        <f>IFERROR(VLOOKUP(Tabelle5[[#This Row],[FishStock]],final_selection_acc_ICES_ind!$C:$D,2,FALSE),"no")</f>
        <v>x</v>
      </c>
      <c r="F45">
        <v>3113</v>
      </c>
      <c r="G45">
        <v>169070</v>
      </c>
      <c r="H45" t="s">
        <v>138</v>
      </c>
      <c r="I45">
        <v>2021</v>
      </c>
      <c r="J45" t="s">
        <v>629</v>
      </c>
      <c r="K45" t="s">
        <v>630</v>
      </c>
      <c r="L45" t="s">
        <v>631</v>
      </c>
      <c r="N45" t="s">
        <v>632</v>
      </c>
      <c r="P45">
        <v>20321</v>
      </c>
      <c r="R45" t="s">
        <v>143</v>
      </c>
      <c r="X45">
        <v>13974</v>
      </c>
      <c r="Y45">
        <v>17135</v>
      </c>
      <c r="Z45">
        <v>20296</v>
      </c>
      <c r="AB45" t="s">
        <v>145</v>
      </c>
      <c r="AC45" t="s">
        <v>145</v>
      </c>
      <c r="AD45">
        <v>2032</v>
      </c>
      <c r="AF45">
        <v>2228</v>
      </c>
      <c r="AG45">
        <v>196</v>
      </c>
      <c r="AK45" t="s">
        <v>642</v>
      </c>
      <c r="AL45" t="s">
        <v>643</v>
      </c>
      <c r="AM45" t="s">
        <v>644</v>
      </c>
      <c r="AU45" t="s">
        <v>528</v>
      </c>
      <c r="AV45">
        <v>11920</v>
      </c>
      <c r="AW45">
        <v>16688</v>
      </c>
      <c r="AX45" t="s">
        <v>633</v>
      </c>
      <c r="AY45">
        <v>16688</v>
      </c>
      <c r="BB45">
        <v>0</v>
      </c>
      <c r="BC45">
        <v>1</v>
      </c>
      <c r="BD45" s="4">
        <v>42095</v>
      </c>
      <c r="BK45" t="s">
        <v>148</v>
      </c>
      <c r="CA45">
        <v>696</v>
      </c>
      <c r="CB45" t="s">
        <v>634</v>
      </c>
      <c r="CC45" t="s">
        <v>261</v>
      </c>
      <c r="CE45" t="s">
        <v>635</v>
      </c>
      <c r="CF45" t="s">
        <v>261</v>
      </c>
      <c r="CG45">
        <v>2032</v>
      </c>
      <c r="CH45" t="s">
        <v>636</v>
      </c>
      <c r="CI45" t="s">
        <v>261</v>
      </c>
      <c r="CJ45">
        <v>196</v>
      </c>
      <c r="CK45" t="s">
        <v>637</v>
      </c>
      <c r="CL45" t="s">
        <v>261</v>
      </c>
      <c r="EI45" t="s">
        <v>394</v>
      </c>
    </row>
    <row r="46" spans="1:140" x14ac:dyDescent="0.25">
      <c r="A46">
        <v>17203</v>
      </c>
      <c r="B46">
        <v>2022</v>
      </c>
      <c r="C46" t="s">
        <v>645</v>
      </c>
      <c r="D46" s="12">
        <v>2021</v>
      </c>
      <c r="E46" s="12" t="str">
        <f>IFERROR(VLOOKUP(Tabelle5[[#This Row],[FishStock]],final_selection_acc_ICES_ind!$C:$D,2,FALSE),"no")</f>
        <v>x</v>
      </c>
      <c r="F46">
        <v>2989</v>
      </c>
      <c r="G46">
        <v>169240</v>
      </c>
      <c r="H46" t="s">
        <v>138</v>
      </c>
      <c r="I46">
        <v>2021</v>
      </c>
      <c r="J46" t="s">
        <v>646</v>
      </c>
      <c r="K46" t="s">
        <v>252</v>
      </c>
      <c r="L46" t="s">
        <v>416</v>
      </c>
      <c r="N46" t="s">
        <v>647</v>
      </c>
      <c r="P46">
        <v>48299</v>
      </c>
      <c r="R46" t="s">
        <v>143</v>
      </c>
      <c r="S46" t="s">
        <v>13</v>
      </c>
      <c r="Y46">
        <v>172309</v>
      </c>
      <c r="AA46" s="14" t="s">
        <v>144</v>
      </c>
      <c r="AB46" t="s">
        <v>145</v>
      </c>
      <c r="AC46" t="s">
        <v>145</v>
      </c>
      <c r="AF46">
        <v>59762</v>
      </c>
      <c r="AL46" t="s">
        <v>654</v>
      </c>
      <c r="AN46" t="s">
        <v>588</v>
      </c>
      <c r="AO46" t="s">
        <v>174</v>
      </c>
      <c r="AV46">
        <v>44000</v>
      </c>
      <c r="BB46">
        <v>3</v>
      </c>
      <c r="BK46" t="s">
        <v>148</v>
      </c>
      <c r="BL46" t="s">
        <v>648</v>
      </c>
      <c r="BM46" t="s">
        <v>230</v>
      </c>
      <c r="BO46" t="s">
        <v>258</v>
      </c>
      <c r="BP46" t="s">
        <v>297</v>
      </c>
      <c r="BR46" t="s">
        <v>257</v>
      </c>
      <c r="BS46" t="s">
        <v>227</v>
      </c>
      <c r="BU46" t="s">
        <v>649</v>
      </c>
      <c r="BV46" t="s">
        <v>650</v>
      </c>
      <c r="BW46">
        <v>61000</v>
      </c>
      <c r="CB46">
        <v>312448</v>
      </c>
      <c r="CC46" t="s">
        <v>651</v>
      </c>
      <c r="CD46" t="s">
        <v>145</v>
      </c>
      <c r="CH46" t="s">
        <v>279</v>
      </c>
      <c r="CI46" t="s">
        <v>146</v>
      </c>
      <c r="CJ46" t="s">
        <v>174</v>
      </c>
      <c r="EJ46" t="s">
        <v>311</v>
      </c>
    </row>
    <row r="47" spans="1:140" x14ac:dyDescent="0.25">
      <c r="A47">
        <v>17209</v>
      </c>
      <c r="B47">
        <v>2022</v>
      </c>
      <c r="C47" t="s">
        <v>655</v>
      </c>
      <c r="D47" s="12">
        <v>2021</v>
      </c>
      <c r="E47" s="12" t="str">
        <f>IFERROR(VLOOKUP(Tabelle5[[#This Row],[FishStock]],final_selection_acc_ICES_ind!$C:$D,2,FALSE),"no")</f>
        <v>x</v>
      </c>
      <c r="F47">
        <v>3020</v>
      </c>
      <c r="G47">
        <v>169109</v>
      </c>
      <c r="H47" t="s">
        <v>138</v>
      </c>
      <c r="I47">
        <v>2021</v>
      </c>
      <c r="J47" t="s">
        <v>656</v>
      </c>
      <c r="K47" t="s">
        <v>657</v>
      </c>
      <c r="L47" t="s">
        <v>253</v>
      </c>
      <c r="N47" t="s">
        <v>658</v>
      </c>
      <c r="O47">
        <v>132001</v>
      </c>
      <c r="P47">
        <v>304566</v>
      </c>
      <c r="Q47">
        <v>702725</v>
      </c>
      <c r="R47" t="s">
        <v>143</v>
      </c>
      <c r="S47" t="s">
        <v>13</v>
      </c>
      <c r="X47">
        <v>40077</v>
      </c>
      <c r="Y47">
        <v>54513</v>
      </c>
      <c r="Z47">
        <v>74148</v>
      </c>
      <c r="AA47" s="14" t="s">
        <v>144</v>
      </c>
      <c r="AB47" t="s">
        <v>145</v>
      </c>
      <c r="AC47" t="s">
        <v>145</v>
      </c>
      <c r="AD47" s="3">
        <v>925969538</v>
      </c>
      <c r="AF47" s="3">
        <v>116448634249113</v>
      </c>
      <c r="AG47" s="3">
        <v>238516804491128</v>
      </c>
      <c r="AK47" t="s">
        <v>289</v>
      </c>
      <c r="AL47" t="s">
        <v>424</v>
      </c>
      <c r="AM47" t="s">
        <v>183</v>
      </c>
      <c r="AN47" t="s">
        <v>146</v>
      </c>
      <c r="AT47" s="1">
        <v>45017</v>
      </c>
      <c r="AU47" t="s">
        <v>448</v>
      </c>
      <c r="AV47">
        <v>9227</v>
      </c>
      <c r="AW47">
        <v>12822</v>
      </c>
      <c r="AX47" t="s">
        <v>159</v>
      </c>
      <c r="AY47">
        <v>12822</v>
      </c>
      <c r="BB47">
        <v>0</v>
      </c>
      <c r="BD47" s="1">
        <v>45049</v>
      </c>
      <c r="BK47" t="s">
        <v>148</v>
      </c>
      <c r="EI47" s="2">
        <v>0.95</v>
      </c>
    </row>
    <row r="48" spans="1:140" x14ac:dyDescent="0.25">
      <c r="A48">
        <v>17213</v>
      </c>
      <c r="B48">
        <v>2022</v>
      </c>
      <c r="C48" t="s">
        <v>660</v>
      </c>
      <c r="D48" s="12">
        <v>2021</v>
      </c>
      <c r="E48" s="12" t="str">
        <f>IFERROR(VLOOKUP(Tabelle5[[#This Row],[FishStock]],final_selection_acc_ICES_ind!$C:$D,2,FALSE),"no")</f>
        <v>no</v>
      </c>
      <c r="F48">
        <v>3112</v>
      </c>
      <c r="G48">
        <v>169191</v>
      </c>
      <c r="H48" t="s">
        <v>138</v>
      </c>
      <c r="I48">
        <v>2021</v>
      </c>
      <c r="J48" t="s">
        <v>661</v>
      </c>
      <c r="K48" t="s">
        <v>662</v>
      </c>
      <c r="L48" t="s">
        <v>663</v>
      </c>
      <c r="N48" t="s">
        <v>664</v>
      </c>
      <c r="S48" t="s">
        <v>13</v>
      </c>
      <c r="AA48" t="s">
        <v>144</v>
      </c>
      <c r="AB48" t="s">
        <v>145</v>
      </c>
      <c r="AC48" t="s">
        <v>145</v>
      </c>
      <c r="AN48" t="s">
        <v>146</v>
      </c>
      <c r="BK48" t="s">
        <v>148</v>
      </c>
      <c r="CA48">
        <v>76</v>
      </c>
      <c r="CB48" t="s">
        <v>665</v>
      </c>
      <c r="CC48" t="s">
        <v>261</v>
      </c>
      <c r="CD48">
        <v>2011</v>
      </c>
      <c r="CE48" t="s">
        <v>666</v>
      </c>
      <c r="CF48" t="s">
        <v>261</v>
      </c>
    </row>
    <row r="49" spans="1:139" x14ac:dyDescent="0.25">
      <c r="A49">
        <v>17235</v>
      </c>
      <c r="B49">
        <v>2022</v>
      </c>
      <c r="C49" t="s">
        <v>667</v>
      </c>
      <c r="D49" s="12">
        <v>2021</v>
      </c>
      <c r="E49" s="12" t="str">
        <f>IFERROR(VLOOKUP(Tabelle5[[#This Row],[FishStock]],final_selection_acc_ICES_ind!$C:$D,2,FALSE),"no")</f>
        <v>x</v>
      </c>
      <c r="F49">
        <v>3201</v>
      </c>
      <c r="G49">
        <v>169056</v>
      </c>
      <c r="H49" t="s">
        <v>138</v>
      </c>
      <c r="I49">
        <v>2021</v>
      </c>
      <c r="J49" t="s">
        <v>668</v>
      </c>
      <c r="K49" t="s">
        <v>605</v>
      </c>
      <c r="L49" t="s">
        <v>669</v>
      </c>
      <c r="N49" t="s">
        <v>670</v>
      </c>
      <c r="O49" t="s">
        <v>673</v>
      </c>
      <c r="P49">
        <v>1157</v>
      </c>
      <c r="Q49" t="s">
        <v>674</v>
      </c>
      <c r="R49" t="s">
        <v>143</v>
      </c>
      <c r="S49" t="s">
        <v>13</v>
      </c>
      <c r="U49">
        <v>12608</v>
      </c>
      <c r="X49" t="s">
        <v>675</v>
      </c>
      <c r="Y49">
        <v>11043</v>
      </c>
      <c r="Z49" t="s">
        <v>676</v>
      </c>
      <c r="AA49" s="14" t="s">
        <v>144</v>
      </c>
      <c r="AB49" t="s">
        <v>145</v>
      </c>
      <c r="AC49" t="s">
        <v>145</v>
      </c>
      <c r="AD49">
        <v>608</v>
      </c>
      <c r="AK49" t="s">
        <v>677</v>
      </c>
      <c r="AL49" t="s">
        <v>678</v>
      </c>
      <c r="AM49" t="s">
        <v>679</v>
      </c>
      <c r="AN49" t="s">
        <v>146</v>
      </c>
      <c r="AU49" t="s">
        <v>480</v>
      </c>
      <c r="AV49">
        <v>1993</v>
      </c>
      <c r="AW49">
        <v>2769</v>
      </c>
      <c r="AX49" t="s">
        <v>279</v>
      </c>
      <c r="AY49">
        <v>6283</v>
      </c>
      <c r="BB49">
        <v>0</v>
      </c>
      <c r="BE49" t="s">
        <v>671</v>
      </c>
      <c r="BK49" t="s">
        <v>148</v>
      </c>
      <c r="EI49" s="2">
        <v>0.95</v>
      </c>
    </row>
    <row r="50" spans="1:139" x14ac:dyDescent="0.25">
      <c r="A50">
        <v>17245</v>
      </c>
      <c r="B50">
        <v>2022</v>
      </c>
      <c r="C50" t="s">
        <v>680</v>
      </c>
      <c r="D50" s="12">
        <v>2021</v>
      </c>
      <c r="E50" s="12" t="str">
        <f>IFERROR(VLOOKUP(Tabelle5[[#This Row],[FishStock]],final_selection_acc_ICES_ind!$C:$D,2,FALSE),"no")</f>
        <v>x</v>
      </c>
      <c r="F50">
        <v>3117</v>
      </c>
      <c r="G50">
        <v>169272</v>
      </c>
      <c r="H50" t="s">
        <v>138</v>
      </c>
      <c r="I50">
        <v>2021</v>
      </c>
      <c r="J50" t="s">
        <v>681</v>
      </c>
      <c r="K50" t="s">
        <v>630</v>
      </c>
      <c r="L50" t="s">
        <v>275</v>
      </c>
      <c r="N50" t="s">
        <v>682</v>
      </c>
      <c r="P50" s="3">
        <v>8040591</v>
      </c>
      <c r="R50" t="s">
        <v>143</v>
      </c>
      <c r="Y50" s="3">
        <v>11008072</v>
      </c>
      <c r="AB50" t="s">
        <v>145</v>
      </c>
      <c r="AC50" t="s">
        <v>145</v>
      </c>
      <c r="AD50">
        <v>3069</v>
      </c>
      <c r="AG50">
        <v>41</v>
      </c>
      <c r="AL50" t="s">
        <v>683</v>
      </c>
      <c r="AU50" t="s">
        <v>269</v>
      </c>
      <c r="AV50">
        <v>7600</v>
      </c>
      <c r="AW50">
        <v>10600</v>
      </c>
      <c r="AX50" t="s">
        <v>505</v>
      </c>
      <c r="AY50">
        <v>10600</v>
      </c>
      <c r="BB50">
        <v>2</v>
      </c>
      <c r="BD50" s="1">
        <v>45080</v>
      </c>
      <c r="BK50" t="s">
        <v>148</v>
      </c>
    </row>
    <row r="51" spans="1:139" x14ac:dyDescent="0.25">
      <c r="A51">
        <v>17248</v>
      </c>
      <c r="B51">
        <v>2022</v>
      </c>
      <c r="C51" t="s">
        <v>684</v>
      </c>
      <c r="D51" s="12">
        <v>2021</v>
      </c>
      <c r="E51" s="12" t="str">
        <f>IFERROR(VLOOKUP(Tabelle5[[#This Row],[FishStock]],final_selection_acc_ICES_ind!$C:$D,2,FALSE),"no")</f>
        <v>x</v>
      </c>
      <c r="F51">
        <v>2994</v>
      </c>
      <c r="G51">
        <v>169121</v>
      </c>
      <c r="H51" t="s">
        <v>138</v>
      </c>
      <c r="I51">
        <v>2021</v>
      </c>
      <c r="J51" t="s">
        <v>685</v>
      </c>
      <c r="K51" t="s">
        <v>686</v>
      </c>
      <c r="L51" t="s">
        <v>267</v>
      </c>
      <c r="N51" t="s">
        <v>687</v>
      </c>
      <c r="P51">
        <v>260375</v>
      </c>
      <c r="R51" t="s">
        <v>688</v>
      </c>
      <c r="S51" t="s">
        <v>13</v>
      </c>
      <c r="X51" t="s">
        <v>690</v>
      </c>
      <c r="Y51" t="s">
        <v>691</v>
      </c>
      <c r="Z51" t="s">
        <v>692</v>
      </c>
      <c r="AA51" s="14" t="s">
        <v>144</v>
      </c>
      <c r="AB51" t="s">
        <v>145</v>
      </c>
      <c r="AC51" t="s">
        <v>145</v>
      </c>
      <c r="AF51">
        <v>745</v>
      </c>
      <c r="AK51" t="s">
        <v>693</v>
      </c>
      <c r="AL51" t="s">
        <v>694</v>
      </c>
      <c r="AM51" t="s">
        <v>695</v>
      </c>
      <c r="AN51" t="s">
        <v>146</v>
      </c>
      <c r="AT51" t="s">
        <v>292</v>
      </c>
      <c r="AU51" t="s">
        <v>154</v>
      </c>
      <c r="AV51">
        <v>34000</v>
      </c>
      <c r="AW51">
        <v>54000</v>
      </c>
      <c r="AX51" t="s">
        <v>154</v>
      </c>
      <c r="AY51">
        <v>54000</v>
      </c>
      <c r="BB51">
        <v>1</v>
      </c>
      <c r="BD51" s="1">
        <v>45048</v>
      </c>
      <c r="BK51" t="s">
        <v>148</v>
      </c>
      <c r="EI51" s="2">
        <v>0.95</v>
      </c>
    </row>
    <row r="52" spans="1:139" x14ac:dyDescent="0.25">
      <c r="A52">
        <v>17265</v>
      </c>
      <c r="B52">
        <v>2022</v>
      </c>
      <c r="C52" t="s">
        <v>696</v>
      </c>
      <c r="D52" s="12">
        <v>2021</v>
      </c>
      <c r="E52" s="12" t="str">
        <f>IFERROR(VLOOKUP(Tabelle5[[#This Row],[FishStock]],final_selection_acc_ICES_ind!$C:$D,2,FALSE),"no")</f>
        <v>no</v>
      </c>
      <c r="F52">
        <v>3178</v>
      </c>
      <c r="G52">
        <v>169158</v>
      </c>
      <c r="H52" t="s">
        <v>138</v>
      </c>
      <c r="I52">
        <v>2021</v>
      </c>
      <c r="J52" t="s">
        <v>697</v>
      </c>
      <c r="K52" t="s">
        <v>698</v>
      </c>
      <c r="L52" t="s">
        <v>699</v>
      </c>
      <c r="N52" t="s">
        <v>700</v>
      </c>
      <c r="S52" t="s">
        <v>13</v>
      </c>
      <c r="X52" t="s">
        <v>701</v>
      </c>
      <c r="Y52" t="s">
        <v>702</v>
      </c>
      <c r="Z52" t="s">
        <v>703</v>
      </c>
      <c r="AA52" t="s">
        <v>334</v>
      </c>
      <c r="AB52" t="s">
        <v>145</v>
      </c>
      <c r="AC52" t="s">
        <v>145</v>
      </c>
      <c r="AF52" s="3">
        <v>4306</v>
      </c>
      <c r="AK52" t="s">
        <v>639</v>
      </c>
      <c r="AL52" t="s">
        <v>704</v>
      </c>
      <c r="AM52" s="3">
        <v>11914</v>
      </c>
      <c r="AN52" t="s">
        <v>241</v>
      </c>
      <c r="AT52" s="1">
        <v>45108</v>
      </c>
      <c r="AV52" t="s">
        <v>223</v>
      </c>
      <c r="AX52">
        <v>1</v>
      </c>
      <c r="AY52" t="s">
        <v>335</v>
      </c>
      <c r="BK52" t="s">
        <v>148</v>
      </c>
      <c r="EI52" s="2">
        <v>0.95</v>
      </c>
    </row>
    <row r="53" spans="1:139" x14ac:dyDescent="0.25">
      <c r="A53">
        <v>17266</v>
      </c>
      <c r="B53">
        <v>2022</v>
      </c>
      <c r="C53" t="s">
        <v>705</v>
      </c>
      <c r="D53" s="12">
        <v>2021</v>
      </c>
      <c r="E53" s="12" t="str">
        <f>IFERROR(VLOOKUP(Tabelle5[[#This Row],[FishStock]],final_selection_acc_ICES_ind!$C:$D,2,FALSE),"no")</f>
        <v>no</v>
      </c>
      <c r="F53">
        <v>3154</v>
      </c>
      <c r="G53">
        <v>169161</v>
      </c>
      <c r="H53" t="s">
        <v>138</v>
      </c>
      <c r="I53">
        <v>2021</v>
      </c>
      <c r="J53" t="s">
        <v>706</v>
      </c>
      <c r="K53" t="s">
        <v>707</v>
      </c>
      <c r="L53" t="s">
        <v>699</v>
      </c>
      <c r="N53" t="s">
        <v>708</v>
      </c>
      <c r="S53" t="s">
        <v>13</v>
      </c>
      <c r="X53" t="s">
        <v>712</v>
      </c>
      <c r="Y53" t="s">
        <v>713</v>
      </c>
      <c r="Z53" s="3">
        <v>15218</v>
      </c>
      <c r="AA53" t="s">
        <v>334</v>
      </c>
      <c r="AC53" t="s">
        <v>145</v>
      </c>
      <c r="AD53">
        <v>1</v>
      </c>
      <c r="AF53">
        <v>9</v>
      </c>
      <c r="AK53" t="s">
        <v>714</v>
      </c>
      <c r="AL53" t="s">
        <v>715</v>
      </c>
      <c r="AM53" s="3">
        <v>16066</v>
      </c>
      <c r="AN53" t="s">
        <v>241</v>
      </c>
      <c r="AT53" s="1">
        <v>45108</v>
      </c>
      <c r="AV53" t="s">
        <v>223</v>
      </c>
      <c r="AX53">
        <v>1</v>
      </c>
      <c r="AY53" t="s">
        <v>335</v>
      </c>
      <c r="BC53">
        <v>35</v>
      </c>
      <c r="BK53" t="s">
        <v>148</v>
      </c>
      <c r="BL53" t="s">
        <v>709</v>
      </c>
      <c r="BO53" t="s">
        <v>710</v>
      </c>
      <c r="BR53" t="s">
        <v>711</v>
      </c>
      <c r="EI53" s="2">
        <v>0.95</v>
      </c>
    </row>
    <row r="54" spans="1:139" x14ac:dyDescent="0.25">
      <c r="A54">
        <v>17270</v>
      </c>
      <c r="B54">
        <v>2022</v>
      </c>
      <c r="C54" t="s">
        <v>716</v>
      </c>
      <c r="D54" s="12">
        <v>2021</v>
      </c>
      <c r="E54" s="12" t="str">
        <f>IFERROR(VLOOKUP(Tabelle5[[#This Row],[FishStock]],final_selection_acc_ICES_ind!$C:$D,2,FALSE),"no")</f>
        <v>x</v>
      </c>
      <c r="F54">
        <v>3104</v>
      </c>
      <c r="G54">
        <v>169113</v>
      </c>
      <c r="H54" t="s">
        <v>138</v>
      </c>
      <c r="I54">
        <v>2021</v>
      </c>
      <c r="J54" t="s">
        <v>717</v>
      </c>
      <c r="K54" t="s">
        <v>622</v>
      </c>
      <c r="L54" t="s">
        <v>253</v>
      </c>
      <c r="N54" t="s">
        <v>718</v>
      </c>
      <c r="O54" t="s">
        <v>719</v>
      </c>
      <c r="P54" t="s">
        <v>720</v>
      </c>
      <c r="Q54" t="s">
        <v>721</v>
      </c>
      <c r="R54" t="s">
        <v>143</v>
      </c>
      <c r="S54" t="s">
        <v>13</v>
      </c>
      <c r="U54" s="3">
        <v>25341988069</v>
      </c>
      <c r="X54" s="3">
        <v>10609232</v>
      </c>
      <c r="Y54" t="s">
        <v>722</v>
      </c>
      <c r="Z54" s="3">
        <v>19992928</v>
      </c>
      <c r="AA54" s="14" t="s">
        <v>144</v>
      </c>
      <c r="AB54" t="s">
        <v>145</v>
      </c>
      <c r="AC54" t="s">
        <v>145</v>
      </c>
      <c r="AD54">
        <v>1219</v>
      </c>
      <c r="AF54">
        <v>1891</v>
      </c>
      <c r="AG54">
        <v>672</v>
      </c>
      <c r="AK54" t="s">
        <v>723</v>
      </c>
      <c r="AL54" t="s">
        <v>724</v>
      </c>
      <c r="AM54" t="s">
        <v>725</v>
      </c>
      <c r="AN54" t="s">
        <v>146</v>
      </c>
      <c r="AT54" t="s">
        <v>425</v>
      </c>
      <c r="AU54" t="s">
        <v>624</v>
      </c>
      <c r="AV54">
        <v>2994</v>
      </c>
      <c r="AW54">
        <v>4160</v>
      </c>
      <c r="AX54" t="s">
        <v>290</v>
      </c>
      <c r="AY54">
        <v>4280</v>
      </c>
      <c r="BB54">
        <v>0</v>
      </c>
      <c r="BD54" s="1">
        <v>45018</v>
      </c>
      <c r="BK54" t="s">
        <v>148</v>
      </c>
      <c r="EI54" s="2">
        <v>0.95</v>
      </c>
    </row>
    <row r="55" spans="1:139" x14ac:dyDescent="0.25">
      <c r="A55">
        <v>17272</v>
      </c>
      <c r="B55">
        <v>2022</v>
      </c>
      <c r="C55" t="s">
        <v>726</v>
      </c>
      <c r="D55" s="12">
        <v>2021</v>
      </c>
      <c r="E55" s="12" t="str">
        <f>IFERROR(VLOOKUP(Tabelle5[[#This Row],[FishStock]],final_selection_acc_ICES_ind!$C:$D,2,FALSE),"no")</f>
        <v>x</v>
      </c>
      <c r="F55">
        <v>3094</v>
      </c>
      <c r="G55">
        <v>169078</v>
      </c>
      <c r="H55" t="s">
        <v>138</v>
      </c>
      <c r="I55">
        <v>2021</v>
      </c>
      <c r="J55" t="s">
        <v>727</v>
      </c>
      <c r="K55" t="s">
        <v>728</v>
      </c>
      <c r="L55" t="s">
        <v>324</v>
      </c>
      <c r="N55" t="s">
        <v>729</v>
      </c>
      <c r="O55">
        <v>464</v>
      </c>
      <c r="P55">
        <v>923</v>
      </c>
      <c r="Q55">
        <v>1837</v>
      </c>
      <c r="R55" t="s">
        <v>143</v>
      </c>
      <c r="S55" t="s">
        <v>13</v>
      </c>
      <c r="T55">
        <v>1531</v>
      </c>
      <c r="U55">
        <v>2007</v>
      </c>
      <c r="V55">
        <v>2632</v>
      </c>
      <c r="X55">
        <v>1036</v>
      </c>
      <c r="Y55">
        <v>1334</v>
      </c>
      <c r="Z55">
        <v>1716</v>
      </c>
      <c r="AA55" s="14" t="s">
        <v>144</v>
      </c>
      <c r="AB55" t="s">
        <v>145</v>
      </c>
      <c r="AC55" t="s">
        <v>145</v>
      </c>
      <c r="AD55">
        <v>627</v>
      </c>
      <c r="AF55">
        <v>1360</v>
      </c>
      <c r="AG55">
        <v>733</v>
      </c>
      <c r="AK55" t="s">
        <v>731</v>
      </c>
      <c r="AL55" s="3">
        <v>1047</v>
      </c>
      <c r="AM55" s="4">
        <v>12785</v>
      </c>
      <c r="AN55" t="s">
        <v>146</v>
      </c>
      <c r="AT55" s="4">
        <v>41275</v>
      </c>
      <c r="AU55" t="s">
        <v>730</v>
      </c>
      <c r="AV55">
        <v>4200</v>
      </c>
      <c r="AW55">
        <v>5800</v>
      </c>
      <c r="AX55" t="s">
        <v>463</v>
      </c>
      <c r="AY55">
        <v>5800</v>
      </c>
      <c r="BB55">
        <v>1</v>
      </c>
      <c r="BD55" s="1">
        <v>45048</v>
      </c>
      <c r="BK55" t="s">
        <v>148</v>
      </c>
      <c r="EI55" s="2">
        <v>0.95</v>
      </c>
    </row>
    <row r="56" spans="1:139" x14ac:dyDescent="0.25">
      <c r="A56">
        <v>17277</v>
      </c>
      <c r="B56">
        <v>2022</v>
      </c>
      <c r="C56" t="s">
        <v>732</v>
      </c>
      <c r="D56" s="12">
        <v>2021</v>
      </c>
      <c r="E56" s="12" t="str">
        <f>IFERROR(VLOOKUP(Tabelle5[[#This Row],[FishStock]],final_selection_acc_ICES_ind!$C:$D,2,FALSE),"no")</f>
        <v>x</v>
      </c>
      <c r="F56">
        <v>2959</v>
      </c>
      <c r="G56">
        <v>169268</v>
      </c>
      <c r="H56" t="s">
        <v>138</v>
      </c>
      <c r="I56">
        <v>2021</v>
      </c>
      <c r="J56" t="s">
        <v>733</v>
      </c>
      <c r="K56" t="s">
        <v>734</v>
      </c>
      <c r="L56" t="s">
        <v>579</v>
      </c>
      <c r="N56" t="s">
        <v>735</v>
      </c>
      <c r="R56" t="s">
        <v>143</v>
      </c>
      <c r="S56" t="s">
        <v>13</v>
      </c>
      <c r="U56" s="3">
        <v>491791843787721</v>
      </c>
      <c r="Y56" s="3">
        <v>298916469090126</v>
      </c>
      <c r="AA56" s="14" t="s">
        <v>144</v>
      </c>
      <c r="AB56" t="s">
        <v>145</v>
      </c>
      <c r="AC56" t="s">
        <v>145</v>
      </c>
      <c r="AD56">
        <v>10193</v>
      </c>
      <c r="AF56">
        <v>10193</v>
      </c>
      <c r="AL56" t="s">
        <v>737</v>
      </c>
      <c r="AN56" t="s">
        <v>146</v>
      </c>
      <c r="AO56" t="s">
        <v>174</v>
      </c>
      <c r="AV56">
        <v>49000</v>
      </c>
      <c r="AW56">
        <v>68600</v>
      </c>
      <c r="BB56">
        <v>3</v>
      </c>
      <c r="BD56" t="s">
        <v>736</v>
      </c>
      <c r="BK56" t="s">
        <v>148</v>
      </c>
    </row>
    <row r="57" spans="1:139" x14ac:dyDescent="0.25">
      <c r="A57">
        <v>17280</v>
      </c>
      <c r="B57">
        <v>2022</v>
      </c>
      <c r="C57" t="s">
        <v>738</v>
      </c>
      <c r="D57" s="12">
        <v>2021</v>
      </c>
      <c r="E57" s="12" t="str">
        <f>IFERROR(VLOOKUP(Tabelle5[[#This Row],[FishStock]],final_selection_acc_ICES_ind!$C:$D,2,FALSE),"no")</f>
        <v>no</v>
      </c>
      <c r="F57">
        <v>3205</v>
      </c>
      <c r="G57">
        <v>195875</v>
      </c>
      <c r="H57" t="s">
        <v>347</v>
      </c>
      <c r="I57">
        <v>2021</v>
      </c>
      <c r="J57" t="s">
        <v>739</v>
      </c>
      <c r="K57" t="s">
        <v>740</v>
      </c>
      <c r="L57" t="s">
        <v>606</v>
      </c>
      <c r="N57" t="s">
        <v>741</v>
      </c>
      <c r="P57">
        <v>146586</v>
      </c>
      <c r="R57" t="s">
        <v>143</v>
      </c>
      <c r="X57">
        <v>38281</v>
      </c>
      <c r="Y57">
        <v>45639</v>
      </c>
      <c r="Z57">
        <v>54410</v>
      </c>
      <c r="AA57" t="s">
        <v>742</v>
      </c>
      <c r="AB57" t="s">
        <v>145</v>
      </c>
      <c r="AC57" t="s">
        <v>145</v>
      </c>
      <c r="AD57">
        <v>7646</v>
      </c>
      <c r="AF57">
        <v>9708</v>
      </c>
      <c r="AG57">
        <v>2062</v>
      </c>
      <c r="AK57" t="s">
        <v>744</v>
      </c>
      <c r="AL57" t="s">
        <v>745</v>
      </c>
      <c r="AM57" t="s">
        <v>746</v>
      </c>
      <c r="AU57" t="s">
        <v>208</v>
      </c>
      <c r="AV57">
        <v>12073</v>
      </c>
      <c r="AW57">
        <v>16776</v>
      </c>
      <c r="AX57" t="s">
        <v>445</v>
      </c>
      <c r="AY57">
        <v>16776</v>
      </c>
      <c r="BB57">
        <v>0</v>
      </c>
      <c r="BD57" s="1">
        <v>45202</v>
      </c>
      <c r="BK57" t="s">
        <v>148</v>
      </c>
      <c r="EI57" s="2">
        <v>0.95</v>
      </c>
    </row>
    <row r="58" spans="1:139" x14ac:dyDescent="0.25">
      <c r="A58">
        <v>17283</v>
      </c>
      <c r="B58">
        <v>2022</v>
      </c>
      <c r="C58" t="s">
        <v>747</v>
      </c>
      <c r="D58" s="12">
        <v>2021</v>
      </c>
      <c r="E58" s="12" t="str">
        <f>IFERROR(VLOOKUP(Tabelle5[[#This Row],[FishStock]],final_selection_acc_ICES_ind!$C:$D,2,FALSE),"no")</f>
        <v>x</v>
      </c>
      <c r="F58">
        <v>3045</v>
      </c>
      <c r="G58">
        <v>169188</v>
      </c>
      <c r="H58" t="s">
        <v>138</v>
      </c>
      <c r="I58">
        <v>2021</v>
      </c>
      <c r="J58" t="s">
        <v>748</v>
      </c>
      <c r="K58" t="s">
        <v>622</v>
      </c>
      <c r="L58" t="s">
        <v>332</v>
      </c>
      <c r="N58" t="s">
        <v>749</v>
      </c>
      <c r="O58">
        <v>6256</v>
      </c>
      <c r="P58">
        <v>9261</v>
      </c>
      <c r="Q58">
        <v>13709</v>
      </c>
      <c r="R58" t="s">
        <v>143</v>
      </c>
      <c r="S58" t="s">
        <v>13</v>
      </c>
      <c r="X58">
        <v>9167</v>
      </c>
      <c r="Y58">
        <v>13064</v>
      </c>
      <c r="Z58">
        <v>18618</v>
      </c>
      <c r="AA58" s="14" t="s">
        <v>144</v>
      </c>
      <c r="AB58" t="s">
        <v>145</v>
      </c>
      <c r="AC58" t="s">
        <v>145</v>
      </c>
      <c r="AD58" s="3">
        <v>276397</v>
      </c>
      <c r="AG58" t="s">
        <v>753</v>
      </c>
      <c r="AK58" t="s">
        <v>207</v>
      </c>
      <c r="AL58" t="s">
        <v>209</v>
      </c>
      <c r="AM58" t="s">
        <v>752</v>
      </c>
      <c r="AN58" t="s">
        <v>146</v>
      </c>
      <c r="AT58" t="s">
        <v>619</v>
      </c>
      <c r="AU58" t="s">
        <v>277</v>
      </c>
      <c r="AV58">
        <v>3958</v>
      </c>
      <c r="AW58">
        <v>5294</v>
      </c>
      <c r="AX58" t="s">
        <v>750</v>
      </c>
      <c r="AY58">
        <v>8757</v>
      </c>
      <c r="BB58">
        <v>1</v>
      </c>
      <c r="BD58" s="1">
        <v>45080</v>
      </c>
      <c r="BK58" t="s">
        <v>148</v>
      </c>
      <c r="EI58" t="s">
        <v>394</v>
      </c>
    </row>
    <row r="59" spans="1:139" x14ac:dyDescent="0.25">
      <c r="A59">
        <v>17284</v>
      </c>
      <c r="B59">
        <v>2022</v>
      </c>
      <c r="C59" t="s">
        <v>754</v>
      </c>
      <c r="D59" s="12">
        <v>2021</v>
      </c>
      <c r="E59" s="12" t="str">
        <f>IFERROR(VLOOKUP(Tabelle5[[#This Row],[FishStock]],final_selection_acc_ICES_ind!$C:$D,2,FALSE),"no")</f>
        <v>x</v>
      </c>
      <c r="F59">
        <v>3165</v>
      </c>
      <c r="G59">
        <v>195876</v>
      </c>
      <c r="H59" t="s">
        <v>347</v>
      </c>
      <c r="I59">
        <v>2021</v>
      </c>
      <c r="J59" t="s">
        <v>755</v>
      </c>
      <c r="K59" t="s">
        <v>740</v>
      </c>
      <c r="L59" t="s">
        <v>669</v>
      </c>
      <c r="N59" t="s">
        <v>756</v>
      </c>
      <c r="P59">
        <v>109630</v>
      </c>
      <c r="R59" t="s">
        <v>143</v>
      </c>
      <c r="X59">
        <v>51173</v>
      </c>
      <c r="Y59">
        <v>62629</v>
      </c>
      <c r="Z59">
        <v>76651</v>
      </c>
      <c r="AA59" s="14" t="s">
        <v>742</v>
      </c>
      <c r="AB59" t="s">
        <v>145</v>
      </c>
      <c r="AC59" t="s">
        <v>145</v>
      </c>
      <c r="AD59">
        <v>23359</v>
      </c>
      <c r="AF59">
        <v>25243</v>
      </c>
      <c r="AG59">
        <v>1884</v>
      </c>
      <c r="AK59" t="s">
        <v>757</v>
      </c>
      <c r="AL59" t="s">
        <v>640</v>
      </c>
      <c r="AM59" t="s">
        <v>507</v>
      </c>
      <c r="AU59" t="s">
        <v>583</v>
      </c>
      <c r="AV59">
        <v>23868</v>
      </c>
      <c r="AW59">
        <v>28275</v>
      </c>
      <c r="AX59" t="s">
        <v>459</v>
      </c>
      <c r="AY59">
        <v>28275</v>
      </c>
      <c r="BB59">
        <v>0</v>
      </c>
      <c r="BD59" s="4">
        <v>42064</v>
      </c>
      <c r="BK59" t="s">
        <v>148</v>
      </c>
      <c r="EI59" s="2">
        <v>0.95</v>
      </c>
    </row>
    <row r="60" spans="1:139" x14ac:dyDescent="0.25">
      <c r="A60">
        <v>17286</v>
      </c>
      <c r="B60">
        <v>2022</v>
      </c>
      <c r="C60" t="s">
        <v>758</v>
      </c>
      <c r="D60" s="12">
        <v>2021</v>
      </c>
      <c r="E60" s="12" t="str">
        <f>IFERROR(VLOOKUP(Tabelle5[[#This Row],[FishStock]],final_selection_acc_ICES_ind!$C:$D,2,FALSE),"no")</f>
        <v>x</v>
      </c>
      <c r="F60">
        <v>3192</v>
      </c>
      <c r="G60">
        <v>169119</v>
      </c>
      <c r="H60" t="s">
        <v>138</v>
      </c>
      <c r="I60">
        <v>2021</v>
      </c>
      <c r="J60" t="s">
        <v>759</v>
      </c>
      <c r="K60" t="s">
        <v>439</v>
      </c>
      <c r="L60" t="s">
        <v>267</v>
      </c>
      <c r="N60" t="s">
        <v>760</v>
      </c>
      <c r="O60">
        <v>12542176</v>
      </c>
      <c r="P60">
        <v>18346146</v>
      </c>
      <c r="Q60">
        <v>26835940</v>
      </c>
      <c r="R60" t="s">
        <v>143</v>
      </c>
      <c r="S60" t="s">
        <v>761</v>
      </c>
      <c r="T60">
        <v>2205925</v>
      </c>
      <c r="U60">
        <v>2573507</v>
      </c>
      <c r="V60">
        <v>3002340</v>
      </c>
      <c r="X60">
        <v>1129011</v>
      </c>
      <c r="Y60">
        <v>1352809</v>
      </c>
      <c r="Z60">
        <v>1620970</v>
      </c>
      <c r="AA60" s="14" t="s">
        <v>144</v>
      </c>
      <c r="AB60" t="s">
        <v>145</v>
      </c>
      <c r="AC60" t="s">
        <v>145</v>
      </c>
      <c r="AF60">
        <v>365356</v>
      </c>
      <c r="AK60" t="s">
        <v>765</v>
      </c>
      <c r="AL60" t="s">
        <v>766</v>
      </c>
      <c r="AM60" t="s">
        <v>767</v>
      </c>
      <c r="AN60" t="s">
        <v>146</v>
      </c>
      <c r="AT60" t="s">
        <v>288</v>
      </c>
      <c r="AU60" t="s">
        <v>192</v>
      </c>
      <c r="AV60">
        <v>874198</v>
      </c>
      <c r="AW60">
        <v>956483</v>
      </c>
      <c r="AX60" t="s">
        <v>192</v>
      </c>
      <c r="AY60" s="5">
        <v>123283000000</v>
      </c>
      <c r="BB60">
        <v>0</v>
      </c>
      <c r="BD60" s="1">
        <v>45079</v>
      </c>
      <c r="BK60" t="s">
        <v>148</v>
      </c>
      <c r="CJ60" t="s">
        <v>768</v>
      </c>
      <c r="CK60" t="s">
        <v>762</v>
      </c>
      <c r="CM60" t="s">
        <v>766</v>
      </c>
      <c r="CN60" t="s">
        <v>763</v>
      </c>
      <c r="CP60" t="s">
        <v>769</v>
      </c>
      <c r="CQ60" t="s">
        <v>764</v>
      </c>
      <c r="EI60" s="2">
        <v>0.95</v>
      </c>
    </row>
    <row r="61" spans="1:139" x14ac:dyDescent="0.25">
      <c r="A61">
        <v>17292</v>
      </c>
      <c r="B61">
        <v>2022</v>
      </c>
      <c r="C61" t="s">
        <v>770</v>
      </c>
      <c r="D61" s="12">
        <v>2021</v>
      </c>
      <c r="E61" s="12" t="str">
        <f>IFERROR(VLOOKUP(Tabelle5[[#This Row],[FishStock]],final_selection_acc_ICES_ind!$C:$D,2,FALSE),"no")</f>
        <v>no</v>
      </c>
      <c r="F61">
        <v>3170</v>
      </c>
      <c r="G61">
        <v>228587</v>
      </c>
      <c r="H61" t="s">
        <v>138</v>
      </c>
      <c r="I61">
        <v>2021</v>
      </c>
      <c r="J61" t="s">
        <v>771</v>
      </c>
      <c r="K61" t="s">
        <v>772</v>
      </c>
      <c r="L61" t="s">
        <v>773</v>
      </c>
      <c r="N61" t="s">
        <v>774</v>
      </c>
      <c r="S61" t="s">
        <v>13</v>
      </c>
      <c r="Y61" t="s">
        <v>776</v>
      </c>
      <c r="AA61" t="s">
        <v>434</v>
      </c>
      <c r="AB61" t="s">
        <v>775</v>
      </c>
      <c r="AC61" t="s">
        <v>145</v>
      </c>
      <c r="AD61" s="3">
        <v>12369535</v>
      </c>
      <c r="AN61" t="s">
        <v>146</v>
      </c>
      <c r="BK61" t="s">
        <v>148</v>
      </c>
    </row>
    <row r="62" spans="1:139" x14ac:dyDescent="0.25">
      <c r="A62">
        <v>17293</v>
      </c>
      <c r="B62">
        <v>2022</v>
      </c>
      <c r="C62" t="s">
        <v>777</v>
      </c>
      <c r="D62" s="12">
        <v>2021</v>
      </c>
      <c r="E62" s="12" t="str">
        <f>IFERROR(VLOOKUP(Tabelle5[[#This Row],[FishStock]],final_selection_acc_ICES_ind!$C:$D,2,FALSE),"no")</f>
        <v>no</v>
      </c>
      <c r="F62">
        <v>3145</v>
      </c>
      <c r="G62">
        <v>169096</v>
      </c>
      <c r="H62" t="s">
        <v>138</v>
      </c>
      <c r="I62">
        <v>2021</v>
      </c>
      <c r="J62" t="s">
        <v>778</v>
      </c>
      <c r="K62" t="s">
        <v>779</v>
      </c>
      <c r="L62" t="s">
        <v>780</v>
      </c>
      <c r="N62" t="s">
        <v>781</v>
      </c>
      <c r="S62" t="s">
        <v>13</v>
      </c>
      <c r="Y62" t="s">
        <v>782</v>
      </c>
      <c r="AA62" t="s">
        <v>144</v>
      </c>
      <c r="AB62" t="s">
        <v>145</v>
      </c>
      <c r="AC62" t="s">
        <v>145</v>
      </c>
      <c r="AD62" s="3">
        <v>5259183</v>
      </c>
      <c r="AF62" s="3">
        <v>56397608</v>
      </c>
      <c r="AG62" s="3">
        <v>3805778</v>
      </c>
      <c r="AN62" t="s">
        <v>146</v>
      </c>
      <c r="BK62" t="s">
        <v>148</v>
      </c>
    </row>
    <row r="63" spans="1:139" x14ac:dyDescent="0.25">
      <c r="A63">
        <v>17295</v>
      </c>
      <c r="B63">
        <v>2022</v>
      </c>
      <c r="C63" t="s">
        <v>783</v>
      </c>
      <c r="D63" s="12">
        <v>2021</v>
      </c>
      <c r="E63" s="12" t="str">
        <f>IFERROR(VLOOKUP(Tabelle5[[#This Row],[FishStock]],final_selection_acc_ICES_ind!$C:$D,2,FALSE),"no")</f>
        <v>no</v>
      </c>
      <c r="F63">
        <v>3209</v>
      </c>
      <c r="G63">
        <v>251072</v>
      </c>
      <c r="H63" t="s">
        <v>138</v>
      </c>
      <c r="I63">
        <v>2021</v>
      </c>
      <c r="J63" t="s">
        <v>784</v>
      </c>
      <c r="K63" t="s">
        <v>785</v>
      </c>
      <c r="L63" t="s">
        <v>267</v>
      </c>
      <c r="N63" t="s">
        <v>786</v>
      </c>
      <c r="S63" t="s">
        <v>13</v>
      </c>
      <c r="Y63">
        <v>189856</v>
      </c>
      <c r="AA63" t="s">
        <v>144</v>
      </c>
      <c r="AB63" t="s">
        <v>145</v>
      </c>
      <c r="AC63" t="s">
        <v>145</v>
      </c>
      <c r="AF63">
        <v>1821</v>
      </c>
      <c r="AL63" t="s">
        <v>210</v>
      </c>
      <c r="AN63" t="s">
        <v>588</v>
      </c>
      <c r="AX63" t="s">
        <v>787</v>
      </c>
      <c r="BK63" t="s">
        <v>148</v>
      </c>
    </row>
    <row r="64" spans="1:139" x14ac:dyDescent="0.25">
      <c r="A64">
        <v>17298</v>
      </c>
      <c r="B64">
        <v>2022</v>
      </c>
      <c r="C64" t="s">
        <v>788</v>
      </c>
      <c r="D64" s="12">
        <v>2021</v>
      </c>
      <c r="E64" s="12" t="str">
        <f>IFERROR(VLOOKUP(Tabelle5[[#This Row],[FishStock]],final_selection_acc_ICES_ind!$C:$D,2,FALSE),"no")</f>
        <v>no</v>
      </c>
      <c r="F64">
        <v>3022</v>
      </c>
      <c r="G64">
        <v>169270</v>
      </c>
      <c r="H64" t="s">
        <v>138</v>
      </c>
      <c r="I64">
        <v>2021</v>
      </c>
      <c r="J64" t="s">
        <v>789</v>
      </c>
      <c r="K64" t="s">
        <v>790</v>
      </c>
      <c r="L64" t="s">
        <v>275</v>
      </c>
      <c r="N64" t="s">
        <v>791</v>
      </c>
      <c r="S64" t="s">
        <v>13</v>
      </c>
      <c r="AA64" t="s">
        <v>144</v>
      </c>
      <c r="AB64" t="s">
        <v>145</v>
      </c>
      <c r="AC64" t="s">
        <v>145</v>
      </c>
      <c r="AD64">
        <v>336</v>
      </c>
      <c r="AF64" s="3">
        <v>336006</v>
      </c>
      <c r="AG64" t="s">
        <v>794</v>
      </c>
      <c r="AN64" t="s">
        <v>146</v>
      </c>
      <c r="BK64" t="s">
        <v>148</v>
      </c>
      <c r="CB64" t="s">
        <v>792</v>
      </c>
      <c r="CE64" t="s">
        <v>793</v>
      </c>
    </row>
    <row r="65" spans="1:139" x14ac:dyDescent="0.25">
      <c r="A65">
        <v>17301</v>
      </c>
      <c r="B65">
        <v>2022</v>
      </c>
      <c r="C65" t="s">
        <v>795</v>
      </c>
      <c r="D65" s="12">
        <v>2021</v>
      </c>
      <c r="E65" s="12" t="str">
        <f>IFERROR(VLOOKUP(Tabelle5[[#This Row],[FishStock]],final_selection_acc_ICES_ind!$C:$D,2,FALSE),"no")</f>
        <v>no</v>
      </c>
      <c r="F65">
        <v>3099</v>
      </c>
      <c r="G65">
        <v>169048</v>
      </c>
      <c r="H65" t="s">
        <v>138</v>
      </c>
      <c r="I65">
        <v>2021</v>
      </c>
      <c r="J65" t="s">
        <v>796</v>
      </c>
      <c r="K65" t="s">
        <v>573</v>
      </c>
      <c r="L65" t="s">
        <v>797</v>
      </c>
      <c r="N65" t="s">
        <v>798</v>
      </c>
      <c r="S65" t="s">
        <v>13</v>
      </c>
      <c r="AA65" t="s">
        <v>144</v>
      </c>
      <c r="AB65" t="s">
        <v>145</v>
      </c>
      <c r="AC65" t="s">
        <v>145</v>
      </c>
      <c r="AD65">
        <v>205</v>
      </c>
      <c r="AN65" t="s">
        <v>146</v>
      </c>
      <c r="BK65" t="s">
        <v>148</v>
      </c>
    </row>
    <row r="66" spans="1:139" x14ac:dyDescent="0.25">
      <c r="A66">
        <v>17302</v>
      </c>
      <c r="B66">
        <v>2022</v>
      </c>
      <c r="C66" t="s">
        <v>799</v>
      </c>
      <c r="D66" s="12">
        <v>2021</v>
      </c>
      <c r="E66" s="12" t="str">
        <f>IFERROR(VLOOKUP(Tabelle5[[#This Row],[FishStock]],final_selection_acc_ICES_ind!$C:$D,2,FALSE),"no")</f>
        <v>x</v>
      </c>
      <c r="F66">
        <v>2949</v>
      </c>
      <c r="G66">
        <v>169308</v>
      </c>
      <c r="H66" t="s">
        <v>138</v>
      </c>
      <c r="I66">
        <v>2021</v>
      </c>
      <c r="J66" t="s">
        <v>800</v>
      </c>
      <c r="K66" t="s">
        <v>801</v>
      </c>
      <c r="L66" t="s">
        <v>467</v>
      </c>
      <c r="N66" t="s">
        <v>802</v>
      </c>
      <c r="O66">
        <v>93253</v>
      </c>
      <c r="P66">
        <v>273676</v>
      </c>
      <c r="Q66">
        <v>803174</v>
      </c>
      <c r="R66" t="s">
        <v>143</v>
      </c>
      <c r="S66" t="s">
        <v>13</v>
      </c>
      <c r="X66">
        <v>18547</v>
      </c>
      <c r="Y66">
        <v>29141</v>
      </c>
      <c r="Z66">
        <v>45786</v>
      </c>
      <c r="AA66" s="14" t="s">
        <v>144</v>
      </c>
      <c r="AB66" t="s">
        <v>145</v>
      </c>
      <c r="AC66" t="s">
        <v>145</v>
      </c>
      <c r="AD66" s="3">
        <v>87451033883071</v>
      </c>
      <c r="AF66" s="3">
        <v>113698976884982</v>
      </c>
      <c r="AG66" s="3">
        <v>26247943001911</v>
      </c>
      <c r="AK66" t="s">
        <v>804</v>
      </c>
      <c r="AL66" t="s">
        <v>806</v>
      </c>
      <c r="AM66" t="s">
        <v>229</v>
      </c>
      <c r="AN66" t="s">
        <v>146</v>
      </c>
      <c r="AT66" t="s">
        <v>192</v>
      </c>
      <c r="AU66" t="s">
        <v>455</v>
      </c>
      <c r="AV66">
        <v>17286</v>
      </c>
      <c r="AW66">
        <v>25597</v>
      </c>
      <c r="AX66" t="s">
        <v>455</v>
      </c>
      <c r="AY66">
        <v>25597</v>
      </c>
      <c r="BB66">
        <v>0</v>
      </c>
      <c r="BD66" s="1">
        <v>44986</v>
      </c>
      <c r="BK66" t="s">
        <v>148</v>
      </c>
      <c r="EI66" s="2">
        <v>0.95</v>
      </c>
    </row>
    <row r="67" spans="1:139" x14ac:dyDescent="0.25">
      <c r="A67">
        <v>17308</v>
      </c>
      <c r="B67">
        <v>2022</v>
      </c>
      <c r="C67" t="s">
        <v>807</v>
      </c>
      <c r="D67" s="12">
        <v>2021</v>
      </c>
      <c r="E67" s="12" t="str">
        <f>IFERROR(VLOOKUP(Tabelle5[[#This Row],[FishStock]],final_selection_acc_ICES_ind!$C:$D,2,FALSE),"no")</f>
        <v>x</v>
      </c>
      <c r="F67">
        <v>3103</v>
      </c>
      <c r="G67">
        <v>169122</v>
      </c>
      <c r="H67" t="s">
        <v>138</v>
      </c>
      <c r="I67">
        <v>2021</v>
      </c>
      <c r="J67" t="s">
        <v>808</v>
      </c>
      <c r="K67" t="s">
        <v>622</v>
      </c>
      <c r="L67" t="s">
        <v>267</v>
      </c>
      <c r="N67" t="s">
        <v>809</v>
      </c>
      <c r="O67">
        <v>53869</v>
      </c>
      <c r="P67">
        <v>196418</v>
      </c>
      <c r="Q67">
        <v>716188</v>
      </c>
      <c r="R67" t="s">
        <v>143</v>
      </c>
      <c r="S67" t="s">
        <v>810</v>
      </c>
      <c r="U67">
        <v>61390</v>
      </c>
      <c r="X67">
        <v>18813</v>
      </c>
      <c r="Y67">
        <v>30792</v>
      </c>
      <c r="Z67">
        <v>50397</v>
      </c>
      <c r="AA67" s="14" t="s">
        <v>144</v>
      </c>
      <c r="AB67" t="s">
        <v>145</v>
      </c>
      <c r="AD67">
        <v>7208</v>
      </c>
      <c r="AF67">
        <v>7208</v>
      </c>
      <c r="AG67">
        <v>0</v>
      </c>
      <c r="AK67" t="s">
        <v>811</v>
      </c>
      <c r="AL67" t="s">
        <v>812</v>
      </c>
      <c r="AM67" t="s">
        <v>599</v>
      </c>
      <c r="AN67" t="s">
        <v>146</v>
      </c>
      <c r="AT67" t="s">
        <v>149</v>
      </c>
      <c r="AU67" t="s">
        <v>295</v>
      </c>
      <c r="AV67">
        <v>8500</v>
      </c>
      <c r="AW67">
        <v>11831</v>
      </c>
      <c r="AX67" t="s">
        <v>204</v>
      </c>
      <c r="AY67">
        <v>11831</v>
      </c>
      <c r="BB67">
        <v>1</v>
      </c>
      <c r="BD67" s="1">
        <v>45081</v>
      </c>
      <c r="BK67" t="s">
        <v>148</v>
      </c>
      <c r="EI67" s="2">
        <v>0.95</v>
      </c>
    </row>
    <row r="68" spans="1:139" x14ac:dyDescent="0.25">
      <c r="A68">
        <v>17309</v>
      </c>
      <c r="B68">
        <v>2022</v>
      </c>
      <c r="C68" t="s">
        <v>813</v>
      </c>
      <c r="D68" s="12">
        <v>2021</v>
      </c>
      <c r="E68" s="12" t="str">
        <f>IFERROR(VLOOKUP(Tabelle5[[#This Row],[FishStock]],final_selection_acc_ICES_ind!$C:$D,2,FALSE),"no")</f>
        <v>no</v>
      </c>
      <c r="F68">
        <v>3011</v>
      </c>
      <c r="G68">
        <v>169256</v>
      </c>
      <c r="H68" t="s">
        <v>138</v>
      </c>
      <c r="I68">
        <v>2021</v>
      </c>
      <c r="J68" t="s">
        <v>814</v>
      </c>
      <c r="K68" t="s">
        <v>815</v>
      </c>
      <c r="L68" t="s">
        <v>816</v>
      </c>
      <c r="N68" t="s">
        <v>817</v>
      </c>
      <c r="S68" t="s">
        <v>13</v>
      </c>
      <c r="AA68" t="s">
        <v>144</v>
      </c>
      <c r="AB68" t="s">
        <v>145</v>
      </c>
      <c r="AC68" t="s">
        <v>145</v>
      </c>
      <c r="AD68">
        <v>99</v>
      </c>
      <c r="AF68" t="s">
        <v>818</v>
      </c>
      <c r="AG68" t="s">
        <v>288</v>
      </c>
      <c r="AN68" t="s">
        <v>146</v>
      </c>
      <c r="BK68" t="s">
        <v>148</v>
      </c>
    </row>
    <row r="69" spans="1:139" x14ac:dyDescent="0.25">
      <c r="A69">
        <v>17313</v>
      </c>
      <c r="B69">
        <v>2022</v>
      </c>
      <c r="C69" t="s">
        <v>819</v>
      </c>
      <c r="D69" s="12">
        <v>2021</v>
      </c>
      <c r="E69" s="12" t="str">
        <f>IFERROR(VLOOKUP(Tabelle5[[#This Row],[FishStock]],final_selection_acc_ICES_ind!$C:$D,2,FALSE),"no")</f>
        <v>no</v>
      </c>
      <c r="F69">
        <v>3097</v>
      </c>
      <c r="G69">
        <v>169258</v>
      </c>
      <c r="H69" t="s">
        <v>138</v>
      </c>
      <c r="I69">
        <v>2021</v>
      </c>
      <c r="J69" t="s">
        <v>820</v>
      </c>
      <c r="K69" t="s">
        <v>821</v>
      </c>
      <c r="L69" t="s">
        <v>816</v>
      </c>
      <c r="N69" t="s">
        <v>822</v>
      </c>
      <c r="S69" t="s">
        <v>13</v>
      </c>
      <c r="X69" s="3">
        <v>8777651453724</v>
      </c>
      <c r="Y69" s="3">
        <v>99213022069531</v>
      </c>
      <c r="Z69" s="3">
        <v>11101195344719</v>
      </c>
      <c r="AA69" t="s">
        <v>823</v>
      </c>
      <c r="AB69" t="s">
        <v>824</v>
      </c>
      <c r="AC69" t="s">
        <v>145</v>
      </c>
      <c r="AD69">
        <v>559</v>
      </c>
      <c r="AN69" t="s">
        <v>146</v>
      </c>
      <c r="BK69" t="s">
        <v>148</v>
      </c>
      <c r="EI69" s="2">
        <v>0.95</v>
      </c>
    </row>
    <row r="70" spans="1:139" x14ac:dyDescent="0.25">
      <c r="A70">
        <v>17320</v>
      </c>
      <c r="B70">
        <v>2022</v>
      </c>
      <c r="C70" t="s">
        <v>825</v>
      </c>
      <c r="D70" s="12">
        <v>2021</v>
      </c>
      <c r="E70" s="12" t="str">
        <f>IFERROR(VLOOKUP(Tabelle5[[#This Row],[FishStock]],final_selection_acc_ICES_ind!$C:$D,2,FALSE),"no")</f>
        <v>x</v>
      </c>
      <c r="F70">
        <v>3206</v>
      </c>
      <c r="G70">
        <v>169303</v>
      </c>
      <c r="H70" t="s">
        <v>138</v>
      </c>
      <c r="I70">
        <v>2021</v>
      </c>
      <c r="J70" t="s">
        <v>826</v>
      </c>
      <c r="K70" t="s">
        <v>657</v>
      </c>
      <c r="L70" t="s">
        <v>467</v>
      </c>
      <c r="N70" t="s">
        <v>827</v>
      </c>
      <c r="O70">
        <v>170388</v>
      </c>
      <c r="P70">
        <v>353025</v>
      </c>
      <c r="Q70">
        <v>731427</v>
      </c>
      <c r="R70" t="s">
        <v>143</v>
      </c>
      <c r="S70" t="s">
        <v>13</v>
      </c>
      <c r="X70">
        <v>20180</v>
      </c>
      <c r="Y70">
        <v>26600</v>
      </c>
      <c r="Z70">
        <v>35064</v>
      </c>
      <c r="AA70" s="14" t="s">
        <v>144</v>
      </c>
      <c r="AB70" t="s">
        <v>145</v>
      </c>
      <c r="AC70" t="s">
        <v>145</v>
      </c>
      <c r="AD70">
        <v>6153</v>
      </c>
      <c r="AF70">
        <v>7376</v>
      </c>
      <c r="AG70">
        <v>1224</v>
      </c>
      <c r="AK70" t="s">
        <v>392</v>
      </c>
      <c r="AL70" t="s">
        <v>600</v>
      </c>
      <c r="AM70" s="3">
        <v>1011</v>
      </c>
      <c r="AN70" t="s">
        <v>146</v>
      </c>
      <c r="AT70" t="s">
        <v>478</v>
      </c>
      <c r="AU70" t="s">
        <v>284</v>
      </c>
      <c r="AV70">
        <v>36571</v>
      </c>
      <c r="AW70">
        <v>50818</v>
      </c>
      <c r="AX70" t="s">
        <v>284</v>
      </c>
      <c r="AY70">
        <v>50818</v>
      </c>
      <c r="BB70">
        <v>0</v>
      </c>
      <c r="BD70" s="1">
        <v>45048</v>
      </c>
      <c r="BK70" t="s">
        <v>148</v>
      </c>
      <c r="EI70" s="2">
        <v>0.95</v>
      </c>
    </row>
    <row r="71" spans="1:139" x14ac:dyDescent="0.25">
      <c r="A71">
        <v>17324</v>
      </c>
      <c r="B71">
        <v>2022</v>
      </c>
      <c r="C71" t="s">
        <v>829</v>
      </c>
      <c r="D71" s="12">
        <v>2021</v>
      </c>
      <c r="E71" s="12" t="str">
        <f>IFERROR(VLOOKUP(Tabelle5[[#This Row],[FishStock]],final_selection_acc_ICES_ind!$C:$D,2,FALSE),"no")</f>
        <v>x</v>
      </c>
      <c r="F71">
        <v>3120</v>
      </c>
      <c r="G71">
        <v>169138</v>
      </c>
      <c r="H71" t="s">
        <v>138</v>
      </c>
      <c r="I71">
        <v>2021</v>
      </c>
      <c r="J71" t="s">
        <v>830</v>
      </c>
      <c r="K71" t="s">
        <v>831</v>
      </c>
      <c r="L71" t="s">
        <v>832</v>
      </c>
      <c r="N71" t="s">
        <v>833</v>
      </c>
      <c r="S71" t="s">
        <v>13</v>
      </c>
      <c r="X71" s="3">
        <v>113888692922559</v>
      </c>
      <c r="Y71" s="3">
        <v>153404263255918</v>
      </c>
      <c r="Z71" s="3">
        <v>198953565057908</v>
      </c>
      <c r="AA71" s="14" t="s">
        <v>334</v>
      </c>
      <c r="AB71" t="s">
        <v>145</v>
      </c>
      <c r="AC71" t="s">
        <v>145</v>
      </c>
      <c r="AD71">
        <v>3603</v>
      </c>
      <c r="AF71">
        <v>3804</v>
      </c>
      <c r="AG71">
        <v>200</v>
      </c>
      <c r="AK71" t="s">
        <v>834</v>
      </c>
      <c r="AL71" t="s">
        <v>835</v>
      </c>
      <c r="AM71" t="s">
        <v>836</v>
      </c>
      <c r="AN71" t="s">
        <v>241</v>
      </c>
      <c r="AO71" t="s">
        <v>174</v>
      </c>
      <c r="AV71" t="s">
        <v>223</v>
      </c>
      <c r="AW71" t="s">
        <v>335</v>
      </c>
      <c r="AX71">
        <v>1</v>
      </c>
      <c r="AY71" t="s">
        <v>335</v>
      </c>
      <c r="BK71" t="s">
        <v>148</v>
      </c>
      <c r="EI71" s="2">
        <v>0.95</v>
      </c>
    </row>
    <row r="72" spans="1:139" x14ac:dyDescent="0.25">
      <c r="A72">
        <v>17325</v>
      </c>
      <c r="B72">
        <v>2022</v>
      </c>
      <c r="C72" t="s">
        <v>837</v>
      </c>
      <c r="D72" s="12">
        <v>2021</v>
      </c>
      <c r="E72" s="12" t="str">
        <f>IFERROR(VLOOKUP(Tabelle5[[#This Row],[FishStock]],final_selection_acc_ICES_ind!$C:$D,2,FALSE),"no")</f>
        <v>x</v>
      </c>
      <c r="F72">
        <v>3191</v>
      </c>
      <c r="G72">
        <v>169302</v>
      </c>
      <c r="H72" t="s">
        <v>138</v>
      </c>
      <c r="I72">
        <v>2021</v>
      </c>
      <c r="J72" t="s">
        <v>838</v>
      </c>
      <c r="K72" t="s">
        <v>839</v>
      </c>
      <c r="L72" t="s">
        <v>467</v>
      </c>
      <c r="N72" t="s">
        <v>840</v>
      </c>
      <c r="O72">
        <v>8648430</v>
      </c>
      <c r="P72">
        <v>14371814</v>
      </c>
      <c r="Q72">
        <v>23882836</v>
      </c>
      <c r="X72">
        <v>189206</v>
      </c>
      <c r="Y72">
        <v>248436</v>
      </c>
      <c r="Z72">
        <v>326207</v>
      </c>
      <c r="AD72" t="s">
        <v>842</v>
      </c>
      <c r="AF72" t="s">
        <v>843</v>
      </c>
      <c r="AG72" s="3">
        <v>14638303</v>
      </c>
      <c r="AH72" s="3">
        <v>20482564</v>
      </c>
      <c r="AK72" t="s">
        <v>581</v>
      </c>
      <c r="AL72" t="s">
        <v>445</v>
      </c>
      <c r="AM72" t="s">
        <v>300</v>
      </c>
      <c r="AT72" t="s">
        <v>378</v>
      </c>
      <c r="AU72" t="s">
        <v>395</v>
      </c>
      <c r="AV72">
        <v>107146</v>
      </c>
      <c r="AW72">
        <v>148888</v>
      </c>
      <c r="AX72" t="s">
        <v>283</v>
      </c>
      <c r="AY72">
        <v>148888</v>
      </c>
      <c r="BB72">
        <v>0</v>
      </c>
      <c r="BK72" t="s">
        <v>148</v>
      </c>
      <c r="EI72" t="s">
        <v>841</v>
      </c>
    </row>
    <row r="73" spans="1:139" x14ac:dyDescent="0.25">
      <c r="A73">
        <v>17326</v>
      </c>
      <c r="B73">
        <v>2022</v>
      </c>
      <c r="C73" t="s">
        <v>844</v>
      </c>
      <c r="D73" s="12">
        <v>2021</v>
      </c>
      <c r="E73" s="12" t="str">
        <f>IFERROR(VLOOKUP(Tabelle5[[#This Row],[FishStock]],final_selection_acc_ICES_ind!$C:$D,2,FALSE),"no")</f>
        <v>x</v>
      </c>
      <c r="F73">
        <v>3053</v>
      </c>
      <c r="G73">
        <v>169104</v>
      </c>
      <c r="H73" t="s">
        <v>138</v>
      </c>
      <c r="I73">
        <v>2021</v>
      </c>
      <c r="J73" t="s">
        <v>845</v>
      </c>
      <c r="K73" t="s">
        <v>578</v>
      </c>
      <c r="L73" t="s">
        <v>846</v>
      </c>
      <c r="N73" t="s">
        <v>847</v>
      </c>
      <c r="S73" t="s">
        <v>13</v>
      </c>
      <c r="X73" t="s">
        <v>397</v>
      </c>
      <c r="Y73" t="s">
        <v>848</v>
      </c>
      <c r="Z73" s="1">
        <v>44958</v>
      </c>
      <c r="AA73" s="14" t="s">
        <v>334</v>
      </c>
      <c r="AD73">
        <v>23802</v>
      </c>
      <c r="AK73" t="s">
        <v>452</v>
      </c>
      <c r="AL73" t="s">
        <v>470</v>
      </c>
      <c r="AM73" s="3">
        <v>2244</v>
      </c>
      <c r="AN73" t="s">
        <v>241</v>
      </c>
      <c r="AT73" s="1">
        <v>45108</v>
      </c>
      <c r="AV73" t="s">
        <v>223</v>
      </c>
      <c r="AX73">
        <v>1</v>
      </c>
      <c r="AY73" t="s">
        <v>335</v>
      </c>
      <c r="BK73" t="s">
        <v>148</v>
      </c>
      <c r="EI73" s="2">
        <v>0.95</v>
      </c>
    </row>
    <row r="74" spans="1:139" x14ac:dyDescent="0.25">
      <c r="A74">
        <v>17327</v>
      </c>
      <c r="B74">
        <v>2022</v>
      </c>
      <c r="C74" t="s">
        <v>849</v>
      </c>
      <c r="D74" s="12">
        <v>2021</v>
      </c>
      <c r="E74" s="12" t="str">
        <f>IFERROR(VLOOKUP(Tabelle5[[#This Row],[FishStock]],final_selection_acc_ICES_ind!$C:$D,2,FALSE),"no")</f>
        <v>no</v>
      </c>
      <c r="F74">
        <v>3078</v>
      </c>
      <c r="G74">
        <v>169058</v>
      </c>
      <c r="H74" t="s">
        <v>138</v>
      </c>
      <c r="I74">
        <v>2021</v>
      </c>
      <c r="J74" t="s">
        <v>850</v>
      </c>
      <c r="K74" t="s">
        <v>851</v>
      </c>
      <c r="L74" t="s">
        <v>852</v>
      </c>
      <c r="N74" t="s">
        <v>853</v>
      </c>
      <c r="O74">
        <v>74819</v>
      </c>
      <c r="P74">
        <v>98209</v>
      </c>
      <c r="Q74">
        <v>128911</v>
      </c>
      <c r="R74" t="s">
        <v>143</v>
      </c>
      <c r="S74" t="s">
        <v>13</v>
      </c>
      <c r="X74">
        <v>72728</v>
      </c>
      <c r="Y74">
        <v>90958</v>
      </c>
      <c r="Z74">
        <v>113756</v>
      </c>
      <c r="AA74" t="s">
        <v>144</v>
      </c>
      <c r="AB74" t="s">
        <v>145</v>
      </c>
      <c r="AD74" s="3">
        <v>1292484356</v>
      </c>
      <c r="AG74">
        <v>157</v>
      </c>
      <c r="AK74" t="s">
        <v>163</v>
      </c>
      <c r="AL74" t="s">
        <v>457</v>
      </c>
      <c r="AM74" t="s">
        <v>447</v>
      </c>
      <c r="AN74" t="s">
        <v>146</v>
      </c>
      <c r="AU74" t="s">
        <v>505</v>
      </c>
      <c r="AV74" t="s">
        <v>854</v>
      </c>
      <c r="AW74">
        <v>82999</v>
      </c>
      <c r="AX74" t="s">
        <v>279</v>
      </c>
      <c r="AY74">
        <v>82999</v>
      </c>
      <c r="BB74">
        <v>5</v>
      </c>
      <c r="BD74" s="4">
        <v>41791</v>
      </c>
      <c r="BK74" t="s">
        <v>148</v>
      </c>
      <c r="EI74" t="s">
        <v>515</v>
      </c>
    </row>
    <row r="75" spans="1:139" x14ac:dyDescent="0.25">
      <c r="A75">
        <v>17328</v>
      </c>
      <c r="B75">
        <v>2022</v>
      </c>
      <c r="C75" t="s">
        <v>855</v>
      </c>
      <c r="D75" s="12">
        <v>2021</v>
      </c>
      <c r="E75" s="12" t="str">
        <f>IFERROR(VLOOKUP(Tabelle5[[#This Row],[FishStock]],final_selection_acc_ICES_ind!$C:$D,2,FALSE),"no")</f>
        <v>no</v>
      </c>
      <c r="F75">
        <v>3046</v>
      </c>
      <c r="G75">
        <v>169067</v>
      </c>
      <c r="H75" t="s">
        <v>138</v>
      </c>
      <c r="I75">
        <v>2021</v>
      </c>
      <c r="J75" t="s">
        <v>856</v>
      </c>
      <c r="K75" t="s">
        <v>857</v>
      </c>
      <c r="L75" t="s">
        <v>858</v>
      </c>
      <c r="N75" t="s">
        <v>859</v>
      </c>
      <c r="S75" t="s">
        <v>13</v>
      </c>
      <c r="T75" s="3">
        <v>558197168368452</v>
      </c>
      <c r="U75" s="3">
        <v>746920346254313</v>
      </c>
      <c r="V75" s="3">
        <v>10062273081094</v>
      </c>
      <c r="AA75" t="s">
        <v>434</v>
      </c>
      <c r="AB75" t="s">
        <v>145</v>
      </c>
      <c r="AC75" t="s">
        <v>145</v>
      </c>
      <c r="AF75" s="3">
        <v>32883727</v>
      </c>
      <c r="AK75" t="s">
        <v>866</v>
      </c>
      <c r="AL75" t="s">
        <v>867</v>
      </c>
      <c r="AM75" t="s">
        <v>868</v>
      </c>
      <c r="AN75" t="s">
        <v>588</v>
      </c>
      <c r="AO75" t="s">
        <v>174</v>
      </c>
      <c r="BK75" t="s">
        <v>148</v>
      </c>
      <c r="CA75" s="3">
        <v>9376899</v>
      </c>
      <c r="CB75" t="s">
        <v>860</v>
      </c>
      <c r="CC75" t="s">
        <v>261</v>
      </c>
      <c r="CD75" s="3">
        <v>234820974</v>
      </c>
      <c r="CE75" t="s">
        <v>861</v>
      </c>
      <c r="CF75" t="s">
        <v>261</v>
      </c>
      <c r="CG75" s="3">
        <v>247306</v>
      </c>
      <c r="CH75" t="s">
        <v>862</v>
      </c>
      <c r="CI75" t="s">
        <v>261</v>
      </c>
      <c r="CJ75" s="3">
        <v>312167100119796</v>
      </c>
      <c r="CK75" t="s">
        <v>863</v>
      </c>
      <c r="CL75" t="s">
        <v>864</v>
      </c>
      <c r="CM75" s="3">
        <v>455841968739472</v>
      </c>
      <c r="CN75" t="s">
        <v>863</v>
      </c>
      <c r="CO75" t="s">
        <v>864</v>
      </c>
      <c r="CP75" s="3">
        <v>667492051526359</v>
      </c>
      <c r="CQ75" t="s">
        <v>863</v>
      </c>
      <c r="CR75" t="s">
        <v>864</v>
      </c>
      <c r="CS75" s="3">
        <v>246030068248656</v>
      </c>
      <c r="CT75" t="s">
        <v>865</v>
      </c>
      <c r="CU75" t="s">
        <v>864</v>
      </c>
      <c r="CV75" s="3">
        <v>291078377514841</v>
      </c>
      <c r="CW75" t="s">
        <v>865</v>
      </c>
      <c r="CX75" t="s">
        <v>864</v>
      </c>
      <c r="CY75" s="3">
        <v>338735256583045</v>
      </c>
      <c r="CZ75" t="s">
        <v>865</v>
      </c>
      <c r="DA75" t="s">
        <v>864</v>
      </c>
      <c r="EI75" s="2">
        <v>0.95</v>
      </c>
    </row>
    <row r="76" spans="1:139" x14ac:dyDescent="0.25">
      <c r="A76">
        <v>17330</v>
      </c>
      <c r="B76">
        <v>2022</v>
      </c>
      <c r="C76" t="s">
        <v>869</v>
      </c>
      <c r="D76" s="12">
        <v>2021</v>
      </c>
      <c r="E76" s="12" t="str">
        <f>IFERROR(VLOOKUP(Tabelle5[[#This Row],[FishStock]],final_selection_acc_ICES_ind!$C:$D,2,FALSE),"no")</f>
        <v>no</v>
      </c>
      <c r="F76">
        <v>3033</v>
      </c>
      <c r="G76">
        <v>169235</v>
      </c>
      <c r="H76" t="s">
        <v>138</v>
      </c>
      <c r="I76">
        <v>2021</v>
      </c>
      <c r="J76" t="s">
        <v>870</v>
      </c>
      <c r="K76" t="s">
        <v>466</v>
      </c>
      <c r="L76" t="s">
        <v>384</v>
      </c>
      <c r="N76" t="s">
        <v>871</v>
      </c>
      <c r="S76" t="s">
        <v>13</v>
      </c>
      <c r="X76" s="4">
        <v>20911</v>
      </c>
      <c r="Y76" s="4">
        <v>21794</v>
      </c>
      <c r="Z76" t="s">
        <v>875</v>
      </c>
      <c r="AA76" t="s">
        <v>434</v>
      </c>
      <c r="AB76" t="s">
        <v>318</v>
      </c>
      <c r="AC76" t="s">
        <v>145</v>
      </c>
      <c r="AD76">
        <v>1</v>
      </c>
      <c r="AG76">
        <v>0</v>
      </c>
      <c r="AN76" t="s">
        <v>146</v>
      </c>
      <c r="BK76" t="s">
        <v>148</v>
      </c>
      <c r="BL76" t="s">
        <v>872</v>
      </c>
      <c r="BM76" t="s">
        <v>873</v>
      </c>
      <c r="EI76" t="s">
        <v>874</v>
      </c>
    </row>
    <row r="77" spans="1:139" x14ac:dyDescent="0.25">
      <c r="A77">
        <v>17332</v>
      </c>
      <c r="B77">
        <v>2022</v>
      </c>
      <c r="C77" t="s">
        <v>876</v>
      </c>
      <c r="D77" s="12">
        <v>2021</v>
      </c>
      <c r="E77" s="12" t="str">
        <f>IFERROR(VLOOKUP(Tabelle5[[#This Row],[FishStock]],final_selection_acc_ICES_ind!$C:$D,2,FALSE),"no")</f>
        <v>no</v>
      </c>
      <c r="F77">
        <v>3063</v>
      </c>
      <c r="G77">
        <v>169257</v>
      </c>
      <c r="H77" t="s">
        <v>138</v>
      </c>
      <c r="I77">
        <v>2021</v>
      </c>
      <c r="J77" t="s">
        <v>877</v>
      </c>
      <c r="K77" t="s">
        <v>878</v>
      </c>
      <c r="L77" t="s">
        <v>816</v>
      </c>
      <c r="N77" t="s">
        <v>879</v>
      </c>
      <c r="S77" t="s">
        <v>13</v>
      </c>
      <c r="Y77" s="4">
        <v>30560</v>
      </c>
      <c r="AA77" t="s">
        <v>434</v>
      </c>
      <c r="AB77" t="s">
        <v>880</v>
      </c>
      <c r="AC77" t="s">
        <v>145</v>
      </c>
      <c r="AD77">
        <v>49</v>
      </c>
      <c r="AF77">
        <v>49</v>
      </c>
      <c r="AN77" t="s">
        <v>146</v>
      </c>
      <c r="BK77" t="s">
        <v>148</v>
      </c>
    </row>
    <row r="78" spans="1:139" x14ac:dyDescent="0.25">
      <c r="A78">
        <v>17336</v>
      </c>
      <c r="B78">
        <v>2022</v>
      </c>
      <c r="C78" t="s">
        <v>881</v>
      </c>
      <c r="D78" s="12">
        <v>2021</v>
      </c>
      <c r="E78" s="12" t="str">
        <f>IFERROR(VLOOKUP(Tabelle5[[#This Row],[FishStock]],final_selection_acc_ICES_ind!$C:$D,2,FALSE),"no")</f>
        <v>x</v>
      </c>
      <c r="F78">
        <v>3118</v>
      </c>
      <c r="G78">
        <v>169083</v>
      </c>
      <c r="H78" t="s">
        <v>138</v>
      </c>
      <c r="I78">
        <v>2021</v>
      </c>
      <c r="J78" t="s">
        <v>882</v>
      </c>
      <c r="K78" t="s">
        <v>252</v>
      </c>
      <c r="L78" t="s">
        <v>324</v>
      </c>
      <c r="N78" t="s">
        <v>883</v>
      </c>
      <c r="P78">
        <v>129060</v>
      </c>
      <c r="U78">
        <v>1023090</v>
      </c>
      <c r="Y78">
        <v>364187</v>
      </c>
      <c r="AB78" t="s">
        <v>145</v>
      </c>
      <c r="AD78">
        <v>265740</v>
      </c>
      <c r="AF78">
        <v>265740</v>
      </c>
      <c r="AG78">
        <v>0</v>
      </c>
      <c r="AL78" t="s">
        <v>653</v>
      </c>
      <c r="AV78">
        <v>125000</v>
      </c>
      <c r="AW78">
        <v>160000</v>
      </c>
      <c r="AY78">
        <v>265000</v>
      </c>
      <c r="BB78">
        <v>3</v>
      </c>
      <c r="BD78" s="1">
        <v>45204</v>
      </c>
      <c r="BK78" t="s">
        <v>148</v>
      </c>
      <c r="BL78" t="s">
        <v>648</v>
      </c>
      <c r="BM78" t="s">
        <v>230</v>
      </c>
      <c r="BO78" t="s">
        <v>884</v>
      </c>
      <c r="BP78" t="s">
        <v>186</v>
      </c>
      <c r="BR78" t="s">
        <v>258</v>
      </c>
      <c r="BS78" t="s">
        <v>427</v>
      </c>
      <c r="CA78">
        <v>1023090</v>
      </c>
      <c r="CB78" t="s">
        <v>885</v>
      </c>
      <c r="CC78" t="s">
        <v>145</v>
      </c>
      <c r="CD78" t="s">
        <v>886</v>
      </c>
      <c r="CE78" t="s">
        <v>144</v>
      </c>
      <c r="CF78" t="s">
        <v>145</v>
      </c>
    </row>
    <row r="79" spans="1:139" x14ac:dyDescent="0.25">
      <c r="A79">
        <v>17337</v>
      </c>
      <c r="B79">
        <v>2022</v>
      </c>
      <c r="C79" t="s">
        <v>887</v>
      </c>
      <c r="D79" s="12">
        <v>2021</v>
      </c>
      <c r="E79" s="12" t="str">
        <f>IFERROR(VLOOKUP(Tabelle5[[#This Row],[FishStock]],final_selection_acc_ICES_ind!$C:$D,2,FALSE),"no")</f>
        <v>no</v>
      </c>
      <c r="F79">
        <v>3006</v>
      </c>
      <c r="G79">
        <v>169061</v>
      </c>
      <c r="H79" t="s">
        <v>138</v>
      </c>
      <c r="I79">
        <v>2021</v>
      </c>
      <c r="J79" t="s">
        <v>888</v>
      </c>
      <c r="K79" t="s">
        <v>525</v>
      </c>
      <c r="L79" t="s">
        <v>552</v>
      </c>
      <c r="N79" t="s">
        <v>889</v>
      </c>
      <c r="O79" s="1">
        <v>44944</v>
      </c>
      <c r="P79" t="s">
        <v>890</v>
      </c>
      <c r="Q79">
        <v>217</v>
      </c>
      <c r="S79" t="s">
        <v>13</v>
      </c>
      <c r="X79" t="s">
        <v>891</v>
      </c>
      <c r="Y79" t="s">
        <v>892</v>
      </c>
      <c r="Z79">
        <v>1187</v>
      </c>
      <c r="AA79" t="s">
        <v>434</v>
      </c>
      <c r="AC79" t="s">
        <v>145</v>
      </c>
      <c r="AD79" s="3">
        <v>348147</v>
      </c>
      <c r="AF79" s="3">
        <v>348147</v>
      </c>
      <c r="AG79">
        <v>0</v>
      </c>
      <c r="AL79" t="s">
        <v>893</v>
      </c>
      <c r="AN79" t="s">
        <v>588</v>
      </c>
      <c r="BK79" t="s">
        <v>148</v>
      </c>
      <c r="BL79" t="s">
        <v>872</v>
      </c>
      <c r="BM79">
        <v>802</v>
      </c>
      <c r="EI79" s="2">
        <v>0.95</v>
      </c>
    </row>
    <row r="80" spans="1:139" x14ac:dyDescent="0.25">
      <c r="A80">
        <v>17339</v>
      </c>
      <c r="B80">
        <v>2022</v>
      </c>
      <c r="C80" t="s">
        <v>894</v>
      </c>
      <c r="D80" s="12">
        <v>2021</v>
      </c>
      <c r="E80" s="12" t="str">
        <f>IFERROR(VLOOKUP(Tabelle5[[#This Row],[FishStock]],final_selection_acc_ICES_ind!$C:$D,2,FALSE),"no")</f>
        <v>x</v>
      </c>
      <c r="F80">
        <v>3039</v>
      </c>
      <c r="G80">
        <v>169180</v>
      </c>
      <c r="H80" t="s">
        <v>138</v>
      </c>
      <c r="I80">
        <v>2021</v>
      </c>
      <c r="J80" t="s">
        <v>895</v>
      </c>
      <c r="K80" t="s">
        <v>896</v>
      </c>
      <c r="L80" t="s">
        <v>332</v>
      </c>
      <c r="N80" t="s">
        <v>897</v>
      </c>
      <c r="O80">
        <v>104968</v>
      </c>
      <c r="P80">
        <v>183127</v>
      </c>
      <c r="Q80">
        <v>319481</v>
      </c>
      <c r="R80" t="s">
        <v>143</v>
      </c>
      <c r="S80" t="s">
        <v>13</v>
      </c>
      <c r="T80" s="3">
        <v>18904453765986</v>
      </c>
      <c r="U80" s="3">
        <v>25742629566144</v>
      </c>
      <c r="V80" s="3">
        <v>35054330856788</v>
      </c>
      <c r="X80">
        <v>11523</v>
      </c>
      <c r="Y80">
        <v>15186</v>
      </c>
      <c r="Z80">
        <v>20012</v>
      </c>
      <c r="AA80" s="14" t="s">
        <v>144</v>
      </c>
      <c r="AB80" t="s">
        <v>145</v>
      </c>
      <c r="AD80" s="3">
        <v>21262463</v>
      </c>
      <c r="AF80" s="3">
        <v>30533396</v>
      </c>
      <c r="AG80" s="3">
        <v>9270933</v>
      </c>
      <c r="AK80" t="s">
        <v>527</v>
      </c>
      <c r="AL80" t="s">
        <v>899</v>
      </c>
      <c r="AM80" t="s">
        <v>165</v>
      </c>
      <c r="AN80" t="s">
        <v>146</v>
      </c>
      <c r="AT80">
        <v>1</v>
      </c>
      <c r="AU80" t="s">
        <v>420</v>
      </c>
      <c r="AV80">
        <v>3635</v>
      </c>
      <c r="AW80">
        <v>4730</v>
      </c>
      <c r="AX80" t="s">
        <v>192</v>
      </c>
      <c r="AY80">
        <v>4730</v>
      </c>
      <c r="BB80">
        <v>1</v>
      </c>
      <c r="BD80" s="1">
        <v>45049</v>
      </c>
      <c r="BK80" t="s">
        <v>148</v>
      </c>
      <c r="EI80" s="2">
        <v>0.95</v>
      </c>
    </row>
    <row r="81" spans="1:139" x14ac:dyDescent="0.25">
      <c r="A81">
        <v>17340</v>
      </c>
      <c r="B81">
        <v>2022</v>
      </c>
      <c r="C81" t="s">
        <v>900</v>
      </c>
      <c r="D81" s="12">
        <v>2021</v>
      </c>
      <c r="E81" s="12" t="str">
        <f>IFERROR(VLOOKUP(Tabelle5[[#This Row],[FishStock]],final_selection_acc_ICES_ind!$C:$D,2,FALSE),"no")</f>
        <v>x</v>
      </c>
      <c r="F81">
        <v>3093</v>
      </c>
      <c r="G81">
        <v>169129</v>
      </c>
      <c r="H81" t="s">
        <v>138</v>
      </c>
      <c r="I81">
        <v>2021</v>
      </c>
      <c r="J81" t="s">
        <v>901</v>
      </c>
      <c r="K81" t="s">
        <v>698</v>
      </c>
      <c r="L81" t="s">
        <v>902</v>
      </c>
      <c r="N81" t="s">
        <v>903</v>
      </c>
      <c r="P81" s="3">
        <v>530994462595771</v>
      </c>
      <c r="S81" t="s">
        <v>13</v>
      </c>
      <c r="X81" s="3">
        <v>394036930178943</v>
      </c>
      <c r="Y81" s="3">
        <v>106695948600915</v>
      </c>
      <c r="Z81" s="3">
        <v>173988204183935</v>
      </c>
      <c r="AA81" s="14" t="s">
        <v>144</v>
      </c>
      <c r="AB81" t="s">
        <v>145</v>
      </c>
      <c r="AC81" t="s">
        <v>145</v>
      </c>
      <c r="AD81">
        <v>26320</v>
      </c>
      <c r="AF81">
        <v>26320</v>
      </c>
      <c r="AK81" t="s">
        <v>904</v>
      </c>
      <c r="AL81" t="s">
        <v>905</v>
      </c>
      <c r="AM81" t="s">
        <v>906</v>
      </c>
      <c r="AN81" t="s">
        <v>146</v>
      </c>
      <c r="AT81" t="s">
        <v>296</v>
      </c>
      <c r="AU81" t="s">
        <v>482</v>
      </c>
      <c r="AV81">
        <v>103000</v>
      </c>
      <c r="AW81">
        <v>181000</v>
      </c>
      <c r="AX81" t="s">
        <v>482</v>
      </c>
      <c r="AY81">
        <v>181000</v>
      </c>
      <c r="BB81">
        <v>0</v>
      </c>
      <c r="BD81" s="1">
        <v>45201</v>
      </c>
      <c r="BK81" t="s">
        <v>148</v>
      </c>
      <c r="EI81" s="2">
        <v>0.95</v>
      </c>
    </row>
    <row r="82" spans="1:139" x14ac:dyDescent="0.25">
      <c r="A82">
        <v>17345</v>
      </c>
      <c r="B82">
        <v>2022</v>
      </c>
      <c r="C82" t="s">
        <v>907</v>
      </c>
      <c r="D82" s="12">
        <v>2021</v>
      </c>
      <c r="E82" s="12" t="str">
        <f>IFERROR(VLOOKUP(Tabelle5[[#This Row],[FishStock]],final_selection_acc_ICES_ind!$C:$D,2,FALSE),"no")</f>
        <v>no</v>
      </c>
      <c r="F82">
        <v>2960</v>
      </c>
      <c r="G82">
        <v>169059</v>
      </c>
      <c r="H82" t="s">
        <v>138</v>
      </c>
      <c r="I82">
        <v>2021</v>
      </c>
      <c r="J82" t="s">
        <v>908</v>
      </c>
      <c r="K82" t="s">
        <v>525</v>
      </c>
      <c r="L82" t="s">
        <v>852</v>
      </c>
      <c r="N82" t="s">
        <v>909</v>
      </c>
      <c r="O82" s="3">
        <v>6242869575</v>
      </c>
      <c r="P82" s="3">
        <v>821774603534065</v>
      </c>
      <c r="Q82" s="3">
        <v>89108299</v>
      </c>
      <c r="R82" t="s">
        <v>143</v>
      </c>
      <c r="S82" t="s">
        <v>13</v>
      </c>
      <c r="X82" s="3">
        <v>5495498496</v>
      </c>
      <c r="Y82" s="3">
        <v>634602240873641</v>
      </c>
      <c r="Z82" s="3">
        <v>7885913582</v>
      </c>
      <c r="AA82" t="s">
        <v>144</v>
      </c>
      <c r="AB82" t="s">
        <v>145</v>
      </c>
      <c r="AC82" t="s">
        <v>145</v>
      </c>
      <c r="AD82">
        <v>4156</v>
      </c>
      <c r="AF82">
        <v>4156</v>
      </c>
      <c r="AK82" t="s">
        <v>910</v>
      </c>
      <c r="AL82" t="s">
        <v>911</v>
      </c>
      <c r="AM82" t="s">
        <v>912</v>
      </c>
      <c r="AN82" t="s">
        <v>146</v>
      </c>
      <c r="AT82" t="s">
        <v>279</v>
      </c>
      <c r="AU82" t="s">
        <v>806</v>
      </c>
      <c r="AV82">
        <v>18300</v>
      </c>
      <c r="AW82">
        <v>25437</v>
      </c>
      <c r="AX82" t="s">
        <v>806</v>
      </c>
      <c r="AY82">
        <v>25440</v>
      </c>
      <c r="BB82">
        <v>5</v>
      </c>
      <c r="BD82" s="4">
        <v>41791</v>
      </c>
      <c r="BK82" t="s">
        <v>148</v>
      </c>
      <c r="EI82" t="s">
        <v>335</v>
      </c>
    </row>
    <row r="83" spans="1:139" x14ac:dyDescent="0.25">
      <c r="A83">
        <v>17346</v>
      </c>
      <c r="B83">
        <v>2022</v>
      </c>
      <c r="C83" t="s">
        <v>913</v>
      </c>
      <c r="D83" s="12">
        <v>2021</v>
      </c>
      <c r="E83" s="12" t="str">
        <f>IFERROR(VLOOKUP(Tabelle5[[#This Row],[FishStock]],final_selection_acc_ICES_ind!$C:$D,2,FALSE),"no")</f>
        <v>x</v>
      </c>
      <c r="F83">
        <v>3157</v>
      </c>
      <c r="G83">
        <v>169115</v>
      </c>
      <c r="H83" t="s">
        <v>138</v>
      </c>
      <c r="I83">
        <v>2021</v>
      </c>
      <c r="J83" t="s">
        <v>914</v>
      </c>
      <c r="K83" t="s">
        <v>915</v>
      </c>
      <c r="L83" t="s">
        <v>267</v>
      </c>
      <c r="N83" t="s">
        <v>916</v>
      </c>
      <c r="P83">
        <v>9463690</v>
      </c>
      <c r="R83" t="s">
        <v>143</v>
      </c>
      <c r="S83" t="s">
        <v>13</v>
      </c>
      <c r="U83">
        <v>609680</v>
      </c>
      <c r="Y83">
        <v>387052</v>
      </c>
      <c r="AA83" s="14" t="s">
        <v>144</v>
      </c>
      <c r="AB83" t="s">
        <v>145</v>
      </c>
      <c r="AC83" t="s">
        <v>145</v>
      </c>
      <c r="AD83">
        <v>128961</v>
      </c>
      <c r="AF83">
        <v>128961</v>
      </c>
      <c r="AL83" t="s">
        <v>610</v>
      </c>
      <c r="AN83" t="s">
        <v>146</v>
      </c>
      <c r="AT83" t="s">
        <v>197</v>
      </c>
      <c r="AU83" t="s">
        <v>212</v>
      </c>
      <c r="AV83">
        <v>330000</v>
      </c>
      <c r="AW83">
        <v>460000</v>
      </c>
      <c r="AX83" t="s">
        <v>455</v>
      </c>
      <c r="AY83">
        <v>460000</v>
      </c>
      <c r="BB83">
        <v>1</v>
      </c>
      <c r="BD83" s="1">
        <v>45080</v>
      </c>
      <c r="BK83" t="s">
        <v>148</v>
      </c>
    </row>
    <row r="84" spans="1:139" x14ac:dyDescent="0.25">
      <c r="A84">
        <v>17348</v>
      </c>
      <c r="B84">
        <v>2022</v>
      </c>
      <c r="C84" t="s">
        <v>918</v>
      </c>
      <c r="D84" s="12">
        <v>2021</v>
      </c>
      <c r="E84" s="12" t="str">
        <f>IFERROR(VLOOKUP(Tabelle5[[#This Row],[FishStock]],final_selection_acc_ICES_ind!$C:$D,2,FALSE),"no")</f>
        <v>x</v>
      </c>
      <c r="F84">
        <v>2951</v>
      </c>
      <c r="G84">
        <v>169089</v>
      </c>
      <c r="H84" t="s">
        <v>138</v>
      </c>
      <c r="I84">
        <v>2021</v>
      </c>
      <c r="J84" t="s">
        <v>919</v>
      </c>
      <c r="K84" t="s">
        <v>920</v>
      </c>
      <c r="L84" t="s">
        <v>324</v>
      </c>
      <c r="N84" t="s">
        <v>921</v>
      </c>
      <c r="O84">
        <v>1000</v>
      </c>
      <c r="P84">
        <v>25521</v>
      </c>
      <c r="Q84">
        <v>651399</v>
      </c>
      <c r="R84" t="s">
        <v>143</v>
      </c>
      <c r="S84" t="s">
        <v>13</v>
      </c>
      <c r="T84">
        <v>51748</v>
      </c>
      <c r="U84">
        <v>86207</v>
      </c>
      <c r="V84">
        <v>143610</v>
      </c>
      <c r="X84">
        <v>38503</v>
      </c>
      <c r="Y84">
        <v>67384</v>
      </c>
      <c r="Z84">
        <v>117926</v>
      </c>
      <c r="AA84" s="14" t="s">
        <v>144</v>
      </c>
      <c r="AB84" t="s">
        <v>145</v>
      </c>
      <c r="AF84">
        <v>25829</v>
      </c>
      <c r="AK84" t="s">
        <v>456</v>
      </c>
      <c r="AL84" t="s">
        <v>201</v>
      </c>
      <c r="AM84" s="4">
        <v>46753</v>
      </c>
      <c r="AN84" t="s">
        <v>146</v>
      </c>
      <c r="AT84" s="4">
        <v>35796</v>
      </c>
      <c r="AU84" t="s">
        <v>481</v>
      </c>
      <c r="AV84">
        <v>11738</v>
      </c>
      <c r="AW84">
        <v>18146</v>
      </c>
      <c r="AX84" t="s">
        <v>463</v>
      </c>
      <c r="AY84">
        <v>18146</v>
      </c>
      <c r="BB84">
        <v>1</v>
      </c>
      <c r="BD84" s="1">
        <v>45204</v>
      </c>
      <c r="BK84" t="s">
        <v>148</v>
      </c>
      <c r="EI84" s="2">
        <v>0.95</v>
      </c>
    </row>
    <row r="85" spans="1:139" x14ac:dyDescent="0.25">
      <c r="A85">
        <v>17349</v>
      </c>
      <c r="B85">
        <v>2022</v>
      </c>
      <c r="C85" t="s">
        <v>923</v>
      </c>
      <c r="D85" s="12">
        <v>2021</v>
      </c>
      <c r="E85" s="12" t="str">
        <f>IFERROR(VLOOKUP(Tabelle5[[#This Row],[FishStock]],final_selection_acc_ICES_ind!$C:$D,2,FALSE),"no")</f>
        <v>x</v>
      </c>
      <c r="F85">
        <v>3159</v>
      </c>
      <c r="G85">
        <v>169238</v>
      </c>
      <c r="H85" t="s">
        <v>138</v>
      </c>
      <c r="I85">
        <v>2021</v>
      </c>
      <c r="J85" t="s">
        <v>924</v>
      </c>
      <c r="K85" t="s">
        <v>734</v>
      </c>
      <c r="L85" t="s">
        <v>416</v>
      </c>
      <c r="N85" t="s">
        <v>925</v>
      </c>
      <c r="O85">
        <v>92304</v>
      </c>
      <c r="P85">
        <v>147428</v>
      </c>
      <c r="Q85">
        <v>235474</v>
      </c>
      <c r="R85" t="s">
        <v>143</v>
      </c>
      <c r="S85" t="s">
        <v>13</v>
      </c>
      <c r="T85">
        <v>899686</v>
      </c>
      <c r="U85">
        <v>1140302</v>
      </c>
      <c r="V85">
        <v>1445270</v>
      </c>
      <c r="X85">
        <v>542678</v>
      </c>
      <c r="Y85">
        <v>715674</v>
      </c>
      <c r="Z85">
        <v>943818</v>
      </c>
      <c r="AA85" s="14" t="s">
        <v>144</v>
      </c>
      <c r="AB85" t="s">
        <v>145</v>
      </c>
      <c r="AD85">
        <v>188175</v>
      </c>
      <c r="AF85">
        <v>188175</v>
      </c>
      <c r="AK85" t="s">
        <v>444</v>
      </c>
      <c r="AL85" t="s">
        <v>458</v>
      </c>
      <c r="AM85" t="s">
        <v>221</v>
      </c>
      <c r="AN85" t="s">
        <v>146</v>
      </c>
      <c r="AT85" t="s">
        <v>351</v>
      </c>
      <c r="AU85" t="s">
        <v>185</v>
      </c>
      <c r="AV85">
        <v>136000</v>
      </c>
      <c r="AW85">
        <v>220000</v>
      </c>
      <c r="BB85">
        <v>3</v>
      </c>
      <c r="BD85" s="1">
        <v>45111</v>
      </c>
      <c r="BK85" t="s">
        <v>148</v>
      </c>
      <c r="BL85" t="s">
        <v>926</v>
      </c>
      <c r="BM85" t="s">
        <v>212</v>
      </c>
      <c r="EI85" s="2">
        <v>0.95</v>
      </c>
    </row>
    <row r="86" spans="1:139" x14ac:dyDescent="0.25">
      <c r="A86">
        <v>17356</v>
      </c>
      <c r="B86">
        <v>2022</v>
      </c>
      <c r="C86" t="s">
        <v>927</v>
      </c>
      <c r="D86" s="12">
        <v>2021</v>
      </c>
      <c r="E86" s="12" t="str">
        <f>IFERROR(VLOOKUP(Tabelle5[[#This Row],[FishStock]],final_selection_acc_ICES_ind!$C:$D,2,FALSE),"no")</f>
        <v>x</v>
      </c>
      <c r="F86">
        <v>2970</v>
      </c>
      <c r="G86">
        <v>169108</v>
      </c>
      <c r="H86" t="s">
        <v>138</v>
      </c>
      <c r="I86">
        <v>2021</v>
      </c>
      <c r="J86" t="s">
        <v>928</v>
      </c>
      <c r="K86" t="s">
        <v>929</v>
      </c>
      <c r="L86" t="s">
        <v>253</v>
      </c>
      <c r="N86" t="s">
        <v>930</v>
      </c>
      <c r="O86">
        <v>1516741</v>
      </c>
      <c r="P86">
        <v>2499031</v>
      </c>
      <c r="Q86">
        <v>4117484</v>
      </c>
      <c r="R86" t="s">
        <v>143</v>
      </c>
      <c r="S86" t="s">
        <v>13</v>
      </c>
      <c r="T86" s="3">
        <v>44203752925926</v>
      </c>
      <c r="U86" s="3">
        <v>528851161749397</v>
      </c>
      <c r="V86" s="3">
        <v>632714493161619</v>
      </c>
      <c r="X86">
        <v>175018</v>
      </c>
      <c r="Y86">
        <v>207210</v>
      </c>
      <c r="Z86">
        <v>245324</v>
      </c>
      <c r="AA86" s="14" t="s">
        <v>144</v>
      </c>
      <c r="AB86" t="s">
        <v>145</v>
      </c>
      <c r="AC86" t="s">
        <v>145</v>
      </c>
      <c r="AD86" s="3">
        <v>264573890587034</v>
      </c>
      <c r="AF86" s="3">
        <v>441224081299848</v>
      </c>
      <c r="AG86" s="3">
        <v>163079209822697</v>
      </c>
      <c r="AH86" s="3">
        <v>135737884244802</v>
      </c>
      <c r="AK86" t="s">
        <v>638</v>
      </c>
      <c r="AL86" t="s">
        <v>652</v>
      </c>
      <c r="AM86" t="s">
        <v>199</v>
      </c>
      <c r="AN86" t="s">
        <v>146</v>
      </c>
      <c r="AT86" t="s">
        <v>151</v>
      </c>
      <c r="AU86" t="s">
        <v>279</v>
      </c>
      <c r="AV86">
        <v>136541</v>
      </c>
      <c r="AW86">
        <v>189734</v>
      </c>
      <c r="AX86" t="s">
        <v>279</v>
      </c>
      <c r="AY86">
        <v>189734</v>
      </c>
      <c r="BB86">
        <v>0</v>
      </c>
      <c r="BD86" s="1">
        <v>45018</v>
      </c>
      <c r="BK86" t="s">
        <v>148</v>
      </c>
      <c r="EI86" s="2">
        <v>0.95</v>
      </c>
    </row>
    <row r="87" spans="1:139" x14ac:dyDescent="0.25">
      <c r="A87">
        <v>17357</v>
      </c>
      <c r="B87">
        <v>2022</v>
      </c>
      <c r="C87" t="s">
        <v>931</v>
      </c>
      <c r="D87" s="12">
        <v>2021</v>
      </c>
      <c r="E87" s="12" t="str">
        <f>IFERROR(VLOOKUP(Tabelle5[[#This Row],[FishStock]],final_selection_acc_ICES_ind!$C:$D,2,FALSE),"no")</f>
        <v>x</v>
      </c>
      <c r="F87">
        <v>3095</v>
      </c>
      <c r="G87">
        <v>169186</v>
      </c>
      <c r="H87" t="s">
        <v>138</v>
      </c>
      <c r="I87">
        <v>2021</v>
      </c>
      <c r="J87" t="s">
        <v>932</v>
      </c>
      <c r="K87" t="s">
        <v>933</v>
      </c>
      <c r="L87" t="s">
        <v>332</v>
      </c>
      <c r="N87" t="s">
        <v>934</v>
      </c>
      <c r="O87" s="3">
        <v>649751390785067</v>
      </c>
      <c r="P87">
        <v>163630</v>
      </c>
      <c r="Q87" s="3">
        <v>411778144881445</v>
      </c>
      <c r="S87" t="s">
        <v>13</v>
      </c>
      <c r="X87" t="s">
        <v>935</v>
      </c>
      <c r="Y87" s="3">
        <v>34986707912159</v>
      </c>
      <c r="Z87" t="s">
        <v>936</v>
      </c>
      <c r="AA87" s="14" t="s">
        <v>144</v>
      </c>
      <c r="AB87" t="s">
        <v>145</v>
      </c>
      <c r="AC87" t="s">
        <v>145</v>
      </c>
      <c r="AD87" s="3">
        <v>145628286584826</v>
      </c>
      <c r="AF87" s="3">
        <v>471720043110412</v>
      </c>
      <c r="AG87" s="3">
        <v>326091756525586</v>
      </c>
      <c r="AK87" t="s">
        <v>937</v>
      </c>
      <c r="AL87" t="s">
        <v>938</v>
      </c>
      <c r="AM87" t="s">
        <v>939</v>
      </c>
      <c r="AN87" t="s">
        <v>146</v>
      </c>
      <c r="AT87" t="s">
        <v>200</v>
      </c>
      <c r="AU87" t="s">
        <v>370</v>
      </c>
      <c r="AV87">
        <v>27174</v>
      </c>
      <c r="AW87">
        <v>37761</v>
      </c>
      <c r="AX87" t="s">
        <v>626</v>
      </c>
      <c r="AY87">
        <v>37761</v>
      </c>
      <c r="BB87">
        <v>1</v>
      </c>
      <c r="BK87" t="s">
        <v>148</v>
      </c>
      <c r="EI87" t="s">
        <v>394</v>
      </c>
    </row>
    <row r="88" spans="1:139" x14ac:dyDescent="0.25">
      <c r="A88">
        <v>17358</v>
      </c>
      <c r="B88">
        <v>2022</v>
      </c>
      <c r="C88" t="s">
        <v>940</v>
      </c>
      <c r="D88" s="12">
        <v>2021</v>
      </c>
      <c r="E88" s="12" t="str">
        <f>IFERROR(VLOOKUP(Tabelle5[[#This Row],[FishStock]],final_selection_acc_ICES_ind!$C:$D,2,FALSE),"no")</f>
        <v>no</v>
      </c>
      <c r="F88">
        <v>3082</v>
      </c>
      <c r="G88">
        <v>169052</v>
      </c>
      <c r="H88" t="s">
        <v>138</v>
      </c>
      <c r="I88">
        <v>2021</v>
      </c>
      <c r="J88" t="s">
        <v>941</v>
      </c>
      <c r="K88" t="s">
        <v>698</v>
      </c>
      <c r="L88" t="s">
        <v>942</v>
      </c>
      <c r="N88" t="s">
        <v>943</v>
      </c>
      <c r="S88" t="s">
        <v>13</v>
      </c>
      <c r="Y88" t="s">
        <v>952</v>
      </c>
      <c r="AA88" t="s">
        <v>144</v>
      </c>
      <c r="AC88" t="s">
        <v>145</v>
      </c>
      <c r="AL88" s="3">
        <v>159294010659046</v>
      </c>
      <c r="AN88" t="s">
        <v>146</v>
      </c>
      <c r="AV88" t="s">
        <v>944</v>
      </c>
      <c r="AW88" t="s">
        <v>285</v>
      </c>
      <c r="BB88">
        <v>0</v>
      </c>
      <c r="BD88" t="s">
        <v>945</v>
      </c>
      <c r="BK88" t="s">
        <v>148</v>
      </c>
      <c r="CA88" s="3">
        <v>581820143</v>
      </c>
      <c r="CB88" t="s">
        <v>946</v>
      </c>
      <c r="CC88" t="s">
        <v>261</v>
      </c>
      <c r="CD88" s="3">
        <v>1121660932</v>
      </c>
      <c r="CE88" t="s">
        <v>947</v>
      </c>
      <c r="CF88" t="s">
        <v>261</v>
      </c>
      <c r="CG88">
        <v>64</v>
      </c>
      <c r="CH88" t="s">
        <v>948</v>
      </c>
      <c r="CI88" t="s">
        <v>261</v>
      </c>
      <c r="CK88" t="s">
        <v>949</v>
      </c>
      <c r="CL88" t="s">
        <v>261</v>
      </c>
      <c r="CM88">
        <v>65683</v>
      </c>
      <c r="CN88" t="s">
        <v>950</v>
      </c>
      <c r="CO88" t="s">
        <v>261</v>
      </c>
      <c r="CP88" t="s">
        <v>953</v>
      </c>
      <c r="CQ88" t="s">
        <v>951</v>
      </c>
      <c r="CR88" t="s">
        <v>174</v>
      </c>
    </row>
    <row r="89" spans="1:139" x14ac:dyDescent="0.25">
      <c r="A89">
        <v>17360</v>
      </c>
      <c r="B89">
        <v>2022</v>
      </c>
      <c r="C89" t="s">
        <v>954</v>
      </c>
      <c r="D89" s="12">
        <v>2021</v>
      </c>
      <c r="E89" s="12" t="str">
        <f>IFERROR(VLOOKUP(Tabelle5[[#This Row],[FishStock]],final_selection_acc_ICES_ind!$C:$D,2,FALSE),"no")</f>
        <v>no</v>
      </c>
      <c r="F89">
        <v>2971</v>
      </c>
      <c r="G89">
        <v>169132</v>
      </c>
      <c r="H89" t="s">
        <v>138</v>
      </c>
      <c r="I89">
        <v>2021</v>
      </c>
      <c r="J89" t="s">
        <v>955</v>
      </c>
      <c r="K89" t="s">
        <v>439</v>
      </c>
      <c r="L89" t="s">
        <v>956</v>
      </c>
      <c r="N89" t="s">
        <v>957</v>
      </c>
      <c r="S89" t="s">
        <v>13</v>
      </c>
      <c r="Y89" s="3">
        <v>296069896421307</v>
      </c>
      <c r="AA89" t="s">
        <v>434</v>
      </c>
      <c r="AC89" t="s">
        <v>145</v>
      </c>
      <c r="AD89" s="3">
        <v>2092029</v>
      </c>
      <c r="AF89" s="3">
        <v>2588562</v>
      </c>
      <c r="AG89" s="3">
        <v>496533</v>
      </c>
      <c r="AN89" t="s">
        <v>146</v>
      </c>
      <c r="BK89" t="s">
        <v>148</v>
      </c>
      <c r="BL89" t="s">
        <v>436</v>
      </c>
      <c r="BM89" s="3">
        <v>146140537184</v>
      </c>
    </row>
    <row r="90" spans="1:139" x14ac:dyDescent="0.25">
      <c r="A90">
        <v>17368</v>
      </c>
      <c r="B90">
        <v>2022</v>
      </c>
      <c r="C90" t="s">
        <v>958</v>
      </c>
      <c r="D90" s="12">
        <v>2021</v>
      </c>
      <c r="E90" s="12" t="str">
        <f>IFERROR(VLOOKUP(Tabelle5[[#This Row],[FishStock]],final_selection_acc_ICES_ind!$C:$D,2,FALSE),"no")</f>
        <v>x</v>
      </c>
      <c r="F90">
        <v>3102</v>
      </c>
      <c r="G90">
        <v>169085</v>
      </c>
      <c r="H90" t="s">
        <v>138</v>
      </c>
      <c r="I90">
        <v>2021</v>
      </c>
      <c r="J90" t="s">
        <v>959</v>
      </c>
      <c r="K90" t="s">
        <v>622</v>
      </c>
      <c r="L90" t="s">
        <v>324</v>
      </c>
      <c r="N90" t="s">
        <v>960</v>
      </c>
      <c r="O90">
        <v>0</v>
      </c>
      <c r="P90">
        <v>17562</v>
      </c>
      <c r="Q90">
        <v>46962</v>
      </c>
      <c r="R90" t="s">
        <v>143</v>
      </c>
      <c r="S90" t="s">
        <v>13</v>
      </c>
      <c r="X90" s="3">
        <v>40344137916</v>
      </c>
      <c r="Y90" s="3">
        <v>60140137916</v>
      </c>
      <c r="Z90" s="3">
        <v>79936137916</v>
      </c>
      <c r="AA90" s="14" t="s">
        <v>144</v>
      </c>
      <c r="AB90" t="s">
        <v>145</v>
      </c>
      <c r="AC90" t="s">
        <v>145</v>
      </c>
      <c r="AD90">
        <v>133</v>
      </c>
      <c r="AF90">
        <v>137</v>
      </c>
      <c r="AG90">
        <v>4</v>
      </c>
      <c r="AK90" t="s">
        <v>961</v>
      </c>
      <c r="AL90" t="s">
        <v>962</v>
      </c>
      <c r="AM90" t="s">
        <v>963</v>
      </c>
      <c r="AN90" t="s">
        <v>146</v>
      </c>
      <c r="AT90" t="s">
        <v>151</v>
      </c>
      <c r="AU90" t="s">
        <v>297</v>
      </c>
      <c r="AV90">
        <v>8303</v>
      </c>
      <c r="AW90">
        <v>11538</v>
      </c>
      <c r="AX90" t="s">
        <v>222</v>
      </c>
      <c r="AY90">
        <v>11538</v>
      </c>
      <c r="BB90">
        <v>0</v>
      </c>
      <c r="BD90" s="1">
        <v>45018</v>
      </c>
      <c r="BK90" t="s">
        <v>148</v>
      </c>
      <c r="EI90" s="2">
        <v>0.95</v>
      </c>
    </row>
    <row r="91" spans="1:139" x14ac:dyDescent="0.25">
      <c r="A91">
        <v>17371</v>
      </c>
      <c r="B91">
        <v>2022</v>
      </c>
      <c r="C91" t="s">
        <v>964</v>
      </c>
      <c r="D91" s="12">
        <v>2021</v>
      </c>
      <c r="E91" s="12" t="str">
        <f>IFERROR(VLOOKUP(Tabelle5[[#This Row],[FishStock]],final_selection_acc_ICES_ind!$C:$D,2,FALSE),"no")</f>
        <v>no</v>
      </c>
      <c r="F91">
        <v>3210</v>
      </c>
      <c r="G91">
        <v>251073</v>
      </c>
      <c r="H91" t="s">
        <v>138</v>
      </c>
      <c r="I91">
        <v>2021</v>
      </c>
      <c r="J91" t="s">
        <v>965</v>
      </c>
      <c r="K91" t="s">
        <v>801</v>
      </c>
      <c r="L91" t="s">
        <v>267</v>
      </c>
      <c r="N91" t="s">
        <v>966</v>
      </c>
      <c r="S91" t="s">
        <v>13</v>
      </c>
      <c r="Y91">
        <v>43886</v>
      </c>
      <c r="AA91" t="s">
        <v>144</v>
      </c>
      <c r="AB91" t="s">
        <v>145</v>
      </c>
      <c r="AC91" t="s">
        <v>145</v>
      </c>
      <c r="AD91">
        <v>1115</v>
      </c>
      <c r="AF91">
        <v>1115</v>
      </c>
      <c r="AL91" t="s">
        <v>967</v>
      </c>
      <c r="AN91" t="s">
        <v>146</v>
      </c>
      <c r="AX91" t="s">
        <v>188</v>
      </c>
      <c r="BK91" t="s">
        <v>148</v>
      </c>
    </row>
    <row r="92" spans="1:139" x14ac:dyDescent="0.25">
      <c r="A92">
        <v>17376</v>
      </c>
      <c r="B92">
        <v>2022</v>
      </c>
      <c r="C92" t="s">
        <v>968</v>
      </c>
      <c r="D92" s="12">
        <v>2021</v>
      </c>
      <c r="E92" s="12" t="str">
        <f>IFERROR(VLOOKUP(Tabelle5[[#This Row],[FishStock]],final_selection_acc_ICES_ind!$C:$D,2,FALSE),"no")</f>
        <v>no</v>
      </c>
      <c r="F92">
        <v>3041</v>
      </c>
      <c r="G92">
        <v>169093</v>
      </c>
      <c r="H92" t="s">
        <v>138</v>
      </c>
      <c r="I92">
        <v>2021</v>
      </c>
      <c r="J92" t="s">
        <v>969</v>
      </c>
      <c r="K92" t="s">
        <v>970</v>
      </c>
      <c r="L92" t="s">
        <v>971</v>
      </c>
      <c r="N92" t="s">
        <v>972</v>
      </c>
      <c r="O92" s="3">
        <v>131606206638101</v>
      </c>
      <c r="P92" s="3">
        <v>199955564329025</v>
      </c>
      <c r="Q92" s="3">
        <v>311315224890137</v>
      </c>
      <c r="R92" t="s">
        <v>688</v>
      </c>
      <c r="S92" t="s">
        <v>973</v>
      </c>
      <c r="T92" s="3">
        <v>191855633530661</v>
      </c>
      <c r="U92" s="3">
        <v>222584261594238</v>
      </c>
      <c r="V92" s="3">
        <v>27241634016904</v>
      </c>
      <c r="X92" s="3">
        <v>169213240208353</v>
      </c>
      <c r="Y92" s="3">
        <v>195911600070027</v>
      </c>
      <c r="Z92" s="3">
        <v>238443423826629</v>
      </c>
      <c r="AA92" t="s">
        <v>144</v>
      </c>
      <c r="AB92" t="s">
        <v>688</v>
      </c>
      <c r="AC92" t="s">
        <v>145</v>
      </c>
      <c r="AD92" s="3">
        <v>434253082</v>
      </c>
      <c r="AF92" s="3">
        <v>4195370427</v>
      </c>
      <c r="AG92" s="3">
        <v>3761117345</v>
      </c>
      <c r="AK92" t="s">
        <v>987</v>
      </c>
      <c r="AL92" t="s">
        <v>988</v>
      </c>
      <c r="AM92" t="s">
        <v>989</v>
      </c>
      <c r="AN92" t="s">
        <v>146</v>
      </c>
      <c r="BK92" t="s">
        <v>148</v>
      </c>
      <c r="BL92" t="s">
        <v>487</v>
      </c>
      <c r="BM92" t="s">
        <v>974</v>
      </c>
      <c r="BN92" t="s">
        <v>975</v>
      </c>
      <c r="CA92" s="3">
        <v>106364204011538</v>
      </c>
      <c r="CB92" t="s">
        <v>976</v>
      </c>
      <c r="CC92" t="s">
        <v>174</v>
      </c>
      <c r="CD92" s="3">
        <v>109509767579917</v>
      </c>
      <c r="CE92" t="s">
        <v>436</v>
      </c>
      <c r="CF92" t="s">
        <v>977</v>
      </c>
      <c r="CG92" s="3">
        <v>214147605271989</v>
      </c>
      <c r="CH92" t="s">
        <v>978</v>
      </c>
      <c r="CI92" t="s">
        <v>174</v>
      </c>
      <c r="CJ92">
        <v>41955</v>
      </c>
      <c r="CK92" t="s">
        <v>979</v>
      </c>
      <c r="CL92" t="s">
        <v>261</v>
      </c>
      <c r="CM92" t="s">
        <v>987</v>
      </c>
      <c r="CN92" t="s">
        <v>980</v>
      </c>
      <c r="CO92" t="s">
        <v>174</v>
      </c>
      <c r="CP92" t="s">
        <v>988</v>
      </c>
      <c r="CQ92" t="s">
        <v>981</v>
      </c>
      <c r="CR92" t="s">
        <v>174</v>
      </c>
      <c r="CS92" t="s">
        <v>989</v>
      </c>
      <c r="CT92" t="s">
        <v>982</v>
      </c>
      <c r="CU92" t="s">
        <v>174</v>
      </c>
      <c r="CV92" s="3">
        <v>131606206638101</v>
      </c>
      <c r="CW92" t="s">
        <v>983</v>
      </c>
      <c r="CX92" t="s">
        <v>984</v>
      </c>
      <c r="CY92" s="3">
        <v>199955564329025</v>
      </c>
      <c r="CZ92" t="s">
        <v>985</v>
      </c>
      <c r="DA92" t="s">
        <v>984</v>
      </c>
      <c r="DB92" s="3">
        <v>311315224890137</v>
      </c>
      <c r="DC92" t="s">
        <v>986</v>
      </c>
      <c r="DD92" t="s">
        <v>984</v>
      </c>
      <c r="EI92" s="2">
        <v>0.95</v>
      </c>
    </row>
    <row r="93" spans="1:139" x14ac:dyDescent="0.25">
      <c r="A93">
        <v>17377</v>
      </c>
      <c r="B93">
        <v>2022</v>
      </c>
      <c r="C93" t="s">
        <v>990</v>
      </c>
      <c r="D93" s="12">
        <v>2021</v>
      </c>
      <c r="E93" s="12" t="str">
        <f>IFERROR(VLOOKUP(Tabelle5[[#This Row],[FishStock]],final_selection_acc_ICES_ind!$C:$D,2,FALSE),"no")</f>
        <v>x</v>
      </c>
      <c r="F93">
        <v>3199</v>
      </c>
      <c r="G93">
        <v>169141</v>
      </c>
      <c r="H93" t="s">
        <v>138</v>
      </c>
      <c r="I93">
        <v>2021</v>
      </c>
      <c r="J93" t="s">
        <v>991</v>
      </c>
      <c r="K93" t="s">
        <v>992</v>
      </c>
      <c r="L93" t="s">
        <v>993</v>
      </c>
      <c r="N93" t="s">
        <v>994</v>
      </c>
      <c r="O93" s="3">
        <v>529980154470606</v>
      </c>
      <c r="P93" s="3">
        <v>159912231550189</v>
      </c>
      <c r="Q93" s="3">
        <v>266826447653318</v>
      </c>
      <c r="S93" t="s">
        <v>13</v>
      </c>
      <c r="T93" s="3">
        <v>104083413846025</v>
      </c>
      <c r="U93" s="3">
        <v>122913986845703</v>
      </c>
      <c r="V93" s="3">
        <v>141744559845381</v>
      </c>
      <c r="X93" s="3">
        <v>715868827179788</v>
      </c>
      <c r="Y93" s="3">
        <v>843267833662193</v>
      </c>
      <c r="Z93" s="3">
        <v>970666840144597</v>
      </c>
      <c r="AA93" s="14" t="s">
        <v>144</v>
      </c>
      <c r="AB93" t="s">
        <v>145</v>
      </c>
      <c r="AC93" t="s">
        <v>145</v>
      </c>
      <c r="AD93" s="3">
        <v>1241752322</v>
      </c>
      <c r="AF93" s="3">
        <v>1502037757</v>
      </c>
      <c r="AG93" s="3">
        <v>260285435</v>
      </c>
      <c r="AK93" t="s">
        <v>995</v>
      </c>
      <c r="AL93" t="s">
        <v>996</v>
      </c>
      <c r="AM93" t="s">
        <v>997</v>
      </c>
      <c r="AN93" t="s">
        <v>146</v>
      </c>
      <c r="AT93" t="s">
        <v>898</v>
      </c>
      <c r="AU93" t="s">
        <v>151</v>
      </c>
      <c r="AV93">
        <v>35398</v>
      </c>
      <c r="AW93">
        <v>40444</v>
      </c>
      <c r="AX93" t="s">
        <v>301</v>
      </c>
      <c r="AY93">
        <v>40444</v>
      </c>
      <c r="BB93">
        <v>1</v>
      </c>
      <c r="BD93" s="1">
        <v>45080</v>
      </c>
      <c r="BK93" t="s">
        <v>148</v>
      </c>
      <c r="EI93" t="s">
        <v>394</v>
      </c>
    </row>
    <row r="94" spans="1:139" x14ac:dyDescent="0.25">
      <c r="A94">
        <v>17378</v>
      </c>
      <c r="B94">
        <v>2022</v>
      </c>
      <c r="C94" t="s">
        <v>998</v>
      </c>
      <c r="D94" s="12">
        <v>2021</v>
      </c>
      <c r="E94" s="12" t="str">
        <f>IFERROR(VLOOKUP(Tabelle5[[#This Row],[FishStock]],final_selection_acc_ICES_ind!$C:$D,2,FALSE),"no")</f>
        <v>x</v>
      </c>
      <c r="F94">
        <v>3200</v>
      </c>
      <c r="G94">
        <v>169142</v>
      </c>
      <c r="H94" t="s">
        <v>138</v>
      </c>
      <c r="I94">
        <v>2021</v>
      </c>
      <c r="J94" t="s">
        <v>999</v>
      </c>
      <c r="K94" t="s">
        <v>605</v>
      </c>
      <c r="L94" t="s">
        <v>993</v>
      </c>
      <c r="N94" t="s">
        <v>1000</v>
      </c>
      <c r="O94" s="3">
        <v>-281095632952925</v>
      </c>
      <c r="P94" s="3">
        <v>722057126766769</v>
      </c>
      <c r="Q94" s="3">
        <v>172520988648646</v>
      </c>
      <c r="R94" t="s">
        <v>688</v>
      </c>
      <c r="S94" t="s">
        <v>13</v>
      </c>
      <c r="X94" s="3">
        <v>21244772616657</v>
      </c>
      <c r="Y94" s="3">
        <v>348924969592342</v>
      </c>
      <c r="Z94" s="3">
        <v>485402213018114</v>
      </c>
      <c r="AA94" s="14" t="s">
        <v>144</v>
      </c>
      <c r="AB94" t="s">
        <v>145</v>
      </c>
      <c r="AC94" t="s">
        <v>145</v>
      </c>
      <c r="AD94">
        <v>262</v>
      </c>
      <c r="AF94">
        <v>294</v>
      </c>
      <c r="AG94" t="s">
        <v>1001</v>
      </c>
      <c r="AK94" t="s">
        <v>1002</v>
      </c>
      <c r="AL94" t="s">
        <v>1003</v>
      </c>
      <c r="AM94" t="s">
        <v>1004</v>
      </c>
      <c r="AN94" t="s">
        <v>146</v>
      </c>
      <c r="AT94" t="s">
        <v>659</v>
      </c>
      <c r="AU94" t="s">
        <v>292</v>
      </c>
      <c r="AV94">
        <v>532</v>
      </c>
      <c r="AW94">
        <v>725</v>
      </c>
      <c r="AX94" t="s">
        <v>584</v>
      </c>
      <c r="AY94">
        <v>725</v>
      </c>
      <c r="BB94">
        <v>1</v>
      </c>
      <c r="BD94" s="1">
        <v>45018</v>
      </c>
      <c r="BK94" t="s">
        <v>148</v>
      </c>
      <c r="EI94" t="s">
        <v>394</v>
      </c>
    </row>
    <row r="95" spans="1:139" x14ac:dyDescent="0.25">
      <c r="A95">
        <v>17379</v>
      </c>
      <c r="B95">
        <v>2022</v>
      </c>
      <c r="C95" t="s">
        <v>1005</v>
      </c>
      <c r="D95" s="12">
        <v>2021</v>
      </c>
      <c r="E95" s="12" t="str">
        <f>IFERROR(VLOOKUP(Tabelle5[[#This Row],[FishStock]],final_selection_acc_ICES_ind!$C:$D,2,FALSE),"no")</f>
        <v>x</v>
      </c>
      <c r="F95">
        <v>3079</v>
      </c>
      <c r="G95">
        <v>169140</v>
      </c>
      <c r="H95" t="s">
        <v>138</v>
      </c>
      <c r="I95">
        <v>2021</v>
      </c>
      <c r="J95" t="s">
        <v>1006</v>
      </c>
      <c r="K95" t="s">
        <v>605</v>
      </c>
      <c r="L95" t="s">
        <v>1007</v>
      </c>
      <c r="N95" t="s">
        <v>1008</v>
      </c>
      <c r="O95" s="3">
        <v>-386992578370953</v>
      </c>
      <c r="P95" s="3">
        <v>162190856369938</v>
      </c>
      <c r="Q95" s="3">
        <v>363080970576972</v>
      </c>
      <c r="R95" t="s">
        <v>688</v>
      </c>
      <c r="S95" t="s">
        <v>13</v>
      </c>
      <c r="X95" s="3">
        <v>859815200753606</v>
      </c>
      <c r="Y95" s="3">
        <v>123290488982159</v>
      </c>
      <c r="Z95" s="3">
        <v>160599457888958</v>
      </c>
      <c r="AA95" s="14" t="s">
        <v>144</v>
      </c>
      <c r="AB95" t="s">
        <v>145</v>
      </c>
      <c r="AC95" t="s">
        <v>145</v>
      </c>
      <c r="AD95">
        <v>722</v>
      </c>
      <c r="AF95">
        <v>831</v>
      </c>
      <c r="AG95">
        <v>109</v>
      </c>
      <c r="AK95" t="s">
        <v>1009</v>
      </c>
      <c r="AL95" t="s">
        <v>1010</v>
      </c>
      <c r="AM95" t="s">
        <v>1011</v>
      </c>
      <c r="AN95" t="s">
        <v>146</v>
      </c>
      <c r="AT95" t="s">
        <v>155</v>
      </c>
      <c r="AU95" t="s">
        <v>233</v>
      </c>
      <c r="AV95">
        <v>2321</v>
      </c>
      <c r="AW95">
        <v>2932</v>
      </c>
      <c r="AX95" t="s">
        <v>177</v>
      </c>
      <c r="AY95">
        <v>2932</v>
      </c>
      <c r="BB95">
        <v>0</v>
      </c>
      <c r="BK95" t="s">
        <v>148</v>
      </c>
      <c r="EI95" t="s">
        <v>394</v>
      </c>
    </row>
    <row r="96" spans="1:139" x14ac:dyDescent="0.25">
      <c r="A96">
        <v>17380</v>
      </c>
      <c r="B96">
        <v>2022</v>
      </c>
      <c r="C96" t="s">
        <v>1012</v>
      </c>
      <c r="D96" s="12">
        <v>2021</v>
      </c>
      <c r="E96" s="12" t="str">
        <f>IFERROR(VLOOKUP(Tabelle5[[#This Row],[FishStock]],final_selection_acc_ICES_ind!$C:$D,2,FALSE),"no")</f>
        <v>x</v>
      </c>
      <c r="F96">
        <v>3203</v>
      </c>
      <c r="G96">
        <v>169126</v>
      </c>
      <c r="H96" t="s">
        <v>138</v>
      </c>
      <c r="I96">
        <v>2021</v>
      </c>
      <c r="J96" t="s">
        <v>1013</v>
      </c>
      <c r="K96" t="s">
        <v>1014</v>
      </c>
      <c r="L96" t="s">
        <v>1015</v>
      </c>
      <c r="N96" t="s">
        <v>1016</v>
      </c>
      <c r="O96" s="3">
        <v>403553004162758</v>
      </c>
      <c r="P96">
        <v>573606</v>
      </c>
      <c r="Q96" s="3">
        <v>815317541542327</v>
      </c>
      <c r="R96" t="s">
        <v>143</v>
      </c>
      <c r="S96" t="s">
        <v>13</v>
      </c>
      <c r="U96">
        <v>342088</v>
      </c>
      <c r="X96" s="3">
        <v>141080388</v>
      </c>
      <c r="Y96">
        <v>195117</v>
      </c>
      <c r="Z96" s="3">
        <v>249153612</v>
      </c>
      <c r="AA96" s="14" t="s">
        <v>144</v>
      </c>
      <c r="AB96" t="s">
        <v>145</v>
      </c>
      <c r="AC96" t="s">
        <v>145</v>
      </c>
      <c r="AD96">
        <v>68061</v>
      </c>
      <c r="AF96" s="3">
        <v>747985488</v>
      </c>
      <c r="AG96" s="3">
        <v>67375488</v>
      </c>
      <c r="AK96" t="s">
        <v>1017</v>
      </c>
      <c r="AL96" t="s">
        <v>1018</v>
      </c>
      <c r="AM96" t="s">
        <v>1019</v>
      </c>
      <c r="AN96" t="s">
        <v>146</v>
      </c>
      <c r="AT96" t="s">
        <v>479</v>
      </c>
      <c r="AU96" t="s">
        <v>419</v>
      </c>
      <c r="AV96">
        <v>61563</v>
      </c>
      <c r="AW96">
        <v>78405</v>
      </c>
      <c r="AX96" t="s">
        <v>279</v>
      </c>
      <c r="AY96">
        <v>78405</v>
      </c>
      <c r="BB96">
        <v>0</v>
      </c>
      <c r="BD96" s="1">
        <v>45108</v>
      </c>
      <c r="BK96" t="s">
        <v>148</v>
      </c>
      <c r="EI96" s="2">
        <v>0.95</v>
      </c>
    </row>
    <row r="97" spans="1:139" x14ac:dyDescent="0.25">
      <c r="A97">
        <v>17381</v>
      </c>
      <c r="B97">
        <v>2022</v>
      </c>
      <c r="C97" t="s">
        <v>1020</v>
      </c>
      <c r="D97" s="12">
        <v>2021</v>
      </c>
      <c r="E97" s="12" t="str">
        <f>IFERROR(VLOOKUP(Tabelle5[[#This Row],[FishStock]],final_selection_acc_ICES_ind!$C:$D,2,FALSE),"no")</f>
        <v>x</v>
      </c>
      <c r="F97">
        <v>3116</v>
      </c>
      <c r="G97">
        <v>169069</v>
      </c>
      <c r="H97" t="s">
        <v>138</v>
      </c>
      <c r="I97">
        <v>2021</v>
      </c>
      <c r="J97" t="s">
        <v>1021</v>
      </c>
      <c r="K97" t="s">
        <v>1022</v>
      </c>
      <c r="L97" t="s">
        <v>631</v>
      </c>
      <c r="N97" t="s">
        <v>1023</v>
      </c>
      <c r="P97" s="3">
        <v>101050155827258</v>
      </c>
      <c r="R97" t="s">
        <v>143</v>
      </c>
      <c r="S97" t="s">
        <v>13</v>
      </c>
      <c r="X97" s="3">
        <v>77544324</v>
      </c>
      <c r="Y97" t="s">
        <v>1027</v>
      </c>
      <c r="Z97" s="3">
        <v>152271676</v>
      </c>
      <c r="AA97" s="14" t="s">
        <v>144</v>
      </c>
      <c r="AB97" t="s">
        <v>145</v>
      </c>
      <c r="AC97" t="s">
        <v>145</v>
      </c>
      <c r="AD97">
        <v>1126</v>
      </c>
      <c r="AG97" t="s">
        <v>1028</v>
      </c>
      <c r="AK97" t="s">
        <v>1029</v>
      </c>
      <c r="AL97" t="s">
        <v>1030</v>
      </c>
      <c r="AM97" t="s">
        <v>1031</v>
      </c>
      <c r="AN97" t="s">
        <v>146</v>
      </c>
      <c r="AT97" t="s">
        <v>179</v>
      </c>
      <c r="AU97" t="s">
        <v>205</v>
      </c>
      <c r="AV97">
        <v>10313</v>
      </c>
      <c r="AW97">
        <v>14439</v>
      </c>
      <c r="AX97" t="s">
        <v>1024</v>
      </c>
      <c r="AY97">
        <v>14439</v>
      </c>
      <c r="BB97">
        <v>0</v>
      </c>
      <c r="BD97" s="4">
        <v>42095</v>
      </c>
      <c r="BK97" t="s">
        <v>148</v>
      </c>
      <c r="CA97">
        <v>1126</v>
      </c>
      <c r="CB97" t="s">
        <v>545</v>
      </c>
      <c r="CC97" t="s">
        <v>261</v>
      </c>
      <c r="CD97" t="s">
        <v>1028</v>
      </c>
      <c r="CE97" t="s">
        <v>1025</v>
      </c>
      <c r="CF97" t="s">
        <v>261</v>
      </c>
      <c r="CG97">
        <v>489</v>
      </c>
      <c r="CH97" t="s">
        <v>1026</v>
      </c>
      <c r="CI97" t="s">
        <v>261</v>
      </c>
      <c r="EI97" s="2">
        <v>0.95</v>
      </c>
    </row>
    <row r="98" spans="1:139" x14ac:dyDescent="0.25">
      <c r="A98">
        <v>17382</v>
      </c>
      <c r="B98">
        <v>2022</v>
      </c>
      <c r="C98" t="s">
        <v>1032</v>
      </c>
      <c r="D98" s="12">
        <v>2021</v>
      </c>
      <c r="E98" s="12" t="str">
        <f>IFERROR(VLOOKUP(Tabelle5[[#This Row],[FishStock]],final_selection_acc_ICES_ind!$C:$D,2,FALSE),"no")</f>
        <v>no</v>
      </c>
      <c r="F98">
        <v>3019</v>
      </c>
      <c r="G98">
        <v>169183</v>
      </c>
      <c r="H98" t="s">
        <v>138</v>
      </c>
      <c r="I98">
        <v>2021</v>
      </c>
      <c r="J98" t="s">
        <v>1033</v>
      </c>
      <c r="K98" t="s">
        <v>790</v>
      </c>
      <c r="L98" t="s">
        <v>332</v>
      </c>
      <c r="N98" t="s">
        <v>1034</v>
      </c>
      <c r="S98" t="s">
        <v>13</v>
      </c>
      <c r="X98" s="3">
        <v>350338600458582</v>
      </c>
      <c r="Y98" s="3">
        <v>698411579561552</v>
      </c>
      <c r="Z98" s="3">
        <v>104648455866452</v>
      </c>
      <c r="AA98" t="s">
        <v>144</v>
      </c>
      <c r="AB98" t="s">
        <v>145</v>
      </c>
      <c r="AC98" t="s">
        <v>145</v>
      </c>
      <c r="AD98" s="3">
        <v>4790665</v>
      </c>
      <c r="AF98" s="3">
        <v>903899056603774</v>
      </c>
      <c r="AG98" s="3">
        <v>424832556603774</v>
      </c>
      <c r="AN98" t="s">
        <v>146</v>
      </c>
      <c r="BK98" t="s">
        <v>148</v>
      </c>
      <c r="BL98" t="s">
        <v>1035</v>
      </c>
      <c r="BM98">
        <v>1</v>
      </c>
      <c r="BO98" t="s">
        <v>543</v>
      </c>
      <c r="BP98">
        <v>150</v>
      </c>
      <c r="CA98" s="3">
        <v>12058845720338</v>
      </c>
      <c r="CB98" t="s">
        <v>792</v>
      </c>
      <c r="CD98">
        <v>1</v>
      </c>
      <c r="CE98" t="s">
        <v>793</v>
      </c>
      <c r="CF98">
        <v>150</v>
      </c>
      <c r="EI98" s="2">
        <v>0.95</v>
      </c>
    </row>
    <row r="99" spans="1:139" x14ac:dyDescent="0.25">
      <c r="A99">
        <v>17384</v>
      </c>
      <c r="B99">
        <v>2022</v>
      </c>
      <c r="C99" t="s">
        <v>1036</v>
      </c>
      <c r="D99" s="12">
        <v>2021</v>
      </c>
      <c r="E99" s="12" t="str">
        <f>IFERROR(VLOOKUP(Tabelle5[[#This Row],[FishStock]],final_selection_acc_ICES_ind!$C:$D,2,FALSE),"no")</f>
        <v>no</v>
      </c>
      <c r="F99">
        <v>3180</v>
      </c>
      <c r="G99">
        <v>232325</v>
      </c>
      <c r="H99" t="s">
        <v>138</v>
      </c>
      <c r="I99">
        <v>2021</v>
      </c>
      <c r="J99" t="s">
        <v>1037</v>
      </c>
      <c r="K99" t="s">
        <v>1038</v>
      </c>
      <c r="L99" t="s">
        <v>324</v>
      </c>
      <c r="N99" t="s">
        <v>1039</v>
      </c>
      <c r="O99" t="s">
        <v>1042</v>
      </c>
      <c r="P99">
        <v>34086</v>
      </c>
      <c r="Q99" t="s">
        <v>1043</v>
      </c>
      <c r="R99" t="s">
        <v>143</v>
      </c>
      <c r="S99" t="s">
        <v>13</v>
      </c>
      <c r="T99">
        <v>182979</v>
      </c>
      <c r="U99">
        <v>245947</v>
      </c>
      <c r="V99">
        <v>330584</v>
      </c>
      <c r="X99">
        <v>55386</v>
      </c>
      <c r="Y99">
        <v>80421</v>
      </c>
      <c r="Z99">
        <v>116771</v>
      </c>
      <c r="AA99" t="s">
        <v>144</v>
      </c>
      <c r="AB99" t="s">
        <v>145</v>
      </c>
      <c r="AD99">
        <v>38347</v>
      </c>
      <c r="AF99">
        <v>38347</v>
      </c>
      <c r="AK99" t="s">
        <v>457</v>
      </c>
      <c r="AL99" t="s">
        <v>401</v>
      </c>
      <c r="AM99" t="s">
        <v>160</v>
      </c>
      <c r="AN99" t="s">
        <v>146</v>
      </c>
      <c r="BB99">
        <v>3</v>
      </c>
      <c r="BD99" s="1">
        <v>45142</v>
      </c>
      <c r="BK99" t="s">
        <v>148</v>
      </c>
      <c r="BL99" t="s">
        <v>1040</v>
      </c>
      <c r="BM99">
        <v>67743</v>
      </c>
      <c r="CA99">
        <v>6623</v>
      </c>
      <c r="CB99" t="s">
        <v>1041</v>
      </c>
      <c r="CC99" t="s">
        <v>145</v>
      </c>
      <c r="EI99" s="2">
        <v>0.95</v>
      </c>
    </row>
    <row r="100" spans="1:139" x14ac:dyDescent="0.25">
      <c r="A100">
        <v>17385</v>
      </c>
      <c r="B100">
        <v>2022</v>
      </c>
      <c r="C100" t="s">
        <v>1044</v>
      </c>
      <c r="D100" s="12">
        <v>2021</v>
      </c>
      <c r="E100" s="12" t="str">
        <f>IFERROR(VLOOKUP(Tabelle5[[#This Row],[FishStock]],final_selection_acc_ICES_ind!$C:$D,2,FALSE),"no")</f>
        <v>x</v>
      </c>
      <c r="F100">
        <v>2950</v>
      </c>
      <c r="G100">
        <v>169084</v>
      </c>
      <c r="H100" t="s">
        <v>138</v>
      </c>
      <c r="I100">
        <v>2021</v>
      </c>
      <c r="J100" t="s">
        <v>1045</v>
      </c>
      <c r="K100" s="1">
        <v>44947</v>
      </c>
      <c r="L100" t="s">
        <v>324</v>
      </c>
      <c r="N100" t="s">
        <v>1046</v>
      </c>
      <c r="O100">
        <v>2648</v>
      </c>
      <c r="P100">
        <v>9146</v>
      </c>
      <c r="Q100">
        <v>31587</v>
      </c>
      <c r="S100" t="s">
        <v>13</v>
      </c>
      <c r="T100">
        <v>27899</v>
      </c>
      <c r="U100">
        <v>40861</v>
      </c>
      <c r="V100">
        <v>59845</v>
      </c>
      <c r="X100">
        <v>16380</v>
      </c>
      <c r="Y100">
        <v>24281</v>
      </c>
      <c r="Z100">
        <v>35993</v>
      </c>
      <c r="AA100" s="14" t="s">
        <v>144</v>
      </c>
      <c r="AB100" t="s">
        <v>145</v>
      </c>
      <c r="AF100">
        <v>13580</v>
      </c>
      <c r="AK100" t="s">
        <v>281</v>
      </c>
      <c r="AL100" t="s">
        <v>178</v>
      </c>
      <c r="AM100" s="3">
        <v>1262</v>
      </c>
      <c r="AN100" t="s">
        <v>146</v>
      </c>
      <c r="AV100">
        <v>4346</v>
      </c>
      <c r="AW100">
        <v>5983</v>
      </c>
      <c r="AX100" t="s">
        <v>270</v>
      </c>
      <c r="AY100">
        <v>5983</v>
      </c>
      <c r="BB100">
        <v>1</v>
      </c>
      <c r="BD100" s="1">
        <v>45142</v>
      </c>
      <c r="BK100" t="s">
        <v>148</v>
      </c>
      <c r="EI100" s="2">
        <v>0.95</v>
      </c>
    </row>
    <row r="101" spans="1:139" x14ac:dyDescent="0.25">
      <c r="A101">
        <v>17389</v>
      </c>
      <c r="B101">
        <v>2022</v>
      </c>
      <c r="C101" t="s">
        <v>1047</v>
      </c>
      <c r="D101" s="12">
        <v>2021</v>
      </c>
      <c r="E101" s="12" t="str">
        <f>IFERROR(VLOOKUP(Tabelle5[[#This Row],[FishStock]],final_selection_acc_ICES_ind!$C:$D,2,FALSE),"no")</f>
        <v>no</v>
      </c>
      <c r="F101">
        <v>3162</v>
      </c>
      <c r="G101">
        <v>169785</v>
      </c>
      <c r="H101" t="s">
        <v>138</v>
      </c>
      <c r="I101">
        <v>2021</v>
      </c>
      <c r="J101" t="s">
        <v>1048</v>
      </c>
      <c r="K101" t="s">
        <v>992</v>
      </c>
      <c r="L101" t="s">
        <v>1007</v>
      </c>
      <c r="N101" t="s">
        <v>1049</v>
      </c>
      <c r="S101" t="s">
        <v>13</v>
      </c>
      <c r="AA101" t="s">
        <v>144</v>
      </c>
      <c r="AB101" t="s">
        <v>145</v>
      </c>
      <c r="AC101" t="s">
        <v>145</v>
      </c>
      <c r="AD101" t="s">
        <v>1050</v>
      </c>
      <c r="AF101" t="s">
        <v>1051</v>
      </c>
      <c r="AG101" t="s">
        <v>1052</v>
      </c>
      <c r="AN101" t="s">
        <v>146</v>
      </c>
      <c r="BK101" t="s">
        <v>148</v>
      </c>
    </row>
    <row r="102" spans="1:139" x14ac:dyDescent="0.25">
      <c r="A102">
        <v>17391</v>
      </c>
      <c r="B102">
        <v>2022</v>
      </c>
      <c r="C102" t="s">
        <v>1053</v>
      </c>
      <c r="D102" s="12">
        <v>2021</v>
      </c>
      <c r="E102" s="12" t="str">
        <f>IFERROR(VLOOKUP(Tabelle5[[#This Row],[FishStock]],final_selection_acc_ICES_ind!$C:$D,2,FALSE),"no")</f>
        <v>no</v>
      </c>
      <c r="F102">
        <v>3152</v>
      </c>
      <c r="G102">
        <v>169157</v>
      </c>
      <c r="H102" t="s">
        <v>138</v>
      </c>
      <c r="I102">
        <v>2021</v>
      </c>
      <c r="J102" t="s">
        <v>1054</v>
      </c>
      <c r="K102" t="s">
        <v>707</v>
      </c>
      <c r="L102" t="s">
        <v>699</v>
      </c>
      <c r="N102" t="s">
        <v>1055</v>
      </c>
      <c r="S102" t="s">
        <v>13</v>
      </c>
      <c r="X102" t="s">
        <v>1056</v>
      </c>
      <c r="Y102" t="s">
        <v>1057</v>
      </c>
      <c r="Z102" t="s">
        <v>1058</v>
      </c>
      <c r="AA102" t="s">
        <v>334</v>
      </c>
      <c r="AC102" t="s">
        <v>145</v>
      </c>
      <c r="AD102">
        <v>2</v>
      </c>
      <c r="AK102" t="s">
        <v>1059</v>
      </c>
      <c r="AL102" t="s">
        <v>743</v>
      </c>
      <c r="AM102" t="s">
        <v>1060</v>
      </c>
      <c r="AN102" t="s">
        <v>241</v>
      </c>
      <c r="AT102" s="1">
        <v>45108</v>
      </c>
      <c r="AV102" t="s">
        <v>223</v>
      </c>
      <c r="AX102">
        <v>1</v>
      </c>
      <c r="AY102" t="s">
        <v>335</v>
      </c>
      <c r="BC102">
        <v>30</v>
      </c>
      <c r="BK102" t="s">
        <v>148</v>
      </c>
      <c r="EI102" s="2">
        <v>0.95</v>
      </c>
    </row>
    <row r="103" spans="1:139" x14ac:dyDescent="0.25">
      <c r="A103">
        <v>17392</v>
      </c>
      <c r="B103">
        <v>2022</v>
      </c>
      <c r="C103" t="s">
        <v>1061</v>
      </c>
      <c r="D103" s="12">
        <v>2021</v>
      </c>
      <c r="E103" s="12" t="str">
        <f>IFERROR(VLOOKUP(Tabelle5[[#This Row],[FishStock]],final_selection_acc_ICES_ind!$C:$D,2,FALSE),"no")</f>
        <v>x</v>
      </c>
      <c r="F103">
        <v>3204</v>
      </c>
      <c r="G103">
        <v>169127</v>
      </c>
      <c r="H103" t="s">
        <v>138</v>
      </c>
      <c r="I103">
        <v>2021</v>
      </c>
      <c r="J103" t="s">
        <v>1062</v>
      </c>
      <c r="K103" t="s">
        <v>605</v>
      </c>
      <c r="L103" t="s">
        <v>1015</v>
      </c>
      <c r="N103" t="s">
        <v>1063</v>
      </c>
      <c r="O103">
        <v>142134</v>
      </c>
      <c r="P103">
        <v>227692</v>
      </c>
      <c r="Q103">
        <v>313250</v>
      </c>
      <c r="S103" t="s">
        <v>13</v>
      </c>
      <c r="X103" t="s">
        <v>1065</v>
      </c>
      <c r="Y103">
        <v>19836</v>
      </c>
      <c r="Z103" t="s">
        <v>1066</v>
      </c>
      <c r="AA103" s="14" t="s">
        <v>144</v>
      </c>
      <c r="AB103" t="s">
        <v>145</v>
      </c>
      <c r="AC103" t="s">
        <v>145</v>
      </c>
      <c r="AD103">
        <v>8214</v>
      </c>
      <c r="AG103">
        <v>851</v>
      </c>
      <c r="AK103" t="s">
        <v>482</v>
      </c>
      <c r="AL103" t="s">
        <v>226</v>
      </c>
      <c r="AM103" t="s">
        <v>297</v>
      </c>
      <c r="AN103" t="s">
        <v>146</v>
      </c>
      <c r="AT103" t="s">
        <v>828</v>
      </c>
      <c r="AU103" t="s">
        <v>184</v>
      </c>
      <c r="AV103">
        <v>6011</v>
      </c>
      <c r="AW103">
        <v>7556</v>
      </c>
      <c r="AX103" t="s">
        <v>271</v>
      </c>
      <c r="AY103">
        <v>7556</v>
      </c>
      <c r="BB103">
        <v>0</v>
      </c>
      <c r="BD103" s="1">
        <v>45108</v>
      </c>
      <c r="BK103" t="s">
        <v>148</v>
      </c>
      <c r="EI103" t="s">
        <v>394</v>
      </c>
    </row>
    <row r="104" spans="1:139" x14ac:dyDescent="0.25">
      <c r="A104">
        <v>17393</v>
      </c>
      <c r="B104">
        <v>2022</v>
      </c>
      <c r="C104" t="s">
        <v>1067</v>
      </c>
      <c r="D104" s="12">
        <v>2021</v>
      </c>
      <c r="E104" s="12" t="str">
        <f>IFERROR(VLOOKUP(Tabelle5[[#This Row],[FishStock]],final_selection_acc_ICES_ind!$C:$D,2,FALSE),"no")</f>
        <v>no</v>
      </c>
      <c r="F104">
        <v>3044</v>
      </c>
      <c r="G104">
        <v>169187</v>
      </c>
      <c r="H104" t="s">
        <v>138</v>
      </c>
      <c r="I104">
        <v>2021</v>
      </c>
      <c r="J104" t="s">
        <v>1068</v>
      </c>
      <c r="K104" t="s">
        <v>568</v>
      </c>
      <c r="L104" t="s">
        <v>332</v>
      </c>
      <c r="N104" t="s">
        <v>1069</v>
      </c>
      <c r="S104" t="s">
        <v>13</v>
      </c>
      <c r="Y104" s="3">
        <v>1028429723</v>
      </c>
      <c r="AA104" t="s">
        <v>434</v>
      </c>
      <c r="AB104" t="s">
        <v>318</v>
      </c>
      <c r="AC104" t="s">
        <v>145</v>
      </c>
      <c r="AD104" t="s">
        <v>1073</v>
      </c>
      <c r="AG104" t="s">
        <v>1074</v>
      </c>
      <c r="AN104" t="s">
        <v>146</v>
      </c>
      <c r="BK104" t="s">
        <v>148</v>
      </c>
      <c r="BL104" t="s">
        <v>436</v>
      </c>
      <c r="BM104" t="s">
        <v>1070</v>
      </c>
      <c r="BO104" t="s">
        <v>1071</v>
      </c>
      <c r="BP104">
        <v>1</v>
      </c>
      <c r="CA104" t="s">
        <v>1075</v>
      </c>
      <c r="CB104" t="s">
        <v>1072</v>
      </c>
      <c r="CC104" t="s">
        <v>174</v>
      </c>
    </row>
    <row r="105" spans="1:139" x14ac:dyDescent="0.25">
      <c r="A105">
        <v>17399</v>
      </c>
      <c r="B105">
        <v>2022</v>
      </c>
      <c r="C105" t="s">
        <v>1076</v>
      </c>
      <c r="D105" s="12">
        <v>2021</v>
      </c>
      <c r="E105" s="12" t="str">
        <f>IFERROR(VLOOKUP(Tabelle5[[#This Row],[FishStock]],final_selection_acc_ICES_ind!$C:$D,2,FALSE),"no")</f>
        <v>x</v>
      </c>
      <c r="F105">
        <v>3037</v>
      </c>
      <c r="G105">
        <v>169088</v>
      </c>
      <c r="H105" t="s">
        <v>138</v>
      </c>
      <c r="I105">
        <v>2021</v>
      </c>
      <c r="J105" t="s">
        <v>1077</v>
      </c>
      <c r="K105" t="s">
        <v>801</v>
      </c>
      <c r="L105" t="s">
        <v>324</v>
      </c>
      <c r="N105" t="s">
        <v>1078</v>
      </c>
      <c r="O105">
        <v>928</v>
      </c>
      <c r="P105">
        <v>1974</v>
      </c>
      <c r="Q105">
        <v>4198</v>
      </c>
      <c r="R105" t="s">
        <v>143</v>
      </c>
      <c r="S105" t="s">
        <v>13</v>
      </c>
      <c r="X105">
        <v>2600</v>
      </c>
      <c r="Y105">
        <v>3326</v>
      </c>
      <c r="Z105">
        <v>4255</v>
      </c>
      <c r="AA105" s="14" t="s">
        <v>144</v>
      </c>
      <c r="AB105" t="s">
        <v>145</v>
      </c>
      <c r="AC105" t="s">
        <v>145</v>
      </c>
      <c r="AD105" s="3">
        <v>124119070316364</v>
      </c>
      <c r="AG105" s="3">
        <v>64183772036805</v>
      </c>
      <c r="AK105" t="s">
        <v>220</v>
      </c>
      <c r="AL105" t="s">
        <v>803</v>
      </c>
      <c r="AM105" t="s">
        <v>1079</v>
      </c>
      <c r="AN105" t="s">
        <v>146</v>
      </c>
      <c r="AT105" t="s">
        <v>479</v>
      </c>
      <c r="AU105" t="s">
        <v>451</v>
      </c>
      <c r="AV105">
        <v>14376</v>
      </c>
      <c r="AW105">
        <v>20126</v>
      </c>
      <c r="AX105" t="s">
        <v>223</v>
      </c>
      <c r="AY105">
        <v>20126</v>
      </c>
      <c r="BB105">
        <v>1</v>
      </c>
      <c r="BD105" s="1">
        <v>45048</v>
      </c>
      <c r="BK105" t="s">
        <v>148</v>
      </c>
      <c r="EI105" s="2">
        <v>0.95</v>
      </c>
    </row>
    <row r="106" spans="1:139" x14ac:dyDescent="0.25">
      <c r="A106">
        <v>17402</v>
      </c>
      <c r="B106">
        <v>2022</v>
      </c>
      <c r="C106" t="s">
        <v>1080</v>
      </c>
      <c r="D106" s="12">
        <v>2021</v>
      </c>
      <c r="E106" s="12" t="str">
        <f>IFERROR(VLOOKUP(Tabelle5[[#This Row],[FishStock]],final_selection_acc_ICES_ind!$C:$D,2,FALSE),"no")</f>
        <v>no</v>
      </c>
      <c r="F106">
        <v>3198</v>
      </c>
      <c r="G106">
        <v>169193</v>
      </c>
      <c r="H106" t="s">
        <v>138</v>
      </c>
      <c r="I106">
        <v>2021</v>
      </c>
      <c r="J106" t="s">
        <v>1081</v>
      </c>
      <c r="K106" t="s">
        <v>573</v>
      </c>
      <c r="L106" t="s">
        <v>1082</v>
      </c>
      <c r="N106" t="s">
        <v>1083</v>
      </c>
      <c r="S106" t="s">
        <v>13</v>
      </c>
      <c r="X106" t="s">
        <v>1084</v>
      </c>
      <c r="Y106" t="s">
        <v>1085</v>
      </c>
      <c r="Z106" s="3">
        <v>12940527</v>
      </c>
      <c r="AA106" t="s">
        <v>334</v>
      </c>
      <c r="AD106">
        <v>7</v>
      </c>
      <c r="AK106" t="s">
        <v>1086</v>
      </c>
      <c r="AL106" t="s">
        <v>1087</v>
      </c>
      <c r="AM106" t="s">
        <v>1088</v>
      </c>
      <c r="AN106" t="s">
        <v>241</v>
      </c>
      <c r="AV106" t="s">
        <v>225</v>
      </c>
      <c r="AX106">
        <v>1</v>
      </c>
      <c r="AY106" t="s">
        <v>335</v>
      </c>
      <c r="BK106" t="s">
        <v>148</v>
      </c>
      <c r="EI106" s="2">
        <v>0.95</v>
      </c>
    </row>
    <row r="107" spans="1:139" x14ac:dyDescent="0.25">
      <c r="A107">
        <v>17404</v>
      </c>
      <c r="B107">
        <v>2022</v>
      </c>
      <c r="C107" t="s">
        <v>1089</v>
      </c>
      <c r="D107" s="12">
        <v>2021</v>
      </c>
      <c r="E107" s="12" t="str">
        <f>IFERROR(VLOOKUP(Tabelle5[[#This Row],[FishStock]],final_selection_acc_ICES_ind!$C:$D,2,FALSE),"no")</f>
        <v>x</v>
      </c>
      <c r="F107">
        <v>3150</v>
      </c>
      <c r="G107">
        <v>169185</v>
      </c>
      <c r="H107" t="s">
        <v>138</v>
      </c>
      <c r="I107">
        <v>2021</v>
      </c>
      <c r="J107" t="s">
        <v>1090</v>
      </c>
      <c r="K107" t="s">
        <v>616</v>
      </c>
      <c r="L107" t="s">
        <v>332</v>
      </c>
      <c r="N107" t="s">
        <v>1091</v>
      </c>
      <c r="S107" t="s">
        <v>13</v>
      </c>
      <c r="Y107" s="3">
        <v>4942545378</v>
      </c>
      <c r="AA107" s="14" t="s">
        <v>144</v>
      </c>
      <c r="AB107" t="s">
        <v>145</v>
      </c>
      <c r="AC107" t="s">
        <v>145</v>
      </c>
      <c r="AD107">
        <v>468</v>
      </c>
      <c r="AG107">
        <v>378</v>
      </c>
      <c r="AN107" t="s">
        <v>146</v>
      </c>
      <c r="BK107" t="s">
        <v>148</v>
      </c>
      <c r="BL107" t="s">
        <v>543</v>
      </c>
      <c r="BM107">
        <v>57</v>
      </c>
      <c r="BO107" t="s">
        <v>1035</v>
      </c>
      <c r="BP107">
        <v>1</v>
      </c>
      <c r="CA107" t="s">
        <v>1092</v>
      </c>
      <c r="CB107" t="s">
        <v>1072</v>
      </c>
      <c r="CC107" t="s">
        <v>174</v>
      </c>
    </row>
    <row r="108" spans="1:139" x14ac:dyDescent="0.25">
      <c r="A108">
        <v>17405</v>
      </c>
      <c r="B108">
        <v>2022</v>
      </c>
      <c r="C108" t="s">
        <v>1093</v>
      </c>
      <c r="D108" s="12">
        <v>2021</v>
      </c>
      <c r="E108" s="12" t="str">
        <f>IFERROR(VLOOKUP(Tabelle5[[#This Row],[FishStock]],final_selection_acc_ICES_ind!$C:$D,2,FALSE),"no")</f>
        <v>no</v>
      </c>
      <c r="F108">
        <v>2942</v>
      </c>
      <c r="G108">
        <v>169210</v>
      </c>
      <c r="H108" t="s">
        <v>138</v>
      </c>
      <c r="I108">
        <v>2021</v>
      </c>
      <c r="J108" t="s">
        <v>1094</v>
      </c>
      <c r="K108" t="s">
        <v>493</v>
      </c>
      <c r="L108" t="s">
        <v>1095</v>
      </c>
      <c r="N108" t="s">
        <v>1096</v>
      </c>
      <c r="S108" t="s">
        <v>13</v>
      </c>
      <c r="AA108" t="s">
        <v>144</v>
      </c>
      <c r="AB108" t="s">
        <v>145</v>
      </c>
      <c r="AC108" t="s">
        <v>145</v>
      </c>
      <c r="AD108" s="3">
        <v>5075776</v>
      </c>
      <c r="AN108" t="s">
        <v>146</v>
      </c>
      <c r="BK108" t="s">
        <v>148</v>
      </c>
    </row>
    <row r="109" spans="1:139" x14ac:dyDescent="0.25">
      <c r="A109">
        <v>17407</v>
      </c>
      <c r="B109">
        <v>2022</v>
      </c>
      <c r="C109" t="s">
        <v>1097</v>
      </c>
      <c r="D109" s="12">
        <v>2021</v>
      </c>
      <c r="E109" s="12" t="str">
        <f>IFERROR(VLOOKUP(Tabelle5[[#This Row],[FishStock]],final_selection_acc_ICES_ind!$C:$D,2,FALSE),"no")</f>
        <v>no</v>
      </c>
      <c r="F109">
        <v>3139</v>
      </c>
      <c r="G109">
        <v>169214</v>
      </c>
      <c r="H109" t="s">
        <v>138</v>
      </c>
      <c r="I109">
        <v>2021</v>
      </c>
      <c r="J109" t="s">
        <v>1098</v>
      </c>
      <c r="K109" t="s">
        <v>1099</v>
      </c>
      <c r="L109" t="s">
        <v>1100</v>
      </c>
      <c r="N109" t="s">
        <v>1101</v>
      </c>
      <c r="S109" t="s">
        <v>13</v>
      </c>
      <c r="AA109" t="s">
        <v>144</v>
      </c>
      <c r="AB109" t="s">
        <v>145</v>
      </c>
      <c r="AC109" t="s">
        <v>145</v>
      </c>
      <c r="AD109">
        <v>1464</v>
      </c>
      <c r="AN109" t="s">
        <v>146</v>
      </c>
      <c r="BK109" t="s">
        <v>148</v>
      </c>
    </row>
    <row r="110" spans="1:139" x14ac:dyDescent="0.25">
      <c r="A110">
        <v>17408</v>
      </c>
      <c r="B110">
        <v>2022</v>
      </c>
      <c r="C110" t="s">
        <v>1102</v>
      </c>
      <c r="D110" s="12">
        <v>2021</v>
      </c>
      <c r="E110" s="12" t="str">
        <f>IFERROR(VLOOKUP(Tabelle5[[#This Row],[FishStock]],final_selection_acc_ICES_ind!$C:$D,2,FALSE),"no")</f>
        <v>no</v>
      </c>
      <c r="F110">
        <v>3138</v>
      </c>
      <c r="G110">
        <v>169211</v>
      </c>
      <c r="H110" t="s">
        <v>138</v>
      </c>
      <c r="I110">
        <v>2021</v>
      </c>
      <c r="J110" t="s">
        <v>1103</v>
      </c>
      <c r="K110" t="s">
        <v>662</v>
      </c>
      <c r="L110" t="s">
        <v>1104</v>
      </c>
      <c r="N110" t="s">
        <v>1105</v>
      </c>
      <c r="S110" t="s">
        <v>13</v>
      </c>
      <c r="AA110" t="s">
        <v>144</v>
      </c>
      <c r="AB110" t="s">
        <v>145</v>
      </c>
      <c r="AC110" t="s">
        <v>145</v>
      </c>
      <c r="AD110" s="3">
        <v>185757048</v>
      </c>
      <c r="AN110" t="s">
        <v>146</v>
      </c>
      <c r="BK110" t="s">
        <v>148</v>
      </c>
    </row>
    <row r="111" spans="1:139" x14ac:dyDescent="0.25">
      <c r="A111">
        <v>17413</v>
      </c>
      <c r="B111">
        <v>2022</v>
      </c>
      <c r="C111" t="s">
        <v>1106</v>
      </c>
      <c r="D111" s="12">
        <v>2021</v>
      </c>
      <c r="E111" s="12" t="str">
        <f>IFERROR(VLOOKUP(Tabelle5[[#This Row],[FishStock]],final_selection_acc_ICES_ind!$C:$D,2,FALSE),"no")</f>
        <v>no</v>
      </c>
      <c r="F111">
        <v>2999</v>
      </c>
      <c r="G111">
        <v>169217</v>
      </c>
      <c r="H111" t="s">
        <v>138</v>
      </c>
      <c r="I111">
        <v>2021</v>
      </c>
      <c r="J111" t="s">
        <v>1107</v>
      </c>
      <c r="K111" t="s">
        <v>662</v>
      </c>
      <c r="L111" t="s">
        <v>1108</v>
      </c>
      <c r="N111" t="s">
        <v>1109</v>
      </c>
      <c r="S111" t="s">
        <v>13</v>
      </c>
      <c r="AA111" t="s">
        <v>144</v>
      </c>
      <c r="AB111" t="s">
        <v>145</v>
      </c>
      <c r="AC111" t="s">
        <v>145</v>
      </c>
      <c r="AD111" s="3">
        <v>5159408</v>
      </c>
      <c r="AN111" t="s">
        <v>146</v>
      </c>
      <c r="BK111" t="s">
        <v>148</v>
      </c>
    </row>
    <row r="112" spans="1:139" x14ac:dyDescent="0.25">
      <c r="A112">
        <v>17422</v>
      </c>
      <c r="B112">
        <v>2022</v>
      </c>
      <c r="C112" t="s">
        <v>1110</v>
      </c>
      <c r="D112" s="12">
        <v>2021</v>
      </c>
      <c r="E112" s="12" t="str">
        <f>IFERROR(VLOOKUP(Tabelle5[[#This Row],[FishStock]],final_selection_acc_ICES_ind!$C:$D,2,FALSE),"no")</f>
        <v>no</v>
      </c>
      <c r="F112">
        <v>3010</v>
      </c>
      <c r="G112">
        <v>169195</v>
      </c>
      <c r="H112" t="s">
        <v>138</v>
      </c>
      <c r="I112">
        <v>2021</v>
      </c>
      <c r="J112" t="s">
        <v>1111</v>
      </c>
      <c r="K112" t="s">
        <v>1112</v>
      </c>
      <c r="L112" t="s">
        <v>1113</v>
      </c>
      <c r="N112" t="s">
        <v>1114</v>
      </c>
      <c r="S112" t="s">
        <v>13</v>
      </c>
      <c r="AA112" t="s">
        <v>144</v>
      </c>
      <c r="AB112" t="s">
        <v>145</v>
      </c>
      <c r="AC112" t="s">
        <v>145</v>
      </c>
      <c r="AD112">
        <v>467</v>
      </c>
      <c r="AN112" t="s">
        <v>146</v>
      </c>
      <c r="BK112" t="s">
        <v>148</v>
      </c>
      <c r="CA112" s="3">
        <v>1696153</v>
      </c>
      <c r="CB112" t="s">
        <v>1115</v>
      </c>
      <c r="CC112" t="s">
        <v>261</v>
      </c>
      <c r="CD112" s="3">
        <v>29706513</v>
      </c>
      <c r="CE112" t="s">
        <v>1116</v>
      </c>
      <c r="CF112" t="s">
        <v>261</v>
      </c>
    </row>
    <row r="113" spans="1:139" x14ac:dyDescent="0.25">
      <c r="A113">
        <v>17424</v>
      </c>
      <c r="B113">
        <v>2022</v>
      </c>
      <c r="C113" t="s">
        <v>1117</v>
      </c>
      <c r="D113" s="12">
        <v>2021</v>
      </c>
      <c r="E113" s="12" t="str">
        <f>IFERROR(VLOOKUP(Tabelle5[[#This Row],[FishStock]],final_selection_acc_ICES_ind!$C:$D,2,FALSE),"no")</f>
        <v>no</v>
      </c>
      <c r="F113">
        <v>2943</v>
      </c>
      <c r="G113">
        <v>169215</v>
      </c>
      <c r="H113" t="s">
        <v>138</v>
      </c>
      <c r="I113">
        <v>2021</v>
      </c>
      <c r="J113" t="s">
        <v>1118</v>
      </c>
      <c r="K113" t="s">
        <v>568</v>
      </c>
      <c r="L113" t="s">
        <v>1100</v>
      </c>
      <c r="N113" t="s">
        <v>1119</v>
      </c>
      <c r="S113" t="s">
        <v>13</v>
      </c>
      <c r="AA113" t="s">
        <v>144</v>
      </c>
      <c r="AB113" t="s">
        <v>145</v>
      </c>
      <c r="AC113" t="s">
        <v>145</v>
      </c>
      <c r="AD113">
        <v>992</v>
      </c>
      <c r="AN113" t="s">
        <v>146</v>
      </c>
      <c r="BK113" t="s">
        <v>148</v>
      </c>
    </row>
    <row r="114" spans="1:139" x14ac:dyDescent="0.25">
      <c r="A114">
        <v>17425</v>
      </c>
      <c r="B114">
        <v>2022</v>
      </c>
      <c r="C114" t="s">
        <v>1120</v>
      </c>
      <c r="D114" s="12">
        <v>2021</v>
      </c>
      <c r="E114" s="12" t="str">
        <f>IFERROR(VLOOKUP(Tabelle5[[#This Row],[FishStock]],final_selection_acc_ICES_ind!$C:$D,2,FALSE),"no")</f>
        <v>no</v>
      </c>
      <c r="F114">
        <v>3084</v>
      </c>
      <c r="G114">
        <v>169229</v>
      </c>
      <c r="H114" t="s">
        <v>138</v>
      </c>
      <c r="I114">
        <v>2021</v>
      </c>
      <c r="J114" t="s">
        <v>1121</v>
      </c>
      <c r="K114" t="s">
        <v>630</v>
      </c>
      <c r="L114" t="s">
        <v>1122</v>
      </c>
      <c r="N114" t="s">
        <v>1123</v>
      </c>
      <c r="S114" t="s">
        <v>13</v>
      </c>
      <c r="AA114" t="s">
        <v>144</v>
      </c>
      <c r="AB114" t="s">
        <v>145</v>
      </c>
      <c r="AC114" t="s">
        <v>145</v>
      </c>
      <c r="AD114" s="3">
        <v>2181335</v>
      </c>
      <c r="AF114" s="3">
        <v>45475076</v>
      </c>
      <c r="AG114" s="3">
        <v>43293741</v>
      </c>
      <c r="AN114" t="s">
        <v>542</v>
      </c>
      <c r="BK114" t="s">
        <v>148</v>
      </c>
      <c r="CA114" s="3">
        <v>122546862403591</v>
      </c>
      <c r="CB114" t="s">
        <v>1124</v>
      </c>
      <c r="CC114" t="s">
        <v>1125</v>
      </c>
      <c r="EI114" t="s">
        <v>311</v>
      </c>
    </row>
    <row r="115" spans="1:139" x14ac:dyDescent="0.25">
      <c r="A115">
        <v>17430</v>
      </c>
      <c r="B115">
        <v>2022</v>
      </c>
      <c r="C115" t="s">
        <v>1126</v>
      </c>
      <c r="D115" s="12">
        <v>2021</v>
      </c>
      <c r="E115" s="12" t="str">
        <f>IFERROR(VLOOKUP(Tabelle5[[#This Row],[FishStock]],final_selection_acc_ICES_ind!$C:$D,2,FALSE),"no")</f>
        <v>no</v>
      </c>
      <c r="F115">
        <v>3213</v>
      </c>
      <c r="G115">
        <v>252349</v>
      </c>
      <c r="H115" t="s">
        <v>138</v>
      </c>
      <c r="I115">
        <v>2021</v>
      </c>
      <c r="J115" t="s">
        <v>1127</v>
      </c>
      <c r="K115" t="s">
        <v>1128</v>
      </c>
      <c r="L115" t="s">
        <v>1129</v>
      </c>
      <c r="N115" t="s">
        <v>1130</v>
      </c>
      <c r="S115" t="s">
        <v>13</v>
      </c>
      <c r="X115" t="s">
        <v>443</v>
      </c>
      <c r="Y115" t="s">
        <v>515</v>
      </c>
      <c r="Z115" s="4">
        <v>15342</v>
      </c>
      <c r="AA115" t="s">
        <v>334</v>
      </c>
      <c r="AB115" t="s">
        <v>145</v>
      </c>
      <c r="AC115" t="s">
        <v>145</v>
      </c>
      <c r="AD115">
        <v>305</v>
      </c>
      <c r="AK115" t="s">
        <v>454</v>
      </c>
      <c r="AL115" s="1">
        <v>44958</v>
      </c>
      <c r="AM115" s="1">
        <v>45048</v>
      </c>
      <c r="AN115" t="s">
        <v>146</v>
      </c>
      <c r="AO115" t="s">
        <v>174</v>
      </c>
      <c r="AT115" s="1">
        <v>45108</v>
      </c>
      <c r="AV115" t="s">
        <v>223</v>
      </c>
      <c r="AX115">
        <v>1</v>
      </c>
      <c r="AY115" t="s">
        <v>335</v>
      </c>
      <c r="BK115" t="s">
        <v>148</v>
      </c>
      <c r="CJ115" t="s">
        <v>1133</v>
      </c>
      <c r="CK115" t="s">
        <v>1131</v>
      </c>
      <c r="CL115" t="s">
        <v>261</v>
      </c>
      <c r="CM115" t="s">
        <v>1134</v>
      </c>
      <c r="CN115" t="s">
        <v>469</v>
      </c>
      <c r="CO115" t="s">
        <v>261</v>
      </c>
      <c r="CP115" t="s">
        <v>1135</v>
      </c>
      <c r="CQ115" t="s">
        <v>1132</v>
      </c>
      <c r="CR115" t="s">
        <v>261</v>
      </c>
      <c r="EI115" s="2">
        <v>0.9</v>
      </c>
    </row>
    <row r="116" spans="1:139" x14ac:dyDescent="0.25">
      <c r="A116">
        <v>17447</v>
      </c>
      <c r="B116">
        <v>2022</v>
      </c>
      <c r="C116" t="s">
        <v>1136</v>
      </c>
      <c r="D116" s="12">
        <v>2021</v>
      </c>
      <c r="E116" s="12" t="str">
        <f>IFERROR(VLOOKUP(Tabelle5[[#This Row],[FishStock]],final_selection_acc_ICES_ind!$C:$D,2,FALSE),"no")</f>
        <v>no</v>
      </c>
      <c r="F116">
        <v>2941</v>
      </c>
      <c r="G116">
        <v>169209</v>
      </c>
      <c r="H116" t="s">
        <v>138</v>
      </c>
      <c r="I116">
        <v>2021</v>
      </c>
      <c r="J116" t="s">
        <v>1137</v>
      </c>
      <c r="K116" t="s">
        <v>616</v>
      </c>
      <c r="L116" t="s">
        <v>1095</v>
      </c>
      <c r="N116" t="s">
        <v>1138</v>
      </c>
      <c r="S116" t="s">
        <v>13</v>
      </c>
      <c r="X116">
        <v>0</v>
      </c>
      <c r="Y116" t="s">
        <v>1140</v>
      </c>
      <c r="Z116" s="3">
        <v>107833836572766</v>
      </c>
      <c r="AA116" t="s">
        <v>434</v>
      </c>
      <c r="AB116" t="s">
        <v>318</v>
      </c>
      <c r="AC116" t="s">
        <v>145</v>
      </c>
      <c r="AD116" s="3">
        <v>10964883</v>
      </c>
      <c r="AN116" t="s">
        <v>146</v>
      </c>
      <c r="BK116" t="s">
        <v>148</v>
      </c>
      <c r="BL116" t="s">
        <v>436</v>
      </c>
      <c r="BM116" t="s">
        <v>1139</v>
      </c>
      <c r="EI116" s="2">
        <v>0.95</v>
      </c>
    </row>
    <row r="117" spans="1:139" x14ac:dyDescent="0.25">
      <c r="A117">
        <v>17448</v>
      </c>
      <c r="B117">
        <v>2022</v>
      </c>
      <c r="C117" t="s">
        <v>1141</v>
      </c>
      <c r="D117" s="12">
        <v>2021</v>
      </c>
      <c r="E117" s="12" t="str">
        <f>IFERROR(VLOOKUP(Tabelle5[[#This Row],[FishStock]],final_selection_acc_ICES_ind!$C:$D,2,FALSE),"no")</f>
        <v>no</v>
      </c>
      <c r="F117">
        <v>2998</v>
      </c>
      <c r="G117">
        <v>169208</v>
      </c>
      <c r="H117" t="s">
        <v>138</v>
      </c>
      <c r="I117">
        <v>2021</v>
      </c>
      <c r="J117" t="s">
        <v>1142</v>
      </c>
      <c r="K117" t="s">
        <v>1143</v>
      </c>
      <c r="L117" t="s">
        <v>1129</v>
      </c>
      <c r="N117" t="s">
        <v>1144</v>
      </c>
      <c r="S117" t="s">
        <v>13</v>
      </c>
      <c r="X117" s="3">
        <v>29052874</v>
      </c>
      <c r="Y117" s="3">
        <v>118419595</v>
      </c>
      <c r="Z117" s="3">
        <v>20778632</v>
      </c>
      <c r="AA117" t="s">
        <v>144</v>
      </c>
      <c r="AB117" t="s">
        <v>1145</v>
      </c>
      <c r="AC117" t="s">
        <v>145</v>
      </c>
      <c r="AD117">
        <v>267</v>
      </c>
      <c r="AN117" t="s">
        <v>146</v>
      </c>
      <c r="BK117" t="s">
        <v>148</v>
      </c>
      <c r="BL117" t="s">
        <v>436</v>
      </c>
      <c r="BM117" s="4">
        <v>45413</v>
      </c>
      <c r="EI117" s="2">
        <v>0.95</v>
      </c>
    </row>
    <row r="118" spans="1:139" x14ac:dyDescent="0.25">
      <c r="A118">
        <v>17460</v>
      </c>
      <c r="B118">
        <v>2022</v>
      </c>
      <c r="C118" t="s">
        <v>1146</v>
      </c>
      <c r="D118" s="12">
        <v>2021</v>
      </c>
      <c r="E118" s="12" t="str">
        <f>IFERROR(VLOOKUP(Tabelle5[[#This Row],[FishStock]],final_selection_acc_ICES_ind!$C:$D,2,FALSE),"no")</f>
        <v>no</v>
      </c>
      <c r="F118">
        <v>2940</v>
      </c>
      <c r="G118">
        <v>169206</v>
      </c>
      <c r="H118" t="s">
        <v>138</v>
      </c>
      <c r="I118">
        <v>2021</v>
      </c>
      <c r="J118" t="s">
        <v>1147</v>
      </c>
      <c r="K118" t="s">
        <v>568</v>
      </c>
      <c r="L118" t="s">
        <v>1129</v>
      </c>
      <c r="N118" t="s">
        <v>1148</v>
      </c>
      <c r="S118" t="s">
        <v>13</v>
      </c>
      <c r="AA118" t="s">
        <v>144</v>
      </c>
      <c r="AB118" t="s">
        <v>145</v>
      </c>
      <c r="AC118" t="s">
        <v>145</v>
      </c>
      <c r="AD118" s="3">
        <v>5383049</v>
      </c>
      <c r="AN118" t="s">
        <v>146</v>
      </c>
      <c r="BK118" t="s">
        <v>148</v>
      </c>
    </row>
    <row r="119" spans="1:139" x14ac:dyDescent="0.25">
      <c r="A119">
        <v>17466</v>
      </c>
      <c r="B119">
        <v>2022</v>
      </c>
      <c r="C119" t="s">
        <v>1149</v>
      </c>
      <c r="D119" s="12">
        <v>2021</v>
      </c>
      <c r="E119" s="12" t="str">
        <f>IFERROR(VLOOKUP(Tabelle5[[#This Row],[FishStock]],final_selection_acc_ICES_ind!$C:$D,2,FALSE),"no")</f>
        <v>no</v>
      </c>
      <c r="F119">
        <v>2978</v>
      </c>
      <c r="G119">
        <v>169216</v>
      </c>
      <c r="H119" t="s">
        <v>138</v>
      </c>
      <c r="I119">
        <v>2021</v>
      </c>
      <c r="J119" t="s">
        <v>1150</v>
      </c>
      <c r="K119" t="s">
        <v>698</v>
      </c>
      <c r="L119" t="s">
        <v>1100</v>
      </c>
      <c r="N119" t="s">
        <v>1151</v>
      </c>
      <c r="S119" t="s">
        <v>13</v>
      </c>
      <c r="X119" s="3">
        <v>159714150278576</v>
      </c>
      <c r="Y119" s="3">
        <v>309490886943597</v>
      </c>
      <c r="Z119" s="3">
        <v>557192064070609</v>
      </c>
      <c r="AA119" t="s">
        <v>434</v>
      </c>
      <c r="AB119" t="s">
        <v>880</v>
      </c>
      <c r="AC119" t="s">
        <v>145</v>
      </c>
      <c r="AD119" s="3">
        <v>277786356966024</v>
      </c>
      <c r="AN119" t="s">
        <v>146</v>
      </c>
      <c r="BK119" t="s">
        <v>148</v>
      </c>
      <c r="BL119" t="s">
        <v>436</v>
      </c>
      <c r="BM119" t="s">
        <v>1152</v>
      </c>
      <c r="EI119" t="s">
        <v>1153</v>
      </c>
    </row>
    <row r="120" spans="1:139" x14ac:dyDescent="0.25">
      <c r="A120">
        <v>17477</v>
      </c>
      <c r="B120">
        <v>2022</v>
      </c>
      <c r="C120" t="s">
        <v>1154</v>
      </c>
      <c r="D120" s="12">
        <v>2021</v>
      </c>
      <c r="E120" s="12" t="str">
        <f>IFERROR(VLOOKUP(Tabelle5[[#This Row],[FishStock]],final_selection_acc_ICES_ind!$C:$D,2,FALSE),"no")</f>
        <v>no</v>
      </c>
      <c r="F120">
        <v>3013</v>
      </c>
      <c r="G120">
        <v>169221</v>
      </c>
      <c r="H120" t="s">
        <v>138</v>
      </c>
      <c r="I120">
        <v>2021</v>
      </c>
      <c r="J120" t="s">
        <v>1155</v>
      </c>
      <c r="K120" t="s">
        <v>1156</v>
      </c>
      <c r="L120" t="s">
        <v>1157</v>
      </c>
      <c r="N120" t="s">
        <v>1158</v>
      </c>
      <c r="S120" t="s">
        <v>13</v>
      </c>
      <c r="AA120" t="s">
        <v>434</v>
      </c>
      <c r="AB120" t="s">
        <v>880</v>
      </c>
      <c r="AC120" t="s">
        <v>145</v>
      </c>
      <c r="AD120" s="3">
        <v>21962709</v>
      </c>
      <c r="AN120" t="s">
        <v>146</v>
      </c>
      <c r="BK120" t="s">
        <v>148</v>
      </c>
      <c r="BL120" t="s">
        <v>436</v>
      </c>
      <c r="BM120" t="s">
        <v>478</v>
      </c>
      <c r="EI120" s="2">
        <v>0.95</v>
      </c>
    </row>
    <row r="121" spans="1:139" x14ac:dyDescent="0.25">
      <c r="A121">
        <v>17480</v>
      </c>
      <c r="B121">
        <v>2022</v>
      </c>
      <c r="C121" t="s">
        <v>1159</v>
      </c>
      <c r="D121" s="12">
        <v>2021</v>
      </c>
      <c r="E121" s="12" t="str">
        <f>IFERROR(VLOOKUP(Tabelle5[[#This Row],[FishStock]],final_selection_acc_ICES_ind!$C:$D,2,FALSE),"no")</f>
        <v>no</v>
      </c>
      <c r="F121">
        <v>3002</v>
      </c>
      <c r="G121">
        <v>169219</v>
      </c>
      <c r="H121" t="s">
        <v>138</v>
      </c>
      <c r="I121">
        <v>2021</v>
      </c>
      <c r="J121" t="s">
        <v>1160</v>
      </c>
      <c r="K121" t="s">
        <v>1161</v>
      </c>
      <c r="L121" t="s">
        <v>1157</v>
      </c>
      <c r="N121" t="s">
        <v>1162</v>
      </c>
      <c r="S121" t="s">
        <v>13</v>
      </c>
      <c r="X121" s="3">
        <v>22547471</v>
      </c>
      <c r="Y121" s="3">
        <v>40542432</v>
      </c>
      <c r="Z121" s="3">
        <v>5853739</v>
      </c>
      <c r="AA121" t="s">
        <v>434</v>
      </c>
      <c r="AB121" t="s">
        <v>145</v>
      </c>
      <c r="AC121" t="s">
        <v>145</v>
      </c>
      <c r="AD121">
        <v>5</v>
      </c>
      <c r="AN121" t="s">
        <v>146</v>
      </c>
      <c r="BK121" t="s">
        <v>148</v>
      </c>
      <c r="BL121" t="s">
        <v>436</v>
      </c>
      <c r="BM121" s="4">
        <v>13575</v>
      </c>
      <c r="EI121" s="2">
        <v>0.95</v>
      </c>
    </row>
    <row r="122" spans="1:139" x14ac:dyDescent="0.25">
      <c r="A122">
        <v>17481</v>
      </c>
      <c r="B122">
        <v>2022</v>
      </c>
      <c r="C122" t="s">
        <v>1163</v>
      </c>
      <c r="D122" s="12">
        <v>2021</v>
      </c>
      <c r="E122" s="12" t="str">
        <f>IFERROR(VLOOKUP(Tabelle5[[#This Row],[FishStock]],final_selection_acc_ICES_ind!$C:$D,2,FALSE),"no")</f>
        <v>no</v>
      </c>
      <c r="F122">
        <v>3212</v>
      </c>
      <c r="G122">
        <v>252350</v>
      </c>
      <c r="H122" t="s">
        <v>138</v>
      </c>
      <c r="I122">
        <v>2021</v>
      </c>
      <c r="J122" t="s">
        <v>1164</v>
      </c>
      <c r="K122" t="s">
        <v>707</v>
      </c>
      <c r="L122" t="s">
        <v>1129</v>
      </c>
      <c r="N122" t="s">
        <v>1165</v>
      </c>
      <c r="S122" t="s">
        <v>13</v>
      </c>
      <c r="AA122" t="s">
        <v>823</v>
      </c>
      <c r="AB122" t="s">
        <v>318</v>
      </c>
      <c r="AC122" t="s">
        <v>145</v>
      </c>
      <c r="AD122" s="3">
        <v>23298158</v>
      </c>
      <c r="AF122" s="3">
        <v>26595828</v>
      </c>
      <c r="AG122" s="3">
        <v>329767</v>
      </c>
      <c r="AN122" t="s">
        <v>146</v>
      </c>
      <c r="BK122" t="s">
        <v>148</v>
      </c>
      <c r="BL122" t="s">
        <v>436</v>
      </c>
      <c r="BM122" t="s">
        <v>227</v>
      </c>
      <c r="EI122" t="s">
        <v>874</v>
      </c>
    </row>
    <row r="123" spans="1:139" x14ac:dyDescent="0.25">
      <c r="A123">
        <v>17482</v>
      </c>
      <c r="B123">
        <v>2022</v>
      </c>
      <c r="C123" t="s">
        <v>1166</v>
      </c>
      <c r="D123" s="12">
        <v>2021</v>
      </c>
      <c r="E123" s="12" t="str">
        <f>IFERROR(VLOOKUP(Tabelle5[[#This Row],[FishStock]],final_selection_acc_ICES_ind!$C:$D,2,FALSE),"no")</f>
        <v>no</v>
      </c>
      <c r="F123">
        <v>3014</v>
      </c>
      <c r="G123">
        <v>169225</v>
      </c>
      <c r="H123" t="s">
        <v>138</v>
      </c>
      <c r="I123">
        <v>2021</v>
      </c>
      <c r="J123" t="s">
        <v>1167</v>
      </c>
      <c r="K123" t="s">
        <v>707</v>
      </c>
      <c r="L123" t="s">
        <v>1168</v>
      </c>
      <c r="N123" t="s">
        <v>1169</v>
      </c>
      <c r="S123" t="s">
        <v>13</v>
      </c>
      <c r="AA123" t="s">
        <v>434</v>
      </c>
      <c r="AB123" t="s">
        <v>318</v>
      </c>
      <c r="AC123" t="s">
        <v>145</v>
      </c>
      <c r="AD123" s="3">
        <v>73187</v>
      </c>
      <c r="AF123" s="3">
        <v>94667</v>
      </c>
      <c r="AG123" s="3">
        <v>2148</v>
      </c>
      <c r="AN123" t="s">
        <v>146</v>
      </c>
      <c r="BK123" t="s">
        <v>148</v>
      </c>
      <c r="BL123" t="s">
        <v>436</v>
      </c>
      <c r="BM123" t="s">
        <v>806</v>
      </c>
      <c r="EI123" t="s">
        <v>874</v>
      </c>
    </row>
    <row r="124" spans="1:139" x14ac:dyDescent="0.25">
      <c r="A124">
        <v>17483</v>
      </c>
      <c r="B124">
        <v>2022</v>
      </c>
      <c r="C124" t="s">
        <v>1170</v>
      </c>
      <c r="D124" s="12">
        <v>2021</v>
      </c>
      <c r="E124" s="12" t="str">
        <f>IFERROR(VLOOKUP(Tabelle5[[#This Row],[FishStock]],final_selection_acc_ICES_ind!$C:$D,2,FALSE),"no")</f>
        <v>x</v>
      </c>
      <c r="F124">
        <v>2992</v>
      </c>
      <c r="G124">
        <v>169189</v>
      </c>
      <c r="H124" t="s">
        <v>138</v>
      </c>
      <c r="I124">
        <v>2021</v>
      </c>
      <c r="J124" t="s">
        <v>1171</v>
      </c>
      <c r="K124" t="s">
        <v>388</v>
      </c>
      <c r="L124" t="s">
        <v>332</v>
      </c>
      <c r="N124" t="s">
        <v>1172</v>
      </c>
      <c r="O124" s="3">
        <v>248273516317209</v>
      </c>
      <c r="P124" s="3">
        <v>359996061338254</v>
      </c>
      <c r="Q124" s="3">
        <v>521993509825168</v>
      </c>
      <c r="R124" t="s">
        <v>143</v>
      </c>
      <c r="S124" t="s">
        <v>13</v>
      </c>
      <c r="U124" s="3">
        <v>115817655730175</v>
      </c>
      <c r="X124" s="3">
        <v>693403195549294</v>
      </c>
      <c r="Y124" s="3">
        <v>834755265778304</v>
      </c>
      <c r="Z124" s="3">
        <v>100492232833252</v>
      </c>
      <c r="AA124" s="14" t="s">
        <v>144</v>
      </c>
      <c r="AB124" t="s">
        <v>145</v>
      </c>
      <c r="AD124">
        <v>35930</v>
      </c>
      <c r="AF124" s="3">
        <v>73452843</v>
      </c>
      <c r="AG124" s="3">
        <v>37522843</v>
      </c>
      <c r="AK124" t="s">
        <v>1173</v>
      </c>
      <c r="AL124" t="s">
        <v>1174</v>
      </c>
      <c r="AM124" t="s">
        <v>1175</v>
      </c>
      <c r="AN124" t="s">
        <v>146</v>
      </c>
      <c r="AT124" t="s">
        <v>270</v>
      </c>
      <c r="AU124" t="s">
        <v>224</v>
      </c>
      <c r="AV124">
        <v>341003</v>
      </c>
      <c r="AW124">
        <v>473850</v>
      </c>
      <c r="AX124" t="s">
        <v>446</v>
      </c>
      <c r="AY124">
        <v>473850</v>
      </c>
      <c r="BB124">
        <v>1</v>
      </c>
      <c r="BK124" t="s">
        <v>148</v>
      </c>
      <c r="EI124" s="2">
        <v>0.95</v>
      </c>
    </row>
    <row r="125" spans="1:139" x14ac:dyDescent="0.25">
      <c r="A125">
        <v>17491</v>
      </c>
      <c r="B125">
        <v>2022</v>
      </c>
      <c r="C125" t="s">
        <v>1176</v>
      </c>
      <c r="D125" s="12">
        <v>2021</v>
      </c>
      <c r="E125" s="12" t="str">
        <f>IFERROR(VLOOKUP(Tabelle5[[#This Row],[FishStock]],final_selection_acc_ICES_ind!$C:$D,2,FALSE),"no")</f>
        <v>no</v>
      </c>
      <c r="F125">
        <v>3187</v>
      </c>
      <c r="G125">
        <v>169094</v>
      </c>
      <c r="H125" t="s">
        <v>138</v>
      </c>
      <c r="I125">
        <v>2021</v>
      </c>
      <c r="J125" t="s">
        <v>1177</v>
      </c>
      <c r="K125" t="s">
        <v>573</v>
      </c>
      <c r="L125" t="s">
        <v>1178</v>
      </c>
      <c r="N125" t="s">
        <v>1179</v>
      </c>
      <c r="O125">
        <v>82930</v>
      </c>
      <c r="P125">
        <v>145880</v>
      </c>
      <c r="Q125">
        <v>208830</v>
      </c>
      <c r="R125" t="s">
        <v>143</v>
      </c>
      <c r="S125" t="s">
        <v>13</v>
      </c>
      <c r="T125">
        <v>383376</v>
      </c>
      <c r="U125">
        <v>515588</v>
      </c>
      <c r="V125">
        <v>647800</v>
      </c>
      <c r="X125" t="s">
        <v>1183</v>
      </c>
      <c r="Y125" t="s">
        <v>1184</v>
      </c>
      <c r="Z125" t="s">
        <v>1185</v>
      </c>
      <c r="AA125" t="s">
        <v>144</v>
      </c>
      <c r="AB125" t="s">
        <v>145</v>
      </c>
      <c r="AC125" t="s">
        <v>145</v>
      </c>
      <c r="AD125" s="3">
        <v>5390976</v>
      </c>
      <c r="AF125" s="3">
        <v>117823383</v>
      </c>
      <c r="AG125" s="3">
        <v>63913623</v>
      </c>
      <c r="AK125" t="s">
        <v>1186</v>
      </c>
      <c r="AL125" t="s">
        <v>1187</v>
      </c>
      <c r="AM125" t="s">
        <v>1188</v>
      </c>
      <c r="AN125" t="s">
        <v>588</v>
      </c>
      <c r="AV125">
        <v>240569</v>
      </c>
      <c r="AW125">
        <v>336796</v>
      </c>
      <c r="AY125">
        <v>336796</v>
      </c>
      <c r="BB125">
        <v>0</v>
      </c>
      <c r="BD125" s="4">
        <v>11079</v>
      </c>
      <c r="BK125" t="s">
        <v>148</v>
      </c>
      <c r="BL125" t="s">
        <v>884</v>
      </c>
      <c r="BM125" t="s">
        <v>1180</v>
      </c>
      <c r="BO125" t="s">
        <v>258</v>
      </c>
      <c r="BP125" t="s">
        <v>1181</v>
      </c>
      <c r="BR125" t="s">
        <v>257</v>
      </c>
      <c r="BS125" t="s">
        <v>1182</v>
      </c>
      <c r="EI125" t="s">
        <v>394</v>
      </c>
    </row>
    <row r="126" spans="1:139" x14ac:dyDescent="0.25">
      <c r="A126">
        <v>17492</v>
      </c>
      <c r="B126">
        <v>2022</v>
      </c>
      <c r="C126" t="s">
        <v>1189</v>
      </c>
      <c r="D126" s="12">
        <v>2021</v>
      </c>
      <c r="E126" s="12" t="str">
        <f>IFERROR(VLOOKUP(Tabelle5[[#This Row],[FishStock]],final_selection_acc_ICES_ind!$C:$D,2,FALSE),"no")</f>
        <v>no</v>
      </c>
      <c r="F126">
        <v>3137</v>
      </c>
      <c r="G126">
        <v>169220</v>
      </c>
      <c r="H126" t="s">
        <v>138</v>
      </c>
      <c r="I126">
        <v>2021</v>
      </c>
      <c r="J126" t="s">
        <v>1190</v>
      </c>
      <c r="K126" t="s">
        <v>1191</v>
      </c>
      <c r="L126" t="s">
        <v>1157</v>
      </c>
      <c r="N126" t="s">
        <v>1192</v>
      </c>
      <c r="S126" t="s">
        <v>13</v>
      </c>
      <c r="X126" t="s">
        <v>1193</v>
      </c>
      <c r="Y126" t="s">
        <v>1194</v>
      </c>
      <c r="Z126" t="s">
        <v>1195</v>
      </c>
      <c r="AA126" t="s">
        <v>144</v>
      </c>
      <c r="AB126" t="s">
        <v>1145</v>
      </c>
      <c r="AC126" t="s">
        <v>145</v>
      </c>
      <c r="AD126" s="3">
        <v>820766</v>
      </c>
      <c r="AN126" t="s">
        <v>146</v>
      </c>
      <c r="BK126" t="s">
        <v>148</v>
      </c>
      <c r="BL126" t="s">
        <v>436</v>
      </c>
      <c r="BM126" t="s">
        <v>230</v>
      </c>
      <c r="EI126" s="2">
        <v>0.95</v>
      </c>
    </row>
    <row r="127" spans="1:139" x14ac:dyDescent="0.25">
      <c r="A127">
        <v>17499</v>
      </c>
      <c r="B127">
        <v>2022</v>
      </c>
      <c r="C127" t="s">
        <v>1196</v>
      </c>
      <c r="D127" s="12">
        <v>2021</v>
      </c>
      <c r="E127" s="12" t="str">
        <f>IFERROR(VLOOKUP(Tabelle5[[#This Row],[FishStock]],final_selection_acc_ICES_ind!$C:$D,2,FALSE),"no")</f>
        <v>x</v>
      </c>
      <c r="F127">
        <v>3183</v>
      </c>
      <c r="G127">
        <v>169274</v>
      </c>
      <c r="H127" t="s">
        <v>138</v>
      </c>
      <c r="I127">
        <v>2021</v>
      </c>
      <c r="J127" t="s">
        <v>1197</v>
      </c>
      <c r="K127" t="s">
        <v>933</v>
      </c>
      <c r="L127" t="s">
        <v>275</v>
      </c>
      <c r="N127" t="s">
        <v>1198</v>
      </c>
      <c r="O127" s="3">
        <v>5603887</v>
      </c>
      <c r="P127" t="s">
        <v>1202</v>
      </c>
      <c r="Q127" t="s">
        <v>689</v>
      </c>
      <c r="R127" t="s">
        <v>143</v>
      </c>
      <c r="S127" t="s">
        <v>13</v>
      </c>
      <c r="X127" s="3">
        <v>10412751</v>
      </c>
      <c r="Y127" t="s">
        <v>1203</v>
      </c>
      <c r="Z127" t="s">
        <v>1204</v>
      </c>
      <c r="AA127" s="14" t="s">
        <v>144</v>
      </c>
      <c r="AB127" t="s">
        <v>145</v>
      </c>
      <c r="AC127" t="s">
        <v>145</v>
      </c>
      <c r="AD127">
        <v>1561</v>
      </c>
      <c r="AG127">
        <v>348</v>
      </c>
      <c r="AK127" t="s">
        <v>1205</v>
      </c>
      <c r="AL127" t="s">
        <v>1206</v>
      </c>
      <c r="AM127" t="s">
        <v>1207</v>
      </c>
      <c r="AN127" t="s">
        <v>146</v>
      </c>
      <c r="AT127" t="s">
        <v>1199</v>
      </c>
      <c r="AU127" t="s">
        <v>1200</v>
      </c>
      <c r="AV127">
        <v>11181</v>
      </c>
      <c r="AW127">
        <v>15654</v>
      </c>
      <c r="AX127" t="s">
        <v>1201</v>
      </c>
      <c r="AY127">
        <v>15654</v>
      </c>
      <c r="BB127">
        <v>1</v>
      </c>
      <c r="BK127" t="s">
        <v>148</v>
      </c>
      <c r="EI127" s="2">
        <v>0.95</v>
      </c>
    </row>
    <row r="128" spans="1:139" x14ac:dyDescent="0.25">
      <c r="A128">
        <v>17509</v>
      </c>
      <c r="B128">
        <v>2022</v>
      </c>
      <c r="C128" t="s">
        <v>1208</v>
      </c>
      <c r="D128" s="12">
        <v>2021</v>
      </c>
      <c r="E128" s="12" t="str">
        <f>IFERROR(VLOOKUP(Tabelle5[[#This Row],[FishStock]],final_selection_acc_ICES_ind!$C:$D,2,FALSE),"no")</f>
        <v>x</v>
      </c>
      <c r="F128">
        <v>2948</v>
      </c>
      <c r="G128">
        <v>169137</v>
      </c>
      <c r="H128" t="s">
        <v>138</v>
      </c>
      <c r="I128">
        <v>2021</v>
      </c>
      <c r="J128" t="s">
        <v>1209</v>
      </c>
      <c r="K128" t="s">
        <v>1210</v>
      </c>
      <c r="L128" t="s">
        <v>1211</v>
      </c>
      <c r="N128" t="s">
        <v>1212</v>
      </c>
      <c r="O128" t="s">
        <v>1214</v>
      </c>
      <c r="P128">
        <v>6801162</v>
      </c>
      <c r="Q128">
        <v>10723570</v>
      </c>
      <c r="R128" t="s">
        <v>143</v>
      </c>
      <c r="S128" t="s">
        <v>13</v>
      </c>
      <c r="X128">
        <v>3044947</v>
      </c>
      <c r="Y128">
        <v>3891546</v>
      </c>
      <c r="Z128">
        <v>4973528</v>
      </c>
      <c r="AA128" s="14" t="s">
        <v>144</v>
      </c>
      <c r="AB128" t="s">
        <v>145</v>
      </c>
      <c r="AC128" t="s">
        <v>145</v>
      </c>
      <c r="AF128" t="s">
        <v>1215</v>
      </c>
      <c r="AK128" t="s">
        <v>1216</v>
      </c>
      <c r="AL128" t="s">
        <v>1217</v>
      </c>
      <c r="AM128" t="s">
        <v>1218</v>
      </c>
      <c r="AN128" t="s">
        <v>146</v>
      </c>
      <c r="AT128" t="s">
        <v>233</v>
      </c>
      <c r="AU128" t="s">
        <v>227</v>
      </c>
      <c r="AV128">
        <v>2000000</v>
      </c>
      <c r="AW128">
        <v>2580000</v>
      </c>
      <c r="AX128" t="s">
        <v>154</v>
      </c>
      <c r="AY128" t="s">
        <v>1213</v>
      </c>
      <c r="BB128">
        <v>2</v>
      </c>
      <c r="BD128" s="1">
        <v>45142</v>
      </c>
      <c r="BK128" t="s">
        <v>148</v>
      </c>
      <c r="EI128" s="2">
        <v>0.95</v>
      </c>
    </row>
    <row r="129" spans="1:139" x14ac:dyDescent="0.25">
      <c r="A129">
        <v>17517</v>
      </c>
      <c r="B129">
        <v>2022</v>
      </c>
      <c r="C129" t="s">
        <v>1219</v>
      </c>
      <c r="D129" s="12">
        <v>2021</v>
      </c>
      <c r="E129" s="12" t="str">
        <f>IFERROR(VLOOKUP(Tabelle5[[#This Row],[FishStock]],final_selection_acc_ICES_ind!$C:$D,2,FALSE),"no")</f>
        <v>x</v>
      </c>
      <c r="F129">
        <v>3086</v>
      </c>
      <c r="G129">
        <v>169130</v>
      </c>
      <c r="H129" t="s">
        <v>138</v>
      </c>
      <c r="I129">
        <v>2021</v>
      </c>
      <c r="J129" t="s">
        <v>1220</v>
      </c>
      <c r="L129" t="s">
        <v>902</v>
      </c>
      <c r="N129" t="s">
        <v>1221</v>
      </c>
      <c r="O129" s="3">
        <v>501331649838297</v>
      </c>
      <c r="P129">
        <v>816224</v>
      </c>
      <c r="Q129" s="3">
        <v>132890396684687</v>
      </c>
      <c r="S129" t="s">
        <v>13</v>
      </c>
      <c r="X129" s="3">
        <v>436761406740994</v>
      </c>
      <c r="Y129">
        <v>693991</v>
      </c>
      <c r="Z129" s="3">
        <v>951220593259006</v>
      </c>
      <c r="AA129" s="14" t="s">
        <v>144</v>
      </c>
      <c r="AB129" t="s">
        <v>145</v>
      </c>
      <c r="AC129" t="s">
        <v>145</v>
      </c>
      <c r="AF129">
        <v>81557</v>
      </c>
      <c r="AK129" t="s">
        <v>1223</v>
      </c>
      <c r="AL129" t="s">
        <v>1224</v>
      </c>
      <c r="AM129" t="s">
        <v>1225</v>
      </c>
      <c r="AN129" t="s">
        <v>146</v>
      </c>
      <c r="AT129" t="s">
        <v>228</v>
      </c>
      <c r="AU129" t="s">
        <v>169</v>
      </c>
      <c r="AV129">
        <v>834480</v>
      </c>
      <c r="AW129">
        <v>1168272</v>
      </c>
      <c r="AX129" t="s">
        <v>1222</v>
      </c>
      <c r="AY129" s="5">
        <v>116827000000</v>
      </c>
      <c r="BB129">
        <v>0</v>
      </c>
      <c r="BD129" s="1">
        <v>45200</v>
      </c>
      <c r="BK129" t="s">
        <v>148</v>
      </c>
      <c r="EI129" s="2">
        <v>0.95</v>
      </c>
    </row>
    <row r="130" spans="1:139" x14ac:dyDescent="0.25">
      <c r="A130">
        <v>17522</v>
      </c>
      <c r="B130">
        <v>2022</v>
      </c>
      <c r="C130" t="s">
        <v>1226</v>
      </c>
      <c r="D130" s="12">
        <v>2021</v>
      </c>
      <c r="E130" s="12" t="str">
        <f>IFERROR(VLOOKUP(Tabelle5[[#This Row],[FishStock]],final_selection_acc_ICES_ind!$C:$D,2,FALSE),"no")</f>
        <v>no</v>
      </c>
      <c r="F130">
        <v>3211</v>
      </c>
      <c r="G130">
        <v>249959</v>
      </c>
      <c r="H130" t="s">
        <v>138</v>
      </c>
      <c r="I130">
        <v>2021</v>
      </c>
      <c r="J130" t="s">
        <v>1227</v>
      </c>
      <c r="K130" t="s">
        <v>1228</v>
      </c>
      <c r="L130" t="s">
        <v>1229</v>
      </c>
      <c r="N130" t="s">
        <v>1230</v>
      </c>
      <c r="S130" t="s">
        <v>13</v>
      </c>
      <c r="AA130" t="s">
        <v>144</v>
      </c>
      <c r="AB130" t="s">
        <v>145</v>
      </c>
      <c r="AC130" t="s">
        <v>145</v>
      </c>
      <c r="AD130" s="3">
        <v>178870324</v>
      </c>
      <c r="AN130" t="s">
        <v>146</v>
      </c>
      <c r="BK130" t="s">
        <v>148</v>
      </c>
      <c r="CA130" s="3">
        <v>5767992</v>
      </c>
      <c r="CB130" t="s">
        <v>1116</v>
      </c>
      <c r="CC130" t="s">
        <v>261</v>
      </c>
      <c r="CD130" s="3">
        <v>121190404</v>
      </c>
      <c r="CE130" t="s">
        <v>1115</v>
      </c>
      <c r="CF130" t="s">
        <v>261</v>
      </c>
    </row>
    <row r="131" spans="1:139" x14ac:dyDescent="0.25">
      <c r="A131">
        <v>17523</v>
      </c>
      <c r="B131">
        <v>2022</v>
      </c>
      <c r="C131" t="s">
        <v>1231</v>
      </c>
      <c r="D131" s="12">
        <v>2021</v>
      </c>
      <c r="E131" s="12" t="str">
        <f>IFERROR(VLOOKUP(Tabelle5[[#This Row],[FishStock]],final_selection_acc_ICES_ind!$C:$D,2,FALSE),"no")</f>
        <v>no</v>
      </c>
      <c r="F131">
        <v>3141</v>
      </c>
      <c r="G131">
        <v>169204</v>
      </c>
      <c r="H131" t="s">
        <v>138</v>
      </c>
      <c r="I131">
        <v>2021</v>
      </c>
      <c r="J131" t="s">
        <v>1232</v>
      </c>
      <c r="K131" t="s">
        <v>1099</v>
      </c>
      <c r="L131" t="s">
        <v>1129</v>
      </c>
      <c r="N131" t="s">
        <v>1233</v>
      </c>
      <c r="S131" t="s">
        <v>13</v>
      </c>
      <c r="X131" s="3">
        <v>5533825252</v>
      </c>
      <c r="Y131" s="3">
        <v>741698460853973</v>
      </c>
      <c r="Z131" s="3">
        <v>963484487</v>
      </c>
      <c r="AA131" t="s">
        <v>434</v>
      </c>
      <c r="AB131" t="s">
        <v>318</v>
      </c>
      <c r="AC131" t="s">
        <v>145</v>
      </c>
      <c r="AD131" s="3">
        <v>971469</v>
      </c>
      <c r="AN131" t="s">
        <v>146</v>
      </c>
      <c r="BK131" t="s">
        <v>148</v>
      </c>
      <c r="BL131" t="s">
        <v>436</v>
      </c>
      <c r="BM131" s="4">
        <v>22647</v>
      </c>
      <c r="EI131" s="2">
        <v>0.95</v>
      </c>
    </row>
    <row r="132" spans="1:139" x14ac:dyDescent="0.25">
      <c r="A132">
        <v>17524</v>
      </c>
      <c r="B132">
        <v>2022</v>
      </c>
      <c r="C132" t="s">
        <v>1234</v>
      </c>
      <c r="D132" s="12">
        <v>2021</v>
      </c>
      <c r="E132" s="12" t="str">
        <f>IFERROR(VLOOKUP(Tabelle5[[#This Row],[FishStock]],final_selection_acc_ICES_ind!$C:$D,2,FALSE),"no")</f>
        <v>no</v>
      </c>
      <c r="F132">
        <v>3051</v>
      </c>
      <c r="G132">
        <v>169153</v>
      </c>
      <c r="H132" t="s">
        <v>138</v>
      </c>
      <c r="I132">
        <v>2021</v>
      </c>
      <c r="J132" t="s">
        <v>1235</v>
      </c>
      <c r="K132" t="s">
        <v>1236</v>
      </c>
      <c r="L132" t="s">
        <v>699</v>
      </c>
      <c r="N132" t="s">
        <v>1237</v>
      </c>
      <c r="R132" t="s">
        <v>143</v>
      </c>
      <c r="S132" t="s">
        <v>13</v>
      </c>
      <c r="X132" s="3">
        <v>192839100823314</v>
      </c>
      <c r="Y132" s="3">
        <v>2699632986</v>
      </c>
      <c r="Z132" s="3">
        <v>347087499176686</v>
      </c>
      <c r="AA132" t="s">
        <v>1238</v>
      </c>
      <c r="AB132" t="s">
        <v>688</v>
      </c>
      <c r="AC132" t="s">
        <v>145</v>
      </c>
      <c r="AD132" s="3">
        <v>41536697</v>
      </c>
      <c r="AG132" s="3">
        <v>172586813444851</v>
      </c>
      <c r="AL132" s="3">
        <v>89250401430589</v>
      </c>
      <c r="AN132" t="s">
        <v>588</v>
      </c>
      <c r="AO132" t="s">
        <v>174</v>
      </c>
      <c r="AX132" s="1">
        <v>44994</v>
      </c>
      <c r="AY132">
        <v>430</v>
      </c>
      <c r="BK132" t="s">
        <v>148</v>
      </c>
      <c r="EI132" s="2">
        <v>0.95</v>
      </c>
    </row>
    <row r="133" spans="1:139" x14ac:dyDescent="0.25">
      <c r="A133">
        <v>17534</v>
      </c>
      <c r="B133">
        <v>2022</v>
      </c>
      <c r="C133" t="s">
        <v>1239</v>
      </c>
      <c r="D133" s="12">
        <v>2021</v>
      </c>
      <c r="E133" s="12" t="str">
        <f>IFERROR(VLOOKUP(Tabelle5[[#This Row],[FishStock]],final_selection_acc_ICES_ind!$C:$D,2,FALSE),"no")</f>
        <v>no</v>
      </c>
      <c r="F133">
        <v>2977</v>
      </c>
      <c r="G133">
        <v>169226</v>
      </c>
      <c r="H133" t="s">
        <v>138</v>
      </c>
      <c r="I133">
        <v>2021</v>
      </c>
      <c r="J133" t="s">
        <v>1240</v>
      </c>
      <c r="K133" t="s">
        <v>698</v>
      </c>
      <c r="L133" t="s">
        <v>1168</v>
      </c>
      <c r="N133" t="s">
        <v>1241</v>
      </c>
      <c r="S133" t="s">
        <v>13</v>
      </c>
      <c r="AA133" t="s">
        <v>434</v>
      </c>
      <c r="AC133" t="s">
        <v>145</v>
      </c>
      <c r="AD133" s="1">
        <v>45129</v>
      </c>
      <c r="AF133" s="1">
        <v>45129</v>
      </c>
      <c r="AN133" t="s">
        <v>146</v>
      </c>
      <c r="BK133" t="s">
        <v>148</v>
      </c>
      <c r="BL133" t="s">
        <v>436</v>
      </c>
      <c r="BM133" t="s">
        <v>211</v>
      </c>
    </row>
    <row r="134" spans="1:139" x14ac:dyDescent="0.25">
      <c r="A134">
        <v>17535</v>
      </c>
      <c r="B134">
        <v>2022</v>
      </c>
      <c r="C134" t="s">
        <v>1242</v>
      </c>
      <c r="D134" s="12">
        <v>2021</v>
      </c>
      <c r="E134" s="12" t="str">
        <f>IFERROR(VLOOKUP(Tabelle5[[#This Row],[FishStock]],final_selection_acc_ICES_ind!$C:$D,2,FALSE),"no")</f>
        <v>no</v>
      </c>
      <c r="F134">
        <v>2976</v>
      </c>
      <c r="G134">
        <v>169222</v>
      </c>
      <c r="H134" t="s">
        <v>138</v>
      </c>
      <c r="I134">
        <v>2021</v>
      </c>
      <c r="J134" t="s">
        <v>1243</v>
      </c>
      <c r="K134" t="s">
        <v>698</v>
      </c>
      <c r="L134" t="s">
        <v>1157</v>
      </c>
      <c r="N134" t="s">
        <v>1244</v>
      </c>
      <c r="S134" t="s">
        <v>13</v>
      </c>
      <c r="X134" s="3">
        <v>618749951753612</v>
      </c>
      <c r="Y134" s="3">
        <v>649417637040959</v>
      </c>
      <c r="Z134" s="3">
        <v>680085322328306</v>
      </c>
      <c r="AA134" t="s">
        <v>434</v>
      </c>
      <c r="AB134" t="s">
        <v>880</v>
      </c>
      <c r="AC134" t="s">
        <v>145</v>
      </c>
      <c r="AD134" s="3">
        <v>11291208810713</v>
      </c>
      <c r="AN134" t="s">
        <v>146</v>
      </c>
      <c r="BK134" t="s">
        <v>148</v>
      </c>
      <c r="BL134" t="s">
        <v>436</v>
      </c>
      <c r="BM134" s="4">
        <v>34820</v>
      </c>
      <c r="EI134" t="s">
        <v>874</v>
      </c>
    </row>
    <row r="135" spans="1:139" x14ac:dyDescent="0.25">
      <c r="A135">
        <v>17538</v>
      </c>
      <c r="B135">
        <v>2022</v>
      </c>
      <c r="C135" t="s">
        <v>1245</v>
      </c>
      <c r="D135" s="12">
        <v>2021</v>
      </c>
      <c r="E135" s="12" t="str">
        <f>IFERROR(VLOOKUP(Tabelle5[[#This Row],[FishStock]],final_selection_acc_ICES_ind!$C:$D,2,FALSE),"no")</f>
        <v>no</v>
      </c>
      <c r="F135">
        <v>3003</v>
      </c>
      <c r="G135">
        <v>169228</v>
      </c>
      <c r="H135" t="s">
        <v>138</v>
      </c>
      <c r="I135">
        <v>2021</v>
      </c>
      <c r="J135" t="s">
        <v>1246</v>
      </c>
      <c r="K135" t="s">
        <v>1247</v>
      </c>
      <c r="L135" t="s">
        <v>1122</v>
      </c>
      <c r="N135" t="s">
        <v>1248</v>
      </c>
      <c r="S135" t="s">
        <v>13</v>
      </c>
      <c r="AA135" t="s">
        <v>144</v>
      </c>
      <c r="AB135" t="s">
        <v>145</v>
      </c>
      <c r="AC135" t="s">
        <v>145</v>
      </c>
      <c r="AN135" t="s">
        <v>146</v>
      </c>
      <c r="BK135" t="s">
        <v>148</v>
      </c>
    </row>
    <row r="136" spans="1:139" x14ac:dyDescent="0.25">
      <c r="A136">
        <v>17544</v>
      </c>
      <c r="B136">
        <v>2022</v>
      </c>
      <c r="C136" t="s">
        <v>1249</v>
      </c>
      <c r="D136" s="12">
        <v>2021</v>
      </c>
      <c r="E136" s="12" t="str">
        <f>IFERROR(VLOOKUP(Tabelle5[[#This Row],[FishStock]],final_selection_acc_ICES_ind!$C:$D,2,FALSE),"no")</f>
        <v>no</v>
      </c>
      <c r="F136">
        <v>3143</v>
      </c>
      <c r="G136">
        <v>169154</v>
      </c>
      <c r="H136" t="s">
        <v>138</v>
      </c>
      <c r="I136">
        <v>2021</v>
      </c>
      <c r="J136" t="s">
        <v>1250</v>
      </c>
      <c r="K136" t="s">
        <v>1251</v>
      </c>
      <c r="L136" t="s">
        <v>699</v>
      </c>
      <c r="N136" t="s">
        <v>1252</v>
      </c>
      <c r="R136" t="s">
        <v>143</v>
      </c>
      <c r="S136" t="s">
        <v>13</v>
      </c>
      <c r="X136" s="3">
        <v>110963252788366</v>
      </c>
      <c r="Y136" s="3">
        <v>120157554373118</v>
      </c>
      <c r="Z136" s="3">
        <v>12935185595787</v>
      </c>
      <c r="AA136" t="s">
        <v>1238</v>
      </c>
      <c r="AB136" t="s">
        <v>688</v>
      </c>
      <c r="AC136" t="s">
        <v>145</v>
      </c>
      <c r="AD136" s="3">
        <v>73550112</v>
      </c>
      <c r="AG136" s="3">
        <v>492437810417855</v>
      </c>
      <c r="AL136" s="3">
        <v>203458935341568</v>
      </c>
      <c r="AN136" t="s">
        <v>588</v>
      </c>
      <c r="AO136" t="s">
        <v>174</v>
      </c>
      <c r="AX136">
        <v>6</v>
      </c>
      <c r="AY136">
        <v>450</v>
      </c>
      <c r="BK136" t="s">
        <v>148</v>
      </c>
      <c r="EI136" s="2">
        <v>0.95</v>
      </c>
    </row>
    <row r="137" spans="1:139" x14ac:dyDescent="0.25">
      <c r="A137">
        <v>17546</v>
      </c>
      <c r="B137">
        <v>2022</v>
      </c>
      <c r="C137" t="s">
        <v>1253</v>
      </c>
      <c r="D137" s="12">
        <v>2021</v>
      </c>
      <c r="E137" s="12" t="str">
        <f>IFERROR(VLOOKUP(Tabelle5[[#This Row],[FishStock]],final_selection_acc_ICES_ind!$C:$D,2,FALSE),"no")</f>
        <v>no</v>
      </c>
      <c r="F137">
        <v>3049</v>
      </c>
      <c r="G137">
        <v>169155</v>
      </c>
      <c r="H137" t="s">
        <v>138</v>
      </c>
      <c r="I137">
        <v>2021</v>
      </c>
      <c r="J137" t="s">
        <v>1254</v>
      </c>
      <c r="K137" t="s">
        <v>616</v>
      </c>
      <c r="L137" t="s">
        <v>699</v>
      </c>
      <c r="N137" t="s">
        <v>1255</v>
      </c>
      <c r="R137" t="s">
        <v>143</v>
      </c>
      <c r="S137" t="s">
        <v>13</v>
      </c>
      <c r="X137" s="3">
        <v>569334458561928</v>
      </c>
      <c r="Y137" s="3">
        <v>656050499813048</v>
      </c>
      <c r="Z137" s="3">
        <v>742766541064168</v>
      </c>
      <c r="AA137" t="s">
        <v>1238</v>
      </c>
      <c r="AB137" t="s">
        <v>688</v>
      </c>
      <c r="AC137" t="s">
        <v>145</v>
      </c>
      <c r="AD137" s="3">
        <v>16163053</v>
      </c>
      <c r="AG137" s="3">
        <v>149283874226556</v>
      </c>
      <c r="AL137" s="3">
        <v>106600951095065</v>
      </c>
      <c r="AN137" t="s">
        <v>588</v>
      </c>
      <c r="AO137" t="s">
        <v>174</v>
      </c>
      <c r="AX137" s="1">
        <v>45150</v>
      </c>
      <c r="AY137">
        <v>990</v>
      </c>
      <c r="BK137" t="s">
        <v>148</v>
      </c>
      <c r="EI137" s="2">
        <v>0.95</v>
      </c>
    </row>
    <row r="138" spans="1:139" x14ac:dyDescent="0.25">
      <c r="A138">
        <v>17547</v>
      </c>
      <c r="B138">
        <v>2022</v>
      </c>
      <c r="C138" t="s">
        <v>1256</v>
      </c>
      <c r="D138" s="12">
        <v>2021</v>
      </c>
      <c r="E138" s="12" t="str">
        <f>IFERROR(VLOOKUP(Tabelle5[[#This Row],[FishStock]],final_selection_acc_ICES_ind!$C:$D,2,FALSE),"no")</f>
        <v>no</v>
      </c>
      <c r="F138">
        <v>2979</v>
      </c>
      <c r="G138">
        <v>169207</v>
      </c>
      <c r="H138" t="s">
        <v>138</v>
      </c>
      <c r="I138">
        <v>2021</v>
      </c>
      <c r="J138" t="s">
        <v>1257</v>
      </c>
      <c r="K138" t="s">
        <v>698</v>
      </c>
      <c r="L138" t="s">
        <v>1129</v>
      </c>
      <c r="N138" t="s">
        <v>1258</v>
      </c>
      <c r="S138" t="s">
        <v>13</v>
      </c>
      <c r="Y138" s="3">
        <v>131373998767714</v>
      </c>
      <c r="AA138" t="s">
        <v>334</v>
      </c>
      <c r="AB138" t="s">
        <v>145</v>
      </c>
      <c r="AC138" t="s">
        <v>145</v>
      </c>
      <c r="AD138" s="3">
        <v>941573027</v>
      </c>
      <c r="BK138" t="s">
        <v>148</v>
      </c>
      <c r="BL138" t="s">
        <v>436</v>
      </c>
      <c r="BM138" t="s">
        <v>180</v>
      </c>
    </row>
    <row r="139" spans="1:139" x14ac:dyDescent="0.25">
      <c r="A139">
        <v>17548</v>
      </c>
      <c r="B139">
        <v>2022</v>
      </c>
      <c r="C139" t="s">
        <v>1259</v>
      </c>
      <c r="D139" s="12">
        <v>2021</v>
      </c>
      <c r="E139" s="12" t="str">
        <f>IFERROR(VLOOKUP(Tabelle5[[#This Row],[FishStock]],final_selection_acc_ICES_ind!$C:$D,2,FALSE),"no")</f>
        <v>no</v>
      </c>
      <c r="F139">
        <v>2972</v>
      </c>
      <c r="G139">
        <v>169151</v>
      </c>
      <c r="H139" t="s">
        <v>138</v>
      </c>
      <c r="I139">
        <v>2021</v>
      </c>
      <c r="J139" t="s">
        <v>1260</v>
      </c>
      <c r="K139" t="s">
        <v>1261</v>
      </c>
      <c r="L139" t="s">
        <v>699</v>
      </c>
      <c r="N139" t="s">
        <v>1262</v>
      </c>
      <c r="S139" t="s">
        <v>13</v>
      </c>
      <c r="X139" s="3">
        <v>926640619466532</v>
      </c>
      <c r="Y139" s="3">
        <v>10184822055429</v>
      </c>
      <c r="Z139" s="3">
        <v>111032379161926</v>
      </c>
      <c r="AA139" t="s">
        <v>823</v>
      </c>
      <c r="AB139" t="s">
        <v>688</v>
      </c>
      <c r="AC139" t="s">
        <v>145</v>
      </c>
      <c r="AD139" s="3">
        <v>2475559</v>
      </c>
      <c r="AL139" s="3">
        <v>5676873921</v>
      </c>
      <c r="AN139" t="s">
        <v>588</v>
      </c>
      <c r="AO139" t="s">
        <v>1263</v>
      </c>
      <c r="AX139" s="1">
        <v>44963</v>
      </c>
      <c r="BK139" t="s">
        <v>148</v>
      </c>
      <c r="EI139" s="2">
        <v>0.95</v>
      </c>
    </row>
    <row r="140" spans="1:139" x14ac:dyDescent="0.25">
      <c r="A140">
        <v>17551</v>
      </c>
      <c r="B140">
        <v>2022</v>
      </c>
      <c r="C140" t="s">
        <v>1264</v>
      </c>
      <c r="D140" s="12">
        <v>2021</v>
      </c>
      <c r="E140" s="12" t="str">
        <f>IFERROR(VLOOKUP(Tabelle5[[#This Row],[FishStock]],final_selection_acc_ICES_ind!$C:$D,2,FALSE),"no")</f>
        <v>no</v>
      </c>
      <c r="F140">
        <v>3105</v>
      </c>
      <c r="G140">
        <v>169165</v>
      </c>
      <c r="H140" t="s">
        <v>138</v>
      </c>
      <c r="I140">
        <v>2021</v>
      </c>
      <c r="J140" t="s">
        <v>1265</v>
      </c>
      <c r="K140" t="s">
        <v>466</v>
      </c>
      <c r="L140" t="s">
        <v>699</v>
      </c>
      <c r="N140" t="s">
        <v>1266</v>
      </c>
      <c r="S140" t="s">
        <v>13</v>
      </c>
      <c r="X140" s="3">
        <v>314435332577944</v>
      </c>
      <c r="Y140" s="3">
        <v>320571029729535</v>
      </c>
      <c r="Z140" s="3">
        <v>326706726881126</v>
      </c>
      <c r="AA140" t="s">
        <v>1238</v>
      </c>
      <c r="AB140" t="s">
        <v>143</v>
      </c>
      <c r="AC140" t="s">
        <v>145</v>
      </c>
      <c r="AD140" s="3">
        <v>6514079119</v>
      </c>
      <c r="AF140" s="3">
        <v>7572874119</v>
      </c>
      <c r="AG140" s="3">
        <v>1058795</v>
      </c>
      <c r="AK140" s="3">
        <v>459548680008808</v>
      </c>
      <c r="AL140" s="3">
        <v>508622479509657</v>
      </c>
      <c r="AM140" s="3">
        <v>557696279010506</v>
      </c>
      <c r="AN140" t="s">
        <v>146</v>
      </c>
      <c r="AO140" t="s">
        <v>1263</v>
      </c>
      <c r="AX140" s="1">
        <v>45176</v>
      </c>
      <c r="BK140" t="s">
        <v>148</v>
      </c>
      <c r="CA140" s="3">
        <v>314435332577944</v>
      </c>
      <c r="CC140" t="s">
        <v>864</v>
      </c>
      <c r="CD140" s="3">
        <v>320571029729535</v>
      </c>
      <c r="CF140" t="s">
        <v>864</v>
      </c>
      <c r="CG140" s="3">
        <v>326706726881126</v>
      </c>
      <c r="CI140" t="s">
        <v>864</v>
      </c>
      <c r="CJ140" s="3">
        <v>459548680008808</v>
      </c>
      <c r="CL140" t="s">
        <v>1263</v>
      </c>
      <c r="CM140" s="3">
        <v>508622479509657</v>
      </c>
      <c r="CO140" t="s">
        <v>1263</v>
      </c>
      <c r="CP140" s="3">
        <v>557696279010506</v>
      </c>
      <c r="CR140" t="s">
        <v>1263</v>
      </c>
      <c r="EI140" s="2">
        <v>0.95</v>
      </c>
    </row>
    <row r="141" spans="1:139" x14ac:dyDescent="0.25">
      <c r="A141">
        <v>17552</v>
      </c>
      <c r="B141">
        <v>2022</v>
      </c>
      <c r="C141" t="s">
        <v>1267</v>
      </c>
      <c r="D141" s="12">
        <v>2021</v>
      </c>
      <c r="E141" s="12" t="str">
        <f>IFERROR(VLOOKUP(Tabelle5[[#This Row],[FishStock]],final_selection_acc_ICES_ind!$C:$D,2,FALSE),"no")</f>
        <v>no</v>
      </c>
      <c r="F141">
        <v>2980</v>
      </c>
      <c r="G141">
        <v>169230</v>
      </c>
      <c r="H141" t="s">
        <v>138</v>
      </c>
      <c r="I141">
        <v>2021</v>
      </c>
      <c r="J141" t="s">
        <v>1268</v>
      </c>
      <c r="K141" t="s">
        <v>707</v>
      </c>
      <c r="L141" t="s">
        <v>1122</v>
      </c>
      <c r="N141" t="s">
        <v>1269</v>
      </c>
      <c r="S141" t="s">
        <v>13</v>
      </c>
      <c r="AA141" t="s">
        <v>144</v>
      </c>
      <c r="AB141" t="s">
        <v>145</v>
      </c>
      <c r="AC141" t="s">
        <v>145</v>
      </c>
      <c r="AD141" s="3">
        <v>8207</v>
      </c>
      <c r="AN141" t="s">
        <v>146</v>
      </c>
      <c r="BK141" t="s">
        <v>148</v>
      </c>
    </row>
    <row r="142" spans="1:139" x14ac:dyDescent="0.25">
      <c r="A142">
        <v>17553</v>
      </c>
      <c r="B142">
        <v>2022</v>
      </c>
      <c r="C142" t="s">
        <v>1270</v>
      </c>
      <c r="D142" s="12">
        <v>2021</v>
      </c>
      <c r="E142" s="12" t="str">
        <f>IFERROR(VLOOKUP(Tabelle5[[#This Row],[FishStock]],final_selection_acc_ICES_ind!$C:$D,2,FALSE),"no")</f>
        <v>no</v>
      </c>
      <c r="F142">
        <v>2974</v>
      </c>
      <c r="G142">
        <v>169231</v>
      </c>
      <c r="H142" t="s">
        <v>138</v>
      </c>
      <c r="I142">
        <v>2021</v>
      </c>
      <c r="J142" t="s">
        <v>1271</v>
      </c>
      <c r="K142" t="s">
        <v>698</v>
      </c>
      <c r="L142" t="s">
        <v>1122</v>
      </c>
      <c r="N142" t="s">
        <v>1272</v>
      </c>
      <c r="S142" t="s">
        <v>13</v>
      </c>
      <c r="AA142" t="s">
        <v>144</v>
      </c>
      <c r="AB142" t="s">
        <v>145</v>
      </c>
      <c r="AC142" t="s">
        <v>145</v>
      </c>
      <c r="AD142" s="3">
        <v>350039</v>
      </c>
      <c r="AN142" t="s">
        <v>146</v>
      </c>
      <c r="BK142" t="s">
        <v>148</v>
      </c>
    </row>
    <row r="143" spans="1:139" x14ac:dyDescent="0.25">
      <c r="A143">
        <v>17558</v>
      </c>
      <c r="B143">
        <v>2022</v>
      </c>
      <c r="C143" t="s">
        <v>1273</v>
      </c>
      <c r="D143" s="12">
        <v>2021</v>
      </c>
      <c r="E143" s="12" t="str">
        <f>IFERROR(VLOOKUP(Tabelle5[[#This Row],[FishStock]],final_selection_acc_ICES_ind!$C:$D,2,FALSE),"no")</f>
        <v>no</v>
      </c>
      <c r="F143">
        <v>3092</v>
      </c>
      <c r="G143">
        <v>169148</v>
      </c>
      <c r="H143" t="s">
        <v>138</v>
      </c>
      <c r="I143">
        <v>2021</v>
      </c>
      <c r="J143" t="s">
        <v>1274</v>
      </c>
      <c r="K143" t="s">
        <v>801</v>
      </c>
      <c r="L143" t="s">
        <v>699</v>
      </c>
      <c r="N143" t="s">
        <v>1275</v>
      </c>
      <c r="S143" t="s">
        <v>13</v>
      </c>
      <c r="X143">
        <v>1203</v>
      </c>
      <c r="Y143">
        <v>1414</v>
      </c>
      <c r="Z143">
        <v>1625</v>
      </c>
      <c r="AA143" t="s">
        <v>1238</v>
      </c>
      <c r="AB143" t="s">
        <v>688</v>
      </c>
      <c r="AC143" t="s">
        <v>145</v>
      </c>
      <c r="AD143">
        <v>4995</v>
      </c>
      <c r="AF143">
        <v>5287</v>
      </c>
      <c r="AG143">
        <v>292</v>
      </c>
      <c r="AL143" s="1">
        <v>45097</v>
      </c>
      <c r="AN143" t="s">
        <v>588</v>
      </c>
      <c r="AO143" t="s">
        <v>1263</v>
      </c>
      <c r="AX143" s="1">
        <v>44941</v>
      </c>
      <c r="AY143">
        <v>580</v>
      </c>
      <c r="BK143" t="s">
        <v>148</v>
      </c>
      <c r="EI143" t="s">
        <v>394</v>
      </c>
    </row>
    <row r="144" spans="1:139" x14ac:dyDescent="0.25">
      <c r="A144">
        <v>17559</v>
      </c>
      <c r="B144">
        <v>2022</v>
      </c>
      <c r="C144" t="s">
        <v>1276</v>
      </c>
      <c r="D144" s="12">
        <v>2021</v>
      </c>
      <c r="E144" s="12" t="str">
        <f>IFERROR(VLOOKUP(Tabelle5[[#This Row],[FishStock]],final_selection_acc_ICES_ind!$C:$D,2,FALSE),"no")</f>
        <v>no</v>
      </c>
      <c r="F144">
        <v>2963</v>
      </c>
      <c r="G144">
        <v>169168</v>
      </c>
      <c r="H144" t="s">
        <v>138</v>
      </c>
      <c r="I144">
        <v>2021</v>
      </c>
      <c r="J144" t="s">
        <v>1277</v>
      </c>
      <c r="K144" t="s">
        <v>1278</v>
      </c>
      <c r="L144" t="s">
        <v>699</v>
      </c>
      <c r="N144" t="s">
        <v>1279</v>
      </c>
      <c r="S144" t="s">
        <v>13</v>
      </c>
      <c r="X144" s="3">
        <v>5639</v>
      </c>
      <c r="Y144" s="3">
        <v>6336</v>
      </c>
      <c r="Z144" s="3">
        <v>7033</v>
      </c>
      <c r="AA144" t="s">
        <v>1238</v>
      </c>
      <c r="AB144" t="s">
        <v>1280</v>
      </c>
      <c r="AC144" t="s">
        <v>145</v>
      </c>
      <c r="AD144">
        <v>9559</v>
      </c>
      <c r="AG144">
        <v>66</v>
      </c>
      <c r="AK144" s="1">
        <v>44961</v>
      </c>
      <c r="AL144" s="3">
        <v>467688491390603</v>
      </c>
      <c r="AM144" s="1">
        <v>44962</v>
      </c>
      <c r="AN144" t="s">
        <v>588</v>
      </c>
      <c r="AO144" t="s">
        <v>1263</v>
      </c>
      <c r="AX144" s="1">
        <v>45053</v>
      </c>
      <c r="AY144" s="3">
        <v>2767</v>
      </c>
      <c r="BK144" t="s">
        <v>148</v>
      </c>
      <c r="EI144" t="s">
        <v>394</v>
      </c>
    </row>
    <row r="145" spans="1:139" x14ac:dyDescent="0.25">
      <c r="A145">
        <v>17560</v>
      </c>
      <c r="B145">
        <v>2022</v>
      </c>
      <c r="C145" t="s">
        <v>1281</v>
      </c>
      <c r="D145" s="12">
        <v>2021</v>
      </c>
      <c r="E145" s="12" t="str">
        <f>IFERROR(VLOOKUP(Tabelle5[[#This Row],[FishStock]],final_selection_acc_ICES_ind!$C:$D,2,FALSE),"no")</f>
        <v>no</v>
      </c>
      <c r="F145">
        <v>2965</v>
      </c>
      <c r="G145">
        <v>169170</v>
      </c>
      <c r="H145" t="s">
        <v>138</v>
      </c>
      <c r="I145">
        <v>2021</v>
      </c>
      <c r="J145" t="s">
        <v>1282</v>
      </c>
      <c r="K145" t="s">
        <v>1278</v>
      </c>
      <c r="L145" t="s">
        <v>699</v>
      </c>
      <c r="N145" t="s">
        <v>1283</v>
      </c>
      <c r="S145" t="s">
        <v>13</v>
      </c>
      <c r="X145">
        <v>505</v>
      </c>
      <c r="Y145">
        <v>658</v>
      </c>
      <c r="Z145">
        <v>811</v>
      </c>
      <c r="AA145" t="s">
        <v>1238</v>
      </c>
      <c r="AB145" t="s">
        <v>688</v>
      </c>
      <c r="AC145" t="s">
        <v>145</v>
      </c>
      <c r="AD145">
        <v>1221</v>
      </c>
      <c r="AG145">
        <v>7</v>
      </c>
      <c r="AK145" s="1">
        <v>44962</v>
      </c>
      <c r="AL145" s="3">
        <v>638154083268679</v>
      </c>
      <c r="AM145" s="1">
        <v>44993</v>
      </c>
      <c r="AN145" t="s">
        <v>588</v>
      </c>
      <c r="AO145" t="s">
        <v>1263</v>
      </c>
      <c r="AX145" s="1">
        <v>45149</v>
      </c>
      <c r="AY145">
        <v>262</v>
      </c>
      <c r="BK145" t="s">
        <v>148</v>
      </c>
      <c r="EI145" t="s">
        <v>394</v>
      </c>
    </row>
    <row r="146" spans="1:139" x14ac:dyDescent="0.25">
      <c r="A146">
        <v>17562</v>
      </c>
      <c r="B146">
        <v>2022</v>
      </c>
      <c r="C146" t="s">
        <v>1284</v>
      </c>
      <c r="D146" s="12">
        <v>2021</v>
      </c>
      <c r="E146" s="12" t="str">
        <f>IFERROR(VLOOKUP(Tabelle5[[#This Row],[FishStock]],final_selection_acc_ICES_ind!$C:$D,2,FALSE),"no")</f>
        <v>no</v>
      </c>
      <c r="F146">
        <v>2962</v>
      </c>
      <c r="G146">
        <v>169145</v>
      </c>
      <c r="H146" t="s">
        <v>138</v>
      </c>
      <c r="I146">
        <v>2021</v>
      </c>
      <c r="J146" t="s">
        <v>1285</v>
      </c>
      <c r="K146" t="s">
        <v>1278</v>
      </c>
      <c r="L146" t="s">
        <v>699</v>
      </c>
      <c r="N146" t="s">
        <v>1286</v>
      </c>
      <c r="S146" t="s">
        <v>13</v>
      </c>
      <c r="AA146" t="s">
        <v>1238</v>
      </c>
      <c r="AB146" t="s">
        <v>688</v>
      </c>
      <c r="AC146" t="s">
        <v>145</v>
      </c>
      <c r="AD146">
        <v>14</v>
      </c>
      <c r="AN146" t="s">
        <v>146</v>
      </c>
      <c r="BK146" t="s">
        <v>148</v>
      </c>
      <c r="EI146" t="s">
        <v>394</v>
      </c>
    </row>
    <row r="147" spans="1:139" x14ac:dyDescent="0.25">
      <c r="A147">
        <v>17563</v>
      </c>
      <c r="B147">
        <v>2022</v>
      </c>
      <c r="C147" t="s">
        <v>1287</v>
      </c>
      <c r="D147" s="12">
        <v>2021</v>
      </c>
      <c r="E147" s="12" t="str">
        <f>IFERROR(VLOOKUP(Tabelle5[[#This Row],[FishStock]],final_selection_acc_ICES_ind!$C:$D,2,FALSE),"no")</f>
        <v>no</v>
      </c>
      <c r="F147">
        <v>2966</v>
      </c>
      <c r="G147">
        <v>169164</v>
      </c>
      <c r="H147" t="s">
        <v>138</v>
      </c>
      <c r="I147">
        <v>2021</v>
      </c>
      <c r="J147" t="s">
        <v>1288</v>
      </c>
      <c r="K147" t="s">
        <v>1289</v>
      </c>
      <c r="L147" t="s">
        <v>699</v>
      </c>
      <c r="N147" t="s">
        <v>1290</v>
      </c>
      <c r="S147" t="s">
        <v>13</v>
      </c>
      <c r="X147" t="s">
        <v>1292</v>
      </c>
      <c r="Y147" t="s">
        <v>1291</v>
      </c>
      <c r="Z147" t="s">
        <v>1293</v>
      </c>
      <c r="AA147" t="s">
        <v>1238</v>
      </c>
      <c r="AB147" t="s">
        <v>688</v>
      </c>
      <c r="AC147" t="s">
        <v>145</v>
      </c>
      <c r="AD147">
        <v>875</v>
      </c>
      <c r="AN147" t="s">
        <v>146</v>
      </c>
      <c r="BK147" t="s">
        <v>148</v>
      </c>
      <c r="EI147" t="s">
        <v>394</v>
      </c>
    </row>
    <row r="148" spans="1:139" x14ac:dyDescent="0.25">
      <c r="A148">
        <v>17565</v>
      </c>
      <c r="B148">
        <v>2022</v>
      </c>
      <c r="C148" t="s">
        <v>1294</v>
      </c>
      <c r="D148" s="12">
        <v>2021</v>
      </c>
      <c r="E148" s="12" t="str">
        <f>IFERROR(VLOOKUP(Tabelle5[[#This Row],[FishStock]],final_selection_acc_ICES_ind!$C:$D,2,FALSE),"no")</f>
        <v>no</v>
      </c>
      <c r="F148">
        <v>3050</v>
      </c>
      <c r="G148">
        <v>169152</v>
      </c>
      <c r="H148" t="s">
        <v>138</v>
      </c>
      <c r="I148">
        <v>2021</v>
      </c>
      <c r="J148" t="s">
        <v>1295</v>
      </c>
      <c r="K148" t="s">
        <v>1296</v>
      </c>
      <c r="L148" t="s">
        <v>699</v>
      </c>
      <c r="N148" t="s">
        <v>1297</v>
      </c>
      <c r="S148" t="s">
        <v>13</v>
      </c>
      <c r="X148" s="3">
        <v>300759274771839</v>
      </c>
      <c r="Y148" s="3">
        <v>331285801867935</v>
      </c>
      <c r="Z148" s="3">
        <v>361812328964031</v>
      </c>
      <c r="AA148" t="s">
        <v>1238</v>
      </c>
      <c r="AB148" t="s">
        <v>688</v>
      </c>
      <c r="AC148" t="s">
        <v>145</v>
      </c>
      <c r="AD148" s="3">
        <v>49776015</v>
      </c>
      <c r="AG148" s="3">
        <v>879999321435679</v>
      </c>
      <c r="AL148" s="3">
        <v>846301614756762</v>
      </c>
      <c r="AN148" t="s">
        <v>588</v>
      </c>
      <c r="AO148" t="s">
        <v>1263</v>
      </c>
      <c r="AX148" s="1">
        <v>45054</v>
      </c>
      <c r="AY148">
        <v>540</v>
      </c>
      <c r="BK148" t="s">
        <v>148</v>
      </c>
      <c r="EI148" s="2">
        <v>0.95</v>
      </c>
    </row>
    <row r="149" spans="1:139" x14ac:dyDescent="0.25">
      <c r="A149">
        <v>17580</v>
      </c>
      <c r="B149">
        <v>2022</v>
      </c>
      <c r="C149" t="s">
        <v>1298</v>
      </c>
      <c r="D149" s="12">
        <v>2021</v>
      </c>
      <c r="E149" s="12" t="str">
        <f>IFERROR(VLOOKUP(Tabelle5[[#This Row],[FishStock]],final_selection_acc_ICES_ind!$C:$D,2,FALSE),"no")</f>
        <v>no</v>
      </c>
      <c r="F149">
        <v>2964</v>
      </c>
      <c r="G149">
        <v>169169</v>
      </c>
      <c r="H149" t="s">
        <v>138</v>
      </c>
      <c r="I149">
        <v>2021</v>
      </c>
      <c r="J149" t="s">
        <v>1299</v>
      </c>
      <c r="K149" t="s">
        <v>1289</v>
      </c>
      <c r="L149" t="s">
        <v>699</v>
      </c>
      <c r="N149" t="s">
        <v>1300</v>
      </c>
      <c r="S149" t="s">
        <v>13</v>
      </c>
      <c r="X149">
        <v>730</v>
      </c>
      <c r="Y149">
        <v>837</v>
      </c>
      <c r="Z149">
        <v>944</v>
      </c>
      <c r="AA149" t="s">
        <v>1238</v>
      </c>
      <c r="AB149" t="s">
        <v>688</v>
      </c>
      <c r="AC149" t="s">
        <v>145</v>
      </c>
      <c r="AD149">
        <v>1820</v>
      </c>
      <c r="AG149">
        <v>128</v>
      </c>
      <c r="AK149" s="1">
        <v>45055</v>
      </c>
      <c r="AL149" s="3">
        <v>108082382307576</v>
      </c>
      <c r="AM149" s="1">
        <v>44997</v>
      </c>
      <c r="AN149" t="s">
        <v>588</v>
      </c>
      <c r="AO149" t="s">
        <v>1263</v>
      </c>
      <c r="AX149" s="1">
        <v>45001</v>
      </c>
      <c r="AY149">
        <v>292</v>
      </c>
      <c r="BK149" t="s">
        <v>148</v>
      </c>
      <c r="EI149" t="s">
        <v>394</v>
      </c>
    </row>
    <row r="150" spans="1:139" x14ac:dyDescent="0.25">
      <c r="A150">
        <v>17581</v>
      </c>
      <c r="B150">
        <v>2022</v>
      </c>
      <c r="C150" t="s">
        <v>1301</v>
      </c>
      <c r="D150" s="12">
        <v>2021</v>
      </c>
      <c r="E150" s="12" t="str">
        <f>IFERROR(VLOOKUP(Tabelle5[[#This Row],[FishStock]],final_selection_acc_ICES_ind!$C:$D,2,FALSE),"no")</f>
        <v>no</v>
      </c>
      <c r="F150">
        <v>2984</v>
      </c>
      <c r="G150">
        <v>169171</v>
      </c>
      <c r="H150" t="s">
        <v>138</v>
      </c>
      <c r="I150">
        <v>2021</v>
      </c>
      <c r="J150" t="s">
        <v>1302</v>
      </c>
      <c r="K150" s="1">
        <v>45043</v>
      </c>
      <c r="L150" t="s">
        <v>699</v>
      </c>
      <c r="N150" t="s">
        <v>1303</v>
      </c>
      <c r="S150" t="s">
        <v>13</v>
      </c>
      <c r="AA150" t="s">
        <v>144</v>
      </c>
      <c r="AB150" t="s">
        <v>145</v>
      </c>
      <c r="AC150" t="s">
        <v>145</v>
      </c>
      <c r="AD150" t="s">
        <v>1304</v>
      </c>
      <c r="AF150" t="s">
        <v>1305</v>
      </c>
      <c r="AG150" t="s">
        <v>1306</v>
      </c>
      <c r="AN150" t="s">
        <v>146</v>
      </c>
      <c r="BK150" t="s">
        <v>148</v>
      </c>
    </row>
    <row r="151" spans="1:139" x14ac:dyDescent="0.25">
      <c r="A151">
        <v>17582</v>
      </c>
      <c r="B151">
        <v>2022</v>
      </c>
      <c r="C151" t="s">
        <v>1307</v>
      </c>
      <c r="D151" s="12">
        <v>2021</v>
      </c>
      <c r="E151" s="12" t="str">
        <f>IFERROR(VLOOKUP(Tabelle5[[#This Row],[FishStock]],final_selection_acc_ICES_ind!$C:$D,2,FALSE),"no")</f>
        <v>no</v>
      </c>
      <c r="F151">
        <v>3080</v>
      </c>
      <c r="G151">
        <v>169166</v>
      </c>
      <c r="H151" t="s">
        <v>138</v>
      </c>
      <c r="I151">
        <v>2021</v>
      </c>
      <c r="J151" t="s">
        <v>1308</v>
      </c>
      <c r="K151" t="s">
        <v>140</v>
      </c>
      <c r="L151" t="s">
        <v>699</v>
      </c>
      <c r="N151" t="s">
        <v>1309</v>
      </c>
      <c r="S151" t="s">
        <v>13</v>
      </c>
      <c r="AA151" t="s">
        <v>144</v>
      </c>
      <c r="AB151" t="s">
        <v>145</v>
      </c>
      <c r="AC151" t="s">
        <v>145</v>
      </c>
      <c r="AD151">
        <v>1067</v>
      </c>
      <c r="AF151">
        <v>1309</v>
      </c>
      <c r="AG151">
        <v>242</v>
      </c>
      <c r="AN151" t="s">
        <v>146</v>
      </c>
      <c r="AX151" s="1">
        <v>45053</v>
      </c>
      <c r="BK151" t="s">
        <v>148</v>
      </c>
    </row>
    <row r="152" spans="1:139" x14ac:dyDescent="0.25">
      <c r="A152">
        <v>17583</v>
      </c>
      <c r="B152">
        <v>2022</v>
      </c>
      <c r="C152" t="s">
        <v>1310</v>
      </c>
      <c r="D152" s="12">
        <v>2021</v>
      </c>
      <c r="E152" s="12" t="str">
        <f>IFERROR(VLOOKUP(Tabelle5[[#This Row],[FishStock]],final_selection_acc_ICES_ind!$C:$D,2,FALSE),"no")</f>
        <v>no</v>
      </c>
      <c r="F152">
        <v>3081</v>
      </c>
      <c r="G152">
        <v>169167</v>
      </c>
      <c r="H152" t="s">
        <v>138</v>
      </c>
      <c r="I152">
        <v>2021</v>
      </c>
      <c r="J152" t="s">
        <v>1311</v>
      </c>
      <c r="K152" t="s">
        <v>1289</v>
      </c>
      <c r="L152" t="s">
        <v>699</v>
      </c>
      <c r="N152" t="s">
        <v>1312</v>
      </c>
      <c r="S152" t="s">
        <v>13</v>
      </c>
      <c r="X152">
        <v>960</v>
      </c>
      <c r="Y152">
        <v>982</v>
      </c>
      <c r="Z152">
        <v>1004</v>
      </c>
      <c r="AA152" t="s">
        <v>823</v>
      </c>
      <c r="AB152" t="s">
        <v>688</v>
      </c>
      <c r="AC152" t="s">
        <v>145</v>
      </c>
      <c r="AD152">
        <v>2022</v>
      </c>
      <c r="AF152">
        <v>2441</v>
      </c>
      <c r="AG152">
        <v>419</v>
      </c>
      <c r="AK152" s="1">
        <v>45088</v>
      </c>
      <c r="AL152" s="1">
        <v>45180</v>
      </c>
      <c r="AM152" s="1">
        <v>44938</v>
      </c>
      <c r="AN152" t="s">
        <v>588</v>
      </c>
      <c r="AO152" t="s">
        <v>1263</v>
      </c>
      <c r="AX152" s="1">
        <v>45268</v>
      </c>
      <c r="AY152">
        <v>858</v>
      </c>
      <c r="BK152" t="s">
        <v>148</v>
      </c>
      <c r="EI152" s="2">
        <v>0.95</v>
      </c>
    </row>
    <row r="153" spans="1:139" x14ac:dyDescent="0.25">
      <c r="A153">
        <v>17597</v>
      </c>
      <c r="B153">
        <v>2022</v>
      </c>
      <c r="C153" t="s">
        <v>1313</v>
      </c>
      <c r="D153" s="12">
        <v>2021</v>
      </c>
      <c r="E153" s="12" t="str">
        <f>IFERROR(VLOOKUP(Tabelle5[[#This Row],[FishStock]],final_selection_acc_ICES_ind!$C:$D,2,FALSE),"no")</f>
        <v>x</v>
      </c>
      <c r="F153">
        <v>3126</v>
      </c>
      <c r="G153">
        <v>169301</v>
      </c>
      <c r="H153" t="s">
        <v>138</v>
      </c>
      <c r="I153">
        <v>2021</v>
      </c>
      <c r="J153" t="s">
        <v>1314</v>
      </c>
      <c r="K153" t="s">
        <v>1315</v>
      </c>
      <c r="L153" t="s">
        <v>1316</v>
      </c>
      <c r="N153" t="s">
        <v>1317</v>
      </c>
      <c r="O153">
        <v>40213851</v>
      </c>
      <c r="P153">
        <v>71562826</v>
      </c>
      <c r="Q153">
        <v>127350103</v>
      </c>
      <c r="S153" t="s">
        <v>13</v>
      </c>
      <c r="T153">
        <v>6526756</v>
      </c>
      <c r="U153">
        <v>9511299</v>
      </c>
      <c r="V153">
        <v>13860608</v>
      </c>
      <c r="X153">
        <v>3320100</v>
      </c>
      <c r="Y153">
        <v>4440379</v>
      </c>
      <c r="Z153">
        <v>5938666</v>
      </c>
      <c r="AA153" s="14" t="s">
        <v>144</v>
      </c>
      <c r="AD153">
        <v>1139531</v>
      </c>
      <c r="AF153">
        <v>1139531</v>
      </c>
      <c r="AK153" t="s">
        <v>751</v>
      </c>
      <c r="AL153" t="s">
        <v>190</v>
      </c>
      <c r="AM153" t="s">
        <v>156</v>
      </c>
      <c r="AN153" t="s">
        <v>146</v>
      </c>
      <c r="AT153" t="s">
        <v>269</v>
      </c>
      <c r="AU153" t="s">
        <v>212</v>
      </c>
      <c r="AV153">
        <v>1500000</v>
      </c>
      <c r="AW153">
        <v>2250000</v>
      </c>
      <c r="AX153" t="s">
        <v>212</v>
      </c>
      <c r="AY153" t="s">
        <v>1318</v>
      </c>
      <c r="BB153">
        <v>1</v>
      </c>
      <c r="BD153" s="1">
        <v>45110</v>
      </c>
      <c r="BK153" t="s">
        <v>148</v>
      </c>
      <c r="EI153" s="2">
        <v>0.95</v>
      </c>
    </row>
    <row r="154" spans="1:139" x14ac:dyDescent="0.25">
      <c r="A154">
        <v>17598</v>
      </c>
      <c r="B154">
        <v>2022</v>
      </c>
      <c r="C154" t="s">
        <v>1319</v>
      </c>
      <c r="D154" s="12">
        <v>2021</v>
      </c>
      <c r="E154" s="12" t="str">
        <f>IFERROR(VLOOKUP(Tabelle5[[#This Row],[FishStock]],final_selection_acc_ICES_ind!$C:$D,2,FALSE),"no")</f>
        <v>x</v>
      </c>
      <c r="F154">
        <v>3149</v>
      </c>
      <c r="G154">
        <v>169114</v>
      </c>
      <c r="H154" t="s">
        <v>138</v>
      </c>
      <c r="I154">
        <v>2021</v>
      </c>
      <c r="J154" t="s">
        <v>1320</v>
      </c>
      <c r="K154" t="s">
        <v>520</v>
      </c>
      <c r="L154" t="s">
        <v>253</v>
      </c>
      <c r="N154" t="s">
        <v>1321</v>
      </c>
      <c r="R154" t="s">
        <v>143</v>
      </c>
      <c r="S154" t="s">
        <v>13</v>
      </c>
      <c r="X154">
        <v>385</v>
      </c>
      <c r="Y154">
        <v>446</v>
      </c>
      <c r="Z154">
        <v>508</v>
      </c>
      <c r="AA154" s="14" t="s">
        <v>434</v>
      </c>
      <c r="AB154" t="s">
        <v>318</v>
      </c>
      <c r="AC154" t="s">
        <v>145</v>
      </c>
      <c r="AD154">
        <v>4095</v>
      </c>
      <c r="AF154">
        <v>5212</v>
      </c>
      <c r="AG154">
        <v>1117</v>
      </c>
      <c r="AN154" t="s">
        <v>146</v>
      </c>
      <c r="BK154" t="s">
        <v>148</v>
      </c>
      <c r="BL154" t="s">
        <v>436</v>
      </c>
      <c r="BM154" t="s">
        <v>1322</v>
      </c>
      <c r="BO154" t="s">
        <v>1071</v>
      </c>
      <c r="BP154">
        <v>1</v>
      </c>
      <c r="CA154" s="1">
        <v>45017</v>
      </c>
      <c r="CB154" t="s">
        <v>1323</v>
      </c>
      <c r="CC154" t="s">
        <v>174</v>
      </c>
      <c r="EI154" s="2">
        <v>0.95</v>
      </c>
    </row>
    <row r="155" spans="1:139" x14ac:dyDescent="0.25">
      <c r="A155">
        <v>17599</v>
      </c>
      <c r="B155">
        <v>2022</v>
      </c>
      <c r="C155" t="s">
        <v>1324</v>
      </c>
      <c r="D155" s="12">
        <v>2021</v>
      </c>
      <c r="E155" s="12" t="str">
        <f>IFERROR(VLOOKUP(Tabelle5[[#This Row],[FishStock]],final_selection_acc_ICES_ind!$C:$D,2,FALSE),"no")</f>
        <v>no</v>
      </c>
      <c r="F155">
        <v>3008</v>
      </c>
      <c r="G155">
        <v>169162</v>
      </c>
      <c r="H155" t="s">
        <v>138</v>
      </c>
      <c r="I155">
        <v>2021</v>
      </c>
      <c r="J155" t="s">
        <v>1325</v>
      </c>
      <c r="K155" t="s">
        <v>1278</v>
      </c>
      <c r="L155" t="s">
        <v>699</v>
      </c>
      <c r="N155" t="s">
        <v>1326</v>
      </c>
      <c r="S155" t="s">
        <v>13</v>
      </c>
      <c r="AA155" t="s">
        <v>144</v>
      </c>
      <c r="AB155" t="s">
        <v>145</v>
      </c>
      <c r="AC155" t="s">
        <v>145</v>
      </c>
      <c r="AD155">
        <v>216</v>
      </c>
      <c r="AG155">
        <v>1</v>
      </c>
      <c r="AN155" t="s">
        <v>146</v>
      </c>
      <c r="BK155" t="s">
        <v>148</v>
      </c>
    </row>
    <row r="156" spans="1:139" x14ac:dyDescent="0.25">
      <c r="A156">
        <v>17600</v>
      </c>
      <c r="B156">
        <v>2022</v>
      </c>
      <c r="C156" t="s">
        <v>1327</v>
      </c>
      <c r="D156" s="12">
        <v>2021</v>
      </c>
      <c r="E156" s="12" t="str">
        <f>IFERROR(VLOOKUP(Tabelle5[[#This Row],[FishStock]],final_selection_acc_ICES_ind!$C:$D,2,FALSE),"no")</f>
        <v>no</v>
      </c>
      <c r="F156">
        <v>2946</v>
      </c>
      <c r="G156">
        <v>169149</v>
      </c>
      <c r="H156" t="s">
        <v>138</v>
      </c>
      <c r="I156">
        <v>2021</v>
      </c>
      <c r="J156" t="s">
        <v>1328</v>
      </c>
      <c r="K156" t="s">
        <v>622</v>
      </c>
      <c r="L156" t="s">
        <v>699</v>
      </c>
      <c r="N156" t="s">
        <v>1329</v>
      </c>
      <c r="S156" t="s">
        <v>13</v>
      </c>
      <c r="X156" s="3">
        <v>3154713456</v>
      </c>
      <c r="Y156" s="3">
        <v>3934889556</v>
      </c>
      <c r="Z156" s="3">
        <v>4715065656</v>
      </c>
      <c r="AA156" t="s">
        <v>1238</v>
      </c>
      <c r="AB156" t="s">
        <v>688</v>
      </c>
      <c r="AC156" t="s">
        <v>145</v>
      </c>
      <c r="AD156">
        <v>519</v>
      </c>
      <c r="AF156">
        <v>548</v>
      </c>
      <c r="AG156">
        <v>29</v>
      </c>
      <c r="AK156" s="1">
        <v>45265</v>
      </c>
      <c r="AL156" s="4">
        <v>41791</v>
      </c>
      <c r="AM156" s="4">
        <v>24289</v>
      </c>
      <c r="AN156" t="s">
        <v>588</v>
      </c>
      <c r="AO156" t="s">
        <v>1263</v>
      </c>
      <c r="AX156">
        <v>11</v>
      </c>
      <c r="AY156">
        <v>350</v>
      </c>
      <c r="BK156" t="s">
        <v>148</v>
      </c>
      <c r="EI156" s="2">
        <v>0.95</v>
      </c>
    </row>
    <row r="157" spans="1:139" x14ac:dyDescent="0.25">
      <c r="A157">
        <v>17604</v>
      </c>
      <c r="B157">
        <v>2022</v>
      </c>
      <c r="C157" t="s">
        <v>1330</v>
      </c>
      <c r="D157" s="12">
        <v>2021</v>
      </c>
      <c r="E157" s="12" t="str">
        <f>IFERROR(VLOOKUP(Tabelle5[[#This Row],[FishStock]],final_selection_acc_ICES_ind!$C:$D,2,FALSE),"no")</f>
        <v>no</v>
      </c>
      <c r="F157">
        <v>3038</v>
      </c>
      <c r="G157">
        <v>169054</v>
      </c>
      <c r="H157" t="s">
        <v>138</v>
      </c>
      <c r="I157">
        <v>2021</v>
      </c>
      <c r="J157" t="s">
        <v>1331</v>
      </c>
      <c r="K157" t="s">
        <v>415</v>
      </c>
      <c r="L157" t="s">
        <v>669</v>
      </c>
      <c r="N157" t="s">
        <v>1332</v>
      </c>
      <c r="S157" t="s">
        <v>13</v>
      </c>
      <c r="X157" s="3">
        <v>37233</v>
      </c>
      <c r="Y157" s="3">
        <v>48354</v>
      </c>
      <c r="Z157" s="3">
        <v>59476</v>
      </c>
      <c r="AA157" t="s">
        <v>434</v>
      </c>
      <c r="AB157" t="s">
        <v>145</v>
      </c>
      <c r="AC157" t="s">
        <v>145</v>
      </c>
      <c r="AD157">
        <v>20143</v>
      </c>
      <c r="AG157">
        <v>249</v>
      </c>
      <c r="BK157" t="s">
        <v>148</v>
      </c>
      <c r="BL157" t="s">
        <v>436</v>
      </c>
      <c r="BM157" s="3">
        <v>465542</v>
      </c>
      <c r="BO157" t="s">
        <v>1071</v>
      </c>
      <c r="BP157">
        <v>1</v>
      </c>
      <c r="CA157" t="s">
        <v>1333</v>
      </c>
      <c r="CB157" t="s">
        <v>1323</v>
      </c>
      <c r="CC157" t="s">
        <v>174</v>
      </c>
      <c r="EI157" s="2">
        <v>0.95</v>
      </c>
    </row>
    <row r="158" spans="1:139" x14ac:dyDescent="0.25">
      <c r="A158">
        <v>17605</v>
      </c>
      <c r="B158">
        <v>2022</v>
      </c>
      <c r="C158" t="s">
        <v>1334</v>
      </c>
      <c r="D158" s="12">
        <v>2021</v>
      </c>
      <c r="E158" s="12" t="str">
        <f>IFERROR(VLOOKUP(Tabelle5[[#This Row],[FishStock]],final_selection_acc_ICES_ind!$C:$D,2,FALSE),"no")</f>
        <v>x</v>
      </c>
      <c r="F158">
        <v>3179</v>
      </c>
      <c r="G158">
        <v>169139</v>
      </c>
      <c r="H158" t="s">
        <v>138</v>
      </c>
      <c r="I158">
        <v>2021</v>
      </c>
      <c r="J158" t="s">
        <v>1335</v>
      </c>
      <c r="K158" t="s">
        <v>520</v>
      </c>
      <c r="L158" t="s">
        <v>832</v>
      </c>
      <c r="N158" t="s">
        <v>1336</v>
      </c>
      <c r="S158" t="s">
        <v>13</v>
      </c>
      <c r="X158" t="s">
        <v>1337</v>
      </c>
      <c r="Y158" s="3">
        <v>128336400613495</v>
      </c>
      <c r="Z158" s="3">
        <v>20579933055375</v>
      </c>
      <c r="AA158" s="14" t="s">
        <v>334</v>
      </c>
      <c r="AC158" t="s">
        <v>145</v>
      </c>
      <c r="AD158">
        <v>566</v>
      </c>
      <c r="AG158">
        <v>65</v>
      </c>
      <c r="AK158" t="s">
        <v>1338</v>
      </c>
      <c r="AL158" t="s">
        <v>1339</v>
      </c>
      <c r="AM158" s="3">
        <v>144240119647437</v>
      </c>
      <c r="AN158" t="s">
        <v>241</v>
      </c>
      <c r="AT158" s="1">
        <v>45108</v>
      </c>
      <c r="AV158" t="s">
        <v>223</v>
      </c>
      <c r="AX158">
        <v>1</v>
      </c>
      <c r="AY158" t="s">
        <v>335</v>
      </c>
      <c r="BK158" t="s">
        <v>148</v>
      </c>
      <c r="EI158" s="2">
        <v>0.95</v>
      </c>
    </row>
    <row r="159" spans="1:139" x14ac:dyDescent="0.25">
      <c r="A159">
        <v>17611</v>
      </c>
      <c r="B159">
        <v>2022</v>
      </c>
      <c r="C159" t="s">
        <v>1340</v>
      </c>
      <c r="D159" s="12">
        <v>2021</v>
      </c>
      <c r="E159" s="12" t="str">
        <f>IFERROR(VLOOKUP(Tabelle5[[#This Row],[FishStock]],final_selection_acc_ICES_ind!$C:$D,2,FALSE),"no")</f>
        <v>no</v>
      </c>
      <c r="F159">
        <v>3153</v>
      </c>
      <c r="G159">
        <v>169160</v>
      </c>
      <c r="H159" t="s">
        <v>138</v>
      </c>
      <c r="I159">
        <v>2021</v>
      </c>
      <c r="J159" t="s">
        <v>1341</v>
      </c>
      <c r="K159" t="s">
        <v>698</v>
      </c>
      <c r="L159" t="s">
        <v>699</v>
      </c>
      <c r="N159" t="s">
        <v>1342</v>
      </c>
      <c r="S159" t="s">
        <v>13</v>
      </c>
      <c r="X159" s="3">
        <v>50632857104</v>
      </c>
      <c r="Y159" s="3">
        <v>66238</v>
      </c>
      <c r="Z159" s="3">
        <v>81843142896</v>
      </c>
      <c r="AA159" t="s">
        <v>1238</v>
      </c>
      <c r="AC159" t="s">
        <v>145</v>
      </c>
      <c r="AF159" s="3">
        <v>49276</v>
      </c>
      <c r="AL159" s="3">
        <v>189438690781727</v>
      </c>
      <c r="AN159" t="s">
        <v>1343</v>
      </c>
      <c r="AO159" t="s">
        <v>1263</v>
      </c>
      <c r="BK159" t="s">
        <v>148</v>
      </c>
      <c r="EI159" t="s">
        <v>515</v>
      </c>
    </row>
    <row r="160" spans="1:139" x14ac:dyDescent="0.25">
      <c r="A160">
        <v>17613</v>
      </c>
      <c r="B160">
        <v>2022</v>
      </c>
      <c r="C160" t="s">
        <v>1344</v>
      </c>
      <c r="D160" s="12">
        <v>2021</v>
      </c>
      <c r="E160" s="12" t="str">
        <f>IFERROR(VLOOKUP(Tabelle5[[#This Row],[FishStock]],final_selection_acc_ICES_ind!$C:$D,2,FALSE),"no")</f>
        <v>x</v>
      </c>
      <c r="F160">
        <v>3133</v>
      </c>
      <c r="G160">
        <v>169174</v>
      </c>
      <c r="H160" t="s">
        <v>138</v>
      </c>
      <c r="I160">
        <v>2021</v>
      </c>
      <c r="J160" t="s">
        <v>1345</v>
      </c>
      <c r="K160" t="s">
        <v>970</v>
      </c>
      <c r="L160" t="s">
        <v>1346</v>
      </c>
      <c r="N160" t="s">
        <v>1347</v>
      </c>
      <c r="O160">
        <v>12140000</v>
      </c>
      <c r="P160">
        <v>25853000</v>
      </c>
      <c r="Q160">
        <v>55056000</v>
      </c>
      <c r="R160" t="s">
        <v>143</v>
      </c>
      <c r="S160" t="s">
        <v>13</v>
      </c>
      <c r="T160">
        <v>108656</v>
      </c>
      <c r="U160">
        <v>393476</v>
      </c>
      <c r="V160">
        <v>678296</v>
      </c>
      <c r="X160">
        <v>37720</v>
      </c>
      <c r="Y160">
        <v>186978</v>
      </c>
      <c r="Z160">
        <v>336235</v>
      </c>
      <c r="AA160" s="14" t="s">
        <v>144</v>
      </c>
      <c r="AB160" t="s">
        <v>145</v>
      </c>
      <c r="AC160" t="s">
        <v>145</v>
      </c>
      <c r="AD160">
        <v>71979</v>
      </c>
      <c r="AK160" t="s">
        <v>805</v>
      </c>
      <c r="AL160" t="s">
        <v>232</v>
      </c>
      <c r="AM160" t="s">
        <v>922</v>
      </c>
      <c r="AN160" t="s">
        <v>146</v>
      </c>
      <c r="AV160">
        <v>42573</v>
      </c>
      <c r="AW160">
        <v>69736</v>
      </c>
      <c r="BB160">
        <v>0</v>
      </c>
      <c r="BD160" s="1">
        <v>44958</v>
      </c>
      <c r="BK160" t="s">
        <v>148</v>
      </c>
      <c r="EI160" s="2">
        <v>0.95</v>
      </c>
    </row>
    <row r="161" spans="1:139" x14ac:dyDescent="0.25">
      <c r="A161">
        <v>17614</v>
      </c>
      <c r="B161">
        <v>2022</v>
      </c>
      <c r="C161" t="s">
        <v>1348</v>
      </c>
      <c r="D161" s="12">
        <v>2021</v>
      </c>
      <c r="E161" s="12" t="str">
        <f>IFERROR(VLOOKUP(Tabelle5[[#This Row],[FishStock]],final_selection_acc_ICES_ind!$C:$D,2,FALSE),"no")</f>
        <v>x</v>
      </c>
      <c r="F161">
        <v>2986</v>
      </c>
      <c r="G161">
        <v>169123</v>
      </c>
      <c r="H161" t="s">
        <v>138</v>
      </c>
      <c r="I161">
        <v>2021</v>
      </c>
      <c r="J161" t="s">
        <v>1349</v>
      </c>
      <c r="K161" t="s">
        <v>1350</v>
      </c>
      <c r="L161" t="s">
        <v>267</v>
      </c>
      <c r="N161" t="s">
        <v>1351</v>
      </c>
      <c r="O161">
        <v>148000</v>
      </c>
      <c r="P161">
        <v>1958000</v>
      </c>
      <c r="Q161">
        <v>3768000</v>
      </c>
      <c r="S161" t="s">
        <v>13</v>
      </c>
      <c r="T161">
        <v>4482000</v>
      </c>
      <c r="U161">
        <v>5334000</v>
      </c>
      <c r="V161">
        <v>6186000</v>
      </c>
      <c r="X161">
        <v>3304000</v>
      </c>
      <c r="Y161">
        <v>3930000</v>
      </c>
      <c r="Z161">
        <v>4555000</v>
      </c>
      <c r="AA161" s="14" t="s">
        <v>144</v>
      </c>
      <c r="AB161" t="s">
        <v>145</v>
      </c>
      <c r="AD161">
        <v>851813</v>
      </c>
      <c r="AF161">
        <v>851813</v>
      </c>
      <c r="AK161" t="s">
        <v>672</v>
      </c>
      <c r="AL161" t="s">
        <v>625</v>
      </c>
      <c r="AM161" t="s">
        <v>654</v>
      </c>
      <c r="AN161" t="s">
        <v>146</v>
      </c>
      <c r="AT161" t="s">
        <v>280</v>
      </c>
      <c r="AU161" t="s">
        <v>303</v>
      </c>
      <c r="AV161">
        <v>2500000</v>
      </c>
      <c r="AW161">
        <v>3184000</v>
      </c>
      <c r="AX161" t="s">
        <v>303</v>
      </c>
      <c r="AY161" s="5">
        <v>3184000000</v>
      </c>
      <c r="BB161">
        <v>2</v>
      </c>
      <c r="BD161" t="s">
        <v>1352</v>
      </c>
      <c r="BK161" t="s">
        <v>148</v>
      </c>
      <c r="EI161" s="2">
        <v>0.95</v>
      </c>
    </row>
    <row r="162" spans="1:139" x14ac:dyDescent="0.25">
      <c r="A162">
        <v>17615</v>
      </c>
      <c r="B162">
        <v>2022</v>
      </c>
      <c r="C162" t="s">
        <v>1353</v>
      </c>
      <c r="D162" s="12">
        <v>2021</v>
      </c>
      <c r="E162" s="12" t="str">
        <f>IFERROR(VLOOKUP(Tabelle5[[#This Row],[FishStock]],final_selection_acc_ICES_ind!$C:$D,2,FALSE),"no")</f>
        <v>no</v>
      </c>
      <c r="F162">
        <v>3100</v>
      </c>
      <c r="G162">
        <v>169095</v>
      </c>
      <c r="H162" t="s">
        <v>138</v>
      </c>
      <c r="I162">
        <v>2021</v>
      </c>
      <c r="J162" t="s">
        <v>1354</v>
      </c>
      <c r="K162" t="s">
        <v>1355</v>
      </c>
      <c r="L162" t="s">
        <v>1356</v>
      </c>
      <c r="N162" t="s">
        <v>1357</v>
      </c>
      <c r="R162" t="s">
        <v>145</v>
      </c>
      <c r="S162" t="s">
        <v>13</v>
      </c>
      <c r="AA162" t="s">
        <v>144</v>
      </c>
      <c r="AB162" t="s">
        <v>145</v>
      </c>
      <c r="AC162" t="s">
        <v>145</v>
      </c>
      <c r="AN162" t="s">
        <v>146</v>
      </c>
      <c r="BK162" t="s">
        <v>148</v>
      </c>
      <c r="BL162" t="s">
        <v>1358</v>
      </c>
      <c r="BM162">
        <v>100</v>
      </c>
      <c r="CA162" s="3">
        <v>546811379408276</v>
      </c>
      <c r="CB162" t="s">
        <v>1359</v>
      </c>
      <c r="CC162" t="s">
        <v>1263</v>
      </c>
      <c r="CD162" t="s">
        <v>1368</v>
      </c>
      <c r="CE162" t="s">
        <v>1360</v>
      </c>
      <c r="CF162" t="s">
        <v>1263</v>
      </c>
      <c r="CG162" s="3">
        <v>194728199987258</v>
      </c>
      <c r="CH162" t="s">
        <v>1361</v>
      </c>
      <c r="CI162" t="s">
        <v>1263</v>
      </c>
      <c r="CJ162" s="3">
        <v>332289443660194</v>
      </c>
      <c r="CK162" t="s">
        <v>1362</v>
      </c>
      <c r="CL162" t="s">
        <v>1263</v>
      </c>
      <c r="CM162" s="3">
        <v>899826011193266</v>
      </c>
      <c r="CN162" t="s">
        <v>1363</v>
      </c>
      <c r="CO162" t="s">
        <v>1263</v>
      </c>
      <c r="CP162" t="s">
        <v>1369</v>
      </c>
      <c r="CQ162" t="s">
        <v>1364</v>
      </c>
      <c r="CR162" t="s">
        <v>1263</v>
      </c>
      <c r="CS162" s="3">
        <v>13429130131789</v>
      </c>
      <c r="CT162" t="s">
        <v>1365</v>
      </c>
      <c r="CU162" t="s">
        <v>1263</v>
      </c>
      <c r="CV162" s="3">
        <v>789399906258279</v>
      </c>
      <c r="CW162" t="s">
        <v>1366</v>
      </c>
      <c r="CX162" t="s">
        <v>1263</v>
      </c>
      <c r="CY162" s="3">
        <v>480353133686221</v>
      </c>
      <c r="CZ162" t="s">
        <v>1367</v>
      </c>
      <c r="DA162" t="s">
        <v>1263</v>
      </c>
    </row>
    <row r="163" spans="1:139" x14ac:dyDescent="0.25">
      <c r="A163">
        <v>17630</v>
      </c>
      <c r="B163">
        <v>2022</v>
      </c>
      <c r="C163" t="s">
        <v>1370</v>
      </c>
      <c r="D163" s="12">
        <v>2021</v>
      </c>
      <c r="E163" s="12" t="str">
        <f>IFERROR(VLOOKUP(Tabelle5[[#This Row],[FishStock]],final_selection_acc_ICES_ind!$C:$D,2,FALSE),"no")</f>
        <v>no</v>
      </c>
      <c r="F163">
        <v>3090</v>
      </c>
      <c r="G163">
        <v>169146</v>
      </c>
      <c r="H163" t="s">
        <v>138</v>
      </c>
      <c r="I163">
        <v>2021</v>
      </c>
      <c r="J163" t="s">
        <v>1371</v>
      </c>
      <c r="K163" t="s">
        <v>801</v>
      </c>
      <c r="L163" t="s">
        <v>699</v>
      </c>
      <c r="N163" t="s">
        <v>1372</v>
      </c>
      <c r="S163" t="s">
        <v>13</v>
      </c>
      <c r="X163">
        <v>1176</v>
      </c>
      <c r="Y163">
        <v>1391</v>
      </c>
      <c r="Z163">
        <v>1606</v>
      </c>
      <c r="AA163" t="s">
        <v>1238</v>
      </c>
      <c r="AD163" t="s">
        <v>1373</v>
      </c>
      <c r="AF163" t="s">
        <v>1374</v>
      </c>
      <c r="AG163">
        <v>65</v>
      </c>
      <c r="AL163" s="1">
        <v>45081</v>
      </c>
      <c r="AN163" t="s">
        <v>588</v>
      </c>
      <c r="AX163" s="1">
        <v>45148</v>
      </c>
      <c r="AY163">
        <v>540</v>
      </c>
      <c r="BK163" t="s">
        <v>148</v>
      </c>
      <c r="EI163" t="s">
        <v>394</v>
      </c>
    </row>
    <row r="164" spans="1:139" x14ac:dyDescent="0.25">
      <c r="A164">
        <v>17632</v>
      </c>
      <c r="B164">
        <v>2022</v>
      </c>
      <c r="C164" t="s">
        <v>1375</v>
      </c>
      <c r="D164" s="12">
        <v>2021</v>
      </c>
      <c r="E164" s="12" t="str">
        <f>IFERROR(VLOOKUP(Tabelle5[[#This Row],[FishStock]],final_selection_acc_ICES_ind!$C:$D,2,FALSE),"no")</f>
        <v>no</v>
      </c>
      <c r="F164">
        <v>3091</v>
      </c>
      <c r="G164">
        <v>169147</v>
      </c>
      <c r="H164" t="s">
        <v>138</v>
      </c>
      <c r="I164">
        <v>2021</v>
      </c>
      <c r="J164" t="s">
        <v>1376</v>
      </c>
      <c r="K164" t="s">
        <v>801</v>
      </c>
      <c r="L164" t="s">
        <v>699</v>
      </c>
      <c r="N164" t="s">
        <v>1377</v>
      </c>
      <c r="S164" t="s">
        <v>13</v>
      </c>
      <c r="X164">
        <v>933</v>
      </c>
      <c r="Y164">
        <v>1272</v>
      </c>
      <c r="Z164">
        <v>1611</v>
      </c>
      <c r="AA164" t="s">
        <v>1238</v>
      </c>
      <c r="AD164" t="s">
        <v>1064</v>
      </c>
      <c r="AF164" t="s">
        <v>1378</v>
      </c>
      <c r="AG164">
        <v>84</v>
      </c>
      <c r="AL164" s="1">
        <v>45053</v>
      </c>
      <c r="AN164" t="s">
        <v>588</v>
      </c>
      <c r="AX164" s="1">
        <v>45118</v>
      </c>
      <c r="AY164">
        <v>1020</v>
      </c>
      <c r="BK164" t="s">
        <v>148</v>
      </c>
      <c r="EI164" t="s">
        <v>394</v>
      </c>
    </row>
    <row r="165" spans="1:139" x14ac:dyDescent="0.25">
      <c r="A165">
        <v>17634</v>
      </c>
      <c r="B165">
        <v>2022</v>
      </c>
      <c r="C165" t="s">
        <v>1379</v>
      </c>
      <c r="D165" s="12">
        <v>2021</v>
      </c>
      <c r="E165" s="12" t="str">
        <f>IFERROR(VLOOKUP(Tabelle5[[#This Row],[FishStock]],final_selection_acc_ICES_ind!$C:$D,2,FALSE),"no")</f>
        <v>no</v>
      </c>
      <c r="F165">
        <v>3062</v>
      </c>
      <c r="G165">
        <v>169163</v>
      </c>
      <c r="H165" t="s">
        <v>138</v>
      </c>
      <c r="I165">
        <v>2021</v>
      </c>
      <c r="J165" t="s">
        <v>1380</v>
      </c>
      <c r="K165" t="s">
        <v>1289</v>
      </c>
      <c r="L165" t="s">
        <v>699</v>
      </c>
      <c r="N165" t="s">
        <v>1381</v>
      </c>
      <c r="S165" t="s">
        <v>13</v>
      </c>
      <c r="X165" s="3">
        <v>970900646617803</v>
      </c>
      <c r="Y165" s="3">
        <v>127904590845872</v>
      </c>
      <c r="Z165" s="3">
        <v>158719117029963</v>
      </c>
      <c r="AA165" t="s">
        <v>1382</v>
      </c>
      <c r="AB165" t="s">
        <v>143</v>
      </c>
      <c r="AC165" t="s">
        <v>145</v>
      </c>
      <c r="AD165">
        <v>1371</v>
      </c>
      <c r="AF165">
        <v>1477</v>
      </c>
      <c r="AG165">
        <v>106</v>
      </c>
      <c r="AN165" t="s">
        <v>146</v>
      </c>
      <c r="BK165" t="s">
        <v>148</v>
      </c>
      <c r="EI165" s="2">
        <v>0.95</v>
      </c>
    </row>
    <row r="166" spans="1:139" x14ac:dyDescent="0.25">
      <c r="A166">
        <v>17638</v>
      </c>
      <c r="B166">
        <v>2022</v>
      </c>
      <c r="C166" t="s">
        <v>1383</v>
      </c>
      <c r="D166" s="12">
        <v>2021</v>
      </c>
      <c r="E166" s="12" t="str">
        <f>IFERROR(VLOOKUP(Tabelle5[[#This Row],[FishStock]],final_selection_acc_ICES_ind!$C:$D,2,FALSE),"no")</f>
        <v>no</v>
      </c>
      <c r="F166">
        <v>3142</v>
      </c>
      <c r="G166">
        <v>169156</v>
      </c>
      <c r="H166" t="s">
        <v>138</v>
      </c>
      <c r="I166">
        <v>2021</v>
      </c>
      <c r="J166" t="s">
        <v>1384</v>
      </c>
      <c r="K166" t="s">
        <v>630</v>
      </c>
      <c r="L166" t="s">
        <v>699</v>
      </c>
      <c r="N166" t="s">
        <v>1385</v>
      </c>
      <c r="S166" t="s">
        <v>13</v>
      </c>
      <c r="X166" s="3">
        <v>270884166396201</v>
      </c>
      <c r="Y166" s="3">
        <v>323576391122799</v>
      </c>
      <c r="Z166" s="3">
        <v>376268615849396</v>
      </c>
      <c r="AA166" t="s">
        <v>1238</v>
      </c>
      <c r="AB166" t="s">
        <v>143</v>
      </c>
      <c r="AC166" t="s">
        <v>145</v>
      </c>
      <c r="AD166" s="3">
        <v>300594699</v>
      </c>
      <c r="AF166" s="3">
        <v>413208129505357</v>
      </c>
      <c r="AG166" s="3">
        <v>112613430505357</v>
      </c>
      <c r="AL166" s="3">
        <v>538692358804347</v>
      </c>
      <c r="AN166" t="s">
        <v>588</v>
      </c>
      <c r="AO166" t="s">
        <v>1263</v>
      </c>
      <c r="AX166" s="1">
        <v>45114</v>
      </c>
      <c r="BK166" t="s">
        <v>148</v>
      </c>
      <c r="CA166" t="s">
        <v>1394</v>
      </c>
      <c r="CB166" t="s">
        <v>1386</v>
      </c>
      <c r="CC166" t="s">
        <v>864</v>
      </c>
      <c r="CD166" t="s">
        <v>1395</v>
      </c>
      <c r="CE166" t="s">
        <v>1387</v>
      </c>
      <c r="CF166" t="s">
        <v>864</v>
      </c>
      <c r="CG166" t="s">
        <v>461</v>
      </c>
      <c r="CH166" t="s">
        <v>1388</v>
      </c>
      <c r="CI166" t="s">
        <v>864</v>
      </c>
      <c r="CJ166" t="s">
        <v>1393</v>
      </c>
      <c r="CK166" t="s">
        <v>1389</v>
      </c>
      <c r="CL166" t="s">
        <v>1263</v>
      </c>
      <c r="CM166" s="1">
        <v>45197</v>
      </c>
      <c r="CN166" t="s">
        <v>1390</v>
      </c>
      <c r="CO166" t="s">
        <v>1263</v>
      </c>
      <c r="CP166" t="s">
        <v>1396</v>
      </c>
      <c r="CQ166" t="s">
        <v>1391</v>
      </c>
      <c r="CR166" t="s">
        <v>984</v>
      </c>
      <c r="CS166" t="s">
        <v>1397</v>
      </c>
      <c r="CT166" t="s">
        <v>1392</v>
      </c>
      <c r="CU166" t="s">
        <v>984</v>
      </c>
      <c r="EI166" s="2">
        <v>0.95</v>
      </c>
    </row>
    <row r="167" spans="1:139" x14ac:dyDescent="0.25">
      <c r="A167">
        <v>17641</v>
      </c>
      <c r="B167">
        <v>2022</v>
      </c>
      <c r="C167" t="s">
        <v>1398</v>
      </c>
      <c r="D167" s="12">
        <v>2021</v>
      </c>
      <c r="E167" s="12" t="str">
        <f>IFERROR(VLOOKUP(Tabelle5[[#This Row],[FishStock]],final_selection_acc_ICES_ind!$C:$D,2,FALSE),"no")</f>
        <v>no</v>
      </c>
      <c r="F167">
        <v>3128</v>
      </c>
      <c r="G167">
        <v>169150</v>
      </c>
      <c r="H167" t="s">
        <v>138</v>
      </c>
      <c r="I167">
        <v>2021</v>
      </c>
      <c r="J167" t="s">
        <v>1399</v>
      </c>
      <c r="K167" t="s">
        <v>622</v>
      </c>
      <c r="L167" t="s">
        <v>699</v>
      </c>
      <c r="N167" t="s">
        <v>1400</v>
      </c>
      <c r="S167" t="s">
        <v>13</v>
      </c>
      <c r="X167">
        <v>444062800</v>
      </c>
      <c r="Y167">
        <v>472841700</v>
      </c>
      <c r="Z167">
        <v>501620700</v>
      </c>
      <c r="AA167" t="s">
        <v>1238</v>
      </c>
      <c r="AB167" t="s">
        <v>1401</v>
      </c>
      <c r="AD167" s="3">
        <v>6778585</v>
      </c>
      <c r="AG167" s="3">
        <v>1378779</v>
      </c>
      <c r="AL167" s="1">
        <v>45028</v>
      </c>
      <c r="AN167" t="s">
        <v>588</v>
      </c>
      <c r="AX167" s="1">
        <v>44975</v>
      </c>
      <c r="AY167">
        <v>3000</v>
      </c>
      <c r="BK167" t="s">
        <v>148</v>
      </c>
      <c r="EI167" s="2">
        <v>0.95</v>
      </c>
    </row>
    <row r="168" spans="1:139" x14ac:dyDescent="0.25">
      <c r="A168">
        <v>17647</v>
      </c>
      <c r="B168">
        <v>2022</v>
      </c>
      <c r="C168" t="s">
        <v>1402</v>
      </c>
      <c r="D168" s="12">
        <v>2021</v>
      </c>
      <c r="E168" s="12" t="str">
        <f>IFERROR(VLOOKUP(Tabelle5[[#This Row],[FishStock]],final_selection_acc_ICES_ind!$C:$D,2,FALSE),"no")</f>
        <v>no</v>
      </c>
      <c r="F168">
        <v>3196</v>
      </c>
      <c r="G168">
        <v>169232</v>
      </c>
      <c r="H168" t="s">
        <v>138</v>
      </c>
      <c r="I168">
        <v>2021</v>
      </c>
      <c r="J168" t="s">
        <v>1403</v>
      </c>
      <c r="K168" t="s">
        <v>493</v>
      </c>
      <c r="L168" t="s">
        <v>1122</v>
      </c>
      <c r="N168" t="s">
        <v>1404</v>
      </c>
      <c r="S168" t="s">
        <v>13</v>
      </c>
      <c r="X168" t="s">
        <v>1405</v>
      </c>
      <c r="Y168" s="3">
        <v>169699599052406</v>
      </c>
      <c r="Z168" s="3">
        <v>359143809995079</v>
      </c>
      <c r="AA168" t="s">
        <v>334</v>
      </c>
      <c r="AB168" t="s">
        <v>145</v>
      </c>
      <c r="AC168" t="s">
        <v>145</v>
      </c>
      <c r="AD168" s="3">
        <v>20480768</v>
      </c>
      <c r="AF168" s="3">
        <v>6378618832</v>
      </c>
      <c r="AG168" s="3">
        <v>4330542032</v>
      </c>
      <c r="AK168" t="s">
        <v>1406</v>
      </c>
      <c r="AL168" t="s">
        <v>1407</v>
      </c>
      <c r="AM168" t="s">
        <v>1408</v>
      </c>
      <c r="AN168" t="s">
        <v>241</v>
      </c>
      <c r="AO168" t="s">
        <v>174</v>
      </c>
      <c r="AT168" s="1">
        <v>45108</v>
      </c>
      <c r="AV168" t="s">
        <v>223</v>
      </c>
      <c r="AX168">
        <v>1</v>
      </c>
      <c r="AY168" t="s">
        <v>335</v>
      </c>
      <c r="BK168" t="s">
        <v>148</v>
      </c>
      <c r="BL168" t="s">
        <v>709</v>
      </c>
      <c r="EI168" s="2">
        <v>0.95</v>
      </c>
    </row>
    <row r="169" spans="1:139" x14ac:dyDescent="0.25">
      <c r="A169">
        <v>17651</v>
      </c>
      <c r="B169">
        <v>2022</v>
      </c>
      <c r="C169" t="s">
        <v>754</v>
      </c>
      <c r="D169" s="12">
        <v>2021</v>
      </c>
      <c r="E169" s="12" t="str">
        <f>IFERROR(VLOOKUP(Tabelle5[[#This Row],[FishStock]],final_selection_acc_ICES_ind!$C:$D,2,FALSE),"no")</f>
        <v>x</v>
      </c>
      <c r="F169">
        <v>3165</v>
      </c>
      <c r="G169">
        <v>195876</v>
      </c>
      <c r="H169" t="s">
        <v>138</v>
      </c>
      <c r="I169">
        <v>2021</v>
      </c>
      <c r="J169" t="s">
        <v>755</v>
      </c>
      <c r="K169" t="s">
        <v>740</v>
      </c>
      <c r="L169" t="s">
        <v>669</v>
      </c>
      <c r="P169">
        <v>108688</v>
      </c>
      <c r="R169" t="s">
        <v>143</v>
      </c>
      <c r="U169">
        <v>155427</v>
      </c>
      <c r="X169">
        <v>51462</v>
      </c>
      <c r="Y169">
        <v>63046</v>
      </c>
      <c r="Z169">
        <v>77238</v>
      </c>
      <c r="AA169" s="14" t="s">
        <v>742</v>
      </c>
      <c r="AB169" t="s">
        <v>145</v>
      </c>
      <c r="AC169" t="s">
        <v>145</v>
      </c>
      <c r="AD169">
        <v>22040</v>
      </c>
      <c r="AF169">
        <v>23879</v>
      </c>
      <c r="AG169">
        <v>1839</v>
      </c>
      <c r="AK169" t="s">
        <v>1409</v>
      </c>
      <c r="AL169" t="s">
        <v>917</v>
      </c>
      <c r="AM169" t="s">
        <v>641</v>
      </c>
      <c r="AU169" t="s">
        <v>583</v>
      </c>
      <c r="AV169">
        <v>23868</v>
      </c>
      <c r="AW169">
        <v>28275</v>
      </c>
      <c r="AX169" t="s">
        <v>459</v>
      </c>
      <c r="AY169">
        <v>28275</v>
      </c>
      <c r="BB169">
        <v>0</v>
      </c>
      <c r="BD169" s="4">
        <v>42064</v>
      </c>
      <c r="BK169" t="s">
        <v>148</v>
      </c>
      <c r="EI169" s="2">
        <v>0.95</v>
      </c>
    </row>
    <row r="170" spans="1:139" x14ac:dyDescent="0.25">
      <c r="A170">
        <v>17652</v>
      </c>
      <c r="B170">
        <v>2022</v>
      </c>
      <c r="C170" t="s">
        <v>346</v>
      </c>
      <c r="D170" s="12">
        <v>2021</v>
      </c>
      <c r="E170" s="12" t="str">
        <f>IFERROR(VLOOKUP(Tabelle5[[#This Row],[FishStock]],final_selection_acc_ICES_ind!$C:$D,2,FALSE),"no")</f>
        <v>x</v>
      </c>
      <c r="F170">
        <v>3184</v>
      </c>
      <c r="G170">
        <v>169077</v>
      </c>
      <c r="H170" t="s">
        <v>138</v>
      </c>
      <c r="I170">
        <v>2021</v>
      </c>
      <c r="J170" t="s">
        <v>348</v>
      </c>
      <c r="K170" t="s">
        <v>349</v>
      </c>
      <c r="L170" t="s">
        <v>324</v>
      </c>
      <c r="N170" t="s">
        <v>1410</v>
      </c>
      <c r="O170">
        <v>96208</v>
      </c>
      <c r="P170">
        <v>132322</v>
      </c>
      <c r="Q170">
        <v>181993</v>
      </c>
      <c r="R170" t="s">
        <v>143</v>
      </c>
      <c r="S170" t="s">
        <v>13</v>
      </c>
      <c r="T170">
        <v>79807</v>
      </c>
      <c r="U170">
        <v>95986</v>
      </c>
      <c r="V170">
        <v>115444</v>
      </c>
      <c r="X170">
        <v>33667</v>
      </c>
      <c r="Y170">
        <v>44335</v>
      </c>
      <c r="Z170">
        <v>58383</v>
      </c>
      <c r="AA170" s="14" t="s">
        <v>144</v>
      </c>
      <c r="AB170" t="s">
        <v>145</v>
      </c>
      <c r="AC170" t="s">
        <v>145</v>
      </c>
      <c r="AD170" s="3">
        <v>146596854956611</v>
      </c>
      <c r="AF170" s="3">
        <v>184032428502625</v>
      </c>
      <c r="AG170" s="3">
        <v>374355735460145</v>
      </c>
      <c r="AK170" t="s">
        <v>230</v>
      </c>
      <c r="AL170" t="s">
        <v>449</v>
      </c>
      <c r="AM170" t="s">
        <v>289</v>
      </c>
      <c r="AN170" t="s">
        <v>146</v>
      </c>
      <c r="AT170" t="s">
        <v>351</v>
      </c>
      <c r="AU170" t="s">
        <v>352</v>
      </c>
      <c r="AV170">
        <v>69841</v>
      </c>
      <c r="AW170">
        <v>97777</v>
      </c>
      <c r="AX170" t="s">
        <v>290</v>
      </c>
      <c r="AY170">
        <v>97777</v>
      </c>
      <c r="BB170">
        <v>1</v>
      </c>
      <c r="BD170" s="1">
        <v>45018</v>
      </c>
      <c r="BK170" t="s">
        <v>148</v>
      </c>
      <c r="EI170" s="2">
        <v>0.95</v>
      </c>
    </row>
    <row r="171" spans="1:139" x14ac:dyDescent="0.25">
      <c r="A171">
        <v>17653</v>
      </c>
      <c r="B171">
        <v>2022</v>
      </c>
      <c r="C171" t="s">
        <v>738</v>
      </c>
      <c r="D171" s="12">
        <v>2021</v>
      </c>
      <c r="E171" s="12" t="str">
        <f>IFERROR(VLOOKUP(Tabelle5[[#This Row],[FishStock]],final_selection_acc_ICES_ind!$C:$D,2,FALSE),"no")</f>
        <v>no</v>
      </c>
      <c r="F171">
        <v>3205</v>
      </c>
      <c r="G171">
        <v>195875</v>
      </c>
      <c r="H171" t="s">
        <v>138</v>
      </c>
      <c r="I171">
        <v>2021</v>
      </c>
      <c r="J171" t="s">
        <v>739</v>
      </c>
      <c r="K171" t="s">
        <v>740</v>
      </c>
      <c r="L171" t="s">
        <v>606</v>
      </c>
      <c r="N171" t="s">
        <v>1411</v>
      </c>
      <c r="P171">
        <v>146922</v>
      </c>
      <c r="R171" t="s">
        <v>143</v>
      </c>
      <c r="U171">
        <v>109627</v>
      </c>
      <c r="X171">
        <v>38128</v>
      </c>
      <c r="Y171">
        <v>45430</v>
      </c>
      <c r="Z171">
        <v>54131</v>
      </c>
      <c r="AA171" t="s">
        <v>742</v>
      </c>
      <c r="AB171" t="s">
        <v>145</v>
      </c>
      <c r="AC171" t="s">
        <v>145</v>
      </c>
      <c r="AD171">
        <v>8965</v>
      </c>
      <c r="AF171">
        <v>11107</v>
      </c>
      <c r="AG171">
        <v>2141</v>
      </c>
      <c r="AK171" t="s">
        <v>1412</v>
      </c>
      <c r="AL171" t="s">
        <v>1413</v>
      </c>
      <c r="AM171" t="s">
        <v>555</v>
      </c>
      <c r="AU171" t="s">
        <v>208</v>
      </c>
      <c r="AV171">
        <v>12073</v>
      </c>
      <c r="AW171">
        <v>16776</v>
      </c>
      <c r="AX171" t="s">
        <v>445</v>
      </c>
      <c r="AY171">
        <v>16776</v>
      </c>
      <c r="BB171">
        <v>0</v>
      </c>
      <c r="BD171" s="1">
        <v>45202</v>
      </c>
      <c r="BK171" t="s">
        <v>148</v>
      </c>
      <c r="EI171" s="2">
        <v>0.95</v>
      </c>
    </row>
    <row r="172" spans="1:139" x14ac:dyDescent="0.25">
      <c r="A172">
        <v>17678</v>
      </c>
      <c r="B172">
        <v>2022</v>
      </c>
      <c r="C172" t="s">
        <v>1414</v>
      </c>
      <c r="D172" s="12">
        <v>2021</v>
      </c>
      <c r="E172" s="12" t="str">
        <f>IFERROR(VLOOKUP(Tabelle5[[#This Row],[FishStock]],final_selection_acc_ICES_ind!$C:$D,2,FALSE),"no")</f>
        <v>no</v>
      </c>
      <c r="F172">
        <v>3089</v>
      </c>
      <c r="G172">
        <v>169239</v>
      </c>
      <c r="H172" t="s">
        <v>138</v>
      </c>
      <c r="I172">
        <v>2021</v>
      </c>
      <c r="J172" t="s">
        <v>1415</v>
      </c>
      <c r="K172" t="s">
        <v>534</v>
      </c>
      <c r="L172" t="s">
        <v>416</v>
      </c>
      <c r="O172">
        <v>8270</v>
      </c>
      <c r="P172">
        <v>17110</v>
      </c>
      <c r="Q172">
        <v>35397</v>
      </c>
      <c r="R172" t="s">
        <v>143</v>
      </c>
      <c r="S172" t="s">
        <v>13</v>
      </c>
      <c r="T172">
        <v>62361</v>
      </c>
      <c r="U172">
        <v>92011</v>
      </c>
      <c r="V172">
        <v>135759</v>
      </c>
      <c r="X172">
        <v>36958</v>
      </c>
      <c r="Y172">
        <v>52421</v>
      </c>
      <c r="Z172">
        <v>74353</v>
      </c>
      <c r="AA172" t="s">
        <v>144</v>
      </c>
      <c r="AB172" t="s">
        <v>145</v>
      </c>
      <c r="AC172" t="s">
        <v>145</v>
      </c>
      <c r="AD172">
        <v>17038</v>
      </c>
      <c r="AF172">
        <v>17038</v>
      </c>
      <c r="AK172" t="s">
        <v>453</v>
      </c>
      <c r="AL172" t="s">
        <v>302</v>
      </c>
      <c r="AM172" t="s">
        <v>166</v>
      </c>
      <c r="AN172" t="s">
        <v>146</v>
      </c>
      <c r="AT172" t="s">
        <v>158</v>
      </c>
      <c r="AU172" t="s">
        <v>396</v>
      </c>
      <c r="AV172">
        <v>24990</v>
      </c>
      <c r="AW172">
        <v>36412</v>
      </c>
      <c r="AX172" t="s">
        <v>150</v>
      </c>
      <c r="AY172">
        <v>36412</v>
      </c>
      <c r="BB172">
        <v>3</v>
      </c>
      <c r="BD172" s="1">
        <v>45142</v>
      </c>
      <c r="BK172" t="s">
        <v>148</v>
      </c>
      <c r="EI172" s="2">
        <v>0.95</v>
      </c>
    </row>
    <row r="173" spans="1:139" x14ac:dyDescent="0.25">
      <c r="A173">
        <v>17679</v>
      </c>
      <c r="B173">
        <v>2022</v>
      </c>
      <c r="C173" t="s">
        <v>1416</v>
      </c>
      <c r="D173" s="12">
        <v>2021</v>
      </c>
      <c r="E173" s="12" t="str">
        <f>IFERROR(VLOOKUP(Tabelle5[[#This Row],[FishStock]],final_selection_acc_ICES_ind!$C:$D,2,FALSE),"no")</f>
        <v>no</v>
      </c>
      <c r="F173">
        <v>3088</v>
      </c>
      <c r="G173">
        <v>169081</v>
      </c>
      <c r="H173" t="s">
        <v>138</v>
      </c>
      <c r="I173">
        <v>2021</v>
      </c>
      <c r="J173" t="s">
        <v>1417</v>
      </c>
      <c r="K173" t="s">
        <v>1418</v>
      </c>
      <c r="L173" t="s">
        <v>324</v>
      </c>
      <c r="N173" t="s">
        <v>1419</v>
      </c>
      <c r="S173" t="s">
        <v>13</v>
      </c>
      <c r="X173" s="3">
        <v>3728966</v>
      </c>
      <c r="Y173" s="3">
        <v>956635</v>
      </c>
      <c r="Z173" s="3">
        <v>15403734</v>
      </c>
      <c r="AA173" t="s">
        <v>144</v>
      </c>
      <c r="AB173" t="s">
        <v>145</v>
      </c>
      <c r="AC173" t="s">
        <v>145</v>
      </c>
      <c r="AF173">
        <v>61</v>
      </c>
      <c r="AN173" t="s">
        <v>146</v>
      </c>
      <c r="BK173" t="s">
        <v>148</v>
      </c>
      <c r="BL173" t="s">
        <v>436</v>
      </c>
      <c r="BM173">
        <v>8</v>
      </c>
      <c r="EI173" t="s">
        <v>394</v>
      </c>
    </row>
    <row r="174" spans="1:139" x14ac:dyDescent="0.25">
      <c r="A174">
        <v>17681</v>
      </c>
      <c r="B174">
        <v>2022</v>
      </c>
      <c r="C174" t="s">
        <v>1420</v>
      </c>
      <c r="D174" s="12">
        <v>2021</v>
      </c>
      <c r="E174" s="12" t="str">
        <f>IFERROR(VLOOKUP(Tabelle5[[#This Row],[FishStock]],final_selection_acc_ICES_ind!$C:$D,2,FALSE),"no")</f>
        <v>no</v>
      </c>
      <c r="F174">
        <v>3077</v>
      </c>
      <c r="G174">
        <v>169051</v>
      </c>
      <c r="H174" t="s">
        <v>138</v>
      </c>
      <c r="I174">
        <v>2021</v>
      </c>
      <c r="J174" t="s">
        <v>1421</v>
      </c>
      <c r="K174" t="s">
        <v>1156</v>
      </c>
      <c r="L174" t="s">
        <v>942</v>
      </c>
      <c r="N174" t="s">
        <v>1422</v>
      </c>
      <c r="O174" s="3">
        <v>103539525936062</v>
      </c>
      <c r="P174" s="3">
        <v>141682295644322</v>
      </c>
      <c r="Q174" s="3">
        <v>192773501541271</v>
      </c>
      <c r="R174" t="s">
        <v>145</v>
      </c>
      <c r="S174" t="s">
        <v>13</v>
      </c>
      <c r="X174" s="3">
        <v>135599298895178</v>
      </c>
      <c r="Y174" s="3">
        <v>187016634152671</v>
      </c>
      <c r="Z174" s="3">
        <v>25339875801356</v>
      </c>
      <c r="AA174" t="s">
        <v>144</v>
      </c>
      <c r="AB174" t="s">
        <v>145</v>
      </c>
      <c r="AC174" t="s">
        <v>145</v>
      </c>
      <c r="AD174">
        <v>27982</v>
      </c>
      <c r="AF174">
        <v>27982</v>
      </c>
      <c r="AK174" t="s">
        <v>1424</v>
      </c>
      <c r="AL174" t="s">
        <v>1425</v>
      </c>
      <c r="AM174" t="s">
        <v>1426</v>
      </c>
      <c r="AN174" t="s">
        <v>588</v>
      </c>
      <c r="AV174">
        <v>21000</v>
      </c>
      <c r="BB174">
        <v>1</v>
      </c>
      <c r="BD174" t="s">
        <v>1423</v>
      </c>
      <c r="BK174" t="s">
        <v>148</v>
      </c>
      <c r="EI174" s="2">
        <v>0.9</v>
      </c>
    </row>
    <row r="175" spans="1:139" x14ac:dyDescent="0.25">
      <c r="A175">
        <v>17682</v>
      </c>
      <c r="B175">
        <v>2022</v>
      </c>
      <c r="C175" t="s">
        <v>1427</v>
      </c>
      <c r="D175" s="12">
        <v>2021</v>
      </c>
      <c r="E175" s="12" t="str">
        <f>IFERROR(VLOOKUP(Tabelle5[[#This Row],[FishStock]],final_selection_acc_ICES_ind!$C:$D,2,FALSE),"no")</f>
        <v>no</v>
      </c>
      <c r="F175">
        <v>3164</v>
      </c>
      <c r="G175">
        <v>194230</v>
      </c>
      <c r="H175" t="s">
        <v>138</v>
      </c>
      <c r="I175">
        <v>2021</v>
      </c>
      <c r="J175" t="s">
        <v>1428</v>
      </c>
      <c r="K175" t="s">
        <v>1128</v>
      </c>
      <c r="L175" t="s">
        <v>1429</v>
      </c>
      <c r="O175" t="s">
        <v>1430</v>
      </c>
      <c r="P175">
        <v>4728130</v>
      </c>
      <c r="Q175" t="s">
        <v>1431</v>
      </c>
      <c r="R175" t="s">
        <v>143</v>
      </c>
      <c r="S175" t="s">
        <v>13</v>
      </c>
      <c r="X175" s="3">
        <v>354560104</v>
      </c>
      <c r="Y175" t="s">
        <v>1432</v>
      </c>
      <c r="Z175" s="3">
        <v>659761896</v>
      </c>
      <c r="AA175" t="s">
        <v>144</v>
      </c>
      <c r="AB175" t="s">
        <v>145</v>
      </c>
      <c r="AC175" t="s">
        <v>145</v>
      </c>
      <c r="AF175">
        <v>26198</v>
      </c>
      <c r="AK175" t="s">
        <v>1433</v>
      </c>
      <c r="AL175" t="s">
        <v>1434</v>
      </c>
      <c r="AM175" t="s">
        <v>1435</v>
      </c>
      <c r="AN175" t="s">
        <v>146</v>
      </c>
      <c r="AT175" t="s">
        <v>369</v>
      </c>
      <c r="AU175" t="s">
        <v>460</v>
      </c>
      <c r="AV175">
        <v>56300</v>
      </c>
      <c r="AW175">
        <v>78700</v>
      </c>
      <c r="AX175" t="s">
        <v>460</v>
      </c>
      <c r="AY175">
        <v>78700</v>
      </c>
      <c r="BB175">
        <v>0</v>
      </c>
      <c r="BK175" t="s">
        <v>148</v>
      </c>
      <c r="EI175" s="2">
        <v>0.95</v>
      </c>
    </row>
    <row r="176" spans="1:139" x14ac:dyDescent="0.25">
      <c r="A176">
        <v>17688</v>
      </c>
      <c r="B176">
        <v>2022</v>
      </c>
      <c r="C176" t="s">
        <v>1436</v>
      </c>
      <c r="D176" s="12">
        <v>2021</v>
      </c>
      <c r="E176" s="12" t="str">
        <f>IFERROR(VLOOKUP(Tabelle5[[#This Row],[FishStock]],final_selection_acc_ICES_ind!$C:$D,2,FALSE),"no")</f>
        <v>no</v>
      </c>
      <c r="F176">
        <v>3047</v>
      </c>
      <c r="G176">
        <v>169111</v>
      </c>
      <c r="H176" t="s">
        <v>138</v>
      </c>
      <c r="I176">
        <v>2021</v>
      </c>
      <c r="J176" t="s">
        <v>1437</v>
      </c>
      <c r="K176" t="s">
        <v>534</v>
      </c>
      <c r="L176" t="s">
        <v>253</v>
      </c>
      <c r="N176" t="s">
        <v>1438</v>
      </c>
      <c r="O176">
        <v>4696</v>
      </c>
      <c r="P176">
        <v>9992</v>
      </c>
      <c r="Q176">
        <v>21257</v>
      </c>
      <c r="S176" t="s">
        <v>13</v>
      </c>
      <c r="T176">
        <v>28695</v>
      </c>
      <c r="U176">
        <v>39972</v>
      </c>
      <c r="V176">
        <v>55679</v>
      </c>
      <c r="X176">
        <v>24902</v>
      </c>
      <c r="Y176">
        <v>34760</v>
      </c>
      <c r="Z176">
        <v>48521</v>
      </c>
      <c r="AA176" t="s">
        <v>144</v>
      </c>
      <c r="AD176">
        <v>6850</v>
      </c>
      <c r="AF176">
        <v>6850</v>
      </c>
      <c r="AK176" t="s">
        <v>300</v>
      </c>
      <c r="AL176" t="s">
        <v>291</v>
      </c>
      <c r="AM176" t="s">
        <v>182</v>
      </c>
      <c r="AN176" t="s">
        <v>146</v>
      </c>
      <c r="AT176" s="4">
        <v>15707</v>
      </c>
      <c r="AU176" t="s">
        <v>419</v>
      </c>
      <c r="AV176">
        <v>16458</v>
      </c>
      <c r="AW176">
        <v>23030</v>
      </c>
      <c r="AX176" t="s">
        <v>270</v>
      </c>
      <c r="AY176">
        <v>23030</v>
      </c>
      <c r="BB176">
        <v>1</v>
      </c>
      <c r="BD176" s="1">
        <v>45110</v>
      </c>
      <c r="BK176" t="s">
        <v>148</v>
      </c>
      <c r="EI176" s="2">
        <v>0.95</v>
      </c>
    </row>
    <row r="177" spans="1:139" x14ac:dyDescent="0.25">
      <c r="A177">
        <v>17689</v>
      </c>
      <c r="B177">
        <v>2022</v>
      </c>
      <c r="C177" t="s">
        <v>1439</v>
      </c>
      <c r="D177" s="12">
        <v>2021</v>
      </c>
      <c r="E177" s="12" t="str">
        <f>IFERROR(VLOOKUP(Tabelle5[[#This Row],[FishStock]],final_selection_acc_ICES_ind!$C:$D,2,FALSE),"no")</f>
        <v>no</v>
      </c>
      <c r="F177">
        <v>3163</v>
      </c>
      <c r="G177">
        <v>194229</v>
      </c>
      <c r="H177" t="s">
        <v>138</v>
      </c>
      <c r="I177">
        <v>2021</v>
      </c>
      <c r="J177" t="s">
        <v>1440</v>
      </c>
      <c r="K177" t="s">
        <v>1441</v>
      </c>
      <c r="L177" t="s">
        <v>1429</v>
      </c>
      <c r="N177" t="s">
        <v>1442</v>
      </c>
      <c r="S177" t="s">
        <v>13</v>
      </c>
      <c r="X177">
        <v>132707</v>
      </c>
      <c r="Y177">
        <v>212772</v>
      </c>
      <c r="Z177">
        <v>292836</v>
      </c>
      <c r="AA177" t="s">
        <v>144</v>
      </c>
      <c r="AB177" t="s">
        <v>145</v>
      </c>
      <c r="AC177" t="s">
        <v>145</v>
      </c>
      <c r="AD177">
        <v>8155</v>
      </c>
      <c r="AN177" t="s">
        <v>146</v>
      </c>
      <c r="BK177" t="s">
        <v>148</v>
      </c>
      <c r="BL177" t="s">
        <v>495</v>
      </c>
      <c r="BM177">
        <v>120751</v>
      </c>
      <c r="EI177" t="s">
        <v>394</v>
      </c>
    </row>
    <row r="178" spans="1:139" x14ac:dyDescent="0.25">
      <c r="A178">
        <v>17691</v>
      </c>
      <c r="B178">
        <v>2022</v>
      </c>
      <c r="C178" t="s">
        <v>1443</v>
      </c>
      <c r="D178" s="12">
        <v>2021</v>
      </c>
      <c r="E178" s="12" t="str">
        <f>IFERROR(VLOOKUP(Tabelle5[[#This Row],[FishStock]],final_selection_acc_ICES_ind!$C:$D,2,FALSE),"no")</f>
        <v>no</v>
      </c>
      <c r="F178">
        <v>3127</v>
      </c>
      <c r="G178">
        <v>169082</v>
      </c>
      <c r="H178" t="s">
        <v>138</v>
      </c>
      <c r="I178">
        <v>2021</v>
      </c>
      <c r="J178" t="s">
        <v>1444</v>
      </c>
      <c r="K178" t="s">
        <v>1445</v>
      </c>
      <c r="L178" t="s">
        <v>324</v>
      </c>
      <c r="N178" t="s">
        <v>1446</v>
      </c>
      <c r="O178">
        <v>2044</v>
      </c>
      <c r="P178">
        <v>4010</v>
      </c>
      <c r="Q178">
        <v>7866</v>
      </c>
      <c r="R178" t="s">
        <v>143</v>
      </c>
      <c r="S178" t="s">
        <v>13</v>
      </c>
      <c r="T178">
        <v>11927</v>
      </c>
      <c r="U178">
        <v>14291</v>
      </c>
      <c r="V178">
        <v>17123</v>
      </c>
      <c r="X178">
        <v>9428</v>
      </c>
      <c r="Y178">
        <v>11245</v>
      </c>
      <c r="Z178">
        <v>13412</v>
      </c>
      <c r="AA178" t="s">
        <v>144</v>
      </c>
      <c r="AB178" t="s">
        <v>145</v>
      </c>
      <c r="AC178" t="s">
        <v>145</v>
      </c>
      <c r="AD178">
        <v>5417</v>
      </c>
      <c r="AF178">
        <v>5417</v>
      </c>
      <c r="AK178" t="s">
        <v>609</v>
      </c>
      <c r="AL178" t="s">
        <v>421</v>
      </c>
      <c r="AM178" t="s">
        <v>219</v>
      </c>
      <c r="AN178" t="s">
        <v>146</v>
      </c>
      <c r="AT178" s="4">
        <v>17168</v>
      </c>
      <c r="AU178" t="s">
        <v>422</v>
      </c>
      <c r="AV178">
        <v>17803</v>
      </c>
      <c r="AW178">
        <v>24739</v>
      </c>
      <c r="AX178" t="s">
        <v>153</v>
      </c>
      <c r="AY178">
        <v>24739</v>
      </c>
      <c r="BB178">
        <v>1</v>
      </c>
      <c r="BD178" s="1">
        <v>45110</v>
      </c>
      <c r="BK178" t="s">
        <v>148</v>
      </c>
      <c r="EI178" t="s">
        <v>515</v>
      </c>
    </row>
    <row r="179" spans="1:139" x14ac:dyDescent="0.25">
      <c r="A179">
        <v>17692</v>
      </c>
      <c r="B179">
        <v>2022</v>
      </c>
      <c r="C179" t="s">
        <v>1447</v>
      </c>
      <c r="D179" s="12">
        <v>2021</v>
      </c>
      <c r="E179" s="12" t="str">
        <f>IFERROR(VLOOKUP(Tabelle5[[#This Row],[FishStock]],final_selection_acc_ICES_ind!$C:$D,2,FALSE),"no")</f>
        <v>no</v>
      </c>
      <c r="F179">
        <v>3202</v>
      </c>
      <c r="G179">
        <v>169074</v>
      </c>
      <c r="H179" t="s">
        <v>138</v>
      </c>
      <c r="I179">
        <v>2021</v>
      </c>
      <c r="J179" t="s">
        <v>1448</v>
      </c>
      <c r="K179" t="s">
        <v>1449</v>
      </c>
      <c r="L179" t="s">
        <v>1450</v>
      </c>
      <c r="N179" t="s">
        <v>1451</v>
      </c>
      <c r="O179">
        <v>101640000</v>
      </c>
      <c r="P179">
        <v>130740000</v>
      </c>
      <c r="Q179">
        <v>167990000</v>
      </c>
      <c r="X179">
        <v>150060</v>
      </c>
      <c r="Y179">
        <v>344100</v>
      </c>
      <c r="Z179">
        <v>566350</v>
      </c>
      <c r="AA179" t="s">
        <v>144</v>
      </c>
      <c r="AB179" t="s">
        <v>145</v>
      </c>
      <c r="AD179">
        <v>688046</v>
      </c>
      <c r="AF179">
        <v>688046</v>
      </c>
      <c r="AV179">
        <v>150000</v>
      </c>
      <c r="BB179">
        <v>0</v>
      </c>
      <c r="BK179" t="s">
        <v>148</v>
      </c>
      <c r="EI179" s="2">
        <v>0.95</v>
      </c>
    </row>
    <row r="180" spans="1:139" x14ac:dyDescent="0.25">
      <c r="A180">
        <v>17696</v>
      </c>
      <c r="B180">
        <v>2022</v>
      </c>
      <c r="C180" t="s">
        <v>1452</v>
      </c>
      <c r="D180" s="12">
        <v>2021</v>
      </c>
      <c r="E180" s="12" t="str">
        <f>IFERROR(VLOOKUP(Tabelle5[[#This Row],[FishStock]],final_selection_acc_ICES_ind!$C:$D,2,FALSE),"no")</f>
        <v>no</v>
      </c>
      <c r="F180">
        <v>3057</v>
      </c>
      <c r="G180">
        <v>169131</v>
      </c>
      <c r="H180" t="s">
        <v>138</v>
      </c>
      <c r="I180">
        <v>2021</v>
      </c>
      <c r="J180" t="s">
        <v>1453</v>
      </c>
      <c r="K180" t="s">
        <v>1454</v>
      </c>
      <c r="L180" t="s">
        <v>1455</v>
      </c>
      <c r="S180" t="s">
        <v>13</v>
      </c>
      <c r="AA180" t="s">
        <v>144</v>
      </c>
      <c r="AB180" t="s">
        <v>145</v>
      </c>
      <c r="AC180" t="s">
        <v>145</v>
      </c>
      <c r="AN180" t="s">
        <v>146</v>
      </c>
      <c r="BB180">
        <v>0</v>
      </c>
      <c r="BK180" t="s">
        <v>148</v>
      </c>
      <c r="CA180">
        <v>609</v>
      </c>
      <c r="CB180" t="s">
        <v>1456</v>
      </c>
      <c r="CC180" t="s">
        <v>261</v>
      </c>
      <c r="CD180">
        <v>145</v>
      </c>
      <c r="CE180" t="s">
        <v>1457</v>
      </c>
      <c r="CF180" t="s">
        <v>261</v>
      </c>
      <c r="CG180">
        <v>135</v>
      </c>
      <c r="CH180" t="s">
        <v>1458</v>
      </c>
      <c r="CI180" t="s">
        <v>261</v>
      </c>
      <c r="CJ180">
        <v>281</v>
      </c>
      <c r="CK180" t="s">
        <v>1459</v>
      </c>
      <c r="CL180" t="s">
        <v>261</v>
      </c>
      <c r="CM180">
        <v>2488</v>
      </c>
      <c r="CN180" t="s">
        <v>1460</v>
      </c>
      <c r="CO180" t="s">
        <v>1461</v>
      </c>
      <c r="CP180">
        <v>57</v>
      </c>
      <c r="CQ180" t="s">
        <v>1462</v>
      </c>
      <c r="CR180" t="s">
        <v>977</v>
      </c>
      <c r="CS180">
        <v>24</v>
      </c>
      <c r="CT180" t="s">
        <v>1463</v>
      </c>
      <c r="CU180" t="s">
        <v>977</v>
      </c>
      <c r="EI180" t="s">
        <v>311</v>
      </c>
    </row>
    <row r="181" spans="1:139" x14ac:dyDescent="0.25">
      <c r="A181">
        <v>17697</v>
      </c>
      <c r="B181">
        <v>2022</v>
      </c>
      <c r="C181" t="s">
        <v>1464</v>
      </c>
      <c r="D181" s="12">
        <v>2021</v>
      </c>
      <c r="E181" s="12" t="str">
        <f>IFERROR(VLOOKUP(Tabelle5[[#This Row],[FishStock]],final_selection_acc_ICES_ind!$C:$D,2,FALSE),"no")</f>
        <v>no</v>
      </c>
      <c r="F181">
        <v>2944</v>
      </c>
      <c r="G181">
        <v>169255</v>
      </c>
      <c r="H181" t="s">
        <v>138</v>
      </c>
      <c r="I181">
        <v>2021</v>
      </c>
      <c r="J181" t="s">
        <v>1465</v>
      </c>
      <c r="K181" t="s">
        <v>605</v>
      </c>
      <c r="L181" t="s">
        <v>1429</v>
      </c>
      <c r="O181">
        <v>4926020</v>
      </c>
      <c r="P181">
        <v>10905000</v>
      </c>
      <c r="Q181">
        <v>16883980</v>
      </c>
      <c r="S181" t="s">
        <v>13</v>
      </c>
      <c r="X181" s="3">
        <v>297713389326287</v>
      </c>
      <c r="Y181">
        <v>424514</v>
      </c>
      <c r="Z181" s="3">
        <v>551314610673713</v>
      </c>
      <c r="AA181" t="s">
        <v>1466</v>
      </c>
      <c r="AB181" t="s">
        <v>145</v>
      </c>
      <c r="AF181">
        <v>40686</v>
      </c>
      <c r="AK181" t="s">
        <v>1467</v>
      </c>
      <c r="AL181" t="s">
        <v>1468</v>
      </c>
      <c r="AM181" t="s">
        <v>1469</v>
      </c>
      <c r="AN181" t="s">
        <v>146</v>
      </c>
      <c r="AT181" t="s">
        <v>154</v>
      </c>
      <c r="AU181" t="s">
        <v>170</v>
      </c>
      <c r="AV181">
        <v>196334</v>
      </c>
      <c r="AW181">
        <v>252523</v>
      </c>
      <c r="AX181" t="s">
        <v>170</v>
      </c>
      <c r="AY181">
        <v>252523</v>
      </c>
      <c r="BB181">
        <v>0</v>
      </c>
      <c r="BD181" s="1">
        <v>45048</v>
      </c>
      <c r="BK181" t="s">
        <v>148</v>
      </c>
      <c r="EI181" s="2">
        <v>0.95</v>
      </c>
    </row>
    <row r="182" spans="1:139" x14ac:dyDescent="0.25">
      <c r="A182">
        <v>17701</v>
      </c>
      <c r="B182">
        <v>2022</v>
      </c>
      <c r="C182" t="s">
        <v>1470</v>
      </c>
      <c r="D182" s="12">
        <v>2021</v>
      </c>
      <c r="E182" s="12" t="str">
        <f>IFERROR(VLOOKUP(Tabelle5[[#This Row],[FishStock]],final_selection_acc_ICES_ind!$C:$D,2,FALSE),"no")</f>
        <v>no</v>
      </c>
      <c r="F182">
        <v>3195</v>
      </c>
      <c r="G182">
        <v>169224</v>
      </c>
      <c r="H182" t="s">
        <v>138</v>
      </c>
      <c r="I182">
        <v>2021</v>
      </c>
      <c r="J182" t="s">
        <v>1471</v>
      </c>
      <c r="K182" t="s">
        <v>1472</v>
      </c>
      <c r="L182" t="s">
        <v>1168</v>
      </c>
      <c r="S182" t="s">
        <v>13</v>
      </c>
      <c r="T182" s="3">
        <v>894141279205375</v>
      </c>
      <c r="U182" s="3">
        <v>1269521666926</v>
      </c>
      <c r="V182" s="3">
        <v>164490205464663</v>
      </c>
      <c r="X182" s="3">
        <v>148526843721456</v>
      </c>
      <c r="Y182" s="3">
        <v>16694299404396</v>
      </c>
      <c r="Z182" s="3">
        <v>187642600906731</v>
      </c>
      <c r="AA182" t="s">
        <v>334</v>
      </c>
      <c r="AC182" t="s">
        <v>145</v>
      </c>
      <c r="AD182">
        <v>2516</v>
      </c>
      <c r="AK182" t="s">
        <v>1473</v>
      </c>
      <c r="AL182" t="s">
        <v>1474</v>
      </c>
      <c r="AM182" t="s">
        <v>1475</v>
      </c>
      <c r="AN182" t="s">
        <v>241</v>
      </c>
      <c r="AV182" t="s">
        <v>223</v>
      </c>
      <c r="AX182">
        <v>1</v>
      </c>
      <c r="AY182" t="s">
        <v>335</v>
      </c>
      <c r="BK182" t="s">
        <v>148</v>
      </c>
      <c r="BL182" t="s">
        <v>709</v>
      </c>
      <c r="EI182" s="2">
        <v>0.95</v>
      </c>
    </row>
    <row r="183" spans="1:139" x14ac:dyDescent="0.25">
      <c r="A183">
        <v>16979</v>
      </c>
      <c r="B183">
        <v>2022</v>
      </c>
      <c r="C183" t="s">
        <v>1476</v>
      </c>
      <c r="D183" s="12">
        <v>2021</v>
      </c>
      <c r="E183" s="12" t="str">
        <f>IFERROR(VLOOKUP(Tabelle5[[#This Row],[FishStock]],final_selection_acc_ICES_ind!$C:$D,2,FALSE),"no")</f>
        <v>x</v>
      </c>
      <c r="F183">
        <v>3059</v>
      </c>
      <c r="G183">
        <v>169086</v>
      </c>
      <c r="H183" t="s">
        <v>138</v>
      </c>
      <c r="I183">
        <v>2021</v>
      </c>
      <c r="J183" t="s">
        <v>1477</v>
      </c>
      <c r="K183" t="s">
        <v>466</v>
      </c>
      <c r="L183" t="s">
        <v>324</v>
      </c>
      <c r="N183" t="s">
        <v>1478</v>
      </c>
      <c r="P183" t="s">
        <v>1483</v>
      </c>
      <c r="R183" t="s">
        <v>1479</v>
      </c>
      <c r="S183" t="s">
        <v>13</v>
      </c>
      <c r="U183" t="s">
        <v>1484</v>
      </c>
      <c r="Y183" t="s">
        <v>1485</v>
      </c>
      <c r="AA183" s="14" t="s">
        <v>1480</v>
      </c>
      <c r="AC183" t="s">
        <v>145</v>
      </c>
      <c r="AD183">
        <v>24</v>
      </c>
      <c r="AF183">
        <v>50</v>
      </c>
      <c r="AG183">
        <v>26</v>
      </c>
      <c r="AL183" s="3">
        <v>156603967872589</v>
      </c>
      <c r="AN183" t="s">
        <v>1481</v>
      </c>
      <c r="BF183" t="s">
        <v>1482</v>
      </c>
      <c r="BK183" t="s">
        <v>148</v>
      </c>
      <c r="EI183" s="2">
        <v>0.95</v>
      </c>
    </row>
    <row r="184" spans="1:139" x14ac:dyDescent="0.25">
      <c r="A184">
        <v>17158</v>
      </c>
      <c r="B184">
        <v>2022</v>
      </c>
      <c r="C184" t="s">
        <v>1486</v>
      </c>
      <c r="D184" s="12">
        <v>2021</v>
      </c>
      <c r="E184" s="12" t="str">
        <f>IFERROR(VLOOKUP(Tabelle5[[#This Row],[FishStock]],final_selection_acc_ICES_ind!$C:$D,2,FALSE),"no")</f>
        <v>no</v>
      </c>
      <c r="F184">
        <v>3132</v>
      </c>
      <c r="G184">
        <v>169265</v>
      </c>
      <c r="H184" t="s">
        <v>138</v>
      </c>
      <c r="I184">
        <v>2021</v>
      </c>
      <c r="J184" t="s">
        <v>1487</v>
      </c>
      <c r="K184" t="s">
        <v>1488</v>
      </c>
      <c r="L184" t="s">
        <v>1489</v>
      </c>
      <c r="N184" t="s">
        <v>1490</v>
      </c>
      <c r="R184" t="s">
        <v>1479</v>
      </c>
      <c r="S184" t="s">
        <v>13</v>
      </c>
      <c r="AA184" t="s">
        <v>1480</v>
      </c>
      <c r="AC184" t="s">
        <v>145</v>
      </c>
      <c r="AF184">
        <v>1302</v>
      </c>
      <c r="AN184" t="s">
        <v>1481</v>
      </c>
      <c r="BF184" t="s">
        <v>1482</v>
      </c>
      <c r="BK184" t="s">
        <v>148</v>
      </c>
      <c r="EI184" s="2">
        <v>0.95</v>
      </c>
    </row>
    <row r="185" spans="1:139" x14ac:dyDescent="0.25">
      <c r="A185">
        <v>17141</v>
      </c>
      <c r="B185">
        <v>2022</v>
      </c>
      <c r="C185" t="s">
        <v>1491</v>
      </c>
      <c r="D185" s="12">
        <v>2021</v>
      </c>
      <c r="E185" s="12" t="str">
        <f>IFERROR(VLOOKUP(Tabelle5[[#This Row],[FishStock]],final_selection_acc_ICES_ind!$C:$D,2,FALSE),"no")</f>
        <v>no</v>
      </c>
      <c r="F185">
        <v>3071</v>
      </c>
      <c r="G185">
        <v>169263</v>
      </c>
      <c r="H185" t="s">
        <v>138</v>
      </c>
      <c r="I185">
        <v>2021</v>
      </c>
      <c r="J185" t="s">
        <v>1492</v>
      </c>
      <c r="K185" t="s">
        <v>525</v>
      </c>
      <c r="L185" t="s">
        <v>1489</v>
      </c>
      <c r="N185" t="s">
        <v>1493</v>
      </c>
      <c r="R185" t="s">
        <v>1479</v>
      </c>
      <c r="S185" t="s">
        <v>13</v>
      </c>
      <c r="Y185" s="3">
        <v>130931686160437</v>
      </c>
      <c r="AA185" t="s">
        <v>1480</v>
      </c>
      <c r="AC185" t="s">
        <v>145</v>
      </c>
      <c r="AD185">
        <v>10588</v>
      </c>
      <c r="AF185">
        <v>10588</v>
      </c>
      <c r="AN185" t="s">
        <v>1481</v>
      </c>
      <c r="BF185" t="s">
        <v>1482</v>
      </c>
      <c r="BK185" t="s">
        <v>148</v>
      </c>
      <c r="EI185" s="2">
        <v>0.95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4AB6-559D-4668-BE03-D1F1B113765D}">
  <dimension ref="A1:CP155"/>
  <sheetViews>
    <sheetView tabSelected="1" workbookViewId="0">
      <selection activeCell="F15" sqref="F15"/>
    </sheetView>
  </sheetViews>
  <sheetFormatPr baseColWidth="10" defaultRowHeight="15" x14ac:dyDescent="0.25"/>
  <cols>
    <col min="1" max="1" width="17" customWidth="1"/>
    <col min="2" max="2" width="17.7109375" customWidth="1"/>
    <col min="3" max="3" width="20.140625" customWidth="1"/>
    <col min="7" max="7" width="15.140625" customWidth="1"/>
    <col min="8" max="8" width="11.85546875" customWidth="1"/>
    <col min="9" max="9" width="89.42578125" customWidth="1"/>
    <col min="10" max="10" width="15.140625" customWidth="1"/>
    <col min="12" max="12" width="16" customWidth="1"/>
    <col min="13" max="13" width="15" customWidth="1"/>
    <col min="17" max="17" width="14.85546875" customWidth="1"/>
    <col min="18" max="18" width="14.28515625" customWidth="1"/>
    <col min="21" max="21" width="11.85546875" customWidth="1"/>
    <col min="25" max="25" width="11.5703125" customWidth="1"/>
    <col min="29" max="29" width="16" customWidth="1"/>
    <col min="31" max="31" width="16.42578125" customWidth="1"/>
    <col min="32" max="32" width="21.5703125" customWidth="1"/>
    <col min="33" max="33" width="16.140625" customWidth="1"/>
    <col min="34" max="34" width="21.28515625" customWidth="1"/>
    <col min="36" max="36" width="18.28515625" customWidth="1"/>
    <col min="40" max="40" width="21.7109375" customWidth="1"/>
    <col min="41" max="41" width="17.140625" customWidth="1"/>
    <col min="42" max="42" width="22.140625" customWidth="1"/>
    <col min="43" max="43" width="27.28515625" customWidth="1"/>
    <col min="44" max="44" width="21.85546875" customWidth="1"/>
    <col min="45" max="45" width="12.85546875" customWidth="1"/>
    <col min="46" max="46" width="12.42578125" customWidth="1"/>
    <col min="48" max="48" width="15.85546875" customWidth="1"/>
    <col min="54" max="54" width="14.140625" customWidth="1"/>
    <col min="55" max="55" width="40" customWidth="1"/>
    <col min="56" max="56" width="38.5703125" customWidth="1"/>
    <col min="57" max="57" width="13.42578125" customWidth="1"/>
    <col min="59" max="59" width="17.7109375" customWidth="1"/>
    <col min="60" max="60" width="15" customWidth="1"/>
    <col min="61" max="61" width="13.7109375" customWidth="1"/>
    <col min="62" max="62" width="14.140625" customWidth="1"/>
    <col min="64" max="64" width="19.85546875" customWidth="1"/>
    <col min="65" max="65" width="19" customWidth="1"/>
    <col min="66" max="66" width="18.85546875" customWidth="1"/>
    <col min="67" max="67" width="12.28515625" customWidth="1"/>
    <col min="68" max="68" width="12.42578125" customWidth="1"/>
    <col min="69" max="69" width="13.28515625" customWidth="1"/>
    <col min="73" max="73" width="16.5703125" customWidth="1"/>
    <col min="76" max="76" width="19.85546875" customWidth="1"/>
    <col min="77" max="77" width="20" customWidth="1"/>
    <col min="79" max="79" width="12.5703125" customWidth="1"/>
    <col min="84" max="84" width="14.140625" customWidth="1"/>
    <col min="93" max="93" width="15.140625" customWidth="1"/>
  </cols>
  <sheetData>
    <row r="1" spans="1:94" x14ac:dyDescent="0.25">
      <c r="A1" t="s">
        <v>0</v>
      </c>
      <c r="B1" t="s">
        <v>1</v>
      </c>
      <c r="C1" t="s">
        <v>2</v>
      </c>
      <c r="D1" t="s">
        <v>2113</v>
      </c>
      <c r="E1" t="s">
        <v>4</v>
      </c>
      <c r="F1" t="s">
        <v>6</v>
      </c>
      <c r="G1" t="s">
        <v>2041</v>
      </c>
      <c r="H1" t="s">
        <v>2042</v>
      </c>
      <c r="I1" t="s">
        <v>7</v>
      </c>
      <c r="J1" t="s">
        <v>9</v>
      </c>
      <c r="K1" t="s">
        <v>1909</v>
      </c>
      <c r="L1" t="s">
        <v>2043</v>
      </c>
      <c r="M1" t="s">
        <v>2044</v>
      </c>
      <c r="N1" t="s">
        <v>2045</v>
      </c>
      <c r="O1" t="s">
        <v>2046</v>
      </c>
      <c r="P1" t="s">
        <v>2047</v>
      </c>
      <c r="Q1" t="s">
        <v>2048</v>
      </c>
      <c r="R1" t="s">
        <v>2049</v>
      </c>
      <c r="S1" t="s">
        <v>2050</v>
      </c>
      <c r="T1" t="s">
        <v>2051</v>
      </c>
      <c r="U1" t="s">
        <v>2052</v>
      </c>
      <c r="V1" t="s">
        <v>2053</v>
      </c>
      <c r="W1" t="s">
        <v>2054</v>
      </c>
      <c r="X1" t="s">
        <v>2055</v>
      </c>
      <c r="Y1" t="s">
        <v>2056</v>
      </c>
      <c r="Z1" t="s">
        <v>2057</v>
      </c>
      <c r="AA1" t="s">
        <v>2058</v>
      </c>
      <c r="AB1" t="s">
        <v>2059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2060</v>
      </c>
      <c r="AK1" t="s">
        <v>29</v>
      </c>
      <c r="AL1" t="s">
        <v>30</v>
      </c>
      <c r="AM1" t="s">
        <v>31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2061</v>
      </c>
      <c r="BD1" t="s">
        <v>2062</v>
      </c>
      <c r="BE1" t="s">
        <v>2063</v>
      </c>
      <c r="BF1" t="s">
        <v>2064</v>
      </c>
      <c r="BG1" t="s">
        <v>2065</v>
      </c>
      <c r="BH1" t="s">
        <v>2066</v>
      </c>
      <c r="BI1" t="s">
        <v>2067</v>
      </c>
      <c r="BJ1" t="s">
        <v>2068</v>
      </c>
      <c r="BK1" t="s">
        <v>2069</v>
      </c>
      <c r="BL1" t="s">
        <v>2070</v>
      </c>
      <c r="BM1" t="s">
        <v>2071</v>
      </c>
      <c r="BN1" t="s">
        <v>2072</v>
      </c>
      <c r="BO1" t="s">
        <v>2073</v>
      </c>
      <c r="BP1" t="s">
        <v>2074</v>
      </c>
      <c r="BQ1" t="s">
        <v>2118</v>
      </c>
      <c r="BR1" t="s">
        <v>2075</v>
      </c>
      <c r="BS1" t="s">
        <v>2076</v>
      </c>
      <c r="BT1" t="s">
        <v>2077</v>
      </c>
      <c r="BU1" t="s">
        <v>2078</v>
      </c>
      <c r="BV1" t="s">
        <v>2079</v>
      </c>
      <c r="BW1" t="s">
        <v>2080</v>
      </c>
      <c r="BX1" t="s">
        <v>2081</v>
      </c>
      <c r="BY1" t="s">
        <v>2082</v>
      </c>
      <c r="BZ1" t="s">
        <v>2083</v>
      </c>
      <c r="CA1" t="s">
        <v>2084</v>
      </c>
      <c r="CB1" t="s">
        <v>2085</v>
      </c>
      <c r="CC1" t="s">
        <v>2086</v>
      </c>
      <c r="CD1" t="s">
        <v>2087</v>
      </c>
      <c r="CE1" t="s">
        <v>2088</v>
      </c>
      <c r="CF1" t="s">
        <v>2089</v>
      </c>
      <c r="CG1" t="s">
        <v>2090</v>
      </c>
      <c r="CH1" t="s">
        <v>2091</v>
      </c>
      <c r="CI1" t="s">
        <v>2092</v>
      </c>
      <c r="CJ1" t="s">
        <v>2093</v>
      </c>
      <c r="CK1" t="s">
        <v>2094</v>
      </c>
      <c r="CL1" t="s">
        <v>2095</v>
      </c>
      <c r="CM1" t="s">
        <v>2096</v>
      </c>
      <c r="CN1" t="s">
        <v>2097</v>
      </c>
      <c r="CO1" t="s">
        <v>2098</v>
      </c>
      <c r="CP1" t="s">
        <v>2119</v>
      </c>
    </row>
    <row r="2" spans="1:94" x14ac:dyDescent="0.25">
      <c r="A2">
        <v>10161</v>
      </c>
      <c r="B2">
        <v>2018</v>
      </c>
      <c r="C2" t="s">
        <v>1635</v>
      </c>
      <c r="D2" s="12" t="s">
        <v>2114</v>
      </c>
      <c r="E2">
        <v>169262</v>
      </c>
      <c r="F2">
        <v>2012</v>
      </c>
      <c r="G2">
        <v>1692622012</v>
      </c>
      <c r="H2">
        <v>2012169262</v>
      </c>
      <c r="I2" t="s">
        <v>1636</v>
      </c>
      <c r="J2" t="s">
        <v>1489</v>
      </c>
      <c r="K2">
        <v>2.710920634920635</v>
      </c>
      <c r="L2">
        <v>3.230606349206349</v>
      </c>
      <c r="M2">
        <v>2.274831746031746</v>
      </c>
      <c r="N2">
        <v>2.710920634920635</v>
      </c>
      <c r="O2">
        <v>3.7618502202643174</v>
      </c>
      <c r="P2" t="s">
        <v>1539</v>
      </c>
      <c r="Q2" t="s">
        <v>1539</v>
      </c>
      <c r="R2" t="s">
        <v>1539</v>
      </c>
      <c r="S2" t="s">
        <v>1539</v>
      </c>
      <c r="T2" t="s">
        <v>1539</v>
      </c>
      <c r="U2">
        <v>1</v>
      </c>
      <c r="V2">
        <v>1</v>
      </c>
      <c r="W2">
        <v>1</v>
      </c>
      <c r="X2">
        <v>1</v>
      </c>
      <c r="Y2" t="s">
        <v>1539</v>
      </c>
      <c r="Z2" t="s">
        <v>1539</v>
      </c>
      <c r="AA2" t="s">
        <v>1539</v>
      </c>
      <c r="AB2" t="s">
        <v>1539</v>
      </c>
      <c r="AC2">
        <v>716572</v>
      </c>
      <c r="AD2">
        <v>853940</v>
      </c>
      <c r="AE2">
        <v>1017641</v>
      </c>
      <c r="AF2" t="s">
        <v>144</v>
      </c>
      <c r="AG2" t="s">
        <v>145</v>
      </c>
      <c r="AH2" t="s">
        <v>145</v>
      </c>
      <c r="AI2">
        <v>11056</v>
      </c>
      <c r="AJ2">
        <v>11056</v>
      </c>
      <c r="AK2">
        <v>11056</v>
      </c>
      <c r="AN2">
        <v>0.01</v>
      </c>
      <c r="AO2">
        <v>1.4E-2</v>
      </c>
      <c r="AP2">
        <v>1.7999999999999999E-2</v>
      </c>
      <c r="AQ2" t="s">
        <v>146</v>
      </c>
      <c r="AR2" t="s">
        <v>1499</v>
      </c>
      <c r="AY2">
        <v>227000</v>
      </c>
      <c r="AZ2">
        <v>315000</v>
      </c>
      <c r="BB2">
        <v>315000</v>
      </c>
      <c r="BC2" t="s">
        <v>1539</v>
      </c>
      <c r="BD2" t="s">
        <v>1539</v>
      </c>
      <c r="BE2">
        <v>7500</v>
      </c>
      <c r="BF2" t="s">
        <v>2099</v>
      </c>
      <c r="BJ2">
        <v>11056</v>
      </c>
      <c r="BK2" t="s">
        <v>1539</v>
      </c>
      <c r="BM2">
        <v>0.6783646888567294</v>
      </c>
      <c r="BP2">
        <v>0.6783646888567294</v>
      </c>
      <c r="BQ2">
        <v>0.6783646888567294</v>
      </c>
      <c r="BU2">
        <v>259</v>
      </c>
      <c r="BZ2">
        <v>517</v>
      </c>
      <c r="CB2">
        <v>36</v>
      </c>
      <c r="CD2">
        <v>447</v>
      </c>
      <c r="CE2">
        <v>449</v>
      </c>
      <c r="CG2">
        <v>2114</v>
      </c>
      <c r="CH2">
        <v>318</v>
      </c>
      <c r="CI2">
        <v>1038</v>
      </c>
      <c r="CK2">
        <v>4101</v>
      </c>
      <c r="CL2">
        <v>1780</v>
      </c>
      <c r="CN2">
        <v>0</v>
      </c>
      <c r="CO2">
        <f t="shared" ref="CO2:CO40" si="0">CA2+BU2+BS2</f>
        <v>259</v>
      </c>
    </row>
    <row r="3" spans="1:94" x14ac:dyDescent="0.25">
      <c r="A3">
        <v>10161</v>
      </c>
      <c r="B3">
        <v>2018</v>
      </c>
      <c r="C3" t="s">
        <v>1635</v>
      </c>
      <c r="D3" s="12" t="s">
        <v>2114</v>
      </c>
      <c r="E3">
        <v>169262</v>
      </c>
      <c r="F3">
        <v>2016</v>
      </c>
      <c r="G3">
        <v>1692622016</v>
      </c>
      <c r="H3">
        <v>2016169262</v>
      </c>
      <c r="I3" t="s">
        <v>1636</v>
      </c>
      <c r="J3" t="s">
        <v>1489</v>
      </c>
      <c r="K3">
        <v>2.5262571428571428</v>
      </c>
      <c r="L3">
        <v>3.0081301587301588</v>
      </c>
      <c r="M3">
        <v>2.121574603174603</v>
      </c>
      <c r="N3">
        <v>2.5262571428571428</v>
      </c>
      <c r="O3">
        <v>3.5055991189427314</v>
      </c>
      <c r="P3" t="s">
        <v>1539</v>
      </c>
      <c r="Q3" t="s">
        <v>1539</v>
      </c>
      <c r="R3" t="s">
        <v>1539</v>
      </c>
      <c r="S3" t="s">
        <v>1539</v>
      </c>
      <c r="T3" t="s">
        <v>1539</v>
      </c>
      <c r="U3">
        <v>1</v>
      </c>
      <c r="V3">
        <v>1</v>
      </c>
      <c r="W3">
        <v>1</v>
      </c>
      <c r="X3">
        <v>1</v>
      </c>
      <c r="Y3" t="s">
        <v>1539</v>
      </c>
      <c r="Z3" t="s">
        <v>1539</v>
      </c>
      <c r="AA3" t="s">
        <v>1539</v>
      </c>
      <c r="AB3" t="s">
        <v>1539</v>
      </c>
      <c r="AC3">
        <v>668296</v>
      </c>
      <c r="AD3">
        <v>795771</v>
      </c>
      <c r="AE3">
        <v>947561</v>
      </c>
      <c r="AF3" t="s">
        <v>144</v>
      </c>
      <c r="AG3" t="s">
        <v>145</v>
      </c>
      <c r="AH3" t="s">
        <v>145</v>
      </c>
      <c r="AI3">
        <v>35429</v>
      </c>
      <c r="AJ3">
        <v>35429</v>
      </c>
      <c r="AK3">
        <v>35429</v>
      </c>
      <c r="AN3">
        <v>3.5000000000000003E-2</v>
      </c>
      <c r="AO3">
        <v>4.5999999999999999E-2</v>
      </c>
      <c r="AP3">
        <v>0.06</v>
      </c>
      <c r="AQ3" t="s">
        <v>146</v>
      </c>
      <c r="AR3" t="s">
        <v>1499</v>
      </c>
      <c r="AY3">
        <v>227000</v>
      </c>
      <c r="AZ3">
        <v>315000</v>
      </c>
      <c r="BB3">
        <v>315000</v>
      </c>
      <c r="BC3" t="s">
        <v>1539</v>
      </c>
      <c r="BD3">
        <v>30000</v>
      </c>
      <c r="BE3">
        <v>30000</v>
      </c>
      <c r="BF3" t="s">
        <v>2099</v>
      </c>
      <c r="BJ3">
        <v>35429</v>
      </c>
      <c r="BK3">
        <v>1</v>
      </c>
      <c r="BM3">
        <v>0.84676395043608343</v>
      </c>
      <c r="BP3">
        <v>0.84676395043608343</v>
      </c>
      <c r="BQ3">
        <v>0.84676395043608343</v>
      </c>
      <c r="BU3">
        <v>491</v>
      </c>
      <c r="BW3">
        <v>134</v>
      </c>
      <c r="BZ3">
        <v>436</v>
      </c>
      <c r="CA3">
        <v>74</v>
      </c>
      <c r="CC3">
        <v>8</v>
      </c>
      <c r="CD3">
        <v>1243</v>
      </c>
      <c r="CE3">
        <v>1064</v>
      </c>
      <c r="CG3">
        <v>19083</v>
      </c>
      <c r="CH3">
        <v>206</v>
      </c>
      <c r="CI3">
        <v>1066</v>
      </c>
      <c r="CK3">
        <v>8419</v>
      </c>
      <c r="CL3">
        <v>3138</v>
      </c>
      <c r="CN3">
        <v>121</v>
      </c>
      <c r="CO3">
        <f t="shared" si="0"/>
        <v>565</v>
      </c>
    </row>
    <row r="4" spans="1:94" x14ac:dyDescent="0.25">
      <c r="A4">
        <v>9467</v>
      </c>
      <c r="B4">
        <v>2018</v>
      </c>
      <c r="C4" t="s">
        <v>549</v>
      </c>
      <c r="D4" s="12" t="s">
        <v>2114</v>
      </c>
      <c r="E4">
        <v>169062</v>
      </c>
      <c r="F4">
        <v>2012</v>
      </c>
      <c r="G4">
        <v>1690622012</v>
      </c>
      <c r="H4">
        <v>2012169062</v>
      </c>
      <c r="I4" t="s">
        <v>2100</v>
      </c>
      <c r="J4" t="s">
        <v>552</v>
      </c>
      <c r="K4">
        <v>1.0965573924656786</v>
      </c>
      <c r="L4">
        <v>1.3270991017129787</v>
      </c>
      <c r="M4">
        <v>0.86601568321837874</v>
      </c>
      <c r="N4">
        <v>1.0965573924656786</v>
      </c>
      <c r="O4">
        <v>1.5229963784245537</v>
      </c>
      <c r="P4">
        <v>2.6212319790301439</v>
      </c>
      <c r="S4">
        <v>2.6212319790301439</v>
      </c>
      <c r="T4">
        <v>3.7134119702927042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64951.176241378402</v>
      </c>
      <c r="AD4">
        <v>82241.8044349259</v>
      </c>
      <c r="AE4">
        <v>99532.432628473398</v>
      </c>
      <c r="AF4" t="s">
        <v>144</v>
      </c>
      <c r="AG4" t="s">
        <v>145</v>
      </c>
      <c r="AH4" t="s">
        <v>145</v>
      </c>
      <c r="AI4">
        <v>3031</v>
      </c>
      <c r="AJ4">
        <v>3031</v>
      </c>
      <c r="AK4">
        <v>3031</v>
      </c>
      <c r="AN4">
        <v>3.8112871999999999E-2</v>
      </c>
      <c r="AO4">
        <v>4.5780000000000001E-2</v>
      </c>
      <c r="AP4">
        <v>5.3447127999999997E-2</v>
      </c>
      <c r="AQ4" t="s">
        <v>146</v>
      </c>
      <c r="AR4" t="s">
        <v>147</v>
      </c>
      <c r="AW4">
        <v>0.17</v>
      </c>
      <c r="AX4">
        <v>0.12</v>
      </c>
      <c r="AY4">
        <v>54000</v>
      </c>
      <c r="AZ4">
        <v>75000</v>
      </c>
      <c r="BA4">
        <v>0.12</v>
      </c>
      <c r="BB4">
        <v>75000</v>
      </c>
      <c r="BE4">
        <v>1882</v>
      </c>
      <c r="BJ4">
        <v>3031</v>
      </c>
      <c r="BK4" t="s">
        <v>1539</v>
      </c>
      <c r="BM4">
        <v>0.62091718904651927</v>
      </c>
      <c r="BP4">
        <v>0.62091718904651927</v>
      </c>
      <c r="BQ4">
        <v>0.62091718904651927</v>
      </c>
      <c r="BT4">
        <v>0</v>
      </c>
      <c r="BU4">
        <v>1015</v>
      </c>
      <c r="BW4">
        <v>1624</v>
      </c>
      <c r="BZ4">
        <v>0</v>
      </c>
      <c r="CB4">
        <v>0</v>
      </c>
      <c r="CC4">
        <v>0</v>
      </c>
      <c r="CE4">
        <v>0</v>
      </c>
      <c r="CG4">
        <v>102</v>
      </c>
      <c r="CH4">
        <v>0</v>
      </c>
      <c r="CK4">
        <v>5</v>
      </c>
      <c r="CL4">
        <v>238</v>
      </c>
      <c r="CN4">
        <v>47</v>
      </c>
      <c r="CO4">
        <f t="shared" si="0"/>
        <v>1015</v>
      </c>
    </row>
    <row r="5" spans="1:94" x14ac:dyDescent="0.25">
      <c r="A5">
        <v>9467</v>
      </c>
      <c r="B5">
        <v>2018</v>
      </c>
      <c r="C5" t="s">
        <v>549</v>
      </c>
      <c r="D5" s="12" t="s">
        <v>2114</v>
      </c>
      <c r="E5">
        <v>169062</v>
      </c>
      <c r="F5">
        <v>2016</v>
      </c>
      <c r="G5">
        <v>1690622016</v>
      </c>
      <c r="H5">
        <v>2016169062</v>
      </c>
      <c r="I5" t="s">
        <v>2100</v>
      </c>
      <c r="J5" t="s">
        <v>552</v>
      </c>
      <c r="K5">
        <v>1.2691791517309279</v>
      </c>
      <c r="L5">
        <v>1.5388211182474398</v>
      </c>
      <c r="M5">
        <v>0.99953718521441737</v>
      </c>
      <c r="N5">
        <v>1.2691791517309279</v>
      </c>
      <c r="O5">
        <v>1.762748821848511</v>
      </c>
      <c r="P5">
        <v>3.4622042700519327</v>
      </c>
      <c r="S5">
        <v>3.4622042700519327</v>
      </c>
      <c r="T5">
        <v>4.904789382573572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74965.288891081305</v>
      </c>
      <c r="AD5">
        <v>95188.436379819599</v>
      </c>
      <c r="AE5">
        <v>115411.58386855799</v>
      </c>
      <c r="AF5" t="s">
        <v>144</v>
      </c>
      <c r="AG5" t="s">
        <v>145</v>
      </c>
      <c r="AH5" t="s">
        <v>145</v>
      </c>
      <c r="AI5">
        <v>3059</v>
      </c>
      <c r="AJ5">
        <v>3059</v>
      </c>
      <c r="AK5">
        <v>3059</v>
      </c>
      <c r="AN5">
        <v>2.8731196000000001E-2</v>
      </c>
      <c r="AO5">
        <v>3.4660000000000003E-2</v>
      </c>
      <c r="AP5">
        <v>4.0588803999999999E-2</v>
      </c>
      <c r="AQ5" t="s">
        <v>146</v>
      </c>
      <c r="AR5" t="s">
        <v>147</v>
      </c>
      <c r="AW5">
        <v>0.17</v>
      </c>
      <c r="AX5">
        <v>0.12</v>
      </c>
      <c r="AY5">
        <v>54000</v>
      </c>
      <c r="AZ5">
        <v>75000</v>
      </c>
      <c r="BA5">
        <v>0.12</v>
      </c>
      <c r="BB5">
        <v>75000</v>
      </c>
      <c r="BD5">
        <v>5046</v>
      </c>
      <c r="BE5">
        <v>5046</v>
      </c>
      <c r="BJ5">
        <v>3059</v>
      </c>
      <c r="BK5">
        <v>1</v>
      </c>
      <c r="BM5">
        <v>1</v>
      </c>
      <c r="BP5">
        <v>1</v>
      </c>
      <c r="BQ5">
        <v>1</v>
      </c>
      <c r="BT5">
        <v>0</v>
      </c>
      <c r="BU5">
        <v>1113</v>
      </c>
      <c r="BW5">
        <v>1410</v>
      </c>
      <c r="BZ5">
        <v>0</v>
      </c>
      <c r="CB5">
        <v>0</v>
      </c>
      <c r="CC5">
        <v>1</v>
      </c>
      <c r="CE5">
        <v>0</v>
      </c>
      <c r="CG5">
        <v>111</v>
      </c>
      <c r="CH5">
        <v>0</v>
      </c>
      <c r="CK5">
        <v>0</v>
      </c>
      <c r="CL5">
        <v>143</v>
      </c>
      <c r="CN5">
        <v>281</v>
      </c>
      <c r="CO5">
        <f t="shared" si="0"/>
        <v>1113</v>
      </c>
    </row>
    <row r="6" spans="1:94" x14ac:dyDescent="0.25">
      <c r="A6">
        <v>10099</v>
      </c>
      <c r="B6">
        <v>2018</v>
      </c>
      <c r="C6" t="s">
        <v>1313</v>
      </c>
      <c r="D6" s="12" t="s">
        <v>2114</v>
      </c>
      <c r="E6">
        <v>169301</v>
      </c>
      <c r="F6">
        <v>2012</v>
      </c>
      <c r="G6">
        <v>1693012012</v>
      </c>
      <c r="H6">
        <v>2012169301</v>
      </c>
      <c r="I6" t="s">
        <v>1314</v>
      </c>
      <c r="J6" t="s">
        <v>1316</v>
      </c>
      <c r="K6">
        <v>1.501932888888889</v>
      </c>
      <c r="L6">
        <v>1.8751368888888889</v>
      </c>
      <c r="M6">
        <v>1.2030071111111111</v>
      </c>
      <c r="N6">
        <v>1.501932888888889</v>
      </c>
      <c r="O6">
        <v>2.2528993333333331</v>
      </c>
      <c r="P6">
        <v>2.831858407079646</v>
      </c>
      <c r="S6">
        <v>4.6902654867256635</v>
      </c>
      <c r="T6">
        <v>7.7876106194690262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2706766</v>
      </c>
      <c r="AD6">
        <v>3379349</v>
      </c>
      <c r="AE6">
        <v>4219058</v>
      </c>
      <c r="AF6" t="s">
        <v>144</v>
      </c>
      <c r="AG6" t="s">
        <v>145</v>
      </c>
      <c r="AH6" t="s">
        <v>145</v>
      </c>
      <c r="AI6">
        <v>375692</v>
      </c>
      <c r="AJ6">
        <v>375692</v>
      </c>
      <c r="AK6">
        <v>375692</v>
      </c>
      <c r="AN6">
        <v>8.3000000000000004E-2</v>
      </c>
      <c r="AO6">
        <v>0.113</v>
      </c>
      <c r="AP6">
        <v>0.154</v>
      </c>
      <c r="AQ6" t="s">
        <v>146</v>
      </c>
      <c r="AR6" t="s">
        <v>1499</v>
      </c>
      <c r="AW6">
        <v>0.88</v>
      </c>
      <c r="AX6">
        <v>0.53</v>
      </c>
      <c r="AY6">
        <v>1500000</v>
      </c>
      <c r="AZ6">
        <v>2250000</v>
      </c>
      <c r="BA6">
        <v>0.32</v>
      </c>
      <c r="BB6">
        <v>2250000</v>
      </c>
      <c r="BD6">
        <v>391000</v>
      </c>
      <c r="BE6">
        <v>391000</v>
      </c>
      <c r="BJ6">
        <v>382843</v>
      </c>
      <c r="BK6">
        <v>1</v>
      </c>
      <c r="BM6">
        <v>1</v>
      </c>
      <c r="BP6">
        <v>1</v>
      </c>
      <c r="BQ6">
        <v>1</v>
      </c>
      <c r="BS6">
        <v>340</v>
      </c>
      <c r="BU6">
        <v>43290</v>
      </c>
      <c r="BW6">
        <v>9799</v>
      </c>
      <c r="BZ6">
        <v>6239</v>
      </c>
      <c r="CA6">
        <v>2321</v>
      </c>
      <c r="CB6">
        <v>63056</v>
      </c>
      <c r="CC6">
        <v>7557</v>
      </c>
      <c r="CF6">
        <v>26526</v>
      </c>
      <c r="CG6">
        <v>118832</v>
      </c>
      <c r="CI6">
        <v>1955</v>
      </c>
      <c r="CK6">
        <v>88303</v>
      </c>
      <c r="CL6">
        <v>6726</v>
      </c>
      <c r="CM6">
        <v>4</v>
      </c>
      <c r="CN6">
        <v>7895</v>
      </c>
      <c r="CO6">
        <f t="shared" si="0"/>
        <v>45951</v>
      </c>
    </row>
    <row r="7" spans="1:94" x14ac:dyDescent="0.25">
      <c r="A7">
        <v>10099</v>
      </c>
      <c r="B7">
        <v>2018</v>
      </c>
      <c r="C7" t="s">
        <v>1313</v>
      </c>
      <c r="D7" s="12" t="s">
        <v>2114</v>
      </c>
      <c r="E7">
        <v>169301</v>
      </c>
      <c r="F7">
        <v>2016</v>
      </c>
      <c r="G7">
        <v>1693012016</v>
      </c>
      <c r="H7">
        <v>2016169301</v>
      </c>
      <c r="I7" t="s">
        <v>1314</v>
      </c>
      <c r="J7" t="s">
        <v>1316</v>
      </c>
      <c r="K7">
        <v>2.0335546666666668</v>
      </c>
      <c r="L7">
        <v>2.6236568888888887</v>
      </c>
      <c r="M7">
        <v>1.5761755555555557</v>
      </c>
      <c r="N7">
        <v>2.0335546666666668</v>
      </c>
      <c r="O7">
        <v>3.050332</v>
      </c>
      <c r="P7">
        <v>0.67653276955602537</v>
      </c>
      <c r="S7">
        <v>1.1205073995771671</v>
      </c>
      <c r="T7">
        <v>1.86046511627907</v>
      </c>
      <c r="U7">
        <v>1</v>
      </c>
      <c r="V7">
        <v>1</v>
      </c>
      <c r="W7">
        <v>1</v>
      </c>
      <c r="X7">
        <v>1</v>
      </c>
      <c r="Y7">
        <v>0.67653276955602537</v>
      </c>
      <c r="Z7">
        <v>1</v>
      </c>
      <c r="AA7">
        <v>1</v>
      </c>
      <c r="AB7">
        <v>0.67653276955602537</v>
      </c>
      <c r="AC7">
        <v>3546395</v>
      </c>
      <c r="AD7">
        <v>4575498</v>
      </c>
      <c r="AE7">
        <v>5903228</v>
      </c>
      <c r="AF7" t="s">
        <v>144</v>
      </c>
      <c r="AG7" t="s">
        <v>145</v>
      </c>
      <c r="AH7" t="s">
        <v>145</v>
      </c>
      <c r="AI7">
        <v>1180786</v>
      </c>
      <c r="AJ7">
        <v>1180786</v>
      </c>
      <c r="AK7">
        <v>1180786</v>
      </c>
      <c r="AN7">
        <v>0.34499999999999997</v>
      </c>
      <c r="AO7">
        <v>0.47299999999999998</v>
      </c>
      <c r="AP7">
        <v>0.64900000000000002</v>
      </c>
      <c r="AQ7" t="s">
        <v>146</v>
      </c>
      <c r="AR7" t="s">
        <v>1499</v>
      </c>
      <c r="AW7">
        <v>0.88</v>
      </c>
      <c r="AX7">
        <v>0.53</v>
      </c>
      <c r="AY7">
        <v>1500000</v>
      </c>
      <c r="AZ7">
        <v>2250000</v>
      </c>
      <c r="BA7">
        <v>0.32</v>
      </c>
      <c r="BB7">
        <v>2250000</v>
      </c>
      <c r="BD7">
        <v>776391</v>
      </c>
      <c r="BE7">
        <v>1147000</v>
      </c>
      <c r="BJ7">
        <v>1194712</v>
      </c>
      <c r="BK7">
        <v>0.6768884045335658</v>
      </c>
      <c r="BM7">
        <v>0.96006401542798603</v>
      </c>
      <c r="BP7">
        <v>0.96006401542798603</v>
      </c>
      <c r="BQ7">
        <v>0.96006401542798603</v>
      </c>
      <c r="BS7">
        <v>39395</v>
      </c>
      <c r="BU7">
        <v>282416</v>
      </c>
      <c r="BW7">
        <v>10345</v>
      </c>
      <c r="BZ7">
        <v>20025</v>
      </c>
      <c r="CA7">
        <v>12863</v>
      </c>
      <c r="CB7">
        <v>186914</v>
      </c>
      <c r="CC7">
        <v>27657</v>
      </c>
      <c r="CE7">
        <v>1129</v>
      </c>
      <c r="CF7">
        <v>58148</v>
      </c>
      <c r="CG7">
        <v>310412</v>
      </c>
      <c r="CI7">
        <v>2586</v>
      </c>
      <c r="CK7">
        <v>173655</v>
      </c>
      <c r="CL7">
        <v>31952</v>
      </c>
      <c r="CM7">
        <v>42</v>
      </c>
      <c r="CN7">
        <v>38547</v>
      </c>
      <c r="CO7">
        <f t="shared" si="0"/>
        <v>334674</v>
      </c>
    </row>
    <row r="8" spans="1:94" x14ac:dyDescent="0.25">
      <c r="A8">
        <v>10193</v>
      </c>
      <c r="B8">
        <v>2018</v>
      </c>
      <c r="C8" t="s">
        <v>1515</v>
      </c>
      <c r="D8" s="12" t="s">
        <v>2114</v>
      </c>
      <c r="E8">
        <v>169073</v>
      </c>
      <c r="F8">
        <v>2012</v>
      </c>
      <c r="G8">
        <v>1690732012</v>
      </c>
      <c r="H8">
        <v>2012169073</v>
      </c>
      <c r="I8" t="s">
        <v>2101</v>
      </c>
      <c r="J8" t="s">
        <v>1450</v>
      </c>
      <c r="K8" t="s">
        <v>1539</v>
      </c>
      <c r="L8" t="s">
        <v>1539</v>
      </c>
      <c r="M8" t="s">
        <v>1539</v>
      </c>
      <c r="N8" t="s">
        <v>1539</v>
      </c>
      <c r="O8">
        <v>9.9849999999999994</v>
      </c>
      <c r="P8" t="s">
        <v>1539</v>
      </c>
      <c r="Q8" t="s">
        <v>1539</v>
      </c>
      <c r="R8" t="s">
        <v>1539</v>
      </c>
      <c r="S8" t="s">
        <v>1539</v>
      </c>
      <c r="T8" t="s">
        <v>1539</v>
      </c>
      <c r="U8" t="s">
        <v>1539</v>
      </c>
      <c r="V8" t="s">
        <v>1539</v>
      </c>
      <c r="W8">
        <v>1</v>
      </c>
      <c r="X8">
        <v>1</v>
      </c>
      <c r="Y8" t="s">
        <v>1539</v>
      </c>
      <c r="Z8" t="s">
        <v>1539</v>
      </c>
      <c r="AA8" t="s">
        <v>1539</v>
      </c>
      <c r="AB8" t="s">
        <v>1539</v>
      </c>
      <c r="AC8" t="s">
        <v>1539</v>
      </c>
      <c r="AD8">
        <v>1997000</v>
      </c>
      <c r="AE8" t="s">
        <v>1539</v>
      </c>
      <c r="AF8" t="s">
        <v>144</v>
      </c>
      <c r="AG8" t="s">
        <v>145</v>
      </c>
      <c r="AH8" t="s">
        <v>145</v>
      </c>
      <c r="AI8">
        <v>296000</v>
      </c>
      <c r="AJ8">
        <v>296000</v>
      </c>
      <c r="AK8">
        <v>296000</v>
      </c>
      <c r="AO8" t="s">
        <v>1539</v>
      </c>
      <c r="AY8">
        <v>200000</v>
      </c>
      <c r="BD8">
        <v>320000</v>
      </c>
      <c r="BE8">
        <v>320000</v>
      </c>
      <c r="BF8" t="s">
        <v>2099</v>
      </c>
      <c r="BJ8">
        <v>296000</v>
      </c>
      <c r="BK8">
        <v>1</v>
      </c>
      <c r="BM8">
        <v>1</v>
      </c>
      <c r="BP8">
        <v>1</v>
      </c>
      <c r="BQ8">
        <v>1</v>
      </c>
      <c r="CG8">
        <v>228000</v>
      </c>
      <c r="CK8">
        <v>68000</v>
      </c>
      <c r="CO8">
        <f t="shared" si="0"/>
        <v>0</v>
      </c>
    </row>
    <row r="9" spans="1:94" x14ac:dyDescent="0.25">
      <c r="A9">
        <v>10193</v>
      </c>
      <c r="B9">
        <v>2018</v>
      </c>
      <c r="C9" t="s">
        <v>1515</v>
      </c>
      <c r="D9" s="12" t="s">
        <v>2114</v>
      </c>
      <c r="E9">
        <v>169073</v>
      </c>
      <c r="F9">
        <v>2016</v>
      </c>
      <c r="G9">
        <v>1690732016</v>
      </c>
      <c r="H9">
        <v>2016169073</v>
      </c>
      <c r="I9" t="s">
        <v>2101</v>
      </c>
      <c r="J9" t="s">
        <v>1450</v>
      </c>
      <c r="K9" t="s">
        <v>1539</v>
      </c>
      <c r="L9" t="s">
        <v>1539</v>
      </c>
      <c r="M9" t="s">
        <v>1539</v>
      </c>
      <c r="N9" t="s">
        <v>1539</v>
      </c>
      <c r="O9">
        <v>0.90500000000000003</v>
      </c>
      <c r="P9" t="s">
        <v>1539</v>
      </c>
      <c r="Q9" t="s">
        <v>1539</v>
      </c>
      <c r="R9" t="s">
        <v>1539</v>
      </c>
      <c r="S9" t="s">
        <v>1539</v>
      </c>
      <c r="T9" t="s">
        <v>1539</v>
      </c>
      <c r="U9" t="s">
        <v>1539</v>
      </c>
      <c r="V9" t="s">
        <v>1539</v>
      </c>
      <c r="W9">
        <v>0.90500000000000003</v>
      </c>
      <c r="X9">
        <v>0.90500000000000003</v>
      </c>
      <c r="Y9" t="s">
        <v>1539</v>
      </c>
      <c r="Z9" t="s">
        <v>1539</v>
      </c>
      <c r="AA9" t="s">
        <v>1539</v>
      </c>
      <c r="AB9" t="s">
        <v>1539</v>
      </c>
      <c r="AC9" t="s">
        <v>1539</v>
      </c>
      <c r="AD9">
        <v>181000</v>
      </c>
      <c r="AE9" t="s">
        <v>1539</v>
      </c>
      <c r="AF9" t="s">
        <v>144</v>
      </c>
      <c r="AG9" t="s">
        <v>145</v>
      </c>
      <c r="AH9" t="s">
        <v>145</v>
      </c>
      <c r="AI9">
        <v>0</v>
      </c>
      <c r="AJ9">
        <v>0</v>
      </c>
      <c r="AK9">
        <v>0</v>
      </c>
      <c r="AO9" t="s">
        <v>1539</v>
      </c>
      <c r="AY9">
        <v>200000</v>
      </c>
      <c r="BD9">
        <v>0</v>
      </c>
      <c r="BE9">
        <v>0</v>
      </c>
      <c r="BF9" t="s">
        <v>2099</v>
      </c>
      <c r="BJ9">
        <v>0</v>
      </c>
      <c r="BK9">
        <v>1</v>
      </c>
      <c r="BM9">
        <v>1</v>
      </c>
      <c r="BP9">
        <v>1</v>
      </c>
      <c r="BQ9">
        <v>1</v>
      </c>
      <c r="CG9">
        <v>0</v>
      </c>
      <c r="CK9">
        <v>0</v>
      </c>
      <c r="CO9">
        <f t="shared" si="0"/>
        <v>0</v>
      </c>
    </row>
    <row r="10" spans="1:94" x14ac:dyDescent="0.25">
      <c r="A10">
        <v>9659</v>
      </c>
      <c r="B10">
        <v>2018</v>
      </c>
      <c r="C10" t="s">
        <v>881</v>
      </c>
      <c r="D10" s="12" t="s">
        <v>2114</v>
      </c>
      <c r="E10">
        <v>169083</v>
      </c>
      <c r="F10">
        <v>2012</v>
      </c>
      <c r="G10">
        <v>1690832012</v>
      </c>
      <c r="H10">
        <v>2012169083</v>
      </c>
      <c r="I10" t="s">
        <v>882</v>
      </c>
      <c r="J10" t="s">
        <v>324</v>
      </c>
      <c r="K10">
        <v>1.863509090909091</v>
      </c>
      <c r="L10" t="s">
        <v>1539</v>
      </c>
      <c r="M10" t="s">
        <v>1539</v>
      </c>
      <c r="N10">
        <v>2.562325</v>
      </c>
      <c r="O10">
        <v>3.279776</v>
      </c>
      <c r="P10" t="s">
        <v>1539</v>
      </c>
      <c r="S10">
        <v>2</v>
      </c>
      <c r="T10">
        <v>2.5517241379310347</v>
      </c>
      <c r="U10">
        <v>1</v>
      </c>
      <c r="V10">
        <v>1</v>
      </c>
      <c r="W10">
        <v>1</v>
      </c>
      <c r="X10">
        <v>1</v>
      </c>
      <c r="Y10" t="s">
        <v>1539</v>
      </c>
      <c r="Z10">
        <v>1</v>
      </c>
      <c r="AA10">
        <v>1</v>
      </c>
      <c r="AB10">
        <v>1</v>
      </c>
      <c r="AC10" t="s">
        <v>1539</v>
      </c>
      <c r="AD10">
        <v>409972</v>
      </c>
      <c r="AE10" t="s">
        <v>1539</v>
      </c>
      <c r="AF10" t="s">
        <v>144</v>
      </c>
      <c r="AG10" t="s">
        <v>145</v>
      </c>
      <c r="AH10" t="s">
        <v>145</v>
      </c>
      <c r="AI10">
        <v>196192</v>
      </c>
      <c r="AJ10">
        <v>196192</v>
      </c>
      <c r="AK10">
        <v>196192</v>
      </c>
      <c r="AO10">
        <v>0.28999999999999998</v>
      </c>
      <c r="AQ10" t="s">
        <v>146</v>
      </c>
      <c r="AR10" t="s">
        <v>1499</v>
      </c>
      <c r="AW10">
        <v>0.74</v>
      </c>
      <c r="AX10">
        <v>0.57999999999999996</v>
      </c>
      <c r="AY10">
        <v>125000</v>
      </c>
      <c r="AZ10">
        <v>160000</v>
      </c>
      <c r="BB10">
        <v>220000</v>
      </c>
      <c r="BD10">
        <v>177000</v>
      </c>
      <c r="BE10">
        <v>177000</v>
      </c>
      <c r="BJ10">
        <v>185000</v>
      </c>
      <c r="BK10">
        <v>1</v>
      </c>
      <c r="BM10">
        <v>0.95675675675675675</v>
      </c>
      <c r="BP10">
        <v>0.95675675675675675</v>
      </c>
      <c r="BQ10">
        <v>0.95675675675675675</v>
      </c>
      <c r="CB10">
        <v>185000</v>
      </c>
      <c r="CO10">
        <f t="shared" si="0"/>
        <v>0</v>
      </c>
    </row>
    <row r="11" spans="1:94" x14ac:dyDescent="0.25">
      <c r="A11">
        <v>9659</v>
      </c>
      <c r="B11">
        <v>2018</v>
      </c>
      <c r="C11" t="s">
        <v>881</v>
      </c>
      <c r="D11" s="12" t="s">
        <v>2114</v>
      </c>
      <c r="E11">
        <v>169083</v>
      </c>
      <c r="F11">
        <v>2016</v>
      </c>
      <c r="G11">
        <v>1690832016</v>
      </c>
      <c r="H11">
        <v>2016169083</v>
      </c>
      <c r="I11" t="s">
        <v>882</v>
      </c>
      <c r="J11" t="s">
        <v>324</v>
      </c>
      <c r="K11">
        <v>2.1839</v>
      </c>
      <c r="L11" t="s">
        <v>1539</v>
      </c>
      <c r="M11" t="s">
        <v>1539</v>
      </c>
      <c r="N11">
        <v>3.0028625</v>
      </c>
      <c r="O11">
        <v>3.843664</v>
      </c>
      <c r="P11" t="s">
        <v>1539</v>
      </c>
      <c r="S11">
        <v>2.1481481481481479</v>
      </c>
      <c r="T11">
        <v>2.7407407407407405</v>
      </c>
      <c r="U11">
        <v>1</v>
      </c>
      <c r="V11">
        <v>1</v>
      </c>
      <c r="W11">
        <v>1</v>
      </c>
      <c r="X11">
        <v>1</v>
      </c>
      <c r="Y11" t="s">
        <v>1539</v>
      </c>
      <c r="Z11">
        <v>1</v>
      </c>
      <c r="AA11">
        <v>1</v>
      </c>
      <c r="AB11">
        <v>1</v>
      </c>
      <c r="AC11" t="s">
        <v>1539</v>
      </c>
      <c r="AD11">
        <v>480458</v>
      </c>
      <c r="AE11" t="s">
        <v>1539</v>
      </c>
      <c r="AF11" t="s">
        <v>144</v>
      </c>
      <c r="AG11" t="s">
        <v>145</v>
      </c>
      <c r="AH11" t="s">
        <v>145</v>
      </c>
      <c r="AI11">
        <v>251132</v>
      </c>
      <c r="AJ11">
        <v>251132</v>
      </c>
      <c r="AK11">
        <v>251132</v>
      </c>
      <c r="AO11">
        <v>0.27</v>
      </c>
      <c r="AQ11" t="s">
        <v>146</v>
      </c>
      <c r="AR11" t="s">
        <v>1499</v>
      </c>
      <c r="AW11">
        <v>0.74</v>
      </c>
      <c r="AX11">
        <v>0.57999999999999996</v>
      </c>
      <c r="AY11">
        <v>125000</v>
      </c>
      <c r="AZ11">
        <v>160000</v>
      </c>
      <c r="BB11">
        <v>220000</v>
      </c>
      <c r="BD11">
        <v>239000</v>
      </c>
      <c r="BE11">
        <v>239000</v>
      </c>
      <c r="BJ11">
        <v>249000</v>
      </c>
      <c r="BK11">
        <v>1</v>
      </c>
      <c r="BM11">
        <v>0.95983935742971882</v>
      </c>
      <c r="BP11">
        <v>0.95983935742971882</v>
      </c>
      <c r="BQ11">
        <v>0.95983935742971882</v>
      </c>
      <c r="CB11">
        <v>249000</v>
      </c>
      <c r="CO11">
        <f t="shared" si="0"/>
        <v>0</v>
      </c>
    </row>
    <row r="12" spans="1:94" x14ac:dyDescent="0.25">
      <c r="A12">
        <v>9926</v>
      </c>
      <c r="B12">
        <v>2018</v>
      </c>
      <c r="C12" t="s">
        <v>1076</v>
      </c>
      <c r="D12" s="12" t="s">
        <v>2114</v>
      </c>
      <c r="E12">
        <v>169088</v>
      </c>
      <c r="F12">
        <v>2012</v>
      </c>
      <c r="G12">
        <v>1690882012</v>
      </c>
      <c r="H12">
        <v>2012169088</v>
      </c>
      <c r="I12" t="s">
        <v>1077</v>
      </c>
      <c r="J12" t="s">
        <v>324</v>
      </c>
      <c r="K12">
        <v>0.13009999999999999</v>
      </c>
      <c r="L12">
        <v>0.13975000000000001</v>
      </c>
      <c r="M12">
        <v>0.12045</v>
      </c>
      <c r="N12">
        <v>0.13009999999999999</v>
      </c>
      <c r="O12">
        <v>0.18585714285714286</v>
      </c>
      <c r="P12">
        <v>0.1906392694063927</v>
      </c>
      <c r="S12">
        <v>0.67351598173515981</v>
      </c>
      <c r="T12">
        <v>0.93607305936073049</v>
      </c>
      <c r="U12">
        <v>0.13009999999999999</v>
      </c>
      <c r="V12">
        <v>0.13009999999999999</v>
      </c>
      <c r="W12">
        <v>0.18585714285714286</v>
      </c>
      <c r="X12">
        <v>0.13009999999999999</v>
      </c>
      <c r="Y12">
        <v>0.1906392694063927</v>
      </c>
      <c r="Z12">
        <v>0.67351598173515981</v>
      </c>
      <c r="AA12">
        <v>0.93607305936073049</v>
      </c>
      <c r="AB12">
        <v>0.1906392694063927</v>
      </c>
      <c r="AC12">
        <v>2409</v>
      </c>
      <c r="AD12">
        <v>2602</v>
      </c>
      <c r="AE12">
        <v>2795</v>
      </c>
      <c r="AF12" t="s">
        <v>144</v>
      </c>
      <c r="AG12" t="s">
        <v>145</v>
      </c>
      <c r="AH12" t="s">
        <v>145</v>
      </c>
      <c r="AI12">
        <v>466</v>
      </c>
      <c r="AJ12">
        <v>1632</v>
      </c>
      <c r="AK12">
        <v>1632</v>
      </c>
      <c r="AL12">
        <v>1166</v>
      </c>
      <c r="AN12">
        <v>0.80200000000000005</v>
      </c>
      <c r="AO12">
        <v>0.876</v>
      </c>
      <c r="AP12">
        <v>0.95</v>
      </c>
      <c r="AQ12" t="s">
        <v>146</v>
      </c>
      <c r="AR12" t="s">
        <v>1539</v>
      </c>
      <c r="AW12">
        <v>0.82</v>
      </c>
      <c r="AX12">
        <v>0.59</v>
      </c>
      <c r="AY12">
        <v>14000</v>
      </c>
      <c r="AZ12">
        <v>20000</v>
      </c>
      <c r="BA12">
        <v>0.16700000000000001</v>
      </c>
      <c r="BB12">
        <v>20000</v>
      </c>
      <c r="BD12">
        <v>0</v>
      </c>
      <c r="BE12">
        <v>0</v>
      </c>
      <c r="BG12">
        <v>216</v>
      </c>
      <c r="BH12">
        <v>160</v>
      </c>
      <c r="BI12">
        <v>1166</v>
      </c>
      <c r="BJ12">
        <v>1632</v>
      </c>
      <c r="BK12">
        <v>0</v>
      </c>
      <c r="BM12">
        <v>0</v>
      </c>
      <c r="BP12">
        <v>0</v>
      </c>
      <c r="BQ12">
        <v>0</v>
      </c>
      <c r="BW12">
        <v>4</v>
      </c>
      <c r="CC12">
        <v>18</v>
      </c>
      <c r="CG12">
        <v>2</v>
      </c>
      <c r="CN12">
        <v>137</v>
      </c>
      <c r="CO12">
        <f t="shared" si="0"/>
        <v>0</v>
      </c>
    </row>
    <row r="13" spans="1:94" x14ac:dyDescent="0.25">
      <c r="A13">
        <v>9926</v>
      </c>
      <c r="B13">
        <v>2018</v>
      </c>
      <c r="C13" t="s">
        <v>1076</v>
      </c>
      <c r="D13" s="12" t="s">
        <v>2114</v>
      </c>
      <c r="E13">
        <v>169088</v>
      </c>
      <c r="F13">
        <v>2016</v>
      </c>
      <c r="G13">
        <v>1690882016</v>
      </c>
      <c r="H13">
        <v>2016169088</v>
      </c>
      <c r="I13" t="s">
        <v>1077</v>
      </c>
      <c r="J13" t="s">
        <v>324</v>
      </c>
      <c r="K13">
        <v>0.18149999999999999</v>
      </c>
      <c r="L13">
        <v>0.19645000000000001</v>
      </c>
      <c r="M13">
        <v>0.16655</v>
      </c>
      <c r="N13">
        <v>0.18149999999999999</v>
      </c>
      <c r="O13">
        <v>0.25928571428571429</v>
      </c>
      <c r="P13">
        <v>0.26592356687898089</v>
      </c>
      <c r="S13">
        <v>0.93949044585987251</v>
      </c>
      <c r="T13">
        <v>1.3057324840764331</v>
      </c>
      <c r="U13">
        <v>0.18149999999999999</v>
      </c>
      <c r="V13">
        <v>0.18149999999999999</v>
      </c>
      <c r="W13">
        <v>0.25928571428571429</v>
      </c>
      <c r="X13">
        <v>0.18149999999999999</v>
      </c>
      <c r="Y13">
        <v>0.26592356687898089</v>
      </c>
      <c r="Z13">
        <v>0.93949044585987251</v>
      </c>
      <c r="AA13">
        <v>1</v>
      </c>
      <c r="AB13">
        <v>0.26592356687898089</v>
      </c>
      <c r="AC13">
        <v>3331</v>
      </c>
      <c r="AD13">
        <v>3630</v>
      </c>
      <c r="AE13">
        <v>3929</v>
      </c>
      <c r="AF13" t="s">
        <v>144</v>
      </c>
      <c r="AG13" t="s">
        <v>145</v>
      </c>
      <c r="AH13" t="s">
        <v>145</v>
      </c>
      <c r="AI13">
        <v>892</v>
      </c>
      <c r="AJ13">
        <v>1744</v>
      </c>
      <c r="AK13">
        <v>1745</v>
      </c>
      <c r="AL13">
        <v>852</v>
      </c>
      <c r="AN13">
        <v>0.56100000000000005</v>
      </c>
      <c r="AO13">
        <v>0.628</v>
      </c>
      <c r="AP13">
        <v>0.69499999999999995</v>
      </c>
      <c r="AQ13" t="s">
        <v>146</v>
      </c>
      <c r="AR13" t="s">
        <v>1539</v>
      </c>
      <c r="AW13">
        <v>0.82</v>
      </c>
      <c r="AX13">
        <v>0.59</v>
      </c>
      <c r="AY13">
        <v>14000</v>
      </c>
      <c r="AZ13">
        <v>20000</v>
      </c>
      <c r="BA13">
        <v>0.16700000000000001</v>
      </c>
      <c r="BB13">
        <v>20000</v>
      </c>
      <c r="BD13">
        <v>0</v>
      </c>
      <c r="BE13">
        <v>0</v>
      </c>
      <c r="BG13">
        <v>250</v>
      </c>
      <c r="BH13">
        <v>394</v>
      </c>
      <c r="BI13">
        <v>852</v>
      </c>
      <c r="BJ13">
        <v>1745</v>
      </c>
      <c r="BK13">
        <v>0</v>
      </c>
      <c r="BM13">
        <v>0</v>
      </c>
      <c r="BP13">
        <v>0</v>
      </c>
      <c r="BQ13">
        <v>0</v>
      </c>
      <c r="CA13">
        <v>1</v>
      </c>
      <c r="CC13">
        <v>28</v>
      </c>
      <c r="CG13">
        <v>39</v>
      </c>
      <c r="CN13">
        <v>182</v>
      </c>
      <c r="CO13">
        <f t="shared" si="0"/>
        <v>1</v>
      </c>
    </row>
    <row r="14" spans="1:94" x14ac:dyDescent="0.25">
      <c r="A14">
        <v>9812</v>
      </c>
      <c r="B14">
        <v>2018</v>
      </c>
      <c r="C14" t="s">
        <v>958</v>
      </c>
      <c r="D14" s="12" t="s">
        <v>2114</v>
      </c>
      <c r="E14">
        <v>169085</v>
      </c>
      <c r="F14">
        <v>2012</v>
      </c>
      <c r="G14">
        <v>1690852012</v>
      </c>
      <c r="H14">
        <v>2012169085</v>
      </c>
      <c r="I14" t="s">
        <v>959</v>
      </c>
      <c r="J14" t="s">
        <v>324</v>
      </c>
      <c r="K14">
        <v>0.22585735840297122</v>
      </c>
      <c r="L14">
        <v>0.25714333797585887</v>
      </c>
      <c r="M14">
        <v>0.19457137883008355</v>
      </c>
      <c r="N14">
        <v>0.22585735840297122</v>
      </c>
      <c r="O14">
        <v>0.32433116666666667</v>
      </c>
      <c r="P14">
        <v>0.65436801806055733</v>
      </c>
      <c r="S14">
        <v>0.8625760238070983</v>
      </c>
      <c r="T14">
        <v>1.2046320332478442</v>
      </c>
      <c r="U14">
        <v>0.22585735840297122</v>
      </c>
      <c r="V14">
        <v>0.22585735840297122</v>
      </c>
      <c r="W14">
        <v>0.32433116666666667</v>
      </c>
      <c r="X14">
        <v>0.22585735840297122</v>
      </c>
      <c r="Y14">
        <v>0.65436801806055733</v>
      </c>
      <c r="Z14">
        <v>0.8625760238070983</v>
      </c>
      <c r="AA14">
        <v>1</v>
      </c>
      <c r="AB14">
        <v>0.65436801806055733</v>
      </c>
      <c r="AC14">
        <v>1676.4269999999999</v>
      </c>
      <c r="AD14">
        <v>1945.9870000000001</v>
      </c>
      <c r="AE14">
        <v>2215.547</v>
      </c>
      <c r="AF14" t="s">
        <v>144</v>
      </c>
      <c r="AG14" t="s">
        <v>145</v>
      </c>
      <c r="AH14" t="s">
        <v>145</v>
      </c>
      <c r="AI14">
        <v>198</v>
      </c>
      <c r="AJ14">
        <v>876</v>
      </c>
      <c r="AK14">
        <v>875.65</v>
      </c>
      <c r="AL14">
        <v>678</v>
      </c>
      <c r="AN14">
        <v>0.53723449999999995</v>
      </c>
      <c r="AO14">
        <v>0.67240449999999996</v>
      </c>
      <c r="AP14">
        <v>0.80757449999999997</v>
      </c>
      <c r="AQ14" t="s">
        <v>146</v>
      </c>
      <c r="AR14" t="s">
        <v>1499</v>
      </c>
      <c r="AW14">
        <v>0.81</v>
      </c>
      <c r="AX14">
        <v>0.57999999999999996</v>
      </c>
      <c r="AY14">
        <v>6000</v>
      </c>
      <c r="AZ14">
        <v>8616</v>
      </c>
      <c r="BA14">
        <v>0.44</v>
      </c>
      <c r="BB14">
        <v>8616</v>
      </c>
      <c r="BD14">
        <v>0</v>
      </c>
      <c r="BE14">
        <v>380</v>
      </c>
      <c r="BG14">
        <v>326</v>
      </c>
      <c r="BH14">
        <v>198</v>
      </c>
      <c r="BI14">
        <v>658</v>
      </c>
      <c r="BJ14">
        <v>856</v>
      </c>
      <c r="BK14">
        <v>0</v>
      </c>
      <c r="BM14">
        <v>1</v>
      </c>
      <c r="BP14">
        <v>1</v>
      </c>
      <c r="BQ14">
        <v>0.44392523364485981</v>
      </c>
      <c r="BR14">
        <v>23</v>
      </c>
      <c r="BW14">
        <v>1</v>
      </c>
      <c r="CC14">
        <v>193</v>
      </c>
      <c r="CN14">
        <v>110</v>
      </c>
      <c r="CO14">
        <f t="shared" si="0"/>
        <v>0</v>
      </c>
    </row>
    <row r="15" spans="1:94" x14ac:dyDescent="0.25">
      <c r="A15">
        <v>9812</v>
      </c>
      <c r="B15">
        <v>2018</v>
      </c>
      <c r="C15" t="s">
        <v>958</v>
      </c>
      <c r="D15" s="12" t="s">
        <v>2114</v>
      </c>
      <c r="E15">
        <v>169085</v>
      </c>
      <c r="F15">
        <v>2016</v>
      </c>
      <c r="G15">
        <v>1690852016</v>
      </c>
      <c r="H15">
        <v>2016169085</v>
      </c>
      <c r="I15" t="s">
        <v>959</v>
      </c>
      <c r="J15" t="s">
        <v>324</v>
      </c>
      <c r="K15">
        <v>0.56772284122562677</v>
      </c>
      <c r="L15">
        <v>0.70167130919220055</v>
      </c>
      <c r="M15">
        <v>0.43377437325905294</v>
      </c>
      <c r="N15">
        <v>0.56772284122562677</v>
      </c>
      <c r="O15">
        <v>0.81525000000000003</v>
      </c>
      <c r="P15">
        <v>10.097565431076543</v>
      </c>
      <c r="S15">
        <v>13.31042715914635</v>
      </c>
      <c r="T15">
        <v>18.588699998118184</v>
      </c>
      <c r="U15">
        <v>0.56772284122562677</v>
      </c>
      <c r="V15">
        <v>0.56772284122562677</v>
      </c>
      <c r="W15">
        <v>0.81525000000000003</v>
      </c>
      <c r="X15">
        <v>0.56772284122562677</v>
      </c>
      <c r="Y15">
        <v>1</v>
      </c>
      <c r="Z15">
        <v>1</v>
      </c>
      <c r="AA15">
        <v>1</v>
      </c>
      <c r="AB15">
        <v>1</v>
      </c>
      <c r="AC15">
        <v>3737.4</v>
      </c>
      <c r="AD15">
        <v>4891.5</v>
      </c>
      <c r="AE15">
        <v>6045.6</v>
      </c>
      <c r="AF15" t="s">
        <v>144</v>
      </c>
      <c r="AG15" t="s">
        <v>145</v>
      </c>
      <c r="AH15" t="s">
        <v>145</v>
      </c>
      <c r="AI15">
        <v>82</v>
      </c>
      <c r="AJ15">
        <v>142</v>
      </c>
      <c r="AK15">
        <v>142.22999999999999</v>
      </c>
      <c r="AL15">
        <v>60</v>
      </c>
      <c r="AN15">
        <v>3.3741260000000002E-2</v>
      </c>
      <c r="AO15">
        <v>4.357486E-2</v>
      </c>
      <c r="AP15">
        <v>5.3408459999999998E-2</v>
      </c>
      <c r="AQ15" t="s">
        <v>146</v>
      </c>
      <c r="AR15" t="s">
        <v>1499</v>
      </c>
      <c r="AW15">
        <v>0.81</v>
      </c>
      <c r="AX15">
        <v>0.57999999999999996</v>
      </c>
      <c r="AY15">
        <v>6000</v>
      </c>
      <c r="AZ15">
        <v>8616</v>
      </c>
      <c r="BA15">
        <v>0.44</v>
      </c>
      <c r="BB15">
        <v>8616</v>
      </c>
      <c r="BD15">
        <v>0</v>
      </c>
      <c r="BE15">
        <v>146</v>
      </c>
      <c r="BG15">
        <v>122</v>
      </c>
      <c r="BH15">
        <v>82</v>
      </c>
      <c r="BI15">
        <v>60</v>
      </c>
      <c r="BJ15">
        <v>142</v>
      </c>
      <c r="BK15">
        <v>0</v>
      </c>
      <c r="BM15">
        <v>1</v>
      </c>
      <c r="BP15">
        <v>1</v>
      </c>
      <c r="BQ15">
        <v>1</v>
      </c>
      <c r="BR15">
        <v>3</v>
      </c>
      <c r="BW15">
        <v>1</v>
      </c>
      <c r="CC15">
        <v>84</v>
      </c>
      <c r="CN15">
        <v>36</v>
      </c>
      <c r="CO15">
        <f t="shared" si="0"/>
        <v>0</v>
      </c>
    </row>
    <row r="16" spans="1:94" x14ac:dyDescent="0.25">
      <c r="A16">
        <v>9883</v>
      </c>
      <c r="B16">
        <v>2018</v>
      </c>
      <c r="C16" t="s">
        <v>726</v>
      </c>
      <c r="D16" s="12" t="s">
        <v>2114</v>
      </c>
      <c r="E16">
        <v>169078</v>
      </c>
      <c r="F16">
        <v>2012</v>
      </c>
      <c r="G16">
        <v>1690782012</v>
      </c>
      <c r="H16">
        <v>2012169078</v>
      </c>
      <c r="I16" t="s">
        <v>727</v>
      </c>
      <c r="J16" t="s">
        <v>324</v>
      </c>
      <c r="K16">
        <v>1.3087378640776699</v>
      </c>
      <c r="L16" t="s">
        <v>1539</v>
      </c>
      <c r="M16" t="s">
        <v>1539</v>
      </c>
      <c r="N16">
        <v>1.3087378640776699</v>
      </c>
      <c r="O16">
        <v>1.8465753424657534</v>
      </c>
      <c r="P16">
        <v>0.50573065902578795</v>
      </c>
      <c r="S16">
        <v>0.82578796561604595</v>
      </c>
      <c r="T16">
        <v>1.1561604584527223</v>
      </c>
      <c r="U16">
        <v>1</v>
      </c>
      <c r="V16">
        <v>1</v>
      </c>
      <c r="W16">
        <v>1</v>
      </c>
      <c r="X16">
        <v>1</v>
      </c>
      <c r="Y16">
        <v>0.50573065902578795</v>
      </c>
      <c r="Z16">
        <v>0.82578796561604595</v>
      </c>
      <c r="AA16">
        <v>1</v>
      </c>
      <c r="AB16">
        <v>0.50573065902578795</v>
      </c>
      <c r="AC16" t="s">
        <v>1539</v>
      </c>
      <c r="AD16">
        <v>13480</v>
      </c>
      <c r="AE16" t="s">
        <v>1539</v>
      </c>
      <c r="AF16" t="s">
        <v>144</v>
      </c>
      <c r="AG16" t="s">
        <v>145</v>
      </c>
      <c r="AH16" t="s">
        <v>145</v>
      </c>
      <c r="AI16">
        <v>7692</v>
      </c>
      <c r="AJ16">
        <v>8644</v>
      </c>
      <c r="AK16">
        <v>7692</v>
      </c>
      <c r="AL16">
        <v>952</v>
      </c>
      <c r="AO16">
        <v>0.69799999999999995</v>
      </c>
      <c r="AQ16" t="s">
        <v>146</v>
      </c>
      <c r="AR16" t="s">
        <v>1539</v>
      </c>
      <c r="AW16">
        <v>0.80700000000000005</v>
      </c>
      <c r="AX16">
        <v>0.57640000000000002</v>
      </c>
      <c r="AY16">
        <v>7300</v>
      </c>
      <c r="AZ16">
        <v>10300</v>
      </c>
      <c r="BA16">
        <v>0.35299999999999998</v>
      </c>
      <c r="BB16">
        <v>10300</v>
      </c>
      <c r="BC16">
        <v>10000</v>
      </c>
      <c r="BE16">
        <v>10059</v>
      </c>
      <c r="BH16">
        <v>7693</v>
      </c>
      <c r="BI16">
        <v>952</v>
      </c>
      <c r="BJ16">
        <v>7242</v>
      </c>
      <c r="BK16">
        <v>0.99413460582562874</v>
      </c>
      <c r="BM16">
        <v>1</v>
      </c>
      <c r="BP16">
        <v>1</v>
      </c>
      <c r="BQ16">
        <v>1</v>
      </c>
      <c r="BR16">
        <v>290</v>
      </c>
      <c r="BW16">
        <v>5166</v>
      </c>
      <c r="CC16">
        <v>1536</v>
      </c>
      <c r="CN16">
        <v>701</v>
      </c>
      <c r="CO16">
        <f t="shared" si="0"/>
        <v>0</v>
      </c>
    </row>
    <row r="17" spans="1:93" x14ac:dyDescent="0.25">
      <c r="A17">
        <v>9883</v>
      </c>
      <c r="B17">
        <v>2018</v>
      </c>
      <c r="C17" t="s">
        <v>726</v>
      </c>
      <c r="D17" s="12" t="s">
        <v>2114</v>
      </c>
      <c r="E17">
        <v>169078</v>
      </c>
      <c r="F17">
        <v>2016</v>
      </c>
      <c r="G17">
        <v>1690782016</v>
      </c>
      <c r="H17">
        <v>2016169078</v>
      </c>
      <c r="I17" t="s">
        <v>727</v>
      </c>
      <c r="J17" t="s">
        <v>324</v>
      </c>
      <c r="K17">
        <v>0.51106796116504849</v>
      </c>
      <c r="L17" t="s">
        <v>1539</v>
      </c>
      <c r="M17" t="s">
        <v>1539</v>
      </c>
      <c r="N17">
        <v>0.51106796116504849</v>
      </c>
      <c r="O17">
        <v>0.7210958904109589</v>
      </c>
      <c r="P17">
        <v>0.60341880341880338</v>
      </c>
      <c r="S17">
        <v>0.98529914529914542</v>
      </c>
      <c r="T17">
        <v>1.3794871794871797</v>
      </c>
      <c r="U17">
        <v>0.51106796116504849</v>
      </c>
      <c r="V17">
        <v>0.51106796116504849</v>
      </c>
      <c r="W17">
        <v>0.7210958904109589</v>
      </c>
      <c r="X17">
        <v>0.51106796116504849</v>
      </c>
      <c r="Y17">
        <v>0.60341880341880338</v>
      </c>
      <c r="Z17">
        <v>0.98529914529914542</v>
      </c>
      <c r="AA17">
        <v>1</v>
      </c>
      <c r="AB17">
        <v>0.60341880341880338</v>
      </c>
      <c r="AC17" t="s">
        <v>1539</v>
      </c>
      <c r="AD17">
        <v>5264</v>
      </c>
      <c r="AE17" t="s">
        <v>1539</v>
      </c>
      <c r="AF17" t="s">
        <v>144</v>
      </c>
      <c r="AG17" t="s">
        <v>145</v>
      </c>
      <c r="AH17" t="s">
        <v>145</v>
      </c>
      <c r="AI17">
        <v>3299</v>
      </c>
      <c r="AJ17">
        <v>3519</v>
      </c>
      <c r="AK17">
        <v>3299</v>
      </c>
      <c r="AL17">
        <v>220</v>
      </c>
      <c r="AO17">
        <v>0.58499999999999996</v>
      </c>
      <c r="AQ17" t="s">
        <v>146</v>
      </c>
      <c r="AR17" t="s">
        <v>1539</v>
      </c>
      <c r="AW17">
        <v>0.80700000000000005</v>
      </c>
      <c r="AX17">
        <v>0.57640000000000002</v>
      </c>
      <c r="AY17">
        <v>7300</v>
      </c>
      <c r="AZ17">
        <v>10300</v>
      </c>
      <c r="BA17">
        <v>0.35299999999999998</v>
      </c>
      <c r="BB17">
        <v>10300</v>
      </c>
      <c r="BC17">
        <v>3569</v>
      </c>
      <c r="BE17">
        <v>4565</v>
      </c>
      <c r="BH17">
        <v>3299</v>
      </c>
      <c r="BI17">
        <v>220</v>
      </c>
      <c r="BJ17">
        <v>2457</v>
      </c>
      <c r="BK17">
        <v>0.78181818181818186</v>
      </c>
      <c r="BM17">
        <v>1</v>
      </c>
      <c r="BP17">
        <v>1</v>
      </c>
      <c r="BQ17">
        <v>1</v>
      </c>
      <c r="BR17">
        <v>97</v>
      </c>
      <c r="BW17">
        <v>2013</v>
      </c>
      <c r="CC17">
        <v>824</v>
      </c>
      <c r="CN17">
        <v>365</v>
      </c>
      <c r="CO17">
        <f t="shared" si="0"/>
        <v>0</v>
      </c>
    </row>
    <row r="18" spans="1:93" x14ac:dyDescent="0.25">
      <c r="A18">
        <v>9918</v>
      </c>
      <c r="B18">
        <v>2018</v>
      </c>
      <c r="C18" t="s">
        <v>918</v>
      </c>
      <c r="D18" s="12" t="s">
        <v>2114</v>
      </c>
      <c r="E18">
        <v>169089</v>
      </c>
      <c r="F18">
        <v>2012</v>
      </c>
      <c r="G18">
        <v>1690892012</v>
      </c>
      <c r="H18">
        <v>2012169089</v>
      </c>
      <c r="I18" t="s">
        <v>919</v>
      </c>
      <c r="J18" t="s">
        <v>324</v>
      </c>
      <c r="K18">
        <v>3.8840099979733838</v>
      </c>
      <c r="L18">
        <v>5.5113152739309603</v>
      </c>
      <c r="M18">
        <v>2.7372154293048707</v>
      </c>
      <c r="N18">
        <v>3.8840099979733838</v>
      </c>
      <c r="O18">
        <v>5.5529264052540084</v>
      </c>
      <c r="P18">
        <v>3.5384615384615383</v>
      </c>
      <c r="S18">
        <v>10.230769230769232</v>
      </c>
      <c r="T18">
        <v>18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40519</v>
      </c>
      <c r="AD18">
        <v>57495</v>
      </c>
      <c r="AE18">
        <v>81584</v>
      </c>
      <c r="AF18" t="s">
        <v>144</v>
      </c>
      <c r="AG18" t="s">
        <v>145</v>
      </c>
      <c r="AH18" t="s">
        <v>145</v>
      </c>
      <c r="AI18">
        <v>5411</v>
      </c>
      <c r="AJ18">
        <v>5411</v>
      </c>
      <c r="AN18">
        <v>7.2999999999999995E-2</v>
      </c>
      <c r="AO18">
        <v>0.13</v>
      </c>
      <c r="AP18">
        <v>0.23</v>
      </c>
      <c r="AQ18" t="s">
        <v>146</v>
      </c>
      <c r="AR18" t="s">
        <v>1499</v>
      </c>
      <c r="AW18">
        <v>2.34</v>
      </c>
      <c r="AX18">
        <v>1.33</v>
      </c>
      <c r="AY18">
        <v>10354</v>
      </c>
      <c r="AZ18">
        <v>14803</v>
      </c>
      <c r="BA18">
        <v>0.46</v>
      </c>
      <c r="BB18">
        <v>14803</v>
      </c>
      <c r="BD18" t="s">
        <v>1539</v>
      </c>
      <c r="BE18">
        <v>5500</v>
      </c>
      <c r="BJ18">
        <v>5411</v>
      </c>
      <c r="BK18" t="s">
        <v>1539</v>
      </c>
      <c r="BM18">
        <v>1</v>
      </c>
      <c r="BP18">
        <v>1</v>
      </c>
      <c r="BQ18">
        <v>1</v>
      </c>
      <c r="CA18">
        <v>5411</v>
      </c>
      <c r="CO18">
        <f t="shared" si="0"/>
        <v>5411</v>
      </c>
    </row>
    <row r="19" spans="1:93" x14ac:dyDescent="0.25">
      <c r="A19">
        <v>9918</v>
      </c>
      <c r="B19">
        <v>2018</v>
      </c>
      <c r="C19" t="s">
        <v>918</v>
      </c>
      <c r="D19" s="12" t="s">
        <v>2114</v>
      </c>
      <c r="E19">
        <v>169089</v>
      </c>
      <c r="F19">
        <v>2016</v>
      </c>
      <c r="G19">
        <v>1690892016</v>
      </c>
      <c r="H19">
        <v>2016169089</v>
      </c>
      <c r="I19" t="s">
        <v>919</v>
      </c>
      <c r="J19" t="s">
        <v>324</v>
      </c>
      <c r="K19">
        <v>4.3583733027089107</v>
      </c>
      <c r="L19">
        <v>6.2475849489968249</v>
      </c>
      <c r="M19">
        <v>3.0403972167803825</v>
      </c>
      <c r="N19">
        <v>4.3583733027089107</v>
      </c>
      <c r="O19">
        <v>6.2311184083446012</v>
      </c>
      <c r="P19">
        <v>1.3897280966767371</v>
      </c>
      <c r="S19">
        <v>4.0181268882175223</v>
      </c>
      <c r="T19">
        <v>7.0694864048338362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45007</v>
      </c>
      <c r="AD19">
        <v>64517</v>
      </c>
      <c r="AE19">
        <v>92483</v>
      </c>
      <c r="AF19" t="s">
        <v>144</v>
      </c>
      <c r="AG19" t="s">
        <v>145</v>
      </c>
      <c r="AH19" t="s">
        <v>145</v>
      </c>
      <c r="AI19">
        <v>14818</v>
      </c>
      <c r="AJ19">
        <v>14818</v>
      </c>
      <c r="AN19">
        <v>0.187</v>
      </c>
      <c r="AO19">
        <v>0.33100000000000002</v>
      </c>
      <c r="AP19">
        <v>0.58499999999999996</v>
      </c>
      <c r="AQ19" t="s">
        <v>146</v>
      </c>
      <c r="AR19" t="s">
        <v>1499</v>
      </c>
      <c r="AW19">
        <v>2.34</v>
      </c>
      <c r="AX19">
        <v>1.33</v>
      </c>
      <c r="AY19">
        <v>10354</v>
      </c>
      <c r="AZ19">
        <v>14803</v>
      </c>
      <c r="BA19">
        <v>0.46</v>
      </c>
      <c r="BB19">
        <v>14803</v>
      </c>
      <c r="BD19">
        <v>7577</v>
      </c>
      <c r="BE19">
        <v>16000</v>
      </c>
      <c r="BJ19">
        <v>14818</v>
      </c>
      <c r="BK19">
        <v>0.4735625</v>
      </c>
      <c r="BM19">
        <v>1</v>
      </c>
      <c r="BP19">
        <v>1</v>
      </c>
      <c r="BQ19">
        <v>1</v>
      </c>
      <c r="CA19">
        <v>14818</v>
      </c>
      <c r="CO19">
        <f t="shared" si="0"/>
        <v>14818</v>
      </c>
    </row>
    <row r="20" spans="1:93" x14ac:dyDescent="0.25">
      <c r="A20">
        <v>9920</v>
      </c>
      <c r="B20">
        <v>2018</v>
      </c>
      <c r="C20" t="s">
        <v>1044</v>
      </c>
      <c r="D20" s="12" t="s">
        <v>2114</v>
      </c>
      <c r="E20">
        <v>169084</v>
      </c>
      <c r="F20">
        <v>2012</v>
      </c>
      <c r="G20">
        <v>1690842012</v>
      </c>
      <c r="H20">
        <v>2012169084</v>
      </c>
      <c r="I20" t="s">
        <v>1045</v>
      </c>
      <c r="J20" t="s">
        <v>324</v>
      </c>
      <c r="K20">
        <v>3.832358348654521</v>
      </c>
      <c r="L20">
        <v>5.017382583987966</v>
      </c>
      <c r="M20">
        <v>2.9271268594350661</v>
      </c>
      <c r="N20">
        <v>3.832358348654521</v>
      </c>
      <c r="O20">
        <v>5.2758858720662678</v>
      </c>
      <c r="P20">
        <v>0.41167434715821816</v>
      </c>
      <c r="S20" t="s">
        <v>1539</v>
      </c>
      <c r="T20" t="s">
        <v>1539</v>
      </c>
      <c r="U20">
        <v>1</v>
      </c>
      <c r="V20">
        <v>1</v>
      </c>
      <c r="W20">
        <v>1</v>
      </c>
      <c r="X20">
        <v>1</v>
      </c>
      <c r="Y20">
        <v>0.41167434715821816</v>
      </c>
      <c r="Z20" t="s">
        <v>1539</v>
      </c>
      <c r="AA20" t="s">
        <v>1539</v>
      </c>
      <c r="AB20">
        <v>0.41167434715821816</v>
      </c>
      <c r="AC20">
        <v>17513</v>
      </c>
      <c r="AD20">
        <v>22929</v>
      </c>
      <c r="AE20">
        <v>30019</v>
      </c>
      <c r="AF20" t="s">
        <v>144</v>
      </c>
      <c r="AG20" t="s">
        <v>145</v>
      </c>
      <c r="AH20" t="s">
        <v>145</v>
      </c>
      <c r="AI20">
        <v>10672</v>
      </c>
      <c r="AJ20">
        <v>10672</v>
      </c>
      <c r="AN20">
        <v>0.498</v>
      </c>
      <c r="AO20">
        <v>0.65100000000000002</v>
      </c>
      <c r="AP20">
        <v>0.85299999999999998</v>
      </c>
      <c r="AQ20" t="s">
        <v>146</v>
      </c>
      <c r="AR20" t="s">
        <v>1499</v>
      </c>
      <c r="AY20">
        <v>4346</v>
      </c>
      <c r="AZ20">
        <v>5983</v>
      </c>
      <c r="BA20">
        <v>0.26800000000000002</v>
      </c>
      <c r="BB20">
        <v>5983</v>
      </c>
      <c r="BE20">
        <v>15000</v>
      </c>
      <c r="BJ20">
        <v>10672</v>
      </c>
      <c r="BK20" t="s">
        <v>1539</v>
      </c>
      <c r="BM20">
        <v>1</v>
      </c>
      <c r="BP20">
        <v>1</v>
      </c>
      <c r="BQ20">
        <v>1</v>
      </c>
      <c r="CA20">
        <v>10672</v>
      </c>
      <c r="CO20">
        <f t="shared" si="0"/>
        <v>10672</v>
      </c>
    </row>
    <row r="21" spans="1:93" x14ac:dyDescent="0.25">
      <c r="A21">
        <v>9920</v>
      </c>
      <c r="B21">
        <v>2018</v>
      </c>
      <c r="C21" t="s">
        <v>1044</v>
      </c>
      <c r="D21" s="12" t="s">
        <v>2114</v>
      </c>
      <c r="E21">
        <v>169084</v>
      </c>
      <c r="F21">
        <v>2016</v>
      </c>
      <c r="G21">
        <v>1690842016</v>
      </c>
      <c r="H21">
        <v>2016169084</v>
      </c>
      <c r="I21" t="s">
        <v>1045</v>
      </c>
      <c r="J21" t="s">
        <v>324</v>
      </c>
      <c r="K21">
        <v>6.652515460471335</v>
      </c>
      <c r="L21">
        <v>9.3683770683603544</v>
      </c>
      <c r="M21">
        <v>4.7238843389603877</v>
      </c>
      <c r="N21">
        <v>6.652515460471335</v>
      </c>
      <c r="O21">
        <v>9.1583064887252643</v>
      </c>
      <c r="P21">
        <v>0.43719412724306694</v>
      </c>
      <c r="S21" t="s">
        <v>1539</v>
      </c>
      <c r="T21" t="s">
        <v>1539</v>
      </c>
      <c r="U21">
        <v>1</v>
      </c>
      <c r="V21">
        <v>1</v>
      </c>
      <c r="W21">
        <v>1</v>
      </c>
      <c r="X21">
        <v>1</v>
      </c>
      <c r="Y21">
        <v>0.43719412724306694</v>
      </c>
      <c r="Z21" t="s">
        <v>1539</v>
      </c>
      <c r="AA21" t="s">
        <v>1539</v>
      </c>
      <c r="AB21">
        <v>0.43719412724306694</v>
      </c>
      <c r="AC21">
        <v>28263</v>
      </c>
      <c r="AD21">
        <v>39802</v>
      </c>
      <c r="AE21">
        <v>56051</v>
      </c>
      <c r="AF21" t="s">
        <v>144</v>
      </c>
      <c r="AG21" t="s">
        <v>145</v>
      </c>
      <c r="AH21" t="s">
        <v>145</v>
      </c>
      <c r="AI21">
        <v>34204</v>
      </c>
      <c r="AJ21">
        <v>34204</v>
      </c>
      <c r="AN21">
        <v>0.40899999999999997</v>
      </c>
      <c r="AO21">
        <v>0.61299999999999999</v>
      </c>
      <c r="AP21">
        <v>0.91900000000000004</v>
      </c>
      <c r="AQ21" t="s">
        <v>146</v>
      </c>
      <c r="AR21" t="s">
        <v>1499</v>
      </c>
      <c r="AY21">
        <v>4346</v>
      </c>
      <c r="AZ21">
        <v>5983</v>
      </c>
      <c r="BA21">
        <v>0.26800000000000002</v>
      </c>
      <c r="BB21">
        <v>5983</v>
      </c>
      <c r="BE21">
        <v>35400</v>
      </c>
      <c r="BJ21">
        <v>34204</v>
      </c>
      <c r="BK21" t="s">
        <v>1539</v>
      </c>
      <c r="BM21">
        <v>1</v>
      </c>
      <c r="BP21">
        <v>1</v>
      </c>
      <c r="BQ21">
        <v>1</v>
      </c>
      <c r="CA21">
        <v>34204</v>
      </c>
      <c r="CO21">
        <f t="shared" si="0"/>
        <v>34204</v>
      </c>
    </row>
    <row r="22" spans="1:93" x14ac:dyDescent="0.25">
      <c r="A22">
        <v>9940</v>
      </c>
      <c r="B22">
        <v>2018</v>
      </c>
      <c r="C22" t="s">
        <v>346</v>
      </c>
      <c r="D22" s="12" t="s">
        <v>2114</v>
      </c>
      <c r="E22">
        <v>169077</v>
      </c>
      <c r="F22">
        <v>2012</v>
      </c>
      <c r="G22">
        <v>1690772012</v>
      </c>
      <c r="H22">
        <v>2012169077</v>
      </c>
      <c r="I22" t="s">
        <v>348</v>
      </c>
      <c r="J22" t="s">
        <v>324</v>
      </c>
      <c r="K22">
        <v>0.62639999999999996</v>
      </c>
      <c r="L22">
        <v>0.76685999999999999</v>
      </c>
      <c r="M22">
        <v>0.51167333333333331</v>
      </c>
      <c r="N22">
        <v>0.62639999999999996</v>
      </c>
      <c r="O22">
        <v>0.87813084112149531</v>
      </c>
      <c r="P22">
        <v>0.68888888888888888</v>
      </c>
      <c r="S22">
        <v>0.8666666666666667</v>
      </c>
      <c r="T22">
        <v>1.2</v>
      </c>
      <c r="U22">
        <v>0.62639999999999996</v>
      </c>
      <c r="V22">
        <v>0.62639999999999996</v>
      </c>
      <c r="W22">
        <v>0.87813084112149531</v>
      </c>
      <c r="X22">
        <v>0.62639999999999996</v>
      </c>
      <c r="Y22">
        <v>0.68888888888888888</v>
      </c>
      <c r="Z22">
        <v>0.8666666666666667</v>
      </c>
      <c r="AA22">
        <v>1</v>
      </c>
      <c r="AB22">
        <v>0.68888888888888888</v>
      </c>
      <c r="AC22">
        <v>76751</v>
      </c>
      <c r="AD22">
        <v>93960</v>
      </c>
      <c r="AE22">
        <v>115029</v>
      </c>
      <c r="AF22" t="s">
        <v>144</v>
      </c>
      <c r="AG22" t="s">
        <v>145</v>
      </c>
      <c r="AH22" t="s">
        <v>145</v>
      </c>
      <c r="AI22">
        <v>32571</v>
      </c>
      <c r="AJ22">
        <v>40173</v>
      </c>
      <c r="AK22">
        <v>40172</v>
      </c>
      <c r="AL22">
        <v>7602</v>
      </c>
      <c r="AN22">
        <v>0.38</v>
      </c>
      <c r="AO22">
        <v>0.45</v>
      </c>
      <c r="AP22">
        <v>0.53</v>
      </c>
      <c r="AQ22" t="s">
        <v>146</v>
      </c>
      <c r="AR22" t="s">
        <v>1499</v>
      </c>
      <c r="AW22">
        <v>0.54</v>
      </c>
      <c r="AX22">
        <v>0.39</v>
      </c>
      <c r="AY22">
        <v>107000</v>
      </c>
      <c r="AZ22">
        <v>150000</v>
      </c>
      <c r="BA22">
        <v>0.31</v>
      </c>
      <c r="BB22">
        <v>150000</v>
      </c>
      <c r="BC22">
        <v>31800</v>
      </c>
      <c r="BE22">
        <v>31911</v>
      </c>
      <c r="BG22">
        <v>33097</v>
      </c>
      <c r="BH22">
        <v>32074</v>
      </c>
      <c r="BJ22">
        <v>40763</v>
      </c>
      <c r="BK22">
        <v>0.9965215756322271</v>
      </c>
      <c r="BM22">
        <v>0.96416593648971205</v>
      </c>
      <c r="BP22">
        <v>0.99491800212009729</v>
      </c>
      <c r="BQ22">
        <v>0.78284228344331874</v>
      </c>
      <c r="BR22">
        <v>902</v>
      </c>
      <c r="BS22">
        <v>7981</v>
      </c>
      <c r="BT22">
        <v>0</v>
      </c>
      <c r="BU22">
        <v>0</v>
      </c>
      <c r="BV22">
        <v>0</v>
      </c>
      <c r="BW22">
        <v>1253</v>
      </c>
      <c r="BZ22">
        <v>2463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2995</v>
      </c>
      <c r="CG22">
        <v>5216</v>
      </c>
      <c r="CH22">
        <v>0</v>
      </c>
      <c r="CM22">
        <v>992</v>
      </c>
      <c r="CN22">
        <v>12294</v>
      </c>
      <c r="CO22">
        <f t="shared" si="0"/>
        <v>7981</v>
      </c>
    </row>
    <row r="23" spans="1:93" x14ac:dyDescent="0.25">
      <c r="A23">
        <v>9940</v>
      </c>
      <c r="B23">
        <v>2018</v>
      </c>
      <c r="C23" t="s">
        <v>346</v>
      </c>
      <c r="D23" s="12" t="s">
        <v>2114</v>
      </c>
      <c r="E23">
        <v>169077</v>
      </c>
      <c r="F23">
        <v>2016</v>
      </c>
      <c r="G23">
        <v>1690772016</v>
      </c>
      <c r="H23">
        <v>2016169077</v>
      </c>
      <c r="I23" t="s">
        <v>348</v>
      </c>
      <c r="J23" t="s">
        <v>324</v>
      </c>
      <c r="K23">
        <v>0.79799333333333333</v>
      </c>
      <c r="L23">
        <v>0.98273999999999995</v>
      </c>
      <c r="M23">
        <v>0.64798</v>
      </c>
      <c r="N23">
        <v>0.79799333333333333</v>
      </c>
      <c r="O23">
        <v>1.1186822429906542</v>
      </c>
      <c r="P23">
        <v>0.73809523809523814</v>
      </c>
      <c r="S23">
        <v>0.9285714285714286</v>
      </c>
      <c r="T23">
        <v>1.2857142857142858</v>
      </c>
      <c r="U23">
        <v>0.79799333333333333</v>
      </c>
      <c r="V23">
        <v>0.79799333333333333</v>
      </c>
      <c r="W23">
        <v>1</v>
      </c>
      <c r="X23">
        <v>0.79799333333333333</v>
      </c>
      <c r="Y23">
        <v>0.73809523809523814</v>
      </c>
      <c r="Z23">
        <v>0.9285714285714286</v>
      </c>
      <c r="AA23">
        <v>1</v>
      </c>
      <c r="AB23">
        <v>0.73809523809523814</v>
      </c>
      <c r="AC23">
        <v>97197</v>
      </c>
      <c r="AD23">
        <v>119699</v>
      </c>
      <c r="AE23">
        <v>147411</v>
      </c>
      <c r="AF23" t="s">
        <v>144</v>
      </c>
      <c r="AG23" t="s">
        <v>145</v>
      </c>
      <c r="AH23" t="s">
        <v>145</v>
      </c>
      <c r="AI23">
        <v>38589</v>
      </c>
      <c r="AJ23">
        <v>51133</v>
      </c>
      <c r="AK23">
        <v>51137</v>
      </c>
      <c r="AL23">
        <v>12544</v>
      </c>
      <c r="AN23">
        <v>0.36</v>
      </c>
      <c r="AO23">
        <v>0.42</v>
      </c>
      <c r="AP23">
        <v>0.5</v>
      </c>
      <c r="AQ23" t="s">
        <v>146</v>
      </c>
      <c r="AR23" t="s">
        <v>1499</v>
      </c>
      <c r="AW23">
        <v>0.54</v>
      </c>
      <c r="AX23">
        <v>0.39</v>
      </c>
      <c r="AY23">
        <v>107000</v>
      </c>
      <c r="AZ23">
        <v>150000</v>
      </c>
      <c r="BA23">
        <v>0.31</v>
      </c>
      <c r="BB23">
        <v>150000</v>
      </c>
      <c r="BC23">
        <v>40419</v>
      </c>
      <c r="BD23">
        <v>49259</v>
      </c>
      <c r="BE23">
        <v>40419</v>
      </c>
      <c r="BG23">
        <v>39758</v>
      </c>
      <c r="BH23">
        <v>38221</v>
      </c>
      <c r="BJ23">
        <v>51137</v>
      </c>
      <c r="BK23">
        <v>1</v>
      </c>
      <c r="BM23">
        <v>1</v>
      </c>
      <c r="BP23">
        <v>0.79040616383440565</v>
      </c>
      <c r="BQ23">
        <v>0.79040616383440565</v>
      </c>
      <c r="BR23">
        <v>1141</v>
      </c>
      <c r="BS23">
        <v>10392</v>
      </c>
      <c r="BT23">
        <v>0</v>
      </c>
      <c r="BU23">
        <v>0</v>
      </c>
      <c r="BV23">
        <v>0</v>
      </c>
      <c r="BW23">
        <v>670</v>
      </c>
      <c r="BZ23">
        <v>2177</v>
      </c>
      <c r="CA23">
        <v>2</v>
      </c>
      <c r="CB23">
        <v>0</v>
      </c>
      <c r="CC23">
        <v>0</v>
      </c>
      <c r="CD23">
        <v>0</v>
      </c>
      <c r="CE23">
        <v>0</v>
      </c>
      <c r="CF23">
        <v>1405</v>
      </c>
      <c r="CG23">
        <v>6141</v>
      </c>
      <c r="CH23">
        <v>0</v>
      </c>
      <c r="CM23">
        <v>1013</v>
      </c>
      <c r="CN23">
        <v>16684</v>
      </c>
      <c r="CO23">
        <f t="shared" si="0"/>
        <v>10394</v>
      </c>
    </row>
    <row r="24" spans="1:93" x14ac:dyDescent="0.25">
      <c r="A24">
        <v>9841</v>
      </c>
      <c r="B24">
        <v>2018</v>
      </c>
      <c r="C24" t="s">
        <v>1501</v>
      </c>
      <c r="D24" s="12" t="s">
        <v>2114</v>
      </c>
      <c r="E24">
        <v>169079</v>
      </c>
      <c r="F24">
        <v>2012</v>
      </c>
      <c r="G24">
        <v>1690792012</v>
      </c>
      <c r="H24">
        <v>2012169079</v>
      </c>
      <c r="I24" t="s">
        <v>1502</v>
      </c>
      <c r="J24" t="s">
        <v>324</v>
      </c>
      <c r="K24">
        <v>5.1094695652173909</v>
      </c>
      <c r="L24">
        <v>5.8772217391304347</v>
      </c>
      <c r="M24">
        <v>4.4420086956521736</v>
      </c>
      <c r="N24">
        <v>5.1094695652173909</v>
      </c>
      <c r="O24">
        <v>10.683436363636364</v>
      </c>
      <c r="P24">
        <v>1.6666666666666667</v>
      </c>
      <c r="S24">
        <v>1.6666666666666667</v>
      </c>
      <c r="T24">
        <v>3.0833333333333335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2043324</v>
      </c>
      <c r="AD24">
        <v>2350356</v>
      </c>
      <c r="AE24">
        <v>2703522</v>
      </c>
      <c r="AF24" t="s">
        <v>144</v>
      </c>
      <c r="AG24" t="s">
        <v>145</v>
      </c>
      <c r="AH24" t="s">
        <v>145</v>
      </c>
      <c r="AI24">
        <v>727663</v>
      </c>
      <c r="AJ24">
        <v>727663</v>
      </c>
      <c r="AK24">
        <v>727663</v>
      </c>
      <c r="AN24">
        <v>0.19</v>
      </c>
      <c r="AO24">
        <v>0.24</v>
      </c>
      <c r="AP24">
        <v>0.30399999999999999</v>
      </c>
      <c r="AQ24" t="s">
        <v>146</v>
      </c>
      <c r="AR24" t="s">
        <v>1499</v>
      </c>
      <c r="AW24">
        <v>0.74</v>
      </c>
      <c r="AX24">
        <v>0.4</v>
      </c>
      <c r="AY24">
        <v>220000</v>
      </c>
      <c r="AZ24">
        <v>460000</v>
      </c>
      <c r="BA24">
        <v>0.4</v>
      </c>
      <c r="BB24">
        <v>460000</v>
      </c>
      <c r="BD24">
        <v>751000</v>
      </c>
      <c r="BE24">
        <v>751000</v>
      </c>
      <c r="BH24">
        <v>727663</v>
      </c>
      <c r="BK24">
        <v>1</v>
      </c>
      <c r="BM24">
        <v>1</v>
      </c>
      <c r="BP24">
        <v>1</v>
      </c>
      <c r="BQ24">
        <v>1</v>
      </c>
      <c r="BU24">
        <v>17523</v>
      </c>
      <c r="BW24">
        <v>2841</v>
      </c>
      <c r="BY24">
        <v>8500</v>
      </c>
      <c r="BZ24">
        <v>8500</v>
      </c>
      <c r="CA24">
        <v>8520</v>
      </c>
      <c r="CB24">
        <v>9536</v>
      </c>
      <c r="CG24">
        <v>315739</v>
      </c>
      <c r="CK24">
        <v>329943</v>
      </c>
      <c r="CL24">
        <v>12812</v>
      </c>
      <c r="CN24">
        <v>11166</v>
      </c>
      <c r="CO24">
        <f t="shared" si="0"/>
        <v>26043</v>
      </c>
    </row>
    <row r="25" spans="1:93" x14ac:dyDescent="0.25">
      <c r="A25">
        <v>9841</v>
      </c>
      <c r="B25">
        <v>2018</v>
      </c>
      <c r="C25" t="s">
        <v>1501</v>
      </c>
      <c r="D25" s="12" t="s">
        <v>2114</v>
      </c>
      <c r="E25">
        <v>169079</v>
      </c>
      <c r="F25">
        <v>2016</v>
      </c>
      <c r="G25">
        <v>1690792016</v>
      </c>
      <c r="H25">
        <v>2016169079</v>
      </c>
      <c r="I25" t="s">
        <v>1502</v>
      </c>
      <c r="J25" t="s">
        <v>324</v>
      </c>
      <c r="K25">
        <v>3.7246934782608694</v>
      </c>
      <c r="L25">
        <v>4.5177500000000004</v>
      </c>
      <c r="M25">
        <v>3.0708521739130434</v>
      </c>
      <c r="N25">
        <v>3.7246934782608694</v>
      </c>
      <c r="O25">
        <v>7.7879954545454542</v>
      </c>
      <c r="P25">
        <v>1.1834319526627219</v>
      </c>
      <c r="S25">
        <v>1.1834319526627219</v>
      </c>
      <c r="T25">
        <v>2.1893491124260351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1412592</v>
      </c>
      <c r="AD25">
        <v>1713359</v>
      </c>
      <c r="AE25">
        <v>2078165</v>
      </c>
      <c r="AF25" t="s">
        <v>144</v>
      </c>
      <c r="AG25" t="s">
        <v>145</v>
      </c>
      <c r="AH25" t="s">
        <v>145</v>
      </c>
      <c r="AI25">
        <v>849422</v>
      </c>
      <c r="AJ25">
        <v>849422</v>
      </c>
      <c r="AK25">
        <v>849422</v>
      </c>
      <c r="AN25">
        <v>0.26400000000000001</v>
      </c>
      <c r="AO25">
        <v>0.33800000000000002</v>
      </c>
      <c r="AP25">
        <v>0.433</v>
      </c>
      <c r="AQ25" t="s">
        <v>146</v>
      </c>
      <c r="AR25" t="s">
        <v>1499</v>
      </c>
      <c r="AW25">
        <v>0.74</v>
      </c>
      <c r="AX25">
        <v>0.4</v>
      </c>
      <c r="AY25">
        <v>220000</v>
      </c>
      <c r="AZ25">
        <v>460000</v>
      </c>
      <c r="BA25">
        <v>0.4</v>
      </c>
      <c r="BB25">
        <v>460000</v>
      </c>
      <c r="BD25">
        <v>805000</v>
      </c>
      <c r="BE25">
        <v>894000</v>
      </c>
      <c r="BH25">
        <v>849422</v>
      </c>
      <c r="BK25">
        <v>0.90044742729306493</v>
      </c>
      <c r="BM25">
        <v>1</v>
      </c>
      <c r="BP25">
        <v>1</v>
      </c>
      <c r="BQ25">
        <v>1</v>
      </c>
      <c r="BU25">
        <v>24084</v>
      </c>
      <c r="BW25">
        <v>7946</v>
      </c>
      <c r="BY25">
        <v>6336</v>
      </c>
      <c r="BZ25">
        <v>6336</v>
      </c>
      <c r="CA25">
        <v>8607</v>
      </c>
      <c r="CB25">
        <v>16031</v>
      </c>
      <c r="CG25">
        <v>348949</v>
      </c>
      <c r="CK25">
        <v>394107</v>
      </c>
      <c r="CL25">
        <v>14640</v>
      </c>
      <c r="CN25">
        <v>13583</v>
      </c>
      <c r="CO25">
        <f t="shared" si="0"/>
        <v>32691</v>
      </c>
    </row>
    <row r="26" spans="1:93" x14ac:dyDescent="0.25">
      <c r="A26">
        <v>9425</v>
      </c>
      <c r="B26">
        <v>2018</v>
      </c>
      <c r="C26" t="s">
        <v>1476</v>
      </c>
      <c r="D26" s="12" t="s">
        <v>2114</v>
      </c>
      <c r="E26">
        <v>169086</v>
      </c>
      <c r="F26">
        <v>2012</v>
      </c>
      <c r="G26">
        <v>1690862012</v>
      </c>
      <c r="H26">
        <v>2012169086</v>
      </c>
      <c r="I26" t="s">
        <v>1477</v>
      </c>
      <c r="J26" t="s">
        <v>324</v>
      </c>
      <c r="K26" t="s">
        <v>1539</v>
      </c>
      <c r="L26" t="s">
        <v>1539</v>
      </c>
      <c r="M26" t="s">
        <v>1539</v>
      </c>
      <c r="N26" t="s">
        <v>1539</v>
      </c>
      <c r="O26" t="s">
        <v>1539</v>
      </c>
      <c r="P26" t="s">
        <v>1539</v>
      </c>
      <c r="S26" t="s">
        <v>1539</v>
      </c>
      <c r="T26" t="s">
        <v>1539</v>
      </c>
      <c r="U26" t="s">
        <v>1539</v>
      </c>
      <c r="V26" t="s">
        <v>1539</v>
      </c>
      <c r="W26" t="s">
        <v>1539</v>
      </c>
      <c r="X26" t="s">
        <v>1539</v>
      </c>
      <c r="Y26" t="s">
        <v>1539</v>
      </c>
      <c r="Z26" t="s">
        <v>1539</v>
      </c>
      <c r="AA26" t="s">
        <v>1539</v>
      </c>
      <c r="AB26" t="s">
        <v>1539</v>
      </c>
      <c r="AD26">
        <v>0.34112315621112499</v>
      </c>
      <c r="AF26" t="s">
        <v>1480</v>
      </c>
      <c r="AH26" t="s">
        <v>145</v>
      </c>
      <c r="AI26">
        <v>94</v>
      </c>
      <c r="AJ26">
        <v>251</v>
      </c>
      <c r="AK26">
        <v>251</v>
      </c>
      <c r="AL26">
        <v>157</v>
      </c>
      <c r="AO26">
        <v>0.61533484309285003</v>
      </c>
      <c r="AQ26" t="s">
        <v>1481</v>
      </c>
      <c r="CO26">
        <f t="shared" si="0"/>
        <v>0</v>
      </c>
    </row>
    <row r="27" spans="1:93" x14ac:dyDescent="0.25">
      <c r="A27">
        <v>9425</v>
      </c>
      <c r="B27">
        <v>2018</v>
      </c>
      <c r="C27" t="s">
        <v>1476</v>
      </c>
      <c r="D27" s="12" t="s">
        <v>2114</v>
      </c>
      <c r="E27">
        <v>169086</v>
      </c>
      <c r="F27">
        <v>2016</v>
      </c>
      <c r="G27">
        <v>1690862016</v>
      </c>
      <c r="H27">
        <v>2016169086</v>
      </c>
      <c r="I27" t="s">
        <v>1477</v>
      </c>
      <c r="J27" t="s">
        <v>324</v>
      </c>
      <c r="K27" t="s">
        <v>1539</v>
      </c>
      <c r="L27" t="s">
        <v>1539</v>
      </c>
      <c r="M27" t="s">
        <v>1539</v>
      </c>
      <c r="N27" t="s">
        <v>1539</v>
      </c>
      <c r="O27" t="s">
        <v>1539</v>
      </c>
      <c r="P27" t="s">
        <v>1539</v>
      </c>
      <c r="S27" t="s">
        <v>1539</v>
      </c>
      <c r="T27" t="s">
        <v>1539</v>
      </c>
      <c r="U27" t="s">
        <v>1539</v>
      </c>
      <c r="V27" t="s">
        <v>1539</v>
      </c>
      <c r="W27" t="s">
        <v>1539</v>
      </c>
      <c r="X27" t="s">
        <v>1539</v>
      </c>
      <c r="Y27" t="s">
        <v>1539</v>
      </c>
      <c r="Z27" t="s">
        <v>1539</v>
      </c>
      <c r="AA27" t="s">
        <v>1539</v>
      </c>
      <c r="AB27" t="s">
        <v>1539</v>
      </c>
      <c r="AD27">
        <v>1.08372578638706</v>
      </c>
      <c r="AF27" t="s">
        <v>1480</v>
      </c>
      <c r="AH27" t="s">
        <v>145</v>
      </c>
      <c r="AI27">
        <v>299</v>
      </c>
      <c r="AJ27">
        <v>521</v>
      </c>
      <c r="AK27">
        <v>521</v>
      </c>
      <c r="AL27">
        <v>222</v>
      </c>
      <c r="AO27">
        <v>0.72986088644451697</v>
      </c>
      <c r="AQ27" t="s">
        <v>1481</v>
      </c>
      <c r="CO27">
        <f t="shared" si="0"/>
        <v>0</v>
      </c>
    </row>
    <row r="28" spans="1:93" x14ac:dyDescent="0.25">
      <c r="A28">
        <v>9830</v>
      </c>
      <c r="B28">
        <v>2018</v>
      </c>
      <c r="C28" t="s">
        <v>372</v>
      </c>
      <c r="D28" s="12" t="s">
        <v>2114</v>
      </c>
      <c r="E28">
        <v>169075</v>
      </c>
      <c r="F28">
        <v>2012</v>
      </c>
      <c r="G28">
        <v>1690752012</v>
      </c>
      <c r="H28">
        <v>2012169075</v>
      </c>
      <c r="I28" t="s">
        <v>373</v>
      </c>
      <c r="J28" t="s">
        <v>324</v>
      </c>
      <c r="K28">
        <v>0.40033854166666666</v>
      </c>
      <c r="L28">
        <v>0.51380208333333333</v>
      </c>
      <c r="M28">
        <v>0.311953125</v>
      </c>
      <c r="N28">
        <v>0.40033854166666666</v>
      </c>
      <c r="O28">
        <v>0.5610583941605839</v>
      </c>
      <c r="P28">
        <v>0.28077753779697623</v>
      </c>
      <c r="S28">
        <v>0.79913606911447077</v>
      </c>
      <c r="T28">
        <v>1.0907127429805614</v>
      </c>
      <c r="U28">
        <v>0.40033854166666666</v>
      </c>
      <c r="V28">
        <v>0.40033854166666666</v>
      </c>
      <c r="W28">
        <v>0.5610583941605839</v>
      </c>
      <c r="X28">
        <v>0.40033854166666666</v>
      </c>
      <c r="Y28">
        <v>0.28077753779697623</v>
      </c>
      <c r="Z28">
        <v>0.79913606911447077</v>
      </c>
      <c r="AA28">
        <v>1</v>
      </c>
      <c r="AB28">
        <v>0.28077753779697623</v>
      </c>
      <c r="AC28">
        <v>11979</v>
      </c>
      <c r="AD28">
        <v>15373</v>
      </c>
      <c r="AE28">
        <v>19730</v>
      </c>
      <c r="AF28" t="s">
        <v>144</v>
      </c>
      <c r="AG28" t="s">
        <v>145</v>
      </c>
      <c r="AH28" t="s">
        <v>145</v>
      </c>
      <c r="AI28">
        <v>8653.7012493544207</v>
      </c>
      <c r="AJ28">
        <v>9002.7012493544207</v>
      </c>
      <c r="AK28">
        <v>11659.294234937701</v>
      </c>
      <c r="AL28">
        <v>349</v>
      </c>
      <c r="AN28">
        <v>0.73799999999999999</v>
      </c>
      <c r="AO28">
        <v>0.92600000000000005</v>
      </c>
      <c r="AP28">
        <v>1.1619999999999999</v>
      </c>
      <c r="AQ28" t="s">
        <v>146</v>
      </c>
      <c r="AR28" t="s">
        <v>1539</v>
      </c>
      <c r="AW28">
        <v>1.01</v>
      </c>
      <c r="AX28">
        <v>0.74</v>
      </c>
      <c r="AY28">
        <v>27400</v>
      </c>
      <c r="AZ28">
        <v>38400</v>
      </c>
      <c r="BA28">
        <v>0.26</v>
      </c>
      <c r="BB28">
        <v>38400</v>
      </c>
      <c r="BD28">
        <v>21300</v>
      </c>
      <c r="BE28">
        <v>21300</v>
      </c>
      <c r="BH28">
        <v>17072</v>
      </c>
      <c r="BK28">
        <v>1</v>
      </c>
      <c r="BM28">
        <v>1</v>
      </c>
      <c r="BP28">
        <v>1</v>
      </c>
      <c r="BQ28">
        <v>1</v>
      </c>
      <c r="BS28">
        <v>9114</v>
      </c>
      <c r="BT28">
        <v>3</v>
      </c>
      <c r="BV28">
        <v>260</v>
      </c>
      <c r="BY28">
        <v>4522</v>
      </c>
      <c r="BZ28">
        <v>4522</v>
      </c>
      <c r="CD28">
        <v>11</v>
      </c>
      <c r="CH28">
        <v>818</v>
      </c>
      <c r="CM28">
        <v>2345</v>
      </c>
      <c r="CO28">
        <f t="shared" si="0"/>
        <v>9114</v>
      </c>
    </row>
    <row r="29" spans="1:93" x14ac:dyDescent="0.25">
      <c r="A29">
        <v>9830</v>
      </c>
      <c r="B29">
        <v>2018</v>
      </c>
      <c r="C29" t="s">
        <v>372</v>
      </c>
      <c r="D29" s="12" t="s">
        <v>2114</v>
      </c>
      <c r="E29">
        <v>169075</v>
      </c>
      <c r="F29">
        <v>2016</v>
      </c>
      <c r="G29">
        <v>1690752016</v>
      </c>
      <c r="H29">
        <v>2016169075</v>
      </c>
      <c r="I29" t="s">
        <v>373</v>
      </c>
      <c r="J29" t="s">
        <v>324</v>
      </c>
      <c r="K29">
        <v>0.33903645833333335</v>
      </c>
      <c r="L29">
        <v>0.45755208333333336</v>
      </c>
      <c r="M29">
        <v>0.25122395833333333</v>
      </c>
      <c r="N29">
        <v>0.33903645833333335</v>
      </c>
      <c r="O29">
        <v>0.47514598540145986</v>
      </c>
      <c r="P29">
        <v>0.34300791556728233</v>
      </c>
      <c r="S29">
        <v>0.9762532981530343</v>
      </c>
      <c r="T29">
        <v>1.3324538258575198</v>
      </c>
      <c r="U29">
        <v>0.33903645833333335</v>
      </c>
      <c r="V29">
        <v>0.33903645833333335</v>
      </c>
      <c r="W29">
        <v>0.47514598540145986</v>
      </c>
      <c r="X29">
        <v>0.33903645833333335</v>
      </c>
      <c r="Y29">
        <v>0.34300791556728233</v>
      </c>
      <c r="Z29">
        <v>0.9762532981530343</v>
      </c>
      <c r="AA29">
        <v>1</v>
      </c>
      <c r="AB29">
        <v>0.34300791556728233</v>
      </c>
      <c r="AC29">
        <v>9647</v>
      </c>
      <c r="AD29">
        <v>13019</v>
      </c>
      <c r="AE29">
        <v>17570</v>
      </c>
      <c r="AF29" t="s">
        <v>144</v>
      </c>
      <c r="AG29" t="s">
        <v>145</v>
      </c>
      <c r="AH29" t="s">
        <v>145</v>
      </c>
      <c r="AI29">
        <v>6233</v>
      </c>
      <c r="AJ29">
        <v>6389</v>
      </c>
      <c r="AK29">
        <v>8705</v>
      </c>
      <c r="AL29">
        <v>156</v>
      </c>
      <c r="AN29">
        <v>0.496</v>
      </c>
      <c r="AO29">
        <v>0.75800000000000001</v>
      </c>
      <c r="AP29">
        <v>1.1599999999999999</v>
      </c>
      <c r="AQ29" t="s">
        <v>146</v>
      </c>
      <c r="AR29" t="s">
        <v>1539</v>
      </c>
      <c r="AW29">
        <v>1.01</v>
      </c>
      <c r="AX29">
        <v>0.74</v>
      </c>
      <c r="AY29">
        <v>27400</v>
      </c>
      <c r="AZ29">
        <v>38400</v>
      </c>
      <c r="BA29">
        <v>0.26</v>
      </c>
      <c r="BB29">
        <v>38400</v>
      </c>
      <c r="BD29">
        <v>7797</v>
      </c>
      <c r="BE29">
        <v>12720</v>
      </c>
      <c r="BH29">
        <v>10629</v>
      </c>
      <c r="BK29">
        <v>0.61297169811320751</v>
      </c>
      <c r="BM29">
        <v>1</v>
      </c>
      <c r="BP29">
        <v>1</v>
      </c>
      <c r="BQ29">
        <v>1</v>
      </c>
      <c r="BS29">
        <v>5556</v>
      </c>
      <c r="BV29">
        <v>29</v>
      </c>
      <c r="BY29">
        <v>239</v>
      </c>
      <c r="BZ29">
        <v>239</v>
      </c>
      <c r="CH29">
        <v>657</v>
      </c>
      <c r="CM29">
        <v>1998</v>
      </c>
      <c r="CO29">
        <f t="shared" si="0"/>
        <v>5556</v>
      </c>
    </row>
    <row r="30" spans="1:93" x14ac:dyDescent="0.25">
      <c r="A30">
        <v>9788</v>
      </c>
      <c r="B30">
        <v>2018</v>
      </c>
      <c r="C30" t="s">
        <v>1005</v>
      </c>
      <c r="D30" s="12" t="s">
        <v>2114</v>
      </c>
      <c r="E30">
        <v>169140</v>
      </c>
      <c r="F30">
        <v>2012</v>
      </c>
      <c r="G30">
        <v>1691402012</v>
      </c>
      <c r="H30">
        <v>2012169140</v>
      </c>
      <c r="I30" t="s">
        <v>1006</v>
      </c>
      <c r="J30" t="s">
        <v>1007</v>
      </c>
      <c r="K30">
        <v>1.3195652173913044</v>
      </c>
      <c r="L30" t="s">
        <v>1539</v>
      </c>
      <c r="M30" t="s">
        <v>1539</v>
      </c>
      <c r="N30">
        <v>1.3195652173913044</v>
      </c>
      <c r="O30">
        <v>1.8393939393939394</v>
      </c>
      <c r="P30">
        <v>0.8344141807176827</v>
      </c>
      <c r="S30">
        <v>1.7725897103329009</v>
      </c>
      <c r="T30">
        <v>2.4643320363164718</v>
      </c>
      <c r="U30">
        <v>1</v>
      </c>
      <c r="V30">
        <v>1</v>
      </c>
      <c r="W30">
        <v>1</v>
      </c>
      <c r="X30">
        <v>1</v>
      </c>
      <c r="Y30">
        <v>0.8344141807176827</v>
      </c>
      <c r="Z30">
        <v>1</v>
      </c>
      <c r="AA30">
        <v>1</v>
      </c>
      <c r="AB30">
        <v>0.8344141807176827</v>
      </c>
      <c r="AC30" t="s">
        <v>1539</v>
      </c>
      <c r="AD30">
        <v>6070</v>
      </c>
      <c r="AE30" t="s">
        <v>1539</v>
      </c>
      <c r="AF30" t="s">
        <v>144</v>
      </c>
      <c r="AG30" t="s">
        <v>145</v>
      </c>
      <c r="AH30" t="s">
        <v>145</v>
      </c>
      <c r="AI30">
        <v>952</v>
      </c>
      <c r="AJ30">
        <v>1321</v>
      </c>
      <c r="AK30">
        <v>1321</v>
      </c>
      <c r="AL30">
        <v>369</v>
      </c>
      <c r="AO30">
        <v>0.23130000000000001</v>
      </c>
      <c r="AQ30" t="s">
        <v>146</v>
      </c>
      <c r="AW30">
        <v>0.56999999999999995</v>
      </c>
      <c r="AX30">
        <v>0.41</v>
      </c>
      <c r="AY30">
        <v>3300</v>
      </c>
      <c r="AZ30">
        <v>4600</v>
      </c>
      <c r="BA30">
        <v>0.193</v>
      </c>
      <c r="BB30">
        <v>4600</v>
      </c>
      <c r="BC30">
        <v>860</v>
      </c>
      <c r="BE30">
        <v>1214</v>
      </c>
      <c r="BH30">
        <v>1214</v>
      </c>
      <c r="BI30">
        <v>400</v>
      </c>
      <c r="BJ30">
        <v>1614</v>
      </c>
      <c r="BK30">
        <v>0.70840197693574958</v>
      </c>
      <c r="BM30">
        <v>1</v>
      </c>
      <c r="BP30">
        <v>1</v>
      </c>
      <c r="BQ30">
        <v>0.75216852540272616</v>
      </c>
      <c r="CI30">
        <v>98</v>
      </c>
      <c r="CL30">
        <v>479</v>
      </c>
      <c r="CO30">
        <f t="shared" si="0"/>
        <v>0</v>
      </c>
    </row>
    <row r="31" spans="1:93" x14ac:dyDescent="0.25">
      <c r="A31">
        <v>9788</v>
      </c>
      <c r="B31">
        <v>2018</v>
      </c>
      <c r="C31" t="s">
        <v>1005</v>
      </c>
      <c r="D31" s="12" t="s">
        <v>2114</v>
      </c>
      <c r="E31">
        <v>169140</v>
      </c>
      <c r="F31">
        <v>2016</v>
      </c>
      <c r="G31">
        <v>1691402016</v>
      </c>
      <c r="H31">
        <v>2016169140</v>
      </c>
      <c r="I31" t="s">
        <v>1006</v>
      </c>
      <c r="J31" t="s">
        <v>1007</v>
      </c>
      <c r="K31">
        <v>1.51</v>
      </c>
      <c r="L31" t="s">
        <v>1539</v>
      </c>
      <c r="M31" t="s">
        <v>1539</v>
      </c>
      <c r="N31">
        <v>1.51</v>
      </c>
      <c r="O31">
        <v>2.104848484848485</v>
      </c>
      <c r="P31">
        <v>0.88491517652453011</v>
      </c>
      <c r="S31">
        <v>1.8798716185236131</v>
      </c>
      <c r="T31">
        <v>2.6134800550206325</v>
      </c>
      <c r="U31">
        <v>1</v>
      </c>
      <c r="V31">
        <v>1</v>
      </c>
      <c r="W31">
        <v>1</v>
      </c>
      <c r="X31">
        <v>1</v>
      </c>
      <c r="Y31">
        <v>0.88491517652453011</v>
      </c>
      <c r="Z31">
        <v>1</v>
      </c>
      <c r="AA31">
        <v>1</v>
      </c>
      <c r="AB31">
        <v>0.88491517652453011</v>
      </c>
      <c r="AC31" t="s">
        <v>1539</v>
      </c>
      <c r="AD31">
        <v>6946</v>
      </c>
      <c r="AE31" t="s">
        <v>1539</v>
      </c>
      <c r="AF31" t="s">
        <v>144</v>
      </c>
      <c r="AG31" t="s">
        <v>145</v>
      </c>
      <c r="AH31" t="s">
        <v>145</v>
      </c>
      <c r="AI31">
        <v>1087</v>
      </c>
      <c r="AJ31">
        <v>1419</v>
      </c>
      <c r="AK31">
        <v>1419</v>
      </c>
      <c r="AL31">
        <v>332</v>
      </c>
      <c r="AO31">
        <v>0.21809999999999999</v>
      </c>
      <c r="AQ31" t="s">
        <v>146</v>
      </c>
      <c r="AW31">
        <v>0.56999999999999995</v>
      </c>
      <c r="AX31">
        <v>0.41</v>
      </c>
      <c r="AY31">
        <v>3300</v>
      </c>
      <c r="AZ31">
        <v>4600</v>
      </c>
      <c r="BA31">
        <v>0.193</v>
      </c>
      <c r="BB31">
        <v>4600</v>
      </c>
      <c r="BC31">
        <v>1259</v>
      </c>
      <c r="BE31">
        <v>1363</v>
      </c>
      <c r="BH31">
        <v>1322</v>
      </c>
      <c r="BI31">
        <v>395</v>
      </c>
      <c r="BJ31">
        <v>1717</v>
      </c>
      <c r="BK31">
        <v>0.92369772560528252</v>
      </c>
      <c r="BM31">
        <v>1</v>
      </c>
      <c r="BP31">
        <v>1</v>
      </c>
      <c r="BQ31">
        <v>0.79382644146767622</v>
      </c>
      <c r="CI31">
        <v>105</v>
      </c>
      <c r="CL31">
        <v>679</v>
      </c>
      <c r="CO31">
        <f t="shared" si="0"/>
        <v>0</v>
      </c>
    </row>
    <row r="32" spans="1:93" x14ac:dyDescent="0.25">
      <c r="A32">
        <v>9908</v>
      </c>
      <c r="B32">
        <v>2018</v>
      </c>
      <c r="C32" t="s">
        <v>732</v>
      </c>
      <c r="D32" s="12" t="s">
        <v>2114</v>
      </c>
      <c r="E32">
        <v>169268</v>
      </c>
      <c r="F32">
        <v>2012</v>
      </c>
      <c r="G32">
        <v>1692682012</v>
      </c>
      <c r="H32">
        <v>2012169268</v>
      </c>
      <c r="I32" t="s">
        <v>733</v>
      </c>
      <c r="J32" t="s">
        <v>579</v>
      </c>
      <c r="K32" t="s">
        <v>1539</v>
      </c>
      <c r="L32" t="s">
        <v>1539</v>
      </c>
      <c r="M32" t="s">
        <v>1539</v>
      </c>
      <c r="N32">
        <v>0.51754068091060712</v>
      </c>
      <c r="O32">
        <v>0.72455695327484992</v>
      </c>
      <c r="P32">
        <v>0.2985704481066988</v>
      </c>
      <c r="U32" t="s">
        <v>1539</v>
      </c>
      <c r="V32">
        <v>0.51754068091060712</v>
      </c>
      <c r="W32">
        <v>0.72455695327484992</v>
      </c>
      <c r="X32">
        <v>0.51754068091060712</v>
      </c>
      <c r="Y32">
        <v>0.2985704481066988</v>
      </c>
      <c r="Z32">
        <v>1</v>
      </c>
      <c r="AA32">
        <v>1</v>
      </c>
      <c r="AB32">
        <v>0.2985704481066988</v>
      </c>
      <c r="AC32" t="s">
        <v>1539</v>
      </c>
      <c r="AD32">
        <v>31880.505944093398</v>
      </c>
      <c r="AE32" t="s">
        <v>1539</v>
      </c>
      <c r="AF32" t="s">
        <v>144</v>
      </c>
      <c r="AG32" t="s">
        <v>145</v>
      </c>
      <c r="AH32" t="s">
        <v>145</v>
      </c>
      <c r="AI32">
        <v>5517.2050614420004</v>
      </c>
      <c r="AJ32">
        <v>5517.2050614420004</v>
      </c>
      <c r="AK32">
        <v>5517.2050614420004</v>
      </c>
      <c r="AO32">
        <v>0.17583789799999999</v>
      </c>
      <c r="AQ32" t="s">
        <v>146</v>
      </c>
      <c r="AR32" t="s">
        <v>1499</v>
      </c>
      <c r="AY32">
        <v>44000</v>
      </c>
      <c r="AZ32">
        <v>61600</v>
      </c>
      <c r="BA32">
        <v>5.2499999999999998E-2</v>
      </c>
      <c r="BK32" t="s">
        <v>1539</v>
      </c>
      <c r="BM32" t="s">
        <v>1539</v>
      </c>
      <c r="BP32" t="s">
        <v>1539</v>
      </c>
      <c r="BQ32" t="s">
        <v>1539</v>
      </c>
      <c r="BU32">
        <v>87</v>
      </c>
      <c r="BW32">
        <v>182</v>
      </c>
      <c r="BZ32">
        <v>71</v>
      </c>
      <c r="CA32">
        <v>58</v>
      </c>
      <c r="CB32">
        <v>23</v>
      </c>
      <c r="CC32">
        <v>12</v>
      </c>
      <c r="CF32">
        <v>5</v>
      </c>
      <c r="CG32">
        <v>4247</v>
      </c>
      <c r="CH32">
        <v>34</v>
      </c>
      <c r="CI32">
        <v>17</v>
      </c>
      <c r="CK32">
        <v>681</v>
      </c>
      <c r="CN32">
        <v>100</v>
      </c>
      <c r="CO32">
        <f t="shared" si="0"/>
        <v>145</v>
      </c>
    </row>
    <row r="33" spans="1:94" x14ac:dyDescent="0.25">
      <c r="A33">
        <v>9908</v>
      </c>
      <c r="B33">
        <v>2018</v>
      </c>
      <c r="C33" t="s">
        <v>732</v>
      </c>
      <c r="D33" s="12" t="s">
        <v>2114</v>
      </c>
      <c r="E33">
        <v>169268</v>
      </c>
      <c r="F33">
        <v>2016</v>
      </c>
      <c r="G33">
        <v>1692682016</v>
      </c>
      <c r="H33">
        <v>2016169268</v>
      </c>
      <c r="I33" t="s">
        <v>733</v>
      </c>
      <c r="J33" t="s">
        <v>579</v>
      </c>
      <c r="K33" t="s">
        <v>1539</v>
      </c>
      <c r="L33" t="s">
        <v>1539</v>
      </c>
      <c r="M33" t="s">
        <v>1539</v>
      </c>
      <c r="N33">
        <v>0.39357654811132792</v>
      </c>
      <c r="O33">
        <v>0.55100716735585908</v>
      </c>
      <c r="P33">
        <v>0.2258669317340592</v>
      </c>
      <c r="U33" t="s">
        <v>1539</v>
      </c>
      <c r="V33">
        <v>0.39357654811132792</v>
      </c>
      <c r="W33">
        <v>0.55100716735585908</v>
      </c>
      <c r="X33">
        <v>0.39357654811132792</v>
      </c>
      <c r="Y33">
        <v>0.2258669317340592</v>
      </c>
      <c r="Z33">
        <v>1</v>
      </c>
      <c r="AA33">
        <v>1</v>
      </c>
      <c r="AB33">
        <v>0.2258669317340592</v>
      </c>
      <c r="AC33" t="s">
        <v>1539</v>
      </c>
      <c r="AD33">
        <v>24244.315363657799</v>
      </c>
      <c r="AE33" t="s">
        <v>1539</v>
      </c>
      <c r="AF33" t="s">
        <v>144</v>
      </c>
      <c r="AG33" t="s">
        <v>145</v>
      </c>
      <c r="AH33" t="s">
        <v>145</v>
      </c>
      <c r="AI33">
        <v>4674.9650976579996</v>
      </c>
      <c r="AJ33">
        <v>4674.9650976579996</v>
      </c>
      <c r="AK33">
        <v>4674.9650976579996</v>
      </c>
      <c r="AO33">
        <v>0.23243774375000001</v>
      </c>
      <c r="AQ33" t="s">
        <v>146</v>
      </c>
      <c r="AR33" t="s">
        <v>1499</v>
      </c>
      <c r="AY33">
        <v>44000</v>
      </c>
      <c r="AZ33">
        <v>61600</v>
      </c>
      <c r="BA33">
        <v>5.2499999999999998E-2</v>
      </c>
      <c r="BK33" t="s">
        <v>1539</v>
      </c>
      <c r="BM33" t="s">
        <v>1539</v>
      </c>
      <c r="BP33" t="s">
        <v>1539</v>
      </c>
      <c r="BQ33" t="s">
        <v>1539</v>
      </c>
      <c r="BS33">
        <v>7</v>
      </c>
      <c r="BU33">
        <v>181</v>
      </c>
      <c r="BW33">
        <v>31</v>
      </c>
      <c r="BZ33">
        <v>40</v>
      </c>
      <c r="CA33">
        <v>87</v>
      </c>
      <c r="CC33">
        <v>71</v>
      </c>
      <c r="CF33">
        <v>1</v>
      </c>
      <c r="CG33">
        <v>3239</v>
      </c>
      <c r="CH33">
        <v>22</v>
      </c>
      <c r="CK33">
        <v>918</v>
      </c>
      <c r="CL33">
        <v>2</v>
      </c>
      <c r="CN33">
        <v>76</v>
      </c>
      <c r="CO33">
        <f t="shared" si="0"/>
        <v>275</v>
      </c>
    </row>
    <row r="34" spans="1:94" x14ac:dyDescent="0.25">
      <c r="A34">
        <v>9605</v>
      </c>
      <c r="B34">
        <v>2018</v>
      </c>
      <c r="C34" t="s">
        <v>576</v>
      </c>
      <c r="D34" s="12" t="s">
        <v>2114</v>
      </c>
      <c r="E34">
        <v>169267</v>
      </c>
      <c r="F34">
        <v>2012</v>
      </c>
      <c r="G34">
        <v>1692672012</v>
      </c>
      <c r="H34">
        <v>2012169267</v>
      </c>
      <c r="I34" t="s">
        <v>577</v>
      </c>
      <c r="J34" t="s">
        <v>579</v>
      </c>
      <c r="K34">
        <v>1.3336363636363637</v>
      </c>
      <c r="L34" t="s">
        <v>1539</v>
      </c>
      <c r="M34" t="s">
        <v>1539</v>
      </c>
      <c r="N34">
        <v>1.3336363636363637</v>
      </c>
      <c r="O34">
        <v>1.83375</v>
      </c>
      <c r="P34">
        <v>0.88990825688073394</v>
      </c>
      <c r="S34">
        <v>1.4954128440366974</v>
      </c>
      <c r="T34">
        <v>2.073394495412844</v>
      </c>
      <c r="U34">
        <v>1</v>
      </c>
      <c r="V34">
        <v>1</v>
      </c>
      <c r="W34">
        <v>1</v>
      </c>
      <c r="X34">
        <v>1</v>
      </c>
      <c r="Y34">
        <v>0.88990825688073394</v>
      </c>
      <c r="Z34">
        <v>1</v>
      </c>
      <c r="AA34">
        <v>1</v>
      </c>
      <c r="AB34">
        <v>0.88990825688073394</v>
      </c>
      <c r="AC34" t="s">
        <v>1539</v>
      </c>
      <c r="AD34">
        <v>293400</v>
      </c>
      <c r="AE34" t="s">
        <v>1539</v>
      </c>
      <c r="AF34" t="s">
        <v>144</v>
      </c>
      <c r="AG34" t="s">
        <v>145</v>
      </c>
      <c r="AH34" t="s">
        <v>145</v>
      </c>
      <c r="AI34">
        <v>45555</v>
      </c>
      <c r="AJ34">
        <v>45555</v>
      </c>
      <c r="AK34">
        <v>45555</v>
      </c>
      <c r="AO34">
        <v>0.109</v>
      </c>
      <c r="AQ34" t="s">
        <v>146</v>
      </c>
      <c r="AR34" t="s">
        <v>1499</v>
      </c>
      <c r="AW34">
        <v>0.22600000000000001</v>
      </c>
      <c r="AX34">
        <v>0.16300000000000001</v>
      </c>
      <c r="AY34">
        <v>160000</v>
      </c>
      <c r="AZ34">
        <v>220000</v>
      </c>
      <c r="BA34">
        <v>9.7000000000000003E-2</v>
      </c>
      <c r="BB34">
        <v>220000</v>
      </c>
      <c r="BD34">
        <v>40000</v>
      </c>
      <c r="BE34">
        <v>48500</v>
      </c>
      <c r="BJ34">
        <v>45635</v>
      </c>
      <c r="BK34">
        <v>0.82474226804123707</v>
      </c>
      <c r="BM34">
        <v>1</v>
      </c>
      <c r="BP34">
        <v>1</v>
      </c>
      <c r="BQ34">
        <v>1</v>
      </c>
      <c r="BU34">
        <v>41</v>
      </c>
      <c r="CA34">
        <v>2017</v>
      </c>
      <c r="CB34">
        <v>43594</v>
      </c>
      <c r="CO34">
        <f t="shared" si="0"/>
        <v>2058</v>
      </c>
    </row>
    <row r="35" spans="1:94" x14ac:dyDescent="0.25">
      <c r="A35">
        <v>9605</v>
      </c>
      <c r="B35">
        <v>2018</v>
      </c>
      <c r="C35" t="s">
        <v>576</v>
      </c>
      <c r="D35" s="12" t="s">
        <v>2114</v>
      </c>
      <c r="E35">
        <v>169267</v>
      </c>
      <c r="F35">
        <v>2016</v>
      </c>
      <c r="G35">
        <v>1692672016</v>
      </c>
      <c r="H35">
        <v>2016169267</v>
      </c>
      <c r="I35" t="s">
        <v>577</v>
      </c>
      <c r="J35" t="s">
        <v>579</v>
      </c>
      <c r="K35">
        <v>1.4231818181818181</v>
      </c>
      <c r="L35" t="s">
        <v>1539</v>
      </c>
      <c r="M35" t="s">
        <v>1539</v>
      </c>
      <c r="N35">
        <v>1.4231818181818181</v>
      </c>
      <c r="O35">
        <v>1.9568749999999999</v>
      </c>
      <c r="P35">
        <v>0.76984126984126988</v>
      </c>
      <c r="S35">
        <v>1.2936507936507937</v>
      </c>
      <c r="T35">
        <v>1.7936507936507937</v>
      </c>
      <c r="U35">
        <v>1</v>
      </c>
      <c r="V35">
        <v>1</v>
      </c>
      <c r="W35">
        <v>1</v>
      </c>
      <c r="X35">
        <v>1</v>
      </c>
      <c r="Y35">
        <v>0.76984126984126988</v>
      </c>
      <c r="Z35">
        <v>1</v>
      </c>
      <c r="AA35">
        <v>1</v>
      </c>
      <c r="AB35">
        <v>0.76984126984126988</v>
      </c>
      <c r="AC35" t="s">
        <v>1539</v>
      </c>
      <c r="AD35">
        <v>313100</v>
      </c>
      <c r="AE35" t="s">
        <v>1539</v>
      </c>
      <c r="AF35" t="s">
        <v>144</v>
      </c>
      <c r="AG35" t="s">
        <v>145</v>
      </c>
      <c r="AH35" t="s">
        <v>145</v>
      </c>
      <c r="AI35">
        <v>59648</v>
      </c>
      <c r="AJ35">
        <v>59648</v>
      </c>
      <c r="AK35">
        <v>59648</v>
      </c>
      <c r="AO35">
        <v>0.126</v>
      </c>
      <c r="AQ35" t="s">
        <v>146</v>
      </c>
      <c r="AR35" t="s">
        <v>1499</v>
      </c>
      <c r="AW35">
        <v>0.22600000000000001</v>
      </c>
      <c r="AX35">
        <v>0.16300000000000001</v>
      </c>
      <c r="AY35">
        <v>160000</v>
      </c>
      <c r="AZ35">
        <v>220000</v>
      </c>
      <c r="BA35">
        <v>9.7000000000000003E-2</v>
      </c>
      <c r="BB35">
        <v>220000</v>
      </c>
      <c r="BD35">
        <v>51000</v>
      </c>
      <c r="BE35">
        <v>57000</v>
      </c>
      <c r="BJ35">
        <v>59698</v>
      </c>
      <c r="BK35">
        <v>0.89473684210526316</v>
      </c>
      <c r="BM35">
        <v>0.95480585614258429</v>
      </c>
      <c r="BP35">
        <v>0.95480585614258429</v>
      </c>
      <c r="BQ35">
        <v>0.95480585614258429</v>
      </c>
      <c r="BU35">
        <v>50</v>
      </c>
      <c r="CA35">
        <v>5442</v>
      </c>
      <c r="CB35">
        <v>54206</v>
      </c>
      <c r="CO35">
        <f t="shared" si="0"/>
        <v>5492</v>
      </c>
    </row>
    <row r="36" spans="1:94" x14ac:dyDescent="0.25">
      <c r="A36">
        <v>9936</v>
      </c>
      <c r="B36">
        <v>2018</v>
      </c>
      <c r="C36" t="s">
        <v>844</v>
      </c>
      <c r="D36" s="12" t="s">
        <v>2114</v>
      </c>
      <c r="E36">
        <v>169104</v>
      </c>
      <c r="F36">
        <v>2012</v>
      </c>
      <c r="G36">
        <v>1691042012</v>
      </c>
      <c r="H36">
        <v>2012169104</v>
      </c>
      <c r="I36" t="s">
        <v>845</v>
      </c>
      <c r="J36" t="s">
        <v>846</v>
      </c>
      <c r="K36">
        <v>0.7056</v>
      </c>
      <c r="L36">
        <v>0.88180000000000003</v>
      </c>
      <c r="M36">
        <v>0.57069999999999999</v>
      </c>
      <c r="N36" t="s">
        <v>1539</v>
      </c>
      <c r="O36" t="s">
        <v>1539</v>
      </c>
      <c r="P36">
        <v>0.79113924050632911</v>
      </c>
      <c r="Q36">
        <v>0.39619651347068147</v>
      </c>
      <c r="R36">
        <v>1.4240956992309883</v>
      </c>
      <c r="S36" t="s">
        <v>1539</v>
      </c>
      <c r="T36">
        <v>0.74352941176470588</v>
      </c>
      <c r="U36">
        <v>0.7056</v>
      </c>
      <c r="V36" t="s">
        <v>1539</v>
      </c>
      <c r="W36" t="s">
        <v>1539</v>
      </c>
      <c r="X36">
        <v>0.7056</v>
      </c>
      <c r="Y36">
        <v>0.79113924050632911</v>
      </c>
      <c r="Z36" t="s">
        <v>1539</v>
      </c>
      <c r="AA36">
        <v>0.74352941176470588</v>
      </c>
      <c r="AB36">
        <v>0.74352941176470588</v>
      </c>
      <c r="AC36">
        <v>0.57069999999999999</v>
      </c>
      <c r="AD36">
        <v>0.7056</v>
      </c>
      <c r="AE36">
        <v>0.88180000000000003</v>
      </c>
      <c r="AF36" t="s">
        <v>334</v>
      </c>
      <c r="AH36" t="s">
        <v>145</v>
      </c>
      <c r="AJ36">
        <v>0</v>
      </c>
      <c r="AK36">
        <v>29309</v>
      </c>
      <c r="AN36">
        <v>0.70220000000000005</v>
      </c>
      <c r="AO36">
        <v>1.264</v>
      </c>
      <c r="AP36">
        <v>2.524</v>
      </c>
      <c r="AQ36" t="s">
        <v>241</v>
      </c>
      <c r="AW36">
        <v>1.7</v>
      </c>
      <c r="AY36">
        <v>0.3</v>
      </c>
      <c r="BA36">
        <v>1</v>
      </c>
      <c r="BB36">
        <v>0.5</v>
      </c>
      <c r="BD36" t="s">
        <v>2102</v>
      </c>
      <c r="BE36">
        <v>26000</v>
      </c>
      <c r="BJ36">
        <v>29309</v>
      </c>
      <c r="BK36">
        <v>1</v>
      </c>
      <c r="BM36">
        <v>0.88709952574294582</v>
      </c>
      <c r="BO36">
        <v>0.88709952574294582</v>
      </c>
      <c r="BP36">
        <v>0.88709952574294582</v>
      </c>
      <c r="BQ36">
        <v>0.88709952574294582</v>
      </c>
      <c r="BU36">
        <v>2811</v>
      </c>
      <c r="BW36">
        <v>67</v>
      </c>
      <c r="BZ36">
        <v>4620</v>
      </c>
      <c r="CA36">
        <v>5239</v>
      </c>
      <c r="CB36">
        <v>13749</v>
      </c>
      <c r="CE36">
        <v>99</v>
      </c>
      <c r="CG36">
        <v>856</v>
      </c>
      <c r="CH36">
        <v>786</v>
      </c>
      <c r="CK36">
        <v>1168</v>
      </c>
      <c r="CN36">
        <v>12</v>
      </c>
      <c r="CO36">
        <f t="shared" si="0"/>
        <v>8050</v>
      </c>
    </row>
    <row r="37" spans="1:94" x14ac:dyDescent="0.25">
      <c r="A37">
        <v>9936</v>
      </c>
      <c r="B37">
        <v>2018</v>
      </c>
      <c r="C37" t="s">
        <v>844</v>
      </c>
      <c r="D37" s="12" t="s">
        <v>2114</v>
      </c>
      <c r="E37">
        <v>169104</v>
      </c>
      <c r="F37">
        <v>2016</v>
      </c>
      <c r="G37">
        <v>1691042016</v>
      </c>
      <c r="H37">
        <v>2016169104</v>
      </c>
      <c r="I37" t="s">
        <v>845</v>
      </c>
      <c r="J37" t="s">
        <v>846</v>
      </c>
      <c r="K37">
        <v>0.70479999999999998</v>
      </c>
      <c r="L37">
        <v>0.88070000000000004</v>
      </c>
      <c r="M37">
        <v>0.56869999999999998</v>
      </c>
      <c r="N37" t="s">
        <v>1539</v>
      </c>
      <c r="O37" t="s">
        <v>1539</v>
      </c>
      <c r="P37">
        <v>0.91240875912408748</v>
      </c>
      <c r="Q37">
        <v>0.45413260672116257</v>
      </c>
      <c r="R37">
        <v>1.6401508938822371</v>
      </c>
      <c r="S37" t="s">
        <v>1539</v>
      </c>
      <c r="T37">
        <v>0.64470588235294124</v>
      </c>
      <c r="U37">
        <v>0.70479999999999998</v>
      </c>
      <c r="V37" t="s">
        <v>1539</v>
      </c>
      <c r="W37" t="s">
        <v>1539</v>
      </c>
      <c r="X37">
        <v>0.70479999999999998</v>
      </c>
      <c r="Y37">
        <v>0.91240875912408748</v>
      </c>
      <c r="Z37" t="s">
        <v>1539</v>
      </c>
      <c r="AA37">
        <v>0.64470588235294124</v>
      </c>
      <c r="AB37">
        <v>0.64470588235294124</v>
      </c>
      <c r="AC37">
        <v>0.56869999999999998</v>
      </c>
      <c r="AD37">
        <v>0.70479999999999998</v>
      </c>
      <c r="AE37">
        <v>0.88070000000000004</v>
      </c>
      <c r="AF37" t="s">
        <v>334</v>
      </c>
      <c r="AH37" t="s">
        <v>145</v>
      </c>
      <c r="AJ37">
        <v>0</v>
      </c>
      <c r="AK37">
        <v>25397</v>
      </c>
      <c r="AN37">
        <v>0.60970000000000002</v>
      </c>
      <c r="AO37">
        <v>1.0960000000000001</v>
      </c>
      <c r="AP37">
        <v>2.202</v>
      </c>
      <c r="AQ37" t="s">
        <v>241</v>
      </c>
      <c r="AW37">
        <v>1.7</v>
      </c>
      <c r="AY37">
        <v>0.3</v>
      </c>
      <c r="BA37">
        <v>1</v>
      </c>
      <c r="BB37">
        <v>0.5</v>
      </c>
      <c r="BD37">
        <v>22000</v>
      </c>
      <c r="BE37">
        <v>20700</v>
      </c>
      <c r="BJ37">
        <v>25397</v>
      </c>
      <c r="BK37">
        <v>1</v>
      </c>
      <c r="BM37">
        <v>0.81505689648383672</v>
      </c>
      <c r="BO37">
        <v>0.81505689648383672</v>
      </c>
      <c r="BP37">
        <v>0.81505689648383672</v>
      </c>
      <c r="BQ37">
        <v>0.81505689648383672</v>
      </c>
      <c r="BU37">
        <v>4656</v>
      </c>
      <c r="BW37">
        <v>88</v>
      </c>
      <c r="BZ37">
        <v>4420</v>
      </c>
      <c r="CA37">
        <v>1511</v>
      </c>
      <c r="CB37">
        <v>12652</v>
      </c>
      <c r="CG37">
        <v>1007</v>
      </c>
      <c r="CK37">
        <v>600</v>
      </c>
      <c r="CL37">
        <v>2105</v>
      </c>
      <c r="CN37">
        <v>348</v>
      </c>
      <c r="CO37">
        <f t="shared" si="0"/>
        <v>6167</v>
      </c>
    </row>
    <row r="38" spans="1:94" x14ac:dyDescent="0.25">
      <c r="A38">
        <v>9632</v>
      </c>
      <c r="B38">
        <v>2018</v>
      </c>
      <c r="C38" t="s">
        <v>250</v>
      </c>
      <c r="D38" s="12" t="s">
        <v>2114</v>
      </c>
      <c r="E38">
        <v>169112</v>
      </c>
      <c r="F38">
        <v>2012</v>
      </c>
      <c r="G38">
        <v>1691122012</v>
      </c>
      <c r="H38">
        <v>2012169112</v>
      </c>
      <c r="I38" t="s">
        <v>251</v>
      </c>
      <c r="J38" t="s">
        <v>253</v>
      </c>
      <c r="K38" t="s">
        <v>1539</v>
      </c>
      <c r="L38" t="s">
        <v>1539</v>
      </c>
      <c r="M38" t="s">
        <v>1539</v>
      </c>
      <c r="N38">
        <v>1.5719491525423728</v>
      </c>
      <c r="O38">
        <v>2.0609999999999999</v>
      </c>
      <c r="P38" t="s">
        <v>1539</v>
      </c>
      <c r="Q38" t="s">
        <v>1539</v>
      </c>
      <c r="R38" t="s">
        <v>1539</v>
      </c>
      <c r="S38" t="s">
        <v>1539</v>
      </c>
      <c r="T38" t="s">
        <v>1539</v>
      </c>
      <c r="U38" t="s">
        <v>1539</v>
      </c>
      <c r="V38">
        <v>1</v>
      </c>
      <c r="W38">
        <v>1</v>
      </c>
      <c r="X38">
        <v>1</v>
      </c>
      <c r="Y38" t="s">
        <v>1539</v>
      </c>
      <c r="Z38" t="s">
        <v>1539</v>
      </c>
      <c r="AA38" t="s">
        <v>1539</v>
      </c>
      <c r="AB38" t="s">
        <v>1539</v>
      </c>
      <c r="AD38">
        <v>92745</v>
      </c>
      <c r="AF38" t="s">
        <v>255</v>
      </c>
      <c r="AG38" t="s">
        <v>145</v>
      </c>
      <c r="AI38">
        <v>46208</v>
      </c>
      <c r="AJ38">
        <v>46208</v>
      </c>
      <c r="AK38">
        <v>46208</v>
      </c>
      <c r="AL38">
        <v>0</v>
      </c>
      <c r="AO38">
        <v>0.33550000000000002</v>
      </c>
      <c r="AQ38" t="s">
        <v>256</v>
      </c>
      <c r="AY38">
        <v>45000</v>
      </c>
      <c r="AZ38">
        <v>59000</v>
      </c>
      <c r="BD38">
        <v>42000</v>
      </c>
      <c r="BE38">
        <v>45000</v>
      </c>
      <c r="BH38">
        <v>46208</v>
      </c>
      <c r="BK38">
        <v>0.93333333333333335</v>
      </c>
      <c r="BM38">
        <v>0.97385734072022156</v>
      </c>
      <c r="BP38">
        <v>0.97385734072022156</v>
      </c>
      <c r="BQ38">
        <v>0.97385734072022156</v>
      </c>
      <c r="CB38">
        <v>46208</v>
      </c>
      <c r="CO38">
        <f t="shared" si="0"/>
        <v>0</v>
      </c>
    </row>
    <row r="39" spans="1:94" x14ac:dyDescent="0.25">
      <c r="A39">
        <v>9632</v>
      </c>
      <c r="B39">
        <v>2018</v>
      </c>
      <c r="C39" t="s">
        <v>250</v>
      </c>
      <c r="D39" s="12" t="s">
        <v>2114</v>
      </c>
      <c r="E39">
        <v>169112</v>
      </c>
      <c r="F39">
        <v>2016</v>
      </c>
      <c r="G39">
        <v>1691122016</v>
      </c>
      <c r="H39">
        <v>2016169112</v>
      </c>
      <c r="I39" t="s">
        <v>251</v>
      </c>
      <c r="J39" t="s">
        <v>253</v>
      </c>
      <c r="K39" t="s">
        <v>1539</v>
      </c>
      <c r="L39" t="s">
        <v>1539</v>
      </c>
      <c r="M39" t="s">
        <v>1539</v>
      </c>
      <c r="N39">
        <v>1.3699661016949152</v>
      </c>
      <c r="O39">
        <v>1.7961777777777779</v>
      </c>
      <c r="P39" t="s">
        <v>1539</v>
      </c>
      <c r="Q39" t="s">
        <v>1539</v>
      </c>
      <c r="R39" t="s">
        <v>1539</v>
      </c>
      <c r="S39" t="s">
        <v>1539</v>
      </c>
      <c r="T39" t="s">
        <v>1539</v>
      </c>
      <c r="U39" t="s">
        <v>1539</v>
      </c>
      <c r="V39">
        <v>1</v>
      </c>
      <c r="W39">
        <v>1</v>
      </c>
      <c r="X39">
        <v>1</v>
      </c>
      <c r="Y39" t="s">
        <v>1539</v>
      </c>
      <c r="Z39" t="s">
        <v>1539</v>
      </c>
      <c r="AA39" t="s">
        <v>1539</v>
      </c>
      <c r="AB39" t="s">
        <v>1539</v>
      </c>
      <c r="AD39">
        <v>80828</v>
      </c>
      <c r="AF39" t="s">
        <v>255</v>
      </c>
      <c r="AG39" t="s">
        <v>145</v>
      </c>
      <c r="AI39">
        <v>38109</v>
      </c>
      <c r="AJ39">
        <v>38109</v>
      </c>
      <c r="AK39">
        <v>38109</v>
      </c>
      <c r="AL39">
        <v>0</v>
      </c>
      <c r="AO39">
        <v>0.33429999999999999</v>
      </c>
      <c r="AQ39" t="s">
        <v>256</v>
      </c>
      <c r="AY39">
        <v>45000</v>
      </c>
      <c r="AZ39">
        <v>59000</v>
      </c>
      <c r="BD39">
        <v>36400</v>
      </c>
      <c r="BE39">
        <v>36400</v>
      </c>
      <c r="BH39">
        <v>38109</v>
      </c>
      <c r="BK39">
        <v>1</v>
      </c>
      <c r="BM39">
        <v>0.95515495027421349</v>
      </c>
      <c r="BP39">
        <v>0.95515495027421349</v>
      </c>
      <c r="BQ39">
        <v>0.95515495027421349</v>
      </c>
      <c r="CB39">
        <v>38109</v>
      </c>
      <c r="CO39">
        <f t="shared" si="0"/>
        <v>0</v>
      </c>
    </row>
    <row r="40" spans="1:94" x14ac:dyDescent="0.25">
      <c r="A40">
        <v>9953</v>
      </c>
      <c r="B40">
        <v>2018</v>
      </c>
      <c r="C40" t="s">
        <v>1319</v>
      </c>
      <c r="D40" s="12" t="s">
        <v>2114</v>
      </c>
      <c r="E40">
        <v>169114</v>
      </c>
      <c r="F40">
        <v>2012</v>
      </c>
      <c r="G40">
        <v>1691142012</v>
      </c>
      <c r="H40">
        <v>2012169114</v>
      </c>
      <c r="I40" t="s">
        <v>1320</v>
      </c>
      <c r="J40" t="s">
        <v>253</v>
      </c>
      <c r="K40">
        <v>0.75656862745098041</v>
      </c>
      <c r="L40" t="s">
        <v>1539</v>
      </c>
      <c r="M40" t="s">
        <v>1539</v>
      </c>
      <c r="N40">
        <v>0.75656862745098041</v>
      </c>
      <c r="O40">
        <v>1.1348529411764705</v>
      </c>
      <c r="P40">
        <v>1.2961762799740766</v>
      </c>
      <c r="S40">
        <v>2.9812054439403761</v>
      </c>
      <c r="T40">
        <v>4.4718081659105637</v>
      </c>
      <c r="U40">
        <v>0.75656862745098041</v>
      </c>
      <c r="V40">
        <v>0.75656862745098041</v>
      </c>
      <c r="W40">
        <v>1</v>
      </c>
      <c r="X40">
        <v>0.75656862745098041</v>
      </c>
      <c r="Y40">
        <v>1</v>
      </c>
      <c r="Z40">
        <v>1</v>
      </c>
      <c r="AA40">
        <v>1</v>
      </c>
      <c r="AB40">
        <v>1</v>
      </c>
      <c r="AC40" t="s">
        <v>1539</v>
      </c>
      <c r="AD40">
        <v>7717</v>
      </c>
      <c r="AE40" t="s">
        <v>1539</v>
      </c>
      <c r="AF40" t="s">
        <v>144</v>
      </c>
      <c r="AG40" t="s">
        <v>145</v>
      </c>
      <c r="AH40" t="s">
        <v>145</v>
      </c>
      <c r="AI40">
        <v>710</v>
      </c>
      <c r="AJ40">
        <v>726.32138383380982</v>
      </c>
      <c r="AK40">
        <v>710</v>
      </c>
      <c r="AL40">
        <v>16.321383833809801</v>
      </c>
      <c r="AO40">
        <v>0.15429999999999999</v>
      </c>
      <c r="AQ40" t="s">
        <v>2103</v>
      </c>
      <c r="AW40">
        <v>0.69</v>
      </c>
      <c r="AX40">
        <v>0.46</v>
      </c>
      <c r="AY40">
        <v>6800</v>
      </c>
      <c r="AZ40">
        <v>10200</v>
      </c>
      <c r="BA40">
        <v>0.2</v>
      </c>
      <c r="BB40">
        <v>10200</v>
      </c>
      <c r="BD40">
        <v>3300</v>
      </c>
      <c r="BE40">
        <v>3300</v>
      </c>
      <c r="BG40">
        <v>710</v>
      </c>
      <c r="BH40">
        <v>710</v>
      </c>
      <c r="BK40">
        <v>1</v>
      </c>
      <c r="BM40">
        <v>1</v>
      </c>
      <c r="BP40">
        <v>1</v>
      </c>
      <c r="BQ40">
        <v>1</v>
      </c>
      <c r="BU40">
        <v>53</v>
      </c>
      <c r="CC40">
        <v>31</v>
      </c>
      <c r="CG40">
        <v>48</v>
      </c>
      <c r="CK40">
        <v>1</v>
      </c>
      <c r="CN40">
        <v>577</v>
      </c>
      <c r="CO40">
        <f t="shared" si="0"/>
        <v>53</v>
      </c>
    </row>
    <row r="41" spans="1:94" x14ac:dyDescent="0.25">
      <c r="A41">
        <v>9953</v>
      </c>
      <c r="B41">
        <v>2018</v>
      </c>
      <c r="C41" t="s">
        <v>1319</v>
      </c>
      <c r="D41" s="12" t="s">
        <v>2114</v>
      </c>
      <c r="E41">
        <v>169114</v>
      </c>
      <c r="F41">
        <v>2016</v>
      </c>
      <c r="G41">
        <v>1691142016</v>
      </c>
      <c r="H41">
        <v>2016169114</v>
      </c>
      <c r="I41" t="s">
        <v>1320</v>
      </c>
      <c r="J41" t="s">
        <v>253</v>
      </c>
      <c r="K41">
        <v>2.1076470588235292</v>
      </c>
      <c r="L41" t="s">
        <v>1539</v>
      </c>
      <c r="M41" t="s">
        <v>1539</v>
      </c>
      <c r="N41">
        <v>2.1076470588235292</v>
      </c>
      <c r="O41">
        <v>3.1614705882352943</v>
      </c>
      <c r="P41">
        <v>2.7894002789400281</v>
      </c>
      <c r="S41">
        <v>6.4156206415620645</v>
      </c>
      <c r="T41">
        <v>9.6234309623430949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 t="s">
        <v>1539</v>
      </c>
      <c r="AD41">
        <v>21498</v>
      </c>
      <c r="AE41" t="s">
        <v>1539</v>
      </c>
      <c r="AF41" t="s">
        <v>144</v>
      </c>
      <c r="AG41" t="s">
        <v>145</v>
      </c>
      <c r="AH41" t="s">
        <v>145</v>
      </c>
      <c r="AI41">
        <v>2585</v>
      </c>
      <c r="AJ41">
        <v>2886</v>
      </c>
      <c r="AK41">
        <v>2585.4</v>
      </c>
      <c r="AL41">
        <v>301</v>
      </c>
      <c r="AO41">
        <v>7.17E-2</v>
      </c>
      <c r="AQ41" t="s">
        <v>2103</v>
      </c>
      <c r="AW41">
        <v>0.69</v>
      </c>
      <c r="AX41">
        <v>0.46</v>
      </c>
      <c r="AY41">
        <v>6800</v>
      </c>
      <c r="AZ41">
        <v>10200</v>
      </c>
      <c r="BA41">
        <v>0.2</v>
      </c>
      <c r="BB41">
        <v>10200</v>
      </c>
      <c r="BD41">
        <v>3932</v>
      </c>
      <c r="BE41">
        <v>3225</v>
      </c>
      <c r="BG41">
        <v>2585</v>
      </c>
      <c r="BH41">
        <v>2585</v>
      </c>
      <c r="BK41">
        <v>1</v>
      </c>
      <c r="BM41">
        <v>1</v>
      </c>
      <c r="BP41">
        <v>1</v>
      </c>
      <c r="BQ41">
        <v>1</v>
      </c>
      <c r="CC41">
        <v>362</v>
      </c>
      <c r="CG41">
        <v>63</v>
      </c>
      <c r="CN41">
        <v>2160</v>
      </c>
      <c r="CO41">
        <f t="shared" ref="CO41:CO104" si="1">SUM(CA41,BU41,BS41)</f>
        <v>0</v>
      </c>
      <c r="CP41">
        <f>SUM(CA41,BU41,BS41)</f>
        <v>0</v>
      </c>
    </row>
    <row r="42" spans="1:94" x14ac:dyDescent="0.25">
      <c r="A42">
        <v>9950</v>
      </c>
      <c r="B42">
        <v>2018</v>
      </c>
      <c r="C42" t="s">
        <v>716</v>
      </c>
      <c r="D42" s="12" t="s">
        <v>2114</v>
      </c>
      <c r="E42">
        <v>169113</v>
      </c>
      <c r="F42">
        <v>2012</v>
      </c>
      <c r="G42">
        <v>1691132012</v>
      </c>
      <c r="H42">
        <v>2012169113</v>
      </c>
      <c r="I42" t="s">
        <v>717</v>
      </c>
      <c r="J42" t="s">
        <v>253</v>
      </c>
      <c r="K42">
        <v>0.84319696261682242</v>
      </c>
      <c r="L42">
        <v>1.0252296728971964</v>
      </c>
      <c r="M42">
        <v>0.6611642523364486</v>
      </c>
      <c r="N42">
        <v>0.86751995192307685</v>
      </c>
      <c r="O42">
        <v>1.205371743486974</v>
      </c>
      <c r="P42">
        <v>1.0174448181535414</v>
      </c>
      <c r="S42">
        <v>1.3808179674940917</v>
      </c>
      <c r="T42">
        <v>1.9258776915049174</v>
      </c>
      <c r="U42">
        <v>0.84319696261682242</v>
      </c>
      <c r="V42">
        <v>0.86751995192307685</v>
      </c>
      <c r="W42">
        <v>1</v>
      </c>
      <c r="X42">
        <v>0.84319696261682242</v>
      </c>
      <c r="Y42">
        <v>1</v>
      </c>
      <c r="Z42">
        <v>1</v>
      </c>
      <c r="AA42">
        <v>1</v>
      </c>
      <c r="AB42">
        <v>1</v>
      </c>
      <c r="AC42">
        <v>2829.7829999999999</v>
      </c>
      <c r="AD42">
        <v>3608.8829999999998</v>
      </c>
      <c r="AE42">
        <v>4387.9830000000002</v>
      </c>
      <c r="AF42" t="s">
        <v>144</v>
      </c>
      <c r="AG42" t="s">
        <v>2019</v>
      </c>
      <c r="AH42" t="s">
        <v>2019</v>
      </c>
      <c r="AI42">
        <v>343</v>
      </c>
      <c r="AJ42">
        <v>942</v>
      </c>
      <c r="AK42">
        <v>942</v>
      </c>
      <c r="AL42">
        <v>599</v>
      </c>
      <c r="AN42">
        <v>0.21215419999999999</v>
      </c>
      <c r="AO42">
        <v>0.27519919999999998</v>
      </c>
      <c r="AP42">
        <v>0.33824419999999999</v>
      </c>
      <c r="AQ42" t="s">
        <v>1836</v>
      </c>
      <c r="AW42">
        <v>0.53</v>
      </c>
      <c r="AX42">
        <v>0.38</v>
      </c>
      <c r="AY42">
        <v>2994</v>
      </c>
      <c r="AZ42">
        <v>4160</v>
      </c>
      <c r="BA42">
        <v>0.28000000000000003</v>
      </c>
      <c r="BB42">
        <v>4280</v>
      </c>
      <c r="BD42" t="s">
        <v>2104</v>
      </c>
      <c r="BE42">
        <v>1215</v>
      </c>
      <c r="BG42">
        <v>813</v>
      </c>
      <c r="BH42">
        <v>343</v>
      </c>
      <c r="BJ42">
        <v>942</v>
      </c>
      <c r="BK42" t="s">
        <v>1539</v>
      </c>
      <c r="BM42">
        <v>1</v>
      </c>
      <c r="BP42">
        <v>1</v>
      </c>
      <c r="BQ42">
        <v>1</v>
      </c>
      <c r="BR42">
        <v>13</v>
      </c>
      <c r="BW42">
        <v>3</v>
      </c>
      <c r="CC42">
        <v>561</v>
      </c>
      <c r="CN42">
        <v>236</v>
      </c>
      <c r="CO42">
        <f t="shared" si="1"/>
        <v>0</v>
      </c>
    </row>
    <row r="43" spans="1:94" x14ac:dyDescent="0.25">
      <c r="A43">
        <v>9950</v>
      </c>
      <c r="B43">
        <v>2018</v>
      </c>
      <c r="C43" t="s">
        <v>716</v>
      </c>
      <c r="D43" s="12" t="s">
        <v>2114</v>
      </c>
      <c r="E43">
        <v>169113</v>
      </c>
      <c r="F43">
        <v>2016</v>
      </c>
      <c r="G43">
        <v>1691132016</v>
      </c>
      <c r="H43">
        <v>2016169113</v>
      </c>
      <c r="I43" t="s">
        <v>717</v>
      </c>
      <c r="J43" t="s">
        <v>253</v>
      </c>
      <c r="K43">
        <v>3.5763948598130839</v>
      </c>
      <c r="L43">
        <v>4.1414182242990654</v>
      </c>
      <c r="M43">
        <v>3.0113714953271029</v>
      </c>
      <c r="N43">
        <v>3.6795600961538462</v>
      </c>
      <c r="O43">
        <v>5.112548430193721</v>
      </c>
      <c r="P43">
        <v>2.8454651263350952</v>
      </c>
      <c r="S43">
        <v>3.8617026714547715</v>
      </c>
      <c r="T43">
        <v>5.3860589891342867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12888.67</v>
      </c>
      <c r="AD43">
        <v>15306.97</v>
      </c>
      <c r="AE43">
        <v>17725.27</v>
      </c>
      <c r="AF43" t="s">
        <v>144</v>
      </c>
      <c r="AG43" t="s">
        <v>2019</v>
      </c>
      <c r="AH43" t="s">
        <v>2019</v>
      </c>
      <c r="AI43">
        <v>1008</v>
      </c>
      <c r="AJ43">
        <v>1306</v>
      </c>
      <c r="AK43">
        <v>1306</v>
      </c>
      <c r="AL43">
        <v>298</v>
      </c>
      <c r="AN43">
        <v>7.6612189999999997E-2</v>
      </c>
      <c r="AO43">
        <v>9.840219E-2</v>
      </c>
      <c r="AP43">
        <v>0.12019219</v>
      </c>
      <c r="AQ43" t="s">
        <v>1836</v>
      </c>
      <c r="AW43">
        <v>0.53</v>
      </c>
      <c r="AX43">
        <v>0.38</v>
      </c>
      <c r="AY43">
        <v>2994</v>
      </c>
      <c r="AZ43">
        <v>4160</v>
      </c>
      <c r="BA43">
        <v>0.28000000000000003</v>
      </c>
      <c r="BB43">
        <v>4280</v>
      </c>
      <c r="BC43">
        <v>481</v>
      </c>
      <c r="BD43">
        <v>1072</v>
      </c>
      <c r="BE43">
        <v>1654</v>
      </c>
      <c r="BG43">
        <v>1463</v>
      </c>
      <c r="BH43">
        <v>1008</v>
      </c>
      <c r="BJ43">
        <v>1306</v>
      </c>
      <c r="BK43">
        <v>0.29081015719467956</v>
      </c>
      <c r="BM43">
        <v>1</v>
      </c>
      <c r="BP43">
        <v>1</v>
      </c>
      <c r="BQ43">
        <v>1</v>
      </c>
      <c r="BR43">
        <v>5</v>
      </c>
      <c r="BW43">
        <v>1</v>
      </c>
      <c r="CC43">
        <v>632</v>
      </c>
      <c r="CN43">
        <v>825</v>
      </c>
      <c r="CO43">
        <f t="shared" si="1"/>
        <v>0</v>
      </c>
    </row>
    <row r="44" spans="1:94" x14ac:dyDescent="0.25">
      <c r="A44">
        <v>9868</v>
      </c>
      <c r="B44">
        <v>2018</v>
      </c>
      <c r="C44" t="s">
        <v>655</v>
      </c>
      <c r="D44" s="12" t="s">
        <v>2114</v>
      </c>
      <c r="E44">
        <v>169109</v>
      </c>
      <c r="F44">
        <v>2012</v>
      </c>
      <c r="G44">
        <v>1691092012</v>
      </c>
      <c r="H44">
        <v>2012169109</v>
      </c>
      <c r="I44" t="s">
        <v>656</v>
      </c>
      <c r="J44" t="s">
        <v>253</v>
      </c>
      <c r="K44">
        <v>6.8825869999999991</v>
      </c>
      <c r="L44">
        <v>7.5632669999999997</v>
      </c>
      <c r="M44">
        <v>6.2019070000000003</v>
      </c>
      <c r="N44">
        <v>6.8825869999999991</v>
      </c>
      <c r="O44">
        <v>10.27251791044776</v>
      </c>
      <c r="P44">
        <v>0.69797491303668813</v>
      </c>
      <c r="S44">
        <v>1.552994181506631</v>
      </c>
      <c r="T44">
        <v>2.4603615684543256</v>
      </c>
      <c r="U44">
        <v>1</v>
      </c>
      <c r="V44">
        <v>1</v>
      </c>
      <c r="W44">
        <v>1</v>
      </c>
      <c r="X44">
        <v>1</v>
      </c>
      <c r="Y44">
        <v>0.69797491303668813</v>
      </c>
      <c r="Z44">
        <v>1</v>
      </c>
      <c r="AA44">
        <v>1</v>
      </c>
      <c r="AB44">
        <v>0.69797491303668813</v>
      </c>
      <c r="AC44">
        <v>62019.07</v>
      </c>
      <c r="AD44">
        <v>68825.87</v>
      </c>
      <c r="AE44">
        <v>75632.67</v>
      </c>
      <c r="AF44" t="s">
        <v>144</v>
      </c>
      <c r="AG44" t="s">
        <v>145</v>
      </c>
      <c r="AH44" t="s">
        <v>145</v>
      </c>
      <c r="AI44">
        <v>18376</v>
      </c>
      <c r="AJ44">
        <v>28567</v>
      </c>
      <c r="AK44">
        <v>28567</v>
      </c>
      <c r="AL44">
        <v>10191</v>
      </c>
      <c r="AN44">
        <v>0.4812785</v>
      </c>
      <c r="AO44">
        <v>0.57308650000000005</v>
      </c>
      <c r="AP44">
        <v>0.66489450000000005</v>
      </c>
      <c r="AQ44" t="s">
        <v>146</v>
      </c>
      <c r="AR44" t="s">
        <v>1499</v>
      </c>
      <c r="AW44">
        <v>1.41</v>
      </c>
      <c r="AX44">
        <v>0.89</v>
      </c>
      <c r="AY44">
        <v>6700</v>
      </c>
      <c r="AZ44">
        <v>10000</v>
      </c>
      <c r="BA44">
        <v>0.4</v>
      </c>
      <c r="BB44">
        <v>10000</v>
      </c>
      <c r="BE44">
        <v>16645</v>
      </c>
      <c r="BG44">
        <v>18222</v>
      </c>
      <c r="BH44">
        <v>18376</v>
      </c>
      <c r="BI44">
        <v>10191</v>
      </c>
      <c r="BJ44">
        <v>28567</v>
      </c>
      <c r="BK44" t="s">
        <v>1539</v>
      </c>
      <c r="BM44">
        <v>0.91345626166172755</v>
      </c>
      <c r="BP44">
        <v>0.90580104484109714</v>
      </c>
      <c r="BQ44">
        <v>0.5826653131235342</v>
      </c>
      <c r="BR44">
        <v>231</v>
      </c>
      <c r="BW44">
        <v>11793</v>
      </c>
      <c r="CC44">
        <v>4130</v>
      </c>
      <c r="CN44">
        <v>1901</v>
      </c>
      <c r="CO44">
        <f t="shared" si="1"/>
        <v>0</v>
      </c>
    </row>
    <row r="45" spans="1:94" x14ac:dyDescent="0.25">
      <c r="A45">
        <v>9868</v>
      </c>
      <c r="B45">
        <v>2018</v>
      </c>
      <c r="C45" t="s">
        <v>655</v>
      </c>
      <c r="D45" s="12" t="s">
        <v>2114</v>
      </c>
      <c r="E45">
        <v>169109</v>
      </c>
      <c r="F45">
        <v>2016</v>
      </c>
      <c r="G45">
        <v>1691092016</v>
      </c>
      <c r="H45">
        <v>2016169109</v>
      </c>
      <c r="I45" t="s">
        <v>656</v>
      </c>
      <c r="J45" t="s">
        <v>253</v>
      </c>
      <c r="K45">
        <v>2.951838</v>
      </c>
      <c r="L45">
        <v>3.3390580000000001</v>
      </c>
      <c r="M45">
        <v>2.5646179999999998</v>
      </c>
      <c r="N45">
        <v>2.951838</v>
      </c>
      <c r="O45">
        <v>4.4057283582089557</v>
      </c>
      <c r="P45">
        <v>0.64392485075029327</v>
      </c>
      <c r="S45">
        <v>1.4327327929194025</v>
      </c>
      <c r="T45">
        <v>2.2698350988947835</v>
      </c>
      <c r="U45">
        <v>1</v>
      </c>
      <c r="V45">
        <v>1</v>
      </c>
      <c r="W45">
        <v>1</v>
      </c>
      <c r="X45">
        <v>1</v>
      </c>
      <c r="Y45">
        <v>0.64392485075029327</v>
      </c>
      <c r="Z45">
        <v>1</v>
      </c>
      <c r="AA45">
        <v>1</v>
      </c>
      <c r="AB45">
        <v>0.64392485075029327</v>
      </c>
      <c r="AC45">
        <v>25646.18</v>
      </c>
      <c r="AD45">
        <v>29518.38</v>
      </c>
      <c r="AE45">
        <v>33390.58</v>
      </c>
      <c r="AF45" t="s">
        <v>144</v>
      </c>
      <c r="AG45" t="s">
        <v>145</v>
      </c>
      <c r="AH45" t="s">
        <v>145</v>
      </c>
      <c r="AI45">
        <v>7594</v>
      </c>
      <c r="AJ45">
        <v>17931</v>
      </c>
      <c r="AK45">
        <v>17931</v>
      </c>
      <c r="AL45">
        <v>10337</v>
      </c>
      <c r="AN45">
        <v>0.4932105</v>
      </c>
      <c r="AO45">
        <v>0.62119049999999998</v>
      </c>
      <c r="AP45">
        <v>0.74917049999999996</v>
      </c>
      <c r="AQ45" t="s">
        <v>146</v>
      </c>
      <c r="AR45" t="s">
        <v>1499</v>
      </c>
      <c r="AW45">
        <v>1.41</v>
      </c>
      <c r="AX45">
        <v>0.89</v>
      </c>
      <c r="AY45">
        <v>6700</v>
      </c>
      <c r="AZ45">
        <v>10000</v>
      </c>
      <c r="BA45">
        <v>0.4</v>
      </c>
      <c r="BB45">
        <v>10000</v>
      </c>
      <c r="BC45">
        <v>6078</v>
      </c>
      <c r="BE45">
        <v>7258</v>
      </c>
      <c r="BG45">
        <v>7007</v>
      </c>
      <c r="BH45">
        <v>7594</v>
      </c>
      <c r="BI45">
        <v>10337</v>
      </c>
      <c r="BJ45">
        <v>17931</v>
      </c>
      <c r="BK45">
        <v>0.83742077707357399</v>
      </c>
      <c r="BM45">
        <v>1</v>
      </c>
      <c r="BP45">
        <v>0.95575454306031082</v>
      </c>
      <c r="BQ45">
        <v>0.40477385533433718</v>
      </c>
      <c r="BR45">
        <v>88</v>
      </c>
      <c r="BW45">
        <v>4487</v>
      </c>
      <c r="CC45">
        <v>1713</v>
      </c>
      <c r="CN45">
        <v>692</v>
      </c>
      <c r="CO45">
        <f t="shared" si="1"/>
        <v>0</v>
      </c>
    </row>
    <row r="46" spans="1:94" x14ac:dyDescent="0.25">
      <c r="A46">
        <v>10258</v>
      </c>
      <c r="B46">
        <v>2018</v>
      </c>
      <c r="C46" t="s">
        <v>927</v>
      </c>
      <c r="D46" s="12" t="s">
        <v>2114</v>
      </c>
      <c r="E46">
        <v>169108</v>
      </c>
      <c r="F46">
        <v>2012</v>
      </c>
      <c r="G46">
        <v>1691082012</v>
      </c>
      <c r="H46">
        <v>2012169108</v>
      </c>
      <c r="I46" t="s">
        <v>928</v>
      </c>
      <c r="J46" t="s">
        <v>253</v>
      </c>
      <c r="K46">
        <v>2.3750757575757575</v>
      </c>
      <c r="L46">
        <v>2.6373484848484847</v>
      </c>
      <c r="M46">
        <v>2.1128030303030303</v>
      </c>
      <c r="N46">
        <v>2.3750757575757575</v>
      </c>
      <c r="O46">
        <v>3.3352127659574466</v>
      </c>
      <c r="P46">
        <v>1.0106382978723405</v>
      </c>
      <c r="S46">
        <v>1.4893617021276597</v>
      </c>
      <c r="T46">
        <v>2.0744680851063833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278890</v>
      </c>
      <c r="AD46">
        <v>313510</v>
      </c>
      <c r="AE46">
        <v>348130</v>
      </c>
      <c r="AF46" t="s">
        <v>144</v>
      </c>
      <c r="AG46" t="s">
        <v>145</v>
      </c>
      <c r="AH46" t="s">
        <v>145</v>
      </c>
      <c r="AI46">
        <v>38161.820484508004</v>
      </c>
      <c r="AJ46">
        <v>43194.596796948004</v>
      </c>
      <c r="AK46">
        <v>43194.597000000002</v>
      </c>
      <c r="AL46">
        <v>5031.5731525250003</v>
      </c>
      <c r="AM46">
        <v>1.2031599150000001</v>
      </c>
      <c r="AN46">
        <v>0.14599999999999999</v>
      </c>
      <c r="AO46">
        <v>0.188</v>
      </c>
      <c r="AP46">
        <v>0.23</v>
      </c>
      <c r="AQ46" t="s">
        <v>146</v>
      </c>
      <c r="AR46" t="s">
        <v>1539</v>
      </c>
      <c r="AW46">
        <v>0.39</v>
      </c>
      <c r="AX46">
        <v>0.28000000000000003</v>
      </c>
      <c r="AY46">
        <v>94000</v>
      </c>
      <c r="AZ46">
        <v>132000</v>
      </c>
      <c r="BA46">
        <v>0.19</v>
      </c>
      <c r="BB46">
        <v>132000</v>
      </c>
      <c r="BC46">
        <v>47175</v>
      </c>
      <c r="BE46">
        <v>47110</v>
      </c>
      <c r="BH46">
        <v>37700</v>
      </c>
      <c r="BJ46">
        <v>43900</v>
      </c>
      <c r="BK46">
        <v>1</v>
      </c>
      <c r="BM46">
        <v>1</v>
      </c>
      <c r="BP46">
        <v>1</v>
      </c>
      <c r="BQ46">
        <v>1</v>
      </c>
      <c r="CO46">
        <f t="shared" si="1"/>
        <v>0</v>
      </c>
    </row>
    <row r="47" spans="1:94" x14ac:dyDescent="0.25">
      <c r="A47">
        <v>10258</v>
      </c>
      <c r="B47">
        <v>2018</v>
      </c>
      <c r="C47" t="s">
        <v>927</v>
      </c>
      <c r="D47" s="12" t="s">
        <v>2114</v>
      </c>
      <c r="E47">
        <v>169108</v>
      </c>
      <c r="F47">
        <v>2016</v>
      </c>
      <c r="G47">
        <v>1691082016</v>
      </c>
      <c r="H47">
        <v>2016169108</v>
      </c>
      <c r="I47" t="s">
        <v>928</v>
      </c>
      <c r="J47" t="s">
        <v>253</v>
      </c>
      <c r="K47">
        <v>0.91462121212121217</v>
      </c>
      <c r="L47">
        <v>1.0720454545454545</v>
      </c>
      <c r="M47">
        <v>0.7571969696969697</v>
      </c>
      <c r="N47">
        <v>0.91462121212121217</v>
      </c>
      <c r="O47">
        <v>1.2843617021276597</v>
      </c>
      <c r="P47">
        <v>0.59190031152647971</v>
      </c>
      <c r="S47">
        <v>0.87227414330218078</v>
      </c>
      <c r="T47">
        <v>1.2149532710280373</v>
      </c>
      <c r="U47">
        <v>0.91462121212121217</v>
      </c>
      <c r="V47">
        <v>0.91462121212121217</v>
      </c>
      <c r="W47">
        <v>1</v>
      </c>
      <c r="X47">
        <v>0.91462121212121217</v>
      </c>
      <c r="Y47">
        <v>0.59190031152647971</v>
      </c>
      <c r="Z47">
        <v>0.87227414330218078</v>
      </c>
      <c r="AA47">
        <v>1</v>
      </c>
      <c r="AB47">
        <v>0.59190031152647971</v>
      </c>
      <c r="AC47">
        <v>99950</v>
      </c>
      <c r="AD47">
        <v>120730</v>
      </c>
      <c r="AE47">
        <v>141510</v>
      </c>
      <c r="AF47" t="s">
        <v>144</v>
      </c>
      <c r="AG47" t="s">
        <v>145</v>
      </c>
      <c r="AH47" t="s">
        <v>145</v>
      </c>
      <c r="AI47">
        <v>35057.56</v>
      </c>
      <c r="AJ47">
        <v>42843.525999999991</v>
      </c>
      <c r="AK47">
        <v>43132.896000000001</v>
      </c>
      <c r="AL47">
        <v>7749.4120000000003</v>
      </c>
      <c r="AM47">
        <v>36.554000000000002</v>
      </c>
      <c r="AN47">
        <v>0.251</v>
      </c>
      <c r="AO47">
        <v>0.32100000000000001</v>
      </c>
      <c r="AP47">
        <v>0.39100000000000001</v>
      </c>
      <c r="AQ47" t="s">
        <v>146</v>
      </c>
      <c r="AR47" t="s">
        <v>1539</v>
      </c>
      <c r="AW47">
        <v>0.39</v>
      </c>
      <c r="AX47">
        <v>0.28000000000000003</v>
      </c>
      <c r="AY47">
        <v>94000</v>
      </c>
      <c r="AZ47">
        <v>132000</v>
      </c>
      <c r="BA47">
        <v>0.19</v>
      </c>
      <c r="BB47">
        <v>132000</v>
      </c>
      <c r="BD47">
        <v>59945</v>
      </c>
      <c r="BE47">
        <v>72321</v>
      </c>
      <c r="BH47">
        <v>35146</v>
      </c>
      <c r="BJ47">
        <v>43131</v>
      </c>
      <c r="BK47">
        <v>0.82887404764867745</v>
      </c>
      <c r="BM47">
        <v>1</v>
      </c>
      <c r="BP47">
        <v>1</v>
      </c>
      <c r="BQ47">
        <v>1</v>
      </c>
      <c r="CO47">
        <f t="shared" si="1"/>
        <v>0</v>
      </c>
    </row>
    <row r="48" spans="1:94" x14ac:dyDescent="0.25">
      <c r="A48">
        <v>9910</v>
      </c>
      <c r="B48">
        <v>2018</v>
      </c>
      <c r="C48" t="s">
        <v>1512</v>
      </c>
      <c r="D48" s="12" t="s">
        <v>2114</v>
      </c>
      <c r="E48">
        <v>169110</v>
      </c>
      <c r="F48">
        <v>2012</v>
      </c>
      <c r="G48">
        <v>1691102012</v>
      </c>
      <c r="H48">
        <v>2012169110</v>
      </c>
      <c r="I48" t="s">
        <v>1513</v>
      </c>
      <c r="J48" t="s">
        <v>253</v>
      </c>
      <c r="K48">
        <v>6.7465875000000004</v>
      </c>
      <c r="L48">
        <v>7.9859375000000004</v>
      </c>
      <c r="M48">
        <v>5.6995750000000003</v>
      </c>
      <c r="N48">
        <v>6.7465875000000004</v>
      </c>
      <c r="O48">
        <v>10.79454</v>
      </c>
      <c r="P48">
        <v>1.6746411483253587</v>
      </c>
      <c r="S48">
        <v>2.2488038277511961</v>
      </c>
      <c r="T48">
        <v>3.6842105263157898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455966</v>
      </c>
      <c r="AD48">
        <v>539727</v>
      </c>
      <c r="AE48">
        <v>638875</v>
      </c>
      <c r="AF48" t="s">
        <v>144</v>
      </c>
      <c r="AG48" t="s">
        <v>145</v>
      </c>
      <c r="AH48" t="s">
        <v>145</v>
      </c>
      <c r="AJ48">
        <v>0</v>
      </c>
      <c r="AK48">
        <v>315627</v>
      </c>
      <c r="AN48">
        <v>0.16600000000000001</v>
      </c>
      <c r="AO48">
        <v>0.20899999999999999</v>
      </c>
      <c r="AP48">
        <v>0.26500000000000001</v>
      </c>
      <c r="AQ48" t="s">
        <v>146</v>
      </c>
      <c r="AR48" t="s">
        <v>1499</v>
      </c>
      <c r="AW48">
        <v>0.77</v>
      </c>
      <c r="AX48">
        <v>0.47</v>
      </c>
      <c r="AY48">
        <v>50000</v>
      </c>
      <c r="AZ48">
        <v>80000</v>
      </c>
      <c r="BA48">
        <v>0.35</v>
      </c>
      <c r="BB48">
        <v>80000</v>
      </c>
      <c r="BD48">
        <v>318000</v>
      </c>
      <c r="BE48">
        <v>318000</v>
      </c>
      <c r="BH48">
        <v>315627</v>
      </c>
      <c r="BK48">
        <v>1</v>
      </c>
      <c r="BM48">
        <v>1</v>
      </c>
      <c r="BP48">
        <v>1</v>
      </c>
      <c r="BQ48">
        <v>1</v>
      </c>
      <c r="BU48">
        <v>2055</v>
      </c>
      <c r="BW48">
        <v>322</v>
      </c>
      <c r="BY48">
        <v>1111</v>
      </c>
      <c r="BZ48">
        <v>2415</v>
      </c>
      <c r="CA48">
        <v>3984</v>
      </c>
      <c r="CG48">
        <v>159602</v>
      </c>
      <c r="CK48">
        <v>143886</v>
      </c>
      <c r="CL48">
        <v>441</v>
      </c>
      <c r="CN48">
        <v>833</v>
      </c>
      <c r="CO48">
        <f t="shared" si="1"/>
        <v>6039</v>
      </c>
    </row>
    <row r="49" spans="1:93" x14ac:dyDescent="0.25">
      <c r="A49">
        <v>9910</v>
      </c>
      <c r="B49">
        <v>2018</v>
      </c>
      <c r="C49" t="s">
        <v>1512</v>
      </c>
      <c r="D49" s="12" t="s">
        <v>2114</v>
      </c>
      <c r="E49">
        <v>169110</v>
      </c>
      <c r="F49">
        <v>2016</v>
      </c>
      <c r="G49">
        <v>1691102016</v>
      </c>
      <c r="H49">
        <v>2016169110</v>
      </c>
      <c r="I49" t="s">
        <v>1513</v>
      </c>
      <c r="J49" t="s">
        <v>253</v>
      </c>
      <c r="K49">
        <v>6.1601999999999997</v>
      </c>
      <c r="L49">
        <v>7.8404125000000002</v>
      </c>
      <c r="M49">
        <v>4.8400625000000002</v>
      </c>
      <c r="N49">
        <v>6.1601999999999997</v>
      </c>
      <c r="O49">
        <v>9.8563200000000002</v>
      </c>
      <c r="P49">
        <v>1.3671874999999998</v>
      </c>
      <c r="S49">
        <v>1.8359374999999998</v>
      </c>
      <c r="T49">
        <v>3.0078125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387205</v>
      </c>
      <c r="AD49">
        <v>492816</v>
      </c>
      <c r="AE49">
        <v>627233</v>
      </c>
      <c r="AF49" t="s">
        <v>144</v>
      </c>
      <c r="AG49" t="s">
        <v>145</v>
      </c>
      <c r="AH49" t="s">
        <v>145</v>
      </c>
      <c r="AJ49">
        <v>0</v>
      </c>
      <c r="AK49">
        <v>233183</v>
      </c>
      <c r="AN49">
        <v>0.20300000000000001</v>
      </c>
      <c r="AO49">
        <v>0.25600000000000001</v>
      </c>
      <c r="AP49">
        <v>0.32300000000000001</v>
      </c>
      <c r="AQ49" t="s">
        <v>146</v>
      </c>
      <c r="AR49" t="s">
        <v>1499</v>
      </c>
      <c r="AW49">
        <v>0.77</v>
      </c>
      <c r="AX49">
        <v>0.47</v>
      </c>
      <c r="AY49">
        <v>50000</v>
      </c>
      <c r="AZ49">
        <v>80000</v>
      </c>
      <c r="BA49">
        <v>0.35</v>
      </c>
      <c r="BB49">
        <v>80000</v>
      </c>
      <c r="BD49">
        <v>244000</v>
      </c>
      <c r="BE49">
        <v>244000</v>
      </c>
      <c r="BH49">
        <v>233416</v>
      </c>
      <c r="BK49">
        <v>1</v>
      </c>
      <c r="BM49">
        <v>1</v>
      </c>
      <c r="BP49">
        <v>1</v>
      </c>
      <c r="BQ49">
        <v>1</v>
      </c>
      <c r="BU49">
        <v>2460</v>
      </c>
      <c r="BW49">
        <v>340</v>
      </c>
      <c r="BY49">
        <v>170</v>
      </c>
      <c r="BZ49">
        <v>340</v>
      </c>
      <c r="CA49">
        <v>1401</v>
      </c>
      <c r="CG49">
        <v>108718</v>
      </c>
      <c r="CK49">
        <v>115710</v>
      </c>
      <c r="CL49">
        <v>200</v>
      </c>
      <c r="CN49">
        <v>575</v>
      </c>
      <c r="CO49">
        <f t="shared" si="1"/>
        <v>3861</v>
      </c>
    </row>
    <row r="50" spans="1:93" x14ac:dyDescent="0.25">
      <c r="A50">
        <v>9759</v>
      </c>
      <c r="B50">
        <v>2018</v>
      </c>
      <c r="C50" t="s">
        <v>1061</v>
      </c>
      <c r="D50" s="12" t="s">
        <v>2114</v>
      </c>
      <c r="E50">
        <v>169127</v>
      </c>
      <c r="F50">
        <v>2012</v>
      </c>
      <c r="G50">
        <v>1691272012</v>
      </c>
      <c r="H50">
        <v>2012169127</v>
      </c>
      <c r="I50" t="s">
        <v>1062</v>
      </c>
      <c r="J50" t="s">
        <v>1015</v>
      </c>
      <c r="K50">
        <v>1.4411062597543243</v>
      </c>
      <c r="L50" t="s">
        <v>1539</v>
      </c>
      <c r="M50" t="s">
        <v>1539</v>
      </c>
      <c r="N50">
        <v>1.4411062597543243</v>
      </c>
      <c r="O50">
        <v>1.999534935409125</v>
      </c>
      <c r="P50">
        <v>0.30371459040944038</v>
      </c>
      <c r="S50">
        <v>0.91114377122832113</v>
      </c>
      <c r="T50">
        <v>1.2756012797196496</v>
      </c>
      <c r="U50">
        <v>1</v>
      </c>
      <c r="V50">
        <v>1</v>
      </c>
      <c r="W50">
        <v>1</v>
      </c>
      <c r="X50">
        <v>1</v>
      </c>
      <c r="Y50">
        <v>0.30371459040944038</v>
      </c>
      <c r="Z50">
        <v>0.91114377122832113</v>
      </c>
      <c r="AA50">
        <v>1</v>
      </c>
      <c r="AB50">
        <v>0.30371459040944038</v>
      </c>
      <c r="AC50" t="s">
        <v>1539</v>
      </c>
      <c r="AD50">
        <v>15996.279483273</v>
      </c>
      <c r="AE50" t="s">
        <v>1539</v>
      </c>
      <c r="AF50" t="s">
        <v>144</v>
      </c>
      <c r="AG50" t="s">
        <v>145</v>
      </c>
      <c r="AH50" t="s">
        <v>145</v>
      </c>
      <c r="AI50">
        <v>14573.101053721801</v>
      </c>
      <c r="AJ50">
        <v>16396.110050109481</v>
      </c>
      <c r="AK50">
        <v>16396.110050109499</v>
      </c>
      <c r="AL50">
        <v>1823.0089963876801</v>
      </c>
      <c r="AO50">
        <v>0.82314122499999998</v>
      </c>
      <c r="AQ50" t="s">
        <v>146</v>
      </c>
      <c r="AW50">
        <v>1.05</v>
      </c>
      <c r="AX50">
        <v>0.75</v>
      </c>
      <c r="AY50">
        <v>8000</v>
      </c>
      <c r="AZ50">
        <v>11100</v>
      </c>
      <c r="BA50">
        <v>0.25</v>
      </c>
      <c r="BB50">
        <v>11100</v>
      </c>
      <c r="BD50">
        <v>14323</v>
      </c>
      <c r="BE50">
        <v>12299</v>
      </c>
      <c r="BH50">
        <v>14573</v>
      </c>
      <c r="BI50">
        <v>1822</v>
      </c>
      <c r="BJ50">
        <v>16395</v>
      </c>
      <c r="BK50">
        <v>1</v>
      </c>
      <c r="BM50">
        <v>0.84395800452892333</v>
      </c>
      <c r="BP50">
        <v>0.84395800452892333</v>
      </c>
      <c r="BQ50">
        <v>0.75016773406526382</v>
      </c>
      <c r="CI50">
        <v>3077</v>
      </c>
      <c r="CL50">
        <v>7183</v>
      </c>
      <c r="CO50">
        <f t="shared" si="1"/>
        <v>0</v>
      </c>
    </row>
    <row r="51" spans="1:93" x14ac:dyDescent="0.25">
      <c r="A51">
        <v>9759</v>
      </c>
      <c r="B51">
        <v>2018</v>
      </c>
      <c r="C51" t="s">
        <v>1061</v>
      </c>
      <c r="D51" s="12" t="s">
        <v>2114</v>
      </c>
      <c r="E51">
        <v>169127</v>
      </c>
      <c r="F51">
        <v>2016</v>
      </c>
      <c r="G51">
        <v>1691272016</v>
      </c>
      <c r="H51">
        <v>2016169127</v>
      </c>
      <c r="I51" t="s">
        <v>1062</v>
      </c>
      <c r="J51" t="s">
        <v>1015</v>
      </c>
      <c r="K51">
        <v>1.4843491173487207</v>
      </c>
      <c r="L51" t="s">
        <v>1539</v>
      </c>
      <c r="M51" t="s">
        <v>1539</v>
      </c>
      <c r="N51">
        <v>1.4843491173487207</v>
      </c>
      <c r="O51">
        <v>2.05953440032135</v>
      </c>
      <c r="P51">
        <v>0.37456623123487937</v>
      </c>
      <c r="S51">
        <v>1.123698693704638</v>
      </c>
      <c r="T51">
        <v>1.5731781711864934</v>
      </c>
      <c r="U51">
        <v>1</v>
      </c>
      <c r="V51">
        <v>1</v>
      </c>
      <c r="W51">
        <v>1</v>
      </c>
      <c r="X51">
        <v>1</v>
      </c>
      <c r="Y51">
        <v>0.37456623123487937</v>
      </c>
      <c r="Z51">
        <v>1</v>
      </c>
      <c r="AA51">
        <v>1</v>
      </c>
      <c r="AB51">
        <v>0.37456623123487937</v>
      </c>
      <c r="AC51" t="s">
        <v>1539</v>
      </c>
      <c r="AD51">
        <v>16476.2752025708</v>
      </c>
      <c r="AE51" t="s">
        <v>1539</v>
      </c>
      <c r="AF51" t="s">
        <v>144</v>
      </c>
      <c r="AG51" t="s">
        <v>145</v>
      </c>
      <c r="AH51" t="s">
        <v>145</v>
      </c>
      <c r="AI51">
        <v>12209.765994731</v>
      </c>
      <c r="AJ51">
        <v>14522.694992424151</v>
      </c>
      <c r="AK51">
        <v>14522.6949924242</v>
      </c>
      <c r="AL51">
        <v>2312.92899769315</v>
      </c>
      <c r="AO51">
        <v>0.66743870416666695</v>
      </c>
      <c r="AQ51" t="s">
        <v>146</v>
      </c>
      <c r="AW51">
        <v>1.05</v>
      </c>
      <c r="AX51">
        <v>0.75</v>
      </c>
      <c r="AY51">
        <v>8000</v>
      </c>
      <c r="AZ51">
        <v>11100</v>
      </c>
      <c r="BA51">
        <v>0.25</v>
      </c>
      <c r="BB51">
        <v>11100</v>
      </c>
      <c r="BD51">
        <v>6078</v>
      </c>
      <c r="BE51">
        <v>10674</v>
      </c>
      <c r="BH51">
        <v>12443</v>
      </c>
      <c r="BI51">
        <v>2313</v>
      </c>
      <c r="BJ51">
        <v>14756</v>
      </c>
      <c r="BK51">
        <v>0.56942102304665543</v>
      </c>
      <c r="BM51">
        <v>0.85783171260949931</v>
      </c>
      <c r="BP51">
        <v>0.85783171260949931</v>
      </c>
      <c r="BQ51">
        <v>0.72336676606126327</v>
      </c>
      <c r="BW51">
        <v>233</v>
      </c>
      <c r="CI51">
        <v>2137</v>
      </c>
      <c r="CL51">
        <v>10212</v>
      </c>
      <c r="CO51">
        <f t="shared" si="1"/>
        <v>0</v>
      </c>
    </row>
    <row r="52" spans="1:93" x14ac:dyDescent="0.25">
      <c r="A52">
        <v>9763</v>
      </c>
      <c r="B52">
        <v>2018</v>
      </c>
      <c r="C52" t="s">
        <v>1012</v>
      </c>
      <c r="D52" s="12" t="s">
        <v>2114</v>
      </c>
      <c r="E52">
        <v>169126</v>
      </c>
      <c r="F52">
        <v>2012</v>
      </c>
      <c r="G52">
        <v>1691262012</v>
      </c>
      <c r="H52">
        <v>2012169126</v>
      </c>
      <c r="I52" t="s">
        <v>1013</v>
      </c>
      <c r="J52" t="s">
        <v>1015</v>
      </c>
      <c r="K52">
        <v>5.4927777777777775</v>
      </c>
      <c r="L52">
        <v>5.9969986666666664</v>
      </c>
      <c r="M52">
        <v>4.9885568888888887</v>
      </c>
      <c r="N52">
        <v>5.4927777777777775</v>
      </c>
      <c r="O52">
        <v>7.7242187500000004</v>
      </c>
      <c r="P52">
        <v>1.1666666666666667</v>
      </c>
      <c r="S52">
        <v>2.5833333333333335</v>
      </c>
      <c r="T52">
        <v>3.625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224485.06</v>
      </c>
      <c r="AD52">
        <v>247175</v>
      </c>
      <c r="AE52">
        <v>269864.94</v>
      </c>
      <c r="AF52" t="s">
        <v>144</v>
      </c>
      <c r="AG52" t="s">
        <v>145</v>
      </c>
      <c r="AH52" t="s">
        <v>145</v>
      </c>
      <c r="AI52">
        <v>85677</v>
      </c>
      <c r="AJ52">
        <v>97902.222500000003</v>
      </c>
      <c r="AK52">
        <v>97902.222500000003</v>
      </c>
      <c r="AL52">
        <v>12225.2225</v>
      </c>
      <c r="AO52">
        <v>0.24</v>
      </c>
      <c r="AQ52" t="s">
        <v>146</v>
      </c>
      <c r="AW52">
        <v>0.87</v>
      </c>
      <c r="AX52">
        <v>0.62</v>
      </c>
      <c r="AY52">
        <v>32000</v>
      </c>
      <c r="AZ52">
        <v>45000</v>
      </c>
      <c r="BA52">
        <v>0.28000000000000003</v>
      </c>
      <c r="BB52">
        <v>45000</v>
      </c>
      <c r="BC52">
        <v>51900</v>
      </c>
      <c r="BE52">
        <v>55105</v>
      </c>
      <c r="BH52">
        <v>85677</v>
      </c>
      <c r="BI52">
        <v>15400</v>
      </c>
      <c r="BJ52">
        <v>100547</v>
      </c>
      <c r="BK52">
        <v>0.94183830868342255</v>
      </c>
      <c r="BP52">
        <v>0.6431714462457836</v>
      </c>
      <c r="BQ52">
        <v>0.54805215471371593</v>
      </c>
      <c r="BR52">
        <v>50.863</v>
      </c>
      <c r="BS52">
        <v>3219.3440000000001</v>
      </c>
      <c r="BW52">
        <v>26985.173999999999</v>
      </c>
      <c r="BZ52">
        <v>565.01699999999994</v>
      </c>
      <c r="CC52">
        <v>1772.982</v>
      </c>
      <c r="CF52">
        <v>135.18</v>
      </c>
      <c r="CG52">
        <v>2665.6000000000004</v>
      </c>
      <c r="CL52">
        <v>42878.566640000005</v>
      </c>
      <c r="CM52">
        <v>43.622</v>
      </c>
      <c r="CN52">
        <v>7831.4041999999999</v>
      </c>
      <c r="CO52">
        <f t="shared" si="1"/>
        <v>3219.3440000000001</v>
      </c>
    </row>
    <row r="53" spans="1:93" x14ac:dyDescent="0.25">
      <c r="A53">
        <v>9763</v>
      </c>
      <c r="B53">
        <v>2018</v>
      </c>
      <c r="C53" t="s">
        <v>1012</v>
      </c>
      <c r="D53" s="12" t="s">
        <v>2114</v>
      </c>
      <c r="E53">
        <v>169126</v>
      </c>
      <c r="F53">
        <v>2016</v>
      </c>
      <c r="G53">
        <v>1691262016</v>
      </c>
      <c r="H53">
        <v>2016169126</v>
      </c>
      <c r="I53" t="s">
        <v>1013</v>
      </c>
      <c r="J53" t="s">
        <v>1015</v>
      </c>
      <c r="K53">
        <v>7.7034000000000002</v>
      </c>
      <c r="L53">
        <v>8.9003066666666673</v>
      </c>
      <c r="M53">
        <v>6.5064933333333332</v>
      </c>
      <c r="N53">
        <v>7.7034000000000002</v>
      </c>
      <c r="O53">
        <v>10.832906250000001</v>
      </c>
      <c r="P53">
        <v>1.2173913043478262</v>
      </c>
      <c r="S53">
        <v>2.6956521739130435</v>
      </c>
      <c r="T53">
        <v>3.7826086956521738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292792.2</v>
      </c>
      <c r="AD53">
        <v>346653</v>
      </c>
      <c r="AE53">
        <v>400513.8</v>
      </c>
      <c r="AF53" t="s">
        <v>144</v>
      </c>
      <c r="AG53" t="s">
        <v>145</v>
      </c>
      <c r="AH53" t="s">
        <v>145</v>
      </c>
      <c r="AI53">
        <v>109106</v>
      </c>
      <c r="AJ53">
        <v>119044.65300000001</v>
      </c>
      <c r="AK53">
        <v>119044.65300000001</v>
      </c>
      <c r="AL53">
        <v>9938.6530000000002</v>
      </c>
      <c r="AO53">
        <v>0.23</v>
      </c>
      <c r="AQ53" t="s">
        <v>146</v>
      </c>
      <c r="AW53">
        <v>0.87</v>
      </c>
      <c r="AX53">
        <v>0.62</v>
      </c>
      <c r="AY53">
        <v>32000</v>
      </c>
      <c r="AZ53">
        <v>45000</v>
      </c>
      <c r="BA53">
        <v>0.28000000000000003</v>
      </c>
      <c r="BB53">
        <v>45000</v>
      </c>
      <c r="BC53">
        <v>96651</v>
      </c>
      <c r="BD53">
        <v>109592</v>
      </c>
      <c r="BE53">
        <v>108764</v>
      </c>
      <c r="BH53">
        <v>107530</v>
      </c>
      <c r="BI53">
        <v>7100</v>
      </c>
      <c r="BJ53">
        <v>118644</v>
      </c>
      <c r="BK53">
        <v>0.9423338604685374</v>
      </c>
      <c r="BP53">
        <v>1</v>
      </c>
      <c r="BQ53">
        <v>0.91672566670038103</v>
      </c>
      <c r="BR53">
        <v>80.989000000000004</v>
      </c>
      <c r="BS53">
        <v>4430.2460000000001</v>
      </c>
      <c r="BW53">
        <v>44608.573530000001</v>
      </c>
      <c r="BZ53">
        <v>841.25900000000001</v>
      </c>
      <c r="CC53">
        <v>3391.97</v>
      </c>
      <c r="CF53">
        <v>882.2299999999999</v>
      </c>
      <c r="CG53">
        <v>5781.1026000000002</v>
      </c>
      <c r="CL53">
        <v>33216.870000000003</v>
      </c>
      <c r="CM53">
        <v>80.126300000000001</v>
      </c>
      <c r="CN53">
        <v>14233.082</v>
      </c>
      <c r="CO53">
        <f t="shared" si="1"/>
        <v>4430.2460000000001</v>
      </c>
    </row>
    <row r="54" spans="1:93" x14ac:dyDescent="0.25">
      <c r="A54">
        <v>9695</v>
      </c>
      <c r="B54">
        <v>2018</v>
      </c>
      <c r="C54" t="s">
        <v>585</v>
      </c>
      <c r="D54" s="12" t="s">
        <v>2114</v>
      </c>
      <c r="E54">
        <v>169125</v>
      </c>
      <c r="F54">
        <v>2012</v>
      </c>
      <c r="G54">
        <v>1691252012</v>
      </c>
      <c r="H54">
        <v>2012169125</v>
      </c>
      <c r="I54" t="s">
        <v>586</v>
      </c>
      <c r="J54" t="s">
        <v>267</v>
      </c>
      <c r="K54">
        <v>1.6128864468864468</v>
      </c>
      <c r="L54" t="s">
        <v>1539</v>
      </c>
      <c r="M54" t="s">
        <v>1539</v>
      </c>
      <c r="N54">
        <v>1.6128864468864468</v>
      </c>
      <c r="O54">
        <v>2.2015899999999999</v>
      </c>
      <c r="P54">
        <v>1.0745806870643784</v>
      </c>
      <c r="S54">
        <v>2.198005950813501</v>
      </c>
      <c r="T54">
        <v>2.9795191777694123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 t="s">
        <v>1539</v>
      </c>
      <c r="AD54">
        <v>440318</v>
      </c>
      <c r="AE54" t="s">
        <v>1539</v>
      </c>
      <c r="AF54" t="s">
        <v>144</v>
      </c>
      <c r="AG54" t="s">
        <v>145</v>
      </c>
      <c r="AH54" t="s">
        <v>145</v>
      </c>
      <c r="AI54">
        <v>73319</v>
      </c>
      <c r="AJ54">
        <v>73319</v>
      </c>
      <c r="AK54">
        <v>73319</v>
      </c>
      <c r="AO54">
        <v>0.204731019874378</v>
      </c>
      <c r="AQ54" t="s">
        <v>146</v>
      </c>
      <c r="AR54" t="s">
        <v>1539</v>
      </c>
      <c r="AW54">
        <v>0.61</v>
      </c>
      <c r="AX54">
        <v>0.45</v>
      </c>
      <c r="AY54">
        <v>200000</v>
      </c>
      <c r="AZ54">
        <v>273000</v>
      </c>
      <c r="BA54">
        <v>0.22</v>
      </c>
      <c r="BB54">
        <v>273000</v>
      </c>
      <c r="BD54">
        <v>67000</v>
      </c>
      <c r="BE54">
        <v>68500</v>
      </c>
      <c r="BH54">
        <v>71976</v>
      </c>
      <c r="BI54">
        <v>0</v>
      </c>
      <c r="BJ54">
        <v>71976</v>
      </c>
      <c r="BK54">
        <v>0.97810218978102192</v>
      </c>
      <c r="BM54">
        <v>0.95170612426364343</v>
      </c>
      <c r="BP54">
        <v>0.95170612426364343</v>
      </c>
      <c r="BQ54">
        <v>0.95170612426364343</v>
      </c>
      <c r="CB54">
        <v>71976</v>
      </c>
      <c r="CO54">
        <f t="shared" si="1"/>
        <v>0</v>
      </c>
    </row>
    <row r="55" spans="1:93" x14ac:dyDescent="0.25">
      <c r="A55">
        <v>9695</v>
      </c>
      <c r="B55">
        <v>2018</v>
      </c>
      <c r="C55" t="s">
        <v>585</v>
      </c>
      <c r="D55" s="12" t="s">
        <v>2114</v>
      </c>
      <c r="E55">
        <v>169125</v>
      </c>
      <c r="F55">
        <v>2016</v>
      </c>
      <c r="G55">
        <v>1691252016</v>
      </c>
      <c r="H55">
        <v>2016169125</v>
      </c>
      <c r="I55" t="s">
        <v>586</v>
      </c>
      <c r="J55" t="s">
        <v>267</v>
      </c>
      <c r="K55">
        <v>1.1865457875457877</v>
      </c>
      <c r="L55" t="s">
        <v>1539</v>
      </c>
      <c r="M55" t="s">
        <v>1539</v>
      </c>
      <c r="N55">
        <v>1.1865457875457877</v>
      </c>
      <c r="O55">
        <v>1.6196349999999999</v>
      </c>
      <c r="P55">
        <v>1.0709334479891639</v>
      </c>
      <c r="S55">
        <v>2.1905456890687445</v>
      </c>
      <c r="T55">
        <v>2.969406378515409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 t="s">
        <v>1539</v>
      </c>
      <c r="AD55">
        <v>323927</v>
      </c>
      <c r="AE55" t="s">
        <v>1539</v>
      </c>
      <c r="AF55" t="s">
        <v>144</v>
      </c>
      <c r="AG55" t="s">
        <v>145</v>
      </c>
      <c r="AH55" t="s">
        <v>145</v>
      </c>
      <c r="AI55">
        <v>60386</v>
      </c>
      <c r="AJ55">
        <v>60386</v>
      </c>
      <c r="AK55">
        <v>60386</v>
      </c>
      <c r="AO55">
        <v>0.205428264859112</v>
      </c>
      <c r="AQ55" t="s">
        <v>146</v>
      </c>
      <c r="AR55" t="s">
        <v>1539</v>
      </c>
      <c r="AW55">
        <v>0.61</v>
      </c>
      <c r="AX55">
        <v>0.45</v>
      </c>
      <c r="AY55">
        <v>200000</v>
      </c>
      <c r="AZ55">
        <v>273000</v>
      </c>
      <c r="BA55">
        <v>0.22</v>
      </c>
      <c r="BB55">
        <v>273000</v>
      </c>
      <c r="BD55">
        <v>63000</v>
      </c>
      <c r="BE55">
        <v>63000</v>
      </c>
      <c r="BH55">
        <v>60403</v>
      </c>
      <c r="BI55">
        <v>0</v>
      </c>
      <c r="BJ55">
        <v>60403</v>
      </c>
      <c r="BK55">
        <v>1</v>
      </c>
      <c r="BM55">
        <v>1</v>
      </c>
      <c r="BP55">
        <v>1</v>
      </c>
      <c r="BQ55">
        <v>1</v>
      </c>
      <c r="CB55">
        <v>60403</v>
      </c>
      <c r="CO55">
        <f t="shared" si="1"/>
        <v>0</v>
      </c>
    </row>
    <row r="56" spans="1:93" x14ac:dyDescent="0.25">
      <c r="A56">
        <v>9352</v>
      </c>
      <c r="B56">
        <v>2018</v>
      </c>
      <c r="C56" t="s">
        <v>807</v>
      </c>
      <c r="D56" s="12" t="s">
        <v>2114</v>
      </c>
      <c r="E56">
        <v>169122</v>
      </c>
      <c r="F56">
        <v>2012</v>
      </c>
      <c r="G56">
        <v>1691222012</v>
      </c>
      <c r="H56">
        <v>2012169122</v>
      </c>
      <c r="I56" t="s">
        <v>808</v>
      </c>
      <c r="J56" t="s">
        <v>267</v>
      </c>
      <c r="K56">
        <v>1.998749061747612</v>
      </c>
      <c r="L56">
        <v>2.8650147994238777</v>
      </c>
      <c r="M56">
        <v>1.3944073910683881</v>
      </c>
      <c r="N56">
        <v>1.998749061747612</v>
      </c>
      <c r="O56">
        <v>2.7820235470042349</v>
      </c>
      <c r="P56">
        <v>1.3600766110279101</v>
      </c>
      <c r="S56">
        <v>1.4623380103533168</v>
      </c>
      <c r="T56">
        <v>2.0298887766093245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16497.2338437301</v>
      </c>
      <c r="AD56">
        <v>23647.200149535998</v>
      </c>
      <c r="AE56">
        <v>33895.990091983898</v>
      </c>
      <c r="AF56" t="s">
        <v>144</v>
      </c>
      <c r="AG56" t="s">
        <v>145</v>
      </c>
      <c r="AH56" t="s">
        <v>145</v>
      </c>
      <c r="AI56">
        <v>5693</v>
      </c>
      <c r="AJ56">
        <v>5693</v>
      </c>
      <c r="AK56">
        <v>5693</v>
      </c>
      <c r="AN56">
        <v>0.126823363401074</v>
      </c>
      <c r="AO56">
        <v>0.195577218109033</v>
      </c>
      <c r="AP56">
        <v>0.30160411471112603</v>
      </c>
      <c r="AQ56" t="s">
        <v>146</v>
      </c>
      <c r="AR56" t="s">
        <v>147</v>
      </c>
      <c r="AW56">
        <v>0.39700000000000002</v>
      </c>
      <c r="AX56">
        <v>0.28599999999999998</v>
      </c>
      <c r="AY56">
        <v>8500</v>
      </c>
      <c r="AZ56">
        <v>11831</v>
      </c>
      <c r="BA56">
        <v>0.26600000000000001</v>
      </c>
      <c r="BB56">
        <v>11831</v>
      </c>
      <c r="BD56" t="s">
        <v>1539</v>
      </c>
      <c r="BE56">
        <v>5280</v>
      </c>
      <c r="BJ56">
        <v>5693</v>
      </c>
      <c r="BK56" t="s">
        <v>1539</v>
      </c>
      <c r="BM56">
        <v>0.92745476901457935</v>
      </c>
      <c r="BP56">
        <v>0.92745476901457935</v>
      </c>
      <c r="BQ56">
        <v>0.92745476901457935</v>
      </c>
      <c r="CC56">
        <v>18</v>
      </c>
      <c r="CN56">
        <v>5675</v>
      </c>
      <c r="CO56">
        <f t="shared" si="1"/>
        <v>0</v>
      </c>
    </row>
    <row r="57" spans="1:93" x14ac:dyDescent="0.25">
      <c r="A57">
        <v>9352</v>
      </c>
      <c r="B57">
        <v>2018</v>
      </c>
      <c r="C57" t="s">
        <v>807</v>
      </c>
      <c r="D57" s="12" t="s">
        <v>2114</v>
      </c>
      <c r="E57">
        <v>169122</v>
      </c>
      <c r="F57">
        <v>2016</v>
      </c>
      <c r="G57">
        <v>1691222016</v>
      </c>
      <c r="H57">
        <v>2016169122</v>
      </c>
      <c r="I57" t="s">
        <v>808</v>
      </c>
      <c r="J57" t="s">
        <v>267</v>
      </c>
      <c r="K57">
        <v>2.3106330064163219</v>
      </c>
      <c r="L57">
        <v>3.3649406171900349</v>
      </c>
      <c r="M57">
        <v>1.5866624400637983</v>
      </c>
      <c r="N57">
        <v>2.3106330064163219</v>
      </c>
      <c r="O57">
        <v>3.2161293057542943</v>
      </c>
      <c r="P57">
        <v>1.6615335975096712</v>
      </c>
      <c r="S57">
        <v>1.7864609356682928</v>
      </c>
      <c r="T57">
        <v>2.4798076624486445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18771.803328394799</v>
      </c>
      <c r="AD57">
        <v>27337.099098911502</v>
      </c>
      <c r="AE57">
        <v>39810.612441975303</v>
      </c>
      <c r="AF57" t="s">
        <v>144</v>
      </c>
      <c r="AG57" t="s">
        <v>145</v>
      </c>
      <c r="AH57" t="s">
        <v>145</v>
      </c>
      <c r="AI57">
        <v>4327</v>
      </c>
      <c r="AJ57">
        <v>4327</v>
      </c>
      <c r="AK57">
        <v>4327</v>
      </c>
      <c r="AN57">
        <v>9.5493681116873494E-2</v>
      </c>
      <c r="AO57">
        <v>0.16009306125298001</v>
      </c>
      <c r="AP57">
        <v>0.26839250473528697</v>
      </c>
      <c r="AQ57" t="s">
        <v>146</v>
      </c>
      <c r="AR57" t="s">
        <v>147</v>
      </c>
      <c r="AW57">
        <v>0.39700000000000002</v>
      </c>
      <c r="AX57">
        <v>0.28599999999999998</v>
      </c>
      <c r="AY57">
        <v>8500</v>
      </c>
      <c r="AZ57">
        <v>11831</v>
      </c>
      <c r="BA57">
        <v>0.26600000000000001</v>
      </c>
      <c r="BB57">
        <v>11831</v>
      </c>
      <c r="BD57">
        <v>4575</v>
      </c>
      <c r="BE57">
        <v>4575</v>
      </c>
      <c r="BJ57">
        <v>4327</v>
      </c>
      <c r="BK57">
        <v>1</v>
      </c>
      <c r="BM57">
        <v>1</v>
      </c>
      <c r="BP57">
        <v>1</v>
      </c>
      <c r="BQ57">
        <v>1</v>
      </c>
      <c r="CC57">
        <v>82</v>
      </c>
      <c r="CN57">
        <v>4245</v>
      </c>
      <c r="CO57">
        <f t="shared" si="1"/>
        <v>0</v>
      </c>
    </row>
    <row r="58" spans="1:93" x14ac:dyDescent="0.25">
      <c r="A58">
        <v>9327</v>
      </c>
      <c r="B58">
        <v>2018</v>
      </c>
      <c r="C58" t="s">
        <v>1584</v>
      </c>
      <c r="D58" s="12" t="s">
        <v>2114</v>
      </c>
      <c r="E58">
        <v>169120</v>
      </c>
      <c r="F58">
        <v>2012</v>
      </c>
      <c r="G58">
        <v>1691202012</v>
      </c>
      <c r="H58">
        <v>2012169120</v>
      </c>
      <c r="I58" t="s">
        <v>2105</v>
      </c>
      <c r="J58" t="s">
        <v>267</v>
      </c>
      <c r="K58">
        <v>0.72744306968931471</v>
      </c>
      <c r="L58">
        <v>1.5156488500539267</v>
      </c>
      <c r="M58">
        <v>0.34913985493419758</v>
      </c>
      <c r="N58">
        <v>0.72744306968931471</v>
      </c>
      <c r="O58">
        <v>1.1930066342904762</v>
      </c>
      <c r="P58">
        <v>1.9695453195639281</v>
      </c>
      <c r="S58">
        <v>2.2157384845094188</v>
      </c>
      <c r="T58">
        <v>3.6928974741823648</v>
      </c>
      <c r="U58">
        <v>0.72744306968931471</v>
      </c>
      <c r="V58">
        <v>0.72744306968931471</v>
      </c>
      <c r="W58">
        <v>1</v>
      </c>
      <c r="X58">
        <v>0.72744306968931471</v>
      </c>
      <c r="Y58">
        <v>1</v>
      </c>
      <c r="Z58">
        <v>1</v>
      </c>
      <c r="AA58">
        <v>1</v>
      </c>
      <c r="AB58">
        <v>1</v>
      </c>
      <c r="AC58">
        <v>143147.340523021</v>
      </c>
      <c r="AD58">
        <v>298251.65857261902</v>
      </c>
      <c r="AE58">
        <v>621416.02852210996</v>
      </c>
      <c r="AF58" t="s">
        <v>144</v>
      </c>
      <c r="AG58" t="s">
        <v>145</v>
      </c>
      <c r="AH58" t="s">
        <v>145</v>
      </c>
      <c r="AI58">
        <v>25087</v>
      </c>
      <c r="AJ58">
        <v>25087</v>
      </c>
      <c r="AK58">
        <v>25087</v>
      </c>
      <c r="AN58">
        <v>3.8780264729865697E-2</v>
      </c>
      <c r="AO58">
        <v>8.1237023799698702E-2</v>
      </c>
      <c r="AP58">
        <v>0.170175579816256</v>
      </c>
      <c r="AQ58" t="s">
        <v>146</v>
      </c>
      <c r="AW58">
        <v>0.3</v>
      </c>
      <c r="AX58">
        <v>0.18</v>
      </c>
      <c r="AY58">
        <v>250000</v>
      </c>
      <c r="AZ58">
        <v>410000</v>
      </c>
      <c r="BA58">
        <v>0.16</v>
      </c>
      <c r="BB58">
        <v>410000</v>
      </c>
      <c r="BD58">
        <v>27480</v>
      </c>
      <c r="BE58">
        <v>28980</v>
      </c>
      <c r="BJ58">
        <v>25087</v>
      </c>
      <c r="BK58">
        <v>0.94824016563146996</v>
      </c>
      <c r="BM58">
        <v>1</v>
      </c>
      <c r="BP58">
        <v>1</v>
      </c>
      <c r="BQ58">
        <v>1</v>
      </c>
      <c r="BS58">
        <v>0</v>
      </c>
      <c r="BU58">
        <v>0</v>
      </c>
      <c r="BW58">
        <v>244</v>
      </c>
      <c r="BZ58">
        <v>1829</v>
      </c>
      <c r="CC58">
        <v>7178</v>
      </c>
      <c r="CE58">
        <v>0</v>
      </c>
      <c r="CF58">
        <v>3523</v>
      </c>
      <c r="CG58">
        <v>0</v>
      </c>
      <c r="CN58">
        <v>12249</v>
      </c>
      <c r="CO58">
        <f t="shared" si="1"/>
        <v>0</v>
      </c>
    </row>
    <row r="59" spans="1:93" x14ac:dyDescent="0.25">
      <c r="A59">
        <v>9327</v>
      </c>
      <c r="B59">
        <v>2018</v>
      </c>
      <c r="C59" t="s">
        <v>1584</v>
      </c>
      <c r="D59" s="12" t="s">
        <v>2114</v>
      </c>
      <c r="E59">
        <v>169120</v>
      </c>
      <c r="F59">
        <v>2016</v>
      </c>
      <c r="G59">
        <v>1691202016</v>
      </c>
      <c r="H59">
        <v>2016169120</v>
      </c>
      <c r="I59" t="s">
        <v>2105</v>
      </c>
      <c r="J59" t="s">
        <v>267</v>
      </c>
      <c r="K59">
        <v>0.28262296801089026</v>
      </c>
      <c r="L59">
        <v>0.70157499891876107</v>
      </c>
      <c r="M59">
        <v>0.11385203601950829</v>
      </c>
      <c r="N59">
        <v>0.28262296801089026</v>
      </c>
      <c r="O59">
        <v>0.46350166753785998</v>
      </c>
      <c r="P59">
        <v>2.4347350181039396</v>
      </c>
      <c r="S59">
        <v>2.739076895366932</v>
      </c>
      <c r="T59">
        <v>4.5651281589448862</v>
      </c>
      <c r="U59">
        <v>0.28262296801089026</v>
      </c>
      <c r="V59">
        <v>0.28262296801089026</v>
      </c>
      <c r="W59">
        <v>0.46350166753785998</v>
      </c>
      <c r="X59">
        <v>0.28262296801089026</v>
      </c>
      <c r="Y59">
        <v>1</v>
      </c>
      <c r="Z59">
        <v>1</v>
      </c>
      <c r="AA59">
        <v>1</v>
      </c>
      <c r="AB59">
        <v>1</v>
      </c>
      <c r="AC59">
        <v>46679.3347679984</v>
      </c>
      <c r="AD59">
        <v>115875.416884465</v>
      </c>
      <c r="AE59">
        <v>287645.74955669203</v>
      </c>
      <c r="AF59" t="s">
        <v>144</v>
      </c>
      <c r="AG59" t="s">
        <v>145</v>
      </c>
      <c r="AH59" t="s">
        <v>145</v>
      </c>
      <c r="AI59">
        <v>6937</v>
      </c>
      <c r="AJ59">
        <v>6937</v>
      </c>
      <c r="AK59">
        <v>6937</v>
      </c>
      <c r="AN59">
        <v>2.67106135395038E-2</v>
      </c>
      <c r="AO59">
        <v>6.5715570199750398E-2</v>
      </c>
      <c r="AP59">
        <v>0.16167865857111099</v>
      </c>
      <c r="AQ59" t="s">
        <v>146</v>
      </c>
      <c r="AW59">
        <v>0.3</v>
      </c>
      <c r="AX59">
        <v>0.18</v>
      </c>
      <c r="AY59">
        <v>250000</v>
      </c>
      <c r="AZ59">
        <v>410000</v>
      </c>
      <c r="BA59">
        <v>0.16</v>
      </c>
      <c r="BB59">
        <v>410000</v>
      </c>
      <c r="BD59">
        <v>0</v>
      </c>
      <c r="BE59">
        <v>5800</v>
      </c>
      <c r="BJ59">
        <v>6937</v>
      </c>
      <c r="BK59">
        <v>0</v>
      </c>
      <c r="BM59">
        <v>0.83609629522848494</v>
      </c>
      <c r="BP59">
        <v>0.83609629522848494</v>
      </c>
      <c r="BQ59">
        <v>0.83609629522848494</v>
      </c>
      <c r="BS59">
        <v>23</v>
      </c>
      <c r="BU59">
        <v>0</v>
      </c>
      <c r="BW59">
        <v>0</v>
      </c>
      <c r="BZ59">
        <v>1028</v>
      </c>
      <c r="CC59">
        <v>1740</v>
      </c>
      <c r="CE59">
        <v>0</v>
      </c>
      <c r="CF59">
        <v>372</v>
      </c>
      <c r="CG59">
        <v>0</v>
      </c>
      <c r="CN59">
        <v>3254</v>
      </c>
      <c r="CO59">
        <f t="shared" si="1"/>
        <v>23</v>
      </c>
    </row>
    <row r="60" spans="1:93" x14ac:dyDescent="0.25">
      <c r="A60">
        <v>9312</v>
      </c>
      <c r="B60">
        <v>2018</v>
      </c>
      <c r="C60" t="s">
        <v>684</v>
      </c>
      <c r="D60" s="12" t="s">
        <v>2114</v>
      </c>
      <c r="E60">
        <v>169121</v>
      </c>
      <c r="F60">
        <v>2012</v>
      </c>
      <c r="G60">
        <v>1691212012</v>
      </c>
      <c r="H60">
        <v>2012169121</v>
      </c>
      <c r="I60" t="s">
        <v>685</v>
      </c>
      <c r="J60" t="s">
        <v>267</v>
      </c>
      <c r="K60">
        <v>2.3444259259259259</v>
      </c>
      <c r="L60">
        <v>2.8444629629629627</v>
      </c>
      <c r="M60">
        <v>1.8444259259259259</v>
      </c>
      <c r="N60">
        <v>3.7235</v>
      </c>
      <c r="O60">
        <v>2.3444259259259259</v>
      </c>
      <c r="P60">
        <v>1.2942341866982594</v>
      </c>
      <c r="S60">
        <v>1.3440124246481926</v>
      </c>
      <c r="T60">
        <v>2.2400207077469876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99599</v>
      </c>
      <c r="AD60">
        <v>126599</v>
      </c>
      <c r="AE60">
        <v>153601</v>
      </c>
      <c r="AF60" t="s">
        <v>144</v>
      </c>
      <c r="AG60" t="s">
        <v>145</v>
      </c>
      <c r="AH60" t="s">
        <v>145</v>
      </c>
      <c r="AI60">
        <v>21820</v>
      </c>
      <c r="AJ60">
        <v>21820</v>
      </c>
      <c r="AK60">
        <v>21820</v>
      </c>
      <c r="AN60">
        <v>0.14496700000000001</v>
      </c>
      <c r="AO60">
        <v>0.20089099999999999</v>
      </c>
      <c r="AP60">
        <v>0.25681300000000001</v>
      </c>
      <c r="AQ60" t="s">
        <v>146</v>
      </c>
      <c r="AR60" t="s">
        <v>1539</v>
      </c>
      <c r="AW60">
        <v>0.45</v>
      </c>
      <c r="AX60">
        <v>0.27</v>
      </c>
      <c r="AY60">
        <v>54000</v>
      </c>
      <c r="AZ60">
        <v>34000</v>
      </c>
      <c r="BA60">
        <v>0.26</v>
      </c>
      <c r="BB60">
        <v>54000</v>
      </c>
      <c r="BD60">
        <v>26900</v>
      </c>
      <c r="BE60">
        <v>21100</v>
      </c>
      <c r="BH60">
        <v>21604</v>
      </c>
      <c r="BI60">
        <v>161</v>
      </c>
      <c r="BJ60">
        <v>21765</v>
      </c>
      <c r="BK60">
        <v>1</v>
      </c>
      <c r="BM60">
        <v>0.97667098685428622</v>
      </c>
      <c r="BP60">
        <v>0.97667098685428622</v>
      </c>
      <c r="BQ60">
        <v>0.9694463588329888</v>
      </c>
      <c r="BW60">
        <v>3</v>
      </c>
      <c r="BZ60">
        <v>230</v>
      </c>
      <c r="CC60">
        <v>16132</v>
      </c>
      <c r="CF60">
        <v>3135</v>
      </c>
      <c r="CO60">
        <f t="shared" si="1"/>
        <v>0</v>
      </c>
    </row>
    <row r="61" spans="1:93" x14ac:dyDescent="0.25">
      <c r="A61">
        <v>9312</v>
      </c>
      <c r="B61">
        <v>2018</v>
      </c>
      <c r="C61" t="s">
        <v>684</v>
      </c>
      <c r="D61" s="12" t="s">
        <v>2114</v>
      </c>
      <c r="E61">
        <v>169121</v>
      </c>
      <c r="F61">
        <v>2016</v>
      </c>
      <c r="G61">
        <v>1691212016</v>
      </c>
      <c r="H61">
        <v>2016169121</v>
      </c>
      <c r="I61" t="s">
        <v>685</v>
      </c>
      <c r="J61" t="s">
        <v>267</v>
      </c>
      <c r="K61">
        <v>0.86545000000000005</v>
      </c>
      <c r="L61">
        <v>1.1884074074074074</v>
      </c>
      <c r="M61">
        <v>0.54248148148148145</v>
      </c>
      <c r="N61">
        <v>1.3745382352941178</v>
      </c>
      <c r="O61">
        <v>0.86545000000000005</v>
      </c>
      <c r="P61">
        <v>0.63762841468409193</v>
      </c>
      <c r="S61">
        <v>0.66215258447963399</v>
      </c>
      <c r="T61">
        <v>1.1035876407993899</v>
      </c>
      <c r="U61">
        <v>0.86545000000000005</v>
      </c>
      <c r="V61">
        <v>1</v>
      </c>
      <c r="W61">
        <v>0.86545000000000005</v>
      </c>
      <c r="X61">
        <v>0.86545000000000005</v>
      </c>
      <c r="Y61">
        <v>0.63762841468409193</v>
      </c>
      <c r="Z61">
        <v>0.66215258447963399</v>
      </c>
      <c r="AA61">
        <v>1</v>
      </c>
      <c r="AB61">
        <v>0.63762841468409193</v>
      </c>
      <c r="AC61">
        <v>29294</v>
      </c>
      <c r="AD61">
        <v>46734.3</v>
      </c>
      <c r="AE61">
        <v>64174</v>
      </c>
      <c r="AF61" t="s">
        <v>144</v>
      </c>
      <c r="AG61" t="s">
        <v>145</v>
      </c>
      <c r="AH61" t="s">
        <v>145</v>
      </c>
      <c r="AI61">
        <v>16318</v>
      </c>
      <c r="AJ61">
        <v>16318</v>
      </c>
      <c r="AK61">
        <v>16318</v>
      </c>
      <c r="AN61">
        <v>0.24232000000000001</v>
      </c>
      <c r="AO61">
        <v>0.40776099999999998</v>
      </c>
      <c r="AP61">
        <v>0.57320000000000004</v>
      </c>
      <c r="AQ61" t="s">
        <v>146</v>
      </c>
      <c r="AR61" t="s">
        <v>1539</v>
      </c>
      <c r="AW61">
        <v>0.45</v>
      </c>
      <c r="AX61">
        <v>0.27</v>
      </c>
      <c r="AY61">
        <v>54000</v>
      </c>
      <c r="AZ61">
        <v>34000</v>
      </c>
      <c r="BA61">
        <v>0.26</v>
      </c>
      <c r="BB61">
        <v>54000</v>
      </c>
      <c r="BD61">
        <v>23164</v>
      </c>
      <c r="BE61">
        <v>15400</v>
      </c>
      <c r="BH61">
        <v>16136</v>
      </c>
      <c r="BI61">
        <v>182</v>
      </c>
      <c r="BJ61">
        <v>16318</v>
      </c>
      <c r="BK61">
        <v>1</v>
      </c>
      <c r="BM61">
        <v>0.954387704511651</v>
      </c>
      <c r="BP61">
        <v>0.954387704511651</v>
      </c>
      <c r="BQ61">
        <v>0.94374310577276632</v>
      </c>
      <c r="BZ61">
        <v>419</v>
      </c>
      <c r="CC61">
        <v>14584</v>
      </c>
      <c r="CF61">
        <v>1025</v>
      </c>
      <c r="CN61">
        <v>559</v>
      </c>
      <c r="CO61">
        <f t="shared" si="1"/>
        <v>0</v>
      </c>
    </row>
    <row r="62" spans="1:93" x14ac:dyDescent="0.25">
      <c r="A62">
        <v>9353</v>
      </c>
      <c r="B62">
        <v>2018</v>
      </c>
      <c r="C62" t="s">
        <v>758</v>
      </c>
      <c r="D62" s="12" t="s">
        <v>2114</v>
      </c>
      <c r="E62">
        <v>169119</v>
      </c>
      <c r="F62">
        <v>2012</v>
      </c>
      <c r="G62">
        <v>1691192012</v>
      </c>
      <c r="H62">
        <v>2012169119</v>
      </c>
      <c r="I62" t="s">
        <v>759</v>
      </c>
      <c r="J62" t="s">
        <v>267</v>
      </c>
      <c r="K62">
        <v>1.8236214285714285</v>
      </c>
      <c r="L62">
        <v>2.1253250000000001</v>
      </c>
      <c r="M62">
        <v>1.5647464285714285</v>
      </c>
      <c r="N62">
        <v>2.8367444444444443</v>
      </c>
      <c r="O62">
        <v>3.1913374999999999</v>
      </c>
      <c r="P62">
        <v>1.6341923318667506</v>
      </c>
      <c r="S62">
        <v>1.8856065367693275</v>
      </c>
      <c r="T62">
        <v>2.1370207416719049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2190645</v>
      </c>
      <c r="AD62">
        <v>2553070</v>
      </c>
      <c r="AE62">
        <v>2975455</v>
      </c>
      <c r="AF62" t="s">
        <v>144</v>
      </c>
      <c r="AG62" t="s">
        <v>145</v>
      </c>
      <c r="AJ62">
        <v>0</v>
      </c>
      <c r="AK62">
        <v>434710</v>
      </c>
      <c r="AN62">
        <v>0.13070000000000001</v>
      </c>
      <c r="AO62">
        <v>0.15909999999999999</v>
      </c>
      <c r="AP62">
        <v>0.19370000000000001</v>
      </c>
      <c r="AQ62" t="s">
        <v>146</v>
      </c>
      <c r="AR62" t="s">
        <v>147</v>
      </c>
      <c r="AW62">
        <v>0.34</v>
      </c>
      <c r="AX62">
        <v>0.3</v>
      </c>
      <c r="AY62">
        <v>800000</v>
      </c>
      <c r="AZ62">
        <v>900000</v>
      </c>
      <c r="BA62">
        <v>0.26</v>
      </c>
      <c r="BB62">
        <v>1400000</v>
      </c>
      <c r="BD62">
        <v>405000</v>
      </c>
      <c r="BE62">
        <v>405000</v>
      </c>
      <c r="BH62">
        <v>425000</v>
      </c>
      <c r="BJ62">
        <v>425000</v>
      </c>
      <c r="BK62">
        <v>1</v>
      </c>
      <c r="BP62">
        <v>0.95294117647058818</v>
      </c>
      <c r="BQ62">
        <v>0.95294117647058818</v>
      </c>
      <c r="BR62">
        <v>3</v>
      </c>
      <c r="BS62">
        <v>105707</v>
      </c>
      <c r="BW62">
        <v>23819</v>
      </c>
      <c r="BZ62">
        <v>24515</v>
      </c>
      <c r="CF62">
        <v>72344</v>
      </c>
      <c r="CG62">
        <v>119253</v>
      </c>
      <c r="CM62">
        <v>14092</v>
      </c>
      <c r="CN62">
        <v>64554</v>
      </c>
      <c r="CO62">
        <f t="shared" si="1"/>
        <v>105707</v>
      </c>
    </row>
    <row r="63" spans="1:93" x14ac:dyDescent="0.25">
      <c r="A63">
        <v>9353</v>
      </c>
      <c r="B63">
        <v>2018</v>
      </c>
      <c r="C63" t="s">
        <v>758</v>
      </c>
      <c r="D63" s="12" t="s">
        <v>2114</v>
      </c>
      <c r="E63">
        <v>169119</v>
      </c>
      <c r="F63">
        <v>2016</v>
      </c>
      <c r="G63">
        <v>1691192016</v>
      </c>
      <c r="H63">
        <v>2016169119</v>
      </c>
      <c r="I63" t="s">
        <v>759</v>
      </c>
      <c r="J63" t="s">
        <v>267</v>
      </c>
      <c r="K63">
        <v>1.6837150000000001</v>
      </c>
      <c r="L63">
        <v>1.9952964285714285</v>
      </c>
      <c r="M63">
        <v>1.42079</v>
      </c>
      <c r="N63">
        <v>2.6191122222222223</v>
      </c>
      <c r="O63">
        <v>2.9465012499999998</v>
      </c>
      <c r="P63">
        <v>1.1872146118721461</v>
      </c>
      <c r="S63">
        <v>1.3698630136986301</v>
      </c>
      <c r="T63">
        <v>1.5525114155251143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1989106</v>
      </c>
      <c r="AD63">
        <v>2357201</v>
      </c>
      <c r="AE63">
        <v>2793415</v>
      </c>
      <c r="AF63" t="s">
        <v>144</v>
      </c>
      <c r="AG63" t="s">
        <v>145</v>
      </c>
      <c r="AJ63">
        <v>0</v>
      </c>
      <c r="AK63">
        <v>563610</v>
      </c>
      <c r="AN63">
        <v>0.17510000000000001</v>
      </c>
      <c r="AO63">
        <v>0.219</v>
      </c>
      <c r="AP63">
        <v>0.27389999999999998</v>
      </c>
      <c r="AQ63" t="s">
        <v>146</v>
      </c>
      <c r="AR63" t="s">
        <v>147</v>
      </c>
      <c r="AW63">
        <v>0.34</v>
      </c>
      <c r="AX63">
        <v>0.3</v>
      </c>
      <c r="AY63">
        <v>800000</v>
      </c>
      <c r="AZ63">
        <v>900000</v>
      </c>
      <c r="BA63">
        <v>0.26</v>
      </c>
      <c r="BB63">
        <v>1400000</v>
      </c>
      <c r="BD63">
        <v>555086</v>
      </c>
      <c r="BE63">
        <v>518000</v>
      </c>
      <c r="BH63">
        <v>559700</v>
      </c>
      <c r="BJ63">
        <v>559900</v>
      </c>
      <c r="BK63">
        <v>1</v>
      </c>
      <c r="BP63">
        <v>0.92549580132213682</v>
      </c>
      <c r="BQ63">
        <v>0.92516520807287017</v>
      </c>
      <c r="BR63">
        <v>26</v>
      </c>
      <c r="BS63">
        <v>133962</v>
      </c>
      <c r="BU63">
        <v>833</v>
      </c>
      <c r="BW63">
        <v>35177</v>
      </c>
      <c r="BZ63">
        <v>44231</v>
      </c>
      <c r="CF63">
        <v>98859</v>
      </c>
      <c r="CG63">
        <v>150183</v>
      </c>
      <c r="CK63">
        <v>127</v>
      </c>
      <c r="CM63">
        <v>16625</v>
      </c>
      <c r="CN63">
        <v>79725</v>
      </c>
      <c r="CO63">
        <f t="shared" si="1"/>
        <v>134795</v>
      </c>
    </row>
    <row r="64" spans="1:93" x14ac:dyDescent="0.25">
      <c r="A64">
        <v>10100</v>
      </c>
      <c r="B64">
        <v>2018</v>
      </c>
      <c r="C64" t="s">
        <v>1348</v>
      </c>
      <c r="D64" s="12" t="s">
        <v>2114</v>
      </c>
      <c r="E64">
        <v>169123</v>
      </c>
      <c r="F64">
        <v>2012</v>
      </c>
      <c r="G64">
        <v>1691232012</v>
      </c>
      <c r="H64">
        <v>2012169123</v>
      </c>
      <c r="I64" t="s">
        <v>1349</v>
      </c>
      <c r="J64" t="s">
        <v>267</v>
      </c>
      <c r="K64">
        <v>1.7412060301507537</v>
      </c>
      <c r="L64">
        <v>2.0113065326633164</v>
      </c>
      <c r="M64">
        <v>1.471105527638191</v>
      </c>
      <c r="N64">
        <v>1.7412060301507537</v>
      </c>
      <c r="O64">
        <v>2.2176</v>
      </c>
      <c r="P64">
        <v>1.0902777777777779</v>
      </c>
      <c r="S64">
        <v>1.5763888888888891</v>
      </c>
      <c r="T64">
        <v>2.0208333333333335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4684000</v>
      </c>
      <c r="AD64">
        <v>5544000</v>
      </c>
      <c r="AE64">
        <v>6404000</v>
      </c>
      <c r="AF64" t="s">
        <v>144</v>
      </c>
      <c r="AG64" t="s">
        <v>145</v>
      </c>
      <c r="AH64" t="s">
        <v>145</v>
      </c>
      <c r="AI64">
        <v>825999</v>
      </c>
      <c r="AJ64">
        <v>825999</v>
      </c>
      <c r="AK64">
        <v>825999</v>
      </c>
      <c r="AN64">
        <v>0.109</v>
      </c>
      <c r="AO64">
        <v>0.14399999999999999</v>
      </c>
      <c r="AP64">
        <v>0.17899999999999999</v>
      </c>
      <c r="AQ64" t="s">
        <v>146</v>
      </c>
      <c r="AR64" t="s">
        <v>1499</v>
      </c>
      <c r="AW64">
        <v>0.29099999999999998</v>
      </c>
      <c r="AX64">
        <v>0.22700000000000001</v>
      </c>
      <c r="AY64">
        <v>2500000</v>
      </c>
      <c r="AZ64">
        <v>3184000</v>
      </c>
      <c r="BA64">
        <v>0.157</v>
      </c>
      <c r="BB64">
        <v>3184000</v>
      </c>
      <c r="BD64">
        <v>833000</v>
      </c>
      <c r="BE64">
        <v>833000</v>
      </c>
      <c r="BJ64">
        <v>826000</v>
      </c>
      <c r="BK64">
        <v>1</v>
      </c>
      <c r="BP64">
        <v>1</v>
      </c>
      <c r="BQ64">
        <v>1</v>
      </c>
      <c r="BS64">
        <v>21754</v>
      </c>
      <c r="BU64">
        <v>36190</v>
      </c>
      <c r="BW64">
        <v>0</v>
      </c>
      <c r="BZ64">
        <v>11945</v>
      </c>
      <c r="CA64">
        <v>1490</v>
      </c>
      <c r="CB64">
        <v>120956</v>
      </c>
      <c r="CC64">
        <v>4813</v>
      </c>
      <c r="CF64">
        <v>6237</v>
      </c>
      <c r="CG64">
        <v>491005</v>
      </c>
      <c r="CH64">
        <v>0</v>
      </c>
      <c r="CK64">
        <v>118595</v>
      </c>
      <c r="CM64">
        <v>705</v>
      </c>
      <c r="CN64">
        <v>12310</v>
      </c>
      <c r="CO64">
        <f t="shared" si="1"/>
        <v>59434</v>
      </c>
    </row>
    <row r="65" spans="1:93" x14ac:dyDescent="0.25">
      <c r="A65">
        <v>10100</v>
      </c>
      <c r="B65">
        <v>2018</v>
      </c>
      <c r="C65" t="s">
        <v>1348</v>
      </c>
      <c r="D65" s="12" t="s">
        <v>2114</v>
      </c>
      <c r="E65">
        <v>169123</v>
      </c>
      <c r="F65">
        <v>2016</v>
      </c>
      <c r="G65">
        <v>1691232016</v>
      </c>
      <c r="H65">
        <v>2016169123</v>
      </c>
      <c r="I65" t="s">
        <v>1349</v>
      </c>
      <c r="J65" t="s">
        <v>267</v>
      </c>
      <c r="K65">
        <v>1.3618090452261307</v>
      </c>
      <c r="L65">
        <v>1.6001884422110553</v>
      </c>
      <c r="M65">
        <v>1.1234296482412061</v>
      </c>
      <c r="N65">
        <v>1.3618090452261307</v>
      </c>
      <c r="O65">
        <v>1.7343999999999999</v>
      </c>
      <c r="P65">
        <v>1.7065217391304348</v>
      </c>
      <c r="S65">
        <v>2.4673913043478262</v>
      </c>
      <c r="T65">
        <v>3.1630434782608696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3577000</v>
      </c>
      <c r="AD65">
        <v>4336000</v>
      </c>
      <c r="AE65">
        <v>5095000</v>
      </c>
      <c r="AF65" t="s">
        <v>144</v>
      </c>
      <c r="AG65" t="s">
        <v>145</v>
      </c>
      <c r="AH65" t="s">
        <v>145</v>
      </c>
      <c r="AI65">
        <v>383174</v>
      </c>
      <c r="AJ65">
        <v>383174</v>
      </c>
      <c r="AK65">
        <v>383174</v>
      </c>
      <c r="AN65">
        <v>6.5000000000000002E-2</v>
      </c>
      <c r="AO65">
        <v>9.1999999999999998E-2</v>
      </c>
      <c r="AP65">
        <v>0.12</v>
      </c>
      <c r="AQ65" t="s">
        <v>146</v>
      </c>
      <c r="AR65" t="s">
        <v>1499</v>
      </c>
      <c r="AW65">
        <v>0.29099999999999998</v>
      </c>
      <c r="AX65">
        <v>0.22700000000000001</v>
      </c>
      <c r="AY65">
        <v>2500000</v>
      </c>
      <c r="AZ65">
        <v>3184000</v>
      </c>
      <c r="BA65">
        <v>0.157</v>
      </c>
      <c r="BB65">
        <v>3184000</v>
      </c>
      <c r="BD65">
        <v>316876</v>
      </c>
      <c r="BE65">
        <v>376612</v>
      </c>
      <c r="BJ65">
        <v>383174</v>
      </c>
      <c r="BK65">
        <v>0.8413858294478137</v>
      </c>
      <c r="BP65">
        <v>0.98287462092939504</v>
      </c>
      <c r="BQ65">
        <v>0.98287462092939504</v>
      </c>
      <c r="BS65">
        <v>10384</v>
      </c>
      <c r="BU65">
        <v>44727</v>
      </c>
      <c r="BW65">
        <v>0</v>
      </c>
      <c r="BZ65">
        <v>2582</v>
      </c>
      <c r="CA65">
        <v>17508</v>
      </c>
      <c r="CB65">
        <v>50418</v>
      </c>
      <c r="CC65">
        <v>2048</v>
      </c>
      <c r="CF65">
        <v>3519</v>
      </c>
      <c r="CG65">
        <v>197501</v>
      </c>
      <c r="CH65">
        <v>0</v>
      </c>
      <c r="CK65">
        <v>50455</v>
      </c>
      <c r="CM65">
        <v>0</v>
      </c>
      <c r="CN65">
        <v>4031</v>
      </c>
      <c r="CO65">
        <f t="shared" si="1"/>
        <v>72619</v>
      </c>
    </row>
    <row r="66" spans="1:93" x14ac:dyDescent="0.25">
      <c r="A66">
        <v>9415</v>
      </c>
      <c r="B66">
        <v>2018</v>
      </c>
      <c r="C66" t="s">
        <v>264</v>
      </c>
      <c r="D66" s="12" t="s">
        <v>2114</v>
      </c>
      <c r="E66">
        <v>169124</v>
      </c>
      <c r="F66">
        <v>2012</v>
      </c>
      <c r="G66">
        <v>1691242012</v>
      </c>
      <c r="H66">
        <v>2012169124</v>
      </c>
      <c r="I66" t="s">
        <v>265</v>
      </c>
      <c r="J66" t="s">
        <v>267</v>
      </c>
      <c r="K66">
        <v>1.4438833333333334</v>
      </c>
      <c r="L66" t="s">
        <v>1539</v>
      </c>
      <c r="M66" t="s">
        <v>1539</v>
      </c>
      <c r="N66">
        <v>1.5172154115586689</v>
      </c>
      <c r="O66">
        <v>2.1233578431372551</v>
      </c>
      <c r="P66">
        <v>0.99286379149860393</v>
      </c>
      <c r="S66">
        <v>1.9547005895128764</v>
      </c>
      <c r="T66">
        <v>2.7303754266211606</v>
      </c>
      <c r="U66">
        <v>1</v>
      </c>
      <c r="V66">
        <v>1</v>
      </c>
      <c r="W66">
        <v>1</v>
      </c>
      <c r="X66">
        <v>1</v>
      </c>
      <c r="Y66">
        <v>0.99286379149860393</v>
      </c>
      <c r="Z66">
        <v>1</v>
      </c>
      <c r="AA66">
        <v>1</v>
      </c>
      <c r="AB66">
        <v>0.99286379149860393</v>
      </c>
      <c r="AC66" t="s">
        <v>1539</v>
      </c>
      <c r="AD66">
        <v>86633</v>
      </c>
      <c r="AE66" t="s">
        <v>1539</v>
      </c>
      <c r="AF66" t="s">
        <v>144</v>
      </c>
      <c r="AG66" t="s">
        <v>145</v>
      </c>
      <c r="AH66" t="s">
        <v>145</v>
      </c>
      <c r="AI66">
        <v>28115</v>
      </c>
      <c r="AJ66">
        <v>28115</v>
      </c>
      <c r="AO66">
        <v>0.32229999999999998</v>
      </c>
      <c r="AQ66" t="s">
        <v>146</v>
      </c>
      <c r="AR66" t="s">
        <v>1539</v>
      </c>
      <c r="AW66">
        <v>0.88</v>
      </c>
      <c r="AX66">
        <v>0.63</v>
      </c>
      <c r="AY66">
        <v>40800</v>
      </c>
      <c r="AZ66">
        <v>57100</v>
      </c>
      <c r="BA66">
        <v>0.32</v>
      </c>
      <c r="BB66">
        <v>60000</v>
      </c>
      <c r="BD66">
        <v>25500</v>
      </c>
      <c r="BE66">
        <v>30600</v>
      </c>
      <c r="BJ66">
        <v>28115</v>
      </c>
      <c r="BK66">
        <v>0.83333333333333337</v>
      </c>
      <c r="BM66">
        <v>1</v>
      </c>
      <c r="BP66">
        <v>1</v>
      </c>
      <c r="BQ66">
        <v>1</v>
      </c>
      <c r="BT66">
        <v>13789</v>
      </c>
      <c r="CD66">
        <v>17926</v>
      </c>
      <c r="CO66">
        <f t="shared" si="1"/>
        <v>0</v>
      </c>
    </row>
    <row r="67" spans="1:93" x14ac:dyDescent="0.25">
      <c r="A67">
        <v>9415</v>
      </c>
      <c r="B67">
        <v>2018</v>
      </c>
      <c r="C67" t="s">
        <v>264</v>
      </c>
      <c r="D67" s="12" t="s">
        <v>2114</v>
      </c>
      <c r="E67">
        <v>169124</v>
      </c>
      <c r="F67">
        <v>2016</v>
      </c>
      <c r="G67">
        <v>1691242016</v>
      </c>
      <c r="H67">
        <v>2016169124</v>
      </c>
      <c r="I67" t="s">
        <v>265</v>
      </c>
      <c r="J67" t="s">
        <v>267</v>
      </c>
      <c r="K67">
        <v>1.6024</v>
      </c>
      <c r="L67" t="s">
        <v>1539</v>
      </c>
      <c r="M67" t="s">
        <v>1539</v>
      </c>
      <c r="N67">
        <v>1.6837828371278458</v>
      </c>
      <c r="O67">
        <v>2.3564705882352941</v>
      </c>
      <c r="P67">
        <v>0.91116173120728927</v>
      </c>
      <c r="S67">
        <v>1.7938496583143508</v>
      </c>
      <c r="T67">
        <v>2.5056947608200453</v>
      </c>
      <c r="U67">
        <v>1</v>
      </c>
      <c r="V67">
        <v>1</v>
      </c>
      <c r="W67">
        <v>1</v>
      </c>
      <c r="X67">
        <v>1</v>
      </c>
      <c r="Y67">
        <v>0.91116173120728927</v>
      </c>
      <c r="Z67">
        <v>1</v>
      </c>
      <c r="AA67">
        <v>1</v>
      </c>
      <c r="AB67">
        <v>0.91116173120728927</v>
      </c>
      <c r="AC67" t="s">
        <v>1539</v>
      </c>
      <c r="AD67">
        <v>96144</v>
      </c>
      <c r="AE67" t="s">
        <v>1539</v>
      </c>
      <c r="AF67" t="s">
        <v>144</v>
      </c>
      <c r="AG67" t="s">
        <v>145</v>
      </c>
      <c r="AH67" t="s">
        <v>145</v>
      </c>
      <c r="AI67">
        <v>30865</v>
      </c>
      <c r="AJ67">
        <v>30865</v>
      </c>
      <c r="AO67">
        <v>0.35120000000000001</v>
      </c>
      <c r="AQ67" t="s">
        <v>146</v>
      </c>
      <c r="AR67" t="s">
        <v>1539</v>
      </c>
      <c r="AW67">
        <v>0.88</v>
      </c>
      <c r="AX67">
        <v>0.63</v>
      </c>
      <c r="AY67">
        <v>40800</v>
      </c>
      <c r="AZ67">
        <v>57100</v>
      </c>
      <c r="BA67">
        <v>0.32</v>
      </c>
      <c r="BB67">
        <v>60000</v>
      </c>
      <c r="BD67">
        <v>26200</v>
      </c>
      <c r="BE67">
        <v>34900</v>
      </c>
      <c r="BJ67">
        <v>30865</v>
      </c>
      <c r="BK67">
        <v>0.75071633237822355</v>
      </c>
      <c r="BM67">
        <v>1</v>
      </c>
      <c r="BP67">
        <v>1</v>
      </c>
      <c r="BQ67">
        <v>1</v>
      </c>
      <c r="BT67">
        <v>15814</v>
      </c>
      <c r="CD67">
        <v>19066</v>
      </c>
      <c r="CO67">
        <f t="shared" si="1"/>
        <v>0</v>
      </c>
    </row>
    <row r="68" spans="1:93" x14ac:dyDescent="0.25">
      <c r="A68">
        <v>9333</v>
      </c>
      <c r="B68">
        <v>2018</v>
      </c>
      <c r="C68" t="s">
        <v>595</v>
      </c>
      <c r="D68" s="12" t="s">
        <v>2114</v>
      </c>
      <c r="E68">
        <v>169118</v>
      </c>
      <c r="F68">
        <v>2012</v>
      </c>
      <c r="G68">
        <v>1691182012</v>
      </c>
      <c r="H68">
        <v>2012169118</v>
      </c>
      <c r="I68" t="s">
        <v>596</v>
      </c>
      <c r="J68" t="s">
        <v>267</v>
      </c>
      <c r="K68">
        <v>0.51285999999999998</v>
      </c>
      <c r="L68">
        <v>0.59743333333333337</v>
      </c>
      <c r="M68">
        <v>0.44025333333333333</v>
      </c>
      <c r="N68">
        <v>0.51285999999999998</v>
      </c>
      <c r="O68">
        <v>0.64107499999999995</v>
      </c>
      <c r="P68">
        <v>0.90643274853801159</v>
      </c>
      <c r="S68">
        <v>1.0233918128654969</v>
      </c>
      <c r="T68">
        <v>1.3157894736842104</v>
      </c>
      <c r="U68">
        <v>0.51285999999999998</v>
      </c>
      <c r="V68">
        <v>0.51285999999999998</v>
      </c>
      <c r="W68">
        <v>0.64107499999999995</v>
      </c>
      <c r="X68">
        <v>0.51285999999999998</v>
      </c>
      <c r="Y68">
        <v>0.90643274853801159</v>
      </c>
      <c r="Z68">
        <v>1</v>
      </c>
      <c r="AA68">
        <v>1</v>
      </c>
      <c r="AB68">
        <v>0.90643274853801159</v>
      </c>
      <c r="AC68">
        <v>66038</v>
      </c>
      <c r="AD68">
        <v>76929</v>
      </c>
      <c r="AE68">
        <v>89615</v>
      </c>
      <c r="AF68" t="s">
        <v>144</v>
      </c>
      <c r="AG68" t="s">
        <v>145</v>
      </c>
      <c r="AH68" t="s">
        <v>145</v>
      </c>
      <c r="AI68">
        <v>38646</v>
      </c>
      <c r="AJ68">
        <v>38646</v>
      </c>
      <c r="AK68">
        <v>38646</v>
      </c>
      <c r="AN68">
        <v>0.28000000000000003</v>
      </c>
      <c r="AO68">
        <v>0.34200000000000003</v>
      </c>
      <c r="AP68">
        <v>0.41799999999999998</v>
      </c>
      <c r="AQ68" t="s">
        <v>146</v>
      </c>
      <c r="AR68" t="s">
        <v>147</v>
      </c>
      <c r="AW68">
        <v>0.45</v>
      </c>
      <c r="AX68">
        <v>0.35</v>
      </c>
      <c r="AY68">
        <v>120000</v>
      </c>
      <c r="AZ68">
        <v>150000</v>
      </c>
      <c r="BA68">
        <v>0.31</v>
      </c>
      <c r="BB68">
        <v>150000</v>
      </c>
      <c r="BD68">
        <v>42700</v>
      </c>
      <c r="BE68">
        <v>65900</v>
      </c>
      <c r="BJ68">
        <v>39000</v>
      </c>
      <c r="BK68">
        <v>0.64795144157814866</v>
      </c>
      <c r="BM68">
        <v>1</v>
      </c>
      <c r="BP68">
        <v>1</v>
      </c>
      <c r="BQ68">
        <v>1</v>
      </c>
      <c r="BS68">
        <v>13713</v>
      </c>
      <c r="BU68">
        <v>0</v>
      </c>
      <c r="BZ68">
        <v>11170</v>
      </c>
      <c r="CE68">
        <v>0</v>
      </c>
      <c r="CF68">
        <v>629</v>
      </c>
      <c r="CG68">
        <v>446</v>
      </c>
      <c r="CH68">
        <v>2394</v>
      </c>
      <c r="CM68">
        <v>20397</v>
      </c>
      <c r="CO68">
        <f t="shared" si="1"/>
        <v>13713</v>
      </c>
    </row>
    <row r="69" spans="1:93" x14ac:dyDescent="0.25">
      <c r="A69">
        <v>9333</v>
      </c>
      <c r="B69">
        <v>2018</v>
      </c>
      <c r="C69" t="s">
        <v>595</v>
      </c>
      <c r="D69" s="12" t="s">
        <v>2114</v>
      </c>
      <c r="E69">
        <v>169118</v>
      </c>
      <c r="F69">
        <v>2016</v>
      </c>
      <c r="G69">
        <v>1691182016</v>
      </c>
      <c r="H69">
        <v>2016169118</v>
      </c>
      <c r="I69" t="s">
        <v>596</v>
      </c>
      <c r="J69" t="s">
        <v>267</v>
      </c>
      <c r="K69">
        <v>0.68196000000000001</v>
      </c>
      <c r="L69">
        <v>0.85566666666666669</v>
      </c>
      <c r="M69">
        <v>0.54352</v>
      </c>
      <c r="N69">
        <v>0.68196000000000001</v>
      </c>
      <c r="O69">
        <v>0.85245000000000004</v>
      </c>
      <c r="P69">
        <v>0.92814371257485029</v>
      </c>
      <c r="S69">
        <v>1.0479041916167664</v>
      </c>
      <c r="T69">
        <v>1.3473053892215567</v>
      </c>
      <c r="U69">
        <v>0.68196000000000001</v>
      </c>
      <c r="V69">
        <v>0.68196000000000001</v>
      </c>
      <c r="W69">
        <v>0.85245000000000004</v>
      </c>
      <c r="X69">
        <v>0.68196000000000001</v>
      </c>
      <c r="Y69">
        <v>0.92814371257485029</v>
      </c>
      <c r="Z69">
        <v>1</v>
      </c>
      <c r="AA69">
        <v>1</v>
      </c>
      <c r="AB69">
        <v>0.92814371257485029</v>
      </c>
      <c r="AC69">
        <v>81528</v>
      </c>
      <c r="AD69">
        <v>102294</v>
      </c>
      <c r="AE69">
        <v>128350</v>
      </c>
      <c r="AF69" t="s">
        <v>144</v>
      </c>
      <c r="AG69" t="s">
        <v>145</v>
      </c>
      <c r="AH69" t="s">
        <v>145</v>
      </c>
      <c r="AI69">
        <v>51299</v>
      </c>
      <c r="AJ69">
        <v>51299</v>
      </c>
      <c r="AK69">
        <v>51299</v>
      </c>
      <c r="AN69">
        <v>0.248</v>
      </c>
      <c r="AO69">
        <v>0.33400000000000002</v>
      </c>
      <c r="AP69">
        <v>0.44900000000000001</v>
      </c>
      <c r="AQ69" t="s">
        <v>146</v>
      </c>
      <c r="AR69" t="s">
        <v>147</v>
      </c>
      <c r="AW69">
        <v>0.45</v>
      </c>
      <c r="AX69">
        <v>0.35</v>
      </c>
      <c r="AY69">
        <v>120000</v>
      </c>
      <c r="AZ69">
        <v>150000</v>
      </c>
      <c r="BA69">
        <v>0.31</v>
      </c>
      <c r="BB69">
        <v>150000</v>
      </c>
      <c r="BD69">
        <v>52547</v>
      </c>
      <c r="BE69">
        <v>77322</v>
      </c>
      <c r="BJ69">
        <v>51000</v>
      </c>
      <c r="BK69">
        <v>0.67958666356276354</v>
      </c>
      <c r="BM69">
        <v>1</v>
      </c>
      <c r="BP69">
        <v>1</v>
      </c>
      <c r="BQ69">
        <v>1</v>
      </c>
      <c r="BS69">
        <v>11742</v>
      </c>
      <c r="BU69">
        <v>318</v>
      </c>
      <c r="BZ69">
        <v>14427</v>
      </c>
      <c r="CE69">
        <v>0</v>
      </c>
      <c r="CF69">
        <v>125</v>
      </c>
      <c r="CG69">
        <v>3924</v>
      </c>
      <c r="CH69">
        <v>2918</v>
      </c>
      <c r="CM69">
        <v>21518</v>
      </c>
      <c r="CO69">
        <f t="shared" si="1"/>
        <v>12060</v>
      </c>
    </row>
    <row r="70" spans="1:93" x14ac:dyDescent="0.25">
      <c r="A70">
        <v>9428</v>
      </c>
      <c r="B70">
        <v>2018</v>
      </c>
      <c r="C70" t="s">
        <v>913</v>
      </c>
      <c r="D70" s="12" t="s">
        <v>2114</v>
      </c>
      <c r="E70">
        <v>169115</v>
      </c>
      <c r="F70">
        <v>2012</v>
      </c>
      <c r="G70">
        <v>1691152012</v>
      </c>
      <c r="H70">
        <v>2012169115</v>
      </c>
      <c r="I70" t="s">
        <v>914</v>
      </c>
      <c r="J70" t="s">
        <v>267</v>
      </c>
      <c r="K70">
        <v>1.3548711923333334</v>
      </c>
      <c r="L70" t="s">
        <v>1539</v>
      </c>
      <c r="M70" t="s">
        <v>1539</v>
      </c>
      <c r="N70">
        <v>1.3548711923333334</v>
      </c>
      <c r="O70">
        <v>1.8905179427906977</v>
      </c>
      <c r="P70">
        <v>1.7801152597119791</v>
      </c>
      <c r="S70">
        <v>3.3174875294632336</v>
      </c>
      <c r="T70">
        <v>4.2075451593192232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 t="s">
        <v>1539</v>
      </c>
      <c r="AD70">
        <v>812922.71539999999</v>
      </c>
      <c r="AE70" t="s">
        <v>1539</v>
      </c>
      <c r="AF70" t="s">
        <v>144</v>
      </c>
      <c r="AG70" t="s">
        <v>145</v>
      </c>
      <c r="AH70" t="s">
        <v>145</v>
      </c>
      <c r="AI70">
        <v>100893</v>
      </c>
      <c r="AJ70">
        <v>100893</v>
      </c>
      <c r="AK70">
        <v>100893</v>
      </c>
      <c r="AO70">
        <v>0.123587503</v>
      </c>
      <c r="AQ70" t="s">
        <v>146</v>
      </c>
      <c r="AR70" t="s">
        <v>147</v>
      </c>
      <c r="AW70">
        <v>0.52</v>
      </c>
      <c r="AX70">
        <v>0.41</v>
      </c>
      <c r="AY70">
        <v>430000</v>
      </c>
      <c r="AZ70">
        <v>600000</v>
      </c>
      <c r="BA70">
        <v>0.22</v>
      </c>
      <c r="BB70">
        <v>600000</v>
      </c>
      <c r="BC70">
        <v>92000</v>
      </c>
      <c r="BE70">
        <v>93317</v>
      </c>
      <c r="BJ70">
        <v>100893</v>
      </c>
      <c r="BK70">
        <v>0.9858868159070695</v>
      </c>
      <c r="BM70">
        <v>0.92491054879922296</v>
      </c>
      <c r="BP70">
        <v>0.92491054879922296</v>
      </c>
      <c r="BQ70">
        <v>0.92491054879922296</v>
      </c>
      <c r="BS70">
        <v>1415</v>
      </c>
      <c r="BT70">
        <v>11380</v>
      </c>
      <c r="BV70">
        <v>18049</v>
      </c>
      <c r="BZ70">
        <v>896</v>
      </c>
      <c r="CD70">
        <v>2637</v>
      </c>
      <c r="CE70">
        <v>1847</v>
      </c>
      <c r="CK70">
        <v>13044</v>
      </c>
      <c r="CM70">
        <v>26153</v>
      </c>
      <c r="CO70">
        <f t="shared" si="1"/>
        <v>1415</v>
      </c>
    </row>
    <row r="71" spans="1:93" x14ac:dyDescent="0.25">
      <c r="A71">
        <v>9428</v>
      </c>
      <c r="B71">
        <v>2018</v>
      </c>
      <c r="C71" t="s">
        <v>913</v>
      </c>
      <c r="D71" s="12" t="s">
        <v>2114</v>
      </c>
      <c r="E71">
        <v>169115</v>
      </c>
      <c r="F71">
        <v>2016</v>
      </c>
      <c r="G71">
        <v>1691152016</v>
      </c>
      <c r="H71">
        <v>2016169115</v>
      </c>
      <c r="I71" t="s">
        <v>914</v>
      </c>
      <c r="J71" t="s">
        <v>267</v>
      </c>
      <c r="K71">
        <v>1.2995279188333333</v>
      </c>
      <c r="L71" t="s">
        <v>1539</v>
      </c>
      <c r="M71" t="s">
        <v>1539</v>
      </c>
      <c r="N71">
        <v>1.2995279188333333</v>
      </c>
      <c r="O71">
        <v>1.8132947704651163</v>
      </c>
      <c r="P71">
        <v>0.78650854698838024</v>
      </c>
      <c r="S71">
        <v>1.4657659284783449</v>
      </c>
      <c r="T71">
        <v>1.859020201972535</v>
      </c>
      <c r="U71">
        <v>1</v>
      </c>
      <c r="V71">
        <v>1</v>
      </c>
      <c r="W71">
        <v>1</v>
      </c>
      <c r="X71">
        <v>1</v>
      </c>
      <c r="Y71">
        <v>0.78650854698838024</v>
      </c>
      <c r="Z71">
        <v>1</v>
      </c>
      <c r="AA71">
        <v>1</v>
      </c>
      <c r="AB71">
        <v>0.78650854698838024</v>
      </c>
      <c r="AC71" t="s">
        <v>1539</v>
      </c>
      <c r="AD71">
        <v>779716.7513</v>
      </c>
      <c r="AE71" t="s">
        <v>1539</v>
      </c>
      <c r="AF71" t="s">
        <v>144</v>
      </c>
      <c r="AG71" t="s">
        <v>145</v>
      </c>
      <c r="AH71" t="s">
        <v>145</v>
      </c>
      <c r="AI71">
        <v>192056</v>
      </c>
      <c r="AJ71">
        <v>192056</v>
      </c>
      <c r="AK71">
        <v>192056</v>
      </c>
      <c r="AO71">
        <v>0.27971723999999998</v>
      </c>
      <c r="AQ71" t="s">
        <v>146</v>
      </c>
      <c r="AR71" t="s">
        <v>147</v>
      </c>
      <c r="AW71">
        <v>0.52</v>
      </c>
      <c r="AX71">
        <v>0.41</v>
      </c>
      <c r="AY71">
        <v>430000</v>
      </c>
      <c r="AZ71">
        <v>600000</v>
      </c>
      <c r="BA71">
        <v>0.22</v>
      </c>
      <c r="BB71">
        <v>600000</v>
      </c>
      <c r="BC71">
        <v>201000</v>
      </c>
      <c r="BE71">
        <v>206605</v>
      </c>
      <c r="BJ71">
        <v>192056</v>
      </c>
      <c r="BK71">
        <v>0.97287093729580598</v>
      </c>
      <c r="BM71">
        <v>1</v>
      </c>
      <c r="BP71">
        <v>1</v>
      </c>
      <c r="BQ71">
        <v>1</v>
      </c>
      <c r="BS71">
        <v>4040</v>
      </c>
      <c r="BT71">
        <v>20097</v>
      </c>
      <c r="BV71">
        <v>28852</v>
      </c>
      <c r="BZ71">
        <v>4340</v>
      </c>
      <c r="CD71">
        <v>8362</v>
      </c>
      <c r="CE71">
        <v>5184</v>
      </c>
      <c r="CK71">
        <v>24179</v>
      </c>
      <c r="CM71">
        <v>56011</v>
      </c>
      <c r="CO71">
        <f t="shared" si="1"/>
        <v>4040</v>
      </c>
    </row>
    <row r="72" spans="1:93" x14ac:dyDescent="0.25">
      <c r="A72">
        <v>9779</v>
      </c>
      <c r="B72">
        <v>2018</v>
      </c>
      <c r="C72" t="s">
        <v>339</v>
      </c>
      <c r="D72" s="12" t="s">
        <v>2114</v>
      </c>
      <c r="E72">
        <v>169673</v>
      </c>
      <c r="F72">
        <v>2012</v>
      </c>
      <c r="G72">
        <v>1696732012</v>
      </c>
      <c r="H72">
        <v>2012169673</v>
      </c>
      <c r="I72" t="s">
        <v>340</v>
      </c>
      <c r="J72" t="s">
        <v>267</v>
      </c>
      <c r="K72">
        <v>1.6566636061868776</v>
      </c>
      <c r="L72">
        <v>1.9695423405607742</v>
      </c>
      <c r="M72">
        <v>1.3934847093721308</v>
      </c>
      <c r="N72">
        <v>1.6566636061868776</v>
      </c>
      <c r="O72">
        <v>2.3193224964404364</v>
      </c>
      <c r="P72">
        <v>1.0499999999999998</v>
      </c>
      <c r="S72">
        <v>1.1499999999999999</v>
      </c>
      <c r="T72">
        <v>1.4499999999999997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394607</v>
      </c>
      <c r="AD72">
        <v>469134</v>
      </c>
      <c r="AE72">
        <v>557735</v>
      </c>
      <c r="AF72" t="s">
        <v>144</v>
      </c>
      <c r="AG72" t="s">
        <v>145</v>
      </c>
      <c r="AH72" t="s">
        <v>145</v>
      </c>
      <c r="AI72">
        <v>106007</v>
      </c>
      <c r="AJ72">
        <v>106007</v>
      </c>
      <c r="AN72">
        <v>0.17</v>
      </c>
      <c r="AO72">
        <v>0.2</v>
      </c>
      <c r="AP72">
        <v>0.24</v>
      </c>
      <c r="AQ72" t="s">
        <v>146</v>
      </c>
      <c r="AR72" t="s">
        <v>147</v>
      </c>
      <c r="AW72">
        <v>0.28999999999999998</v>
      </c>
      <c r="AX72">
        <v>0.23</v>
      </c>
      <c r="AY72">
        <v>202272</v>
      </c>
      <c r="AZ72">
        <v>283180</v>
      </c>
      <c r="BA72">
        <v>0.21</v>
      </c>
      <c r="BB72">
        <v>283180</v>
      </c>
      <c r="BD72">
        <v>107000</v>
      </c>
      <c r="BE72">
        <v>106000</v>
      </c>
      <c r="BJ72">
        <v>106000</v>
      </c>
      <c r="BK72">
        <v>1</v>
      </c>
      <c r="BM72">
        <v>1</v>
      </c>
      <c r="BP72">
        <v>1</v>
      </c>
      <c r="BQ72">
        <v>1</v>
      </c>
      <c r="BV72">
        <v>99454</v>
      </c>
      <c r="CM72">
        <v>6553</v>
      </c>
      <c r="CO72">
        <f t="shared" si="1"/>
        <v>0</v>
      </c>
    </row>
    <row r="73" spans="1:93" x14ac:dyDescent="0.25">
      <c r="A73">
        <v>9779</v>
      </c>
      <c r="B73">
        <v>2018</v>
      </c>
      <c r="C73" t="s">
        <v>339</v>
      </c>
      <c r="D73" s="12" t="s">
        <v>2114</v>
      </c>
      <c r="E73">
        <v>169673</v>
      </c>
      <c r="F73">
        <v>2016</v>
      </c>
      <c r="G73">
        <v>1696732016</v>
      </c>
      <c r="H73">
        <v>2016169673</v>
      </c>
      <c r="I73" t="s">
        <v>340</v>
      </c>
      <c r="J73" t="s">
        <v>267</v>
      </c>
      <c r="K73">
        <v>1.5523271417472986</v>
      </c>
      <c r="L73">
        <v>1.8707924288438449</v>
      </c>
      <c r="M73">
        <v>1.2880747227911575</v>
      </c>
      <c r="N73">
        <v>1.5523271417472986</v>
      </c>
      <c r="O73">
        <v>2.1732518588830882</v>
      </c>
      <c r="P73">
        <v>0.8076923076923076</v>
      </c>
      <c r="S73">
        <v>0.88461538461538458</v>
      </c>
      <c r="T73">
        <v>1.1153846153846152</v>
      </c>
      <c r="U73">
        <v>1</v>
      </c>
      <c r="V73">
        <v>1</v>
      </c>
      <c r="W73">
        <v>1</v>
      </c>
      <c r="X73">
        <v>1</v>
      </c>
      <c r="Y73">
        <v>0.8076923076923076</v>
      </c>
      <c r="Z73">
        <v>0.88461538461538458</v>
      </c>
      <c r="AA73">
        <v>1</v>
      </c>
      <c r="AB73">
        <v>0.8076923076923076</v>
      </c>
      <c r="AC73">
        <v>364757</v>
      </c>
      <c r="AD73">
        <v>439588</v>
      </c>
      <c r="AE73">
        <v>529771</v>
      </c>
      <c r="AF73" t="s">
        <v>144</v>
      </c>
      <c r="AG73" t="s">
        <v>145</v>
      </c>
      <c r="AH73" t="s">
        <v>145</v>
      </c>
      <c r="AI73">
        <v>130028.58388799999</v>
      </c>
      <c r="AJ73">
        <v>130028.58388799999</v>
      </c>
      <c r="AN73">
        <v>0.21</v>
      </c>
      <c r="AO73">
        <v>0.26</v>
      </c>
      <c r="AP73">
        <v>0.32</v>
      </c>
      <c r="AQ73" t="s">
        <v>146</v>
      </c>
      <c r="AR73" t="s">
        <v>147</v>
      </c>
      <c r="AW73">
        <v>0.28999999999999998</v>
      </c>
      <c r="AX73">
        <v>0.23</v>
      </c>
      <c r="AY73">
        <v>202272</v>
      </c>
      <c r="AZ73">
        <v>283180</v>
      </c>
      <c r="BA73">
        <v>0.21</v>
      </c>
      <c r="BB73">
        <v>283180</v>
      </c>
      <c r="BD73">
        <v>103254</v>
      </c>
      <c r="BE73">
        <v>103254</v>
      </c>
      <c r="BJ73">
        <v>128330</v>
      </c>
      <c r="BK73">
        <v>1</v>
      </c>
      <c r="BM73">
        <v>0.80459752201355883</v>
      </c>
      <c r="BP73">
        <v>0.80459752201355883</v>
      </c>
      <c r="BQ73">
        <v>0.80459752201355883</v>
      </c>
      <c r="BV73">
        <v>107803</v>
      </c>
      <c r="CM73">
        <v>22226</v>
      </c>
      <c r="CO73">
        <f t="shared" si="1"/>
        <v>0</v>
      </c>
    </row>
    <row r="74" spans="1:93" x14ac:dyDescent="0.25">
      <c r="A74">
        <v>10057</v>
      </c>
      <c r="B74">
        <v>2018</v>
      </c>
      <c r="C74" t="s">
        <v>900</v>
      </c>
      <c r="D74" s="12" t="s">
        <v>2114</v>
      </c>
      <c r="E74">
        <v>169129</v>
      </c>
      <c r="F74">
        <v>2012</v>
      </c>
      <c r="G74">
        <v>1691292012</v>
      </c>
      <c r="H74">
        <v>2012169129</v>
      </c>
      <c r="I74" t="s">
        <v>901</v>
      </c>
      <c r="J74" t="s">
        <v>902</v>
      </c>
      <c r="K74">
        <v>2.1481292636340994</v>
      </c>
      <c r="L74">
        <v>3.4968825628291769</v>
      </c>
      <c r="M74">
        <v>0.79937596443902204</v>
      </c>
      <c r="N74">
        <v>2.1481292636340994</v>
      </c>
      <c r="O74">
        <v>3.7748679292987575</v>
      </c>
      <c r="P74">
        <v>2.4705838314013695</v>
      </c>
      <c r="S74">
        <v>2.4705838314013695</v>
      </c>
      <c r="T74">
        <v>4.2673720724205477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144687.04956346299</v>
      </c>
      <c r="AD74">
        <v>388811.396717772</v>
      </c>
      <c r="AE74">
        <v>632935.74387208105</v>
      </c>
      <c r="AF74" t="s">
        <v>144</v>
      </c>
      <c r="AG74" t="s">
        <v>145</v>
      </c>
      <c r="AH74" t="s">
        <v>145</v>
      </c>
      <c r="AI74">
        <v>24868</v>
      </c>
      <c r="AJ74">
        <v>24868</v>
      </c>
      <c r="AK74">
        <v>24868</v>
      </c>
      <c r="AN74">
        <v>1.7471173999999898E-2</v>
      </c>
      <c r="AO74">
        <v>4.4523888888888898E-2</v>
      </c>
      <c r="AP74">
        <v>7.15766037777779E-2</v>
      </c>
      <c r="AQ74" t="s">
        <v>1755</v>
      </c>
      <c r="AR74" t="s">
        <v>1539</v>
      </c>
      <c r="AW74">
        <v>0.19</v>
      </c>
      <c r="AX74">
        <v>0.11</v>
      </c>
      <c r="AY74">
        <v>103000</v>
      </c>
      <c r="AZ74">
        <v>181000</v>
      </c>
      <c r="BA74">
        <v>0.11</v>
      </c>
      <c r="BB74">
        <v>181000</v>
      </c>
      <c r="BD74">
        <v>30800</v>
      </c>
      <c r="BE74">
        <v>30800</v>
      </c>
      <c r="BJ74">
        <v>24868</v>
      </c>
      <c r="BK74">
        <v>1</v>
      </c>
      <c r="BM74">
        <v>1</v>
      </c>
      <c r="BP74">
        <v>1</v>
      </c>
      <c r="BQ74">
        <v>1</v>
      </c>
      <c r="CI74">
        <v>12434</v>
      </c>
      <c r="CL74">
        <v>12434</v>
      </c>
      <c r="CO74">
        <f t="shared" si="1"/>
        <v>0</v>
      </c>
    </row>
    <row r="75" spans="1:93" x14ac:dyDescent="0.25">
      <c r="A75">
        <v>10057</v>
      </c>
      <c r="B75">
        <v>2018</v>
      </c>
      <c r="C75" t="s">
        <v>900</v>
      </c>
      <c r="D75" s="12" t="s">
        <v>2114</v>
      </c>
      <c r="E75">
        <v>169129</v>
      </c>
      <c r="F75">
        <v>2016</v>
      </c>
      <c r="G75">
        <v>1691292016</v>
      </c>
      <c r="H75">
        <v>2016169129</v>
      </c>
      <c r="I75" t="s">
        <v>901</v>
      </c>
      <c r="J75" t="s">
        <v>902</v>
      </c>
      <c r="K75">
        <v>3.4375249122209284</v>
      </c>
      <c r="L75">
        <v>5.3972759397822161</v>
      </c>
      <c r="M75">
        <v>1.4777738846596353</v>
      </c>
      <c r="N75">
        <v>3.4375249122209284</v>
      </c>
      <c r="O75">
        <v>6.0406991175921165</v>
      </c>
      <c r="P75">
        <v>2.0619587358318454</v>
      </c>
      <c r="S75">
        <v>2.0619587358318454</v>
      </c>
      <c r="T75">
        <v>3.5615650891640964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267477.07312339399</v>
      </c>
      <c r="AD75">
        <v>622192.00911198801</v>
      </c>
      <c r="AE75">
        <v>976906.94510058104</v>
      </c>
      <c r="AF75" t="s">
        <v>144</v>
      </c>
      <c r="AG75" t="s">
        <v>145</v>
      </c>
      <c r="AH75" t="s">
        <v>145</v>
      </c>
      <c r="AI75">
        <v>40730</v>
      </c>
      <c r="AJ75">
        <v>40730</v>
      </c>
      <c r="AK75">
        <v>40730</v>
      </c>
      <c r="AN75">
        <v>2.0933493599999999E-2</v>
      </c>
      <c r="AO75">
        <v>5.3347333333333302E-2</v>
      </c>
      <c r="AP75">
        <v>8.5761173066666599E-2</v>
      </c>
      <c r="AQ75" t="s">
        <v>1755</v>
      </c>
      <c r="AR75" t="s">
        <v>1539</v>
      </c>
      <c r="AW75">
        <v>0.19</v>
      </c>
      <c r="AX75">
        <v>0.11</v>
      </c>
      <c r="AY75">
        <v>103000</v>
      </c>
      <c r="AZ75">
        <v>181000</v>
      </c>
      <c r="BA75">
        <v>0.11</v>
      </c>
      <c r="BB75">
        <v>181000</v>
      </c>
      <c r="BD75">
        <v>68583</v>
      </c>
      <c r="BE75">
        <v>68583</v>
      </c>
      <c r="BJ75">
        <v>40730</v>
      </c>
      <c r="BK75">
        <v>1</v>
      </c>
      <c r="BM75">
        <v>1</v>
      </c>
      <c r="BP75">
        <v>1</v>
      </c>
      <c r="BQ75">
        <v>1</v>
      </c>
      <c r="CI75">
        <v>20365</v>
      </c>
      <c r="CL75">
        <v>20365</v>
      </c>
      <c r="CO75">
        <f t="shared" si="1"/>
        <v>0</v>
      </c>
    </row>
    <row r="76" spans="1:93" x14ac:dyDescent="0.25">
      <c r="A76">
        <v>10106</v>
      </c>
      <c r="B76">
        <v>2018</v>
      </c>
      <c r="C76" t="s">
        <v>1219</v>
      </c>
      <c r="D76" s="12" t="s">
        <v>2114</v>
      </c>
      <c r="E76">
        <v>169130</v>
      </c>
      <c r="F76">
        <v>2012</v>
      </c>
      <c r="G76">
        <v>1691302012</v>
      </c>
      <c r="H76">
        <v>2012169130</v>
      </c>
      <c r="I76" t="s">
        <v>1220</v>
      </c>
      <c r="J76" t="s">
        <v>902</v>
      </c>
      <c r="K76">
        <v>1.3953138866613939</v>
      </c>
      <c r="L76">
        <v>1.6654670590958407</v>
      </c>
      <c r="M76">
        <v>1.1251607142269471</v>
      </c>
      <c r="N76">
        <v>1.3953138866613939</v>
      </c>
      <c r="O76">
        <v>1.9216155499858745</v>
      </c>
      <c r="P76">
        <v>1.034195977264925</v>
      </c>
      <c r="S76">
        <v>1.034195977264925</v>
      </c>
      <c r="T76">
        <v>1.4459591904352191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1025681.88</v>
      </c>
      <c r="AD76">
        <v>1271950</v>
      </c>
      <c r="AE76">
        <v>1518218.12</v>
      </c>
      <c r="AF76" t="s">
        <v>144</v>
      </c>
      <c r="AG76" t="s">
        <v>145</v>
      </c>
      <c r="AI76">
        <v>169859</v>
      </c>
      <c r="AJ76">
        <v>169859</v>
      </c>
      <c r="AK76">
        <v>169859</v>
      </c>
      <c r="AN76">
        <v>8.1840074999999998E-2</v>
      </c>
      <c r="AO76">
        <v>0.10442895000000001</v>
      </c>
      <c r="AP76">
        <v>0.127017825</v>
      </c>
      <c r="AQ76" t="s">
        <v>146</v>
      </c>
      <c r="AR76" t="s">
        <v>1499</v>
      </c>
      <c r="AW76">
        <v>0.151</v>
      </c>
      <c r="AX76">
        <v>0.108</v>
      </c>
      <c r="AY76">
        <v>661917</v>
      </c>
      <c r="AZ76">
        <v>911587</v>
      </c>
      <c r="BA76">
        <v>0.108</v>
      </c>
      <c r="BB76">
        <v>911587</v>
      </c>
      <c r="BD76">
        <v>211000</v>
      </c>
      <c r="BE76">
        <v>183000</v>
      </c>
      <c r="BH76">
        <v>166579</v>
      </c>
      <c r="BI76">
        <v>3279</v>
      </c>
      <c r="BJ76">
        <v>169858</v>
      </c>
      <c r="BK76">
        <v>1</v>
      </c>
      <c r="BP76">
        <v>1</v>
      </c>
      <c r="BQ76">
        <v>1</v>
      </c>
      <c r="BZ76">
        <v>52161.5</v>
      </c>
      <c r="CC76">
        <v>44971</v>
      </c>
      <c r="CF76">
        <v>52161.5</v>
      </c>
      <c r="CG76">
        <v>74.900000000000006</v>
      </c>
      <c r="CI76">
        <v>8604.5</v>
      </c>
      <c r="CL76">
        <v>8604.5</v>
      </c>
      <c r="CO76">
        <f t="shared" si="1"/>
        <v>0</v>
      </c>
    </row>
    <row r="77" spans="1:93" x14ac:dyDescent="0.25">
      <c r="A77">
        <v>10106</v>
      </c>
      <c r="B77">
        <v>2018</v>
      </c>
      <c r="C77" t="s">
        <v>1219</v>
      </c>
      <c r="D77" s="12" t="s">
        <v>2114</v>
      </c>
      <c r="E77">
        <v>169130</v>
      </c>
      <c r="F77">
        <v>2016</v>
      </c>
      <c r="G77">
        <v>1691302016</v>
      </c>
      <c r="H77">
        <v>2016169130</v>
      </c>
      <c r="I77" t="s">
        <v>1220</v>
      </c>
      <c r="J77" t="s">
        <v>902</v>
      </c>
      <c r="K77">
        <v>0.99016879354356746</v>
      </c>
      <c r="L77">
        <v>1.2624011092742655</v>
      </c>
      <c r="M77">
        <v>0.71793647781286929</v>
      </c>
      <c r="N77">
        <v>0.99016879354356746</v>
      </c>
      <c r="O77">
        <v>1.3636528446920082</v>
      </c>
      <c r="P77">
        <v>1.3433591042680508</v>
      </c>
      <c r="S77">
        <v>1.3433591042680508</v>
      </c>
      <c r="T77">
        <v>1.8782150439303302</v>
      </c>
      <c r="U77">
        <v>0.99016879354356746</v>
      </c>
      <c r="V77">
        <v>0.99016879354356746</v>
      </c>
      <c r="W77">
        <v>1</v>
      </c>
      <c r="X77">
        <v>0.99016879354356746</v>
      </c>
      <c r="Y77">
        <v>1</v>
      </c>
      <c r="Z77">
        <v>1</v>
      </c>
      <c r="AA77">
        <v>1</v>
      </c>
      <c r="AB77">
        <v>1</v>
      </c>
      <c r="AC77">
        <v>654461.56000000006</v>
      </c>
      <c r="AD77">
        <v>902625</v>
      </c>
      <c r="AE77">
        <v>1150788.44</v>
      </c>
      <c r="AF77" t="s">
        <v>144</v>
      </c>
      <c r="AG77" t="s">
        <v>145</v>
      </c>
      <c r="AI77">
        <v>98810</v>
      </c>
      <c r="AJ77">
        <v>98810</v>
      </c>
      <c r="AK77">
        <v>98810</v>
      </c>
      <c r="AN77">
        <v>5.6177576E-2</v>
      </c>
      <c r="AO77">
        <v>8.0395480000000005E-2</v>
      </c>
      <c r="AP77">
        <v>0.104613384</v>
      </c>
      <c r="AQ77" t="s">
        <v>146</v>
      </c>
      <c r="AR77" t="s">
        <v>1499</v>
      </c>
      <c r="AW77">
        <v>0.151</v>
      </c>
      <c r="AX77">
        <v>0.108</v>
      </c>
      <c r="AY77">
        <v>661917</v>
      </c>
      <c r="AZ77">
        <v>911587</v>
      </c>
      <c r="BA77">
        <v>0.108</v>
      </c>
      <c r="BB77">
        <v>911587</v>
      </c>
      <c r="BD77">
        <v>126103</v>
      </c>
      <c r="BE77">
        <v>124403</v>
      </c>
      <c r="BH77">
        <v>94394</v>
      </c>
      <c r="BI77">
        <v>4417</v>
      </c>
      <c r="BJ77">
        <v>98811</v>
      </c>
      <c r="BK77">
        <v>1</v>
      </c>
      <c r="BP77">
        <v>1</v>
      </c>
      <c r="BQ77">
        <v>1</v>
      </c>
      <c r="BZ77">
        <v>22326</v>
      </c>
      <c r="CC77">
        <v>32186</v>
      </c>
      <c r="CF77">
        <v>22326</v>
      </c>
      <c r="CG77">
        <v>45</v>
      </c>
      <c r="CI77">
        <v>8755.5</v>
      </c>
      <c r="CL77">
        <v>8755.5</v>
      </c>
      <c r="CO77">
        <f t="shared" si="1"/>
        <v>0</v>
      </c>
    </row>
    <row r="78" spans="1:93" x14ac:dyDescent="0.25">
      <c r="A78">
        <v>9543</v>
      </c>
      <c r="B78">
        <v>2018</v>
      </c>
      <c r="C78" t="s">
        <v>511</v>
      </c>
      <c r="D78" s="12" t="s">
        <v>2114</v>
      </c>
      <c r="E78">
        <v>169135</v>
      </c>
      <c r="F78">
        <v>2012</v>
      </c>
      <c r="G78">
        <v>1691352012</v>
      </c>
      <c r="H78">
        <v>2012169135</v>
      </c>
      <c r="I78" t="s">
        <v>512</v>
      </c>
      <c r="J78" t="s">
        <v>513</v>
      </c>
      <c r="K78">
        <v>2.7610623589986907</v>
      </c>
      <c r="L78" t="s">
        <v>1539</v>
      </c>
      <c r="M78" t="s">
        <v>1539</v>
      </c>
      <c r="N78">
        <v>2.7610623589986907</v>
      </c>
      <c r="O78">
        <v>3.8670450246624823</v>
      </c>
      <c r="P78" t="s">
        <v>1539</v>
      </c>
      <c r="Q78" t="s">
        <v>1539</v>
      </c>
      <c r="R78" t="s">
        <v>1539</v>
      </c>
      <c r="S78" t="s">
        <v>1539</v>
      </c>
      <c r="T78" t="s">
        <v>1539</v>
      </c>
      <c r="U78">
        <v>1</v>
      </c>
      <c r="V78">
        <v>1</v>
      </c>
      <c r="W78">
        <v>1</v>
      </c>
      <c r="X78">
        <v>1</v>
      </c>
      <c r="Y78" t="s">
        <v>1539</v>
      </c>
      <c r="Z78" t="s">
        <v>1539</v>
      </c>
      <c r="AA78" t="s">
        <v>1539</v>
      </c>
      <c r="AB78" t="s">
        <v>1539</v>
      </c>
      <c r="AC78" t="s">
        <v>1539</v>
      </c>
      <c r="AD78">
        <v>27417.349224857</v>
      </c>
      <c r="AF78" t="s">
        <v>144</v>
      </c>
      <c r="AG78" t="s">
        <v>145</v>
      </c>
      <c r="AH78" t="s">
        <v>145</v>
      </c>
      <c r="AJ78">
        <v>0</v>
      </c>
      <c r="AK78">
        <v>11828.6</v>
      </c>
      <c r="AO78">
        <v>0.415017678525476</v>
      </c>
      <c r="AQ78" t="s">
        <v>1523</v>
      </c>
      <c r="AY78">
        <v>7090</v>
      </c>
      <c r="AZ78">
        <v>9930</v>
      </c>
      <c r="BB78">
        <v>9930</v>
      </c>
      <c r="BD78">
        <v>7500</v>
      </c>
      <c r="BE78">
        <v>9000</v>
      </c>
      <c r="BH78">
        <v>11829</v>
      </c>
      <c r="BJ78">
        <v>11829</v>
      </c>
      <c r="BK78">
        <v>0.83333333333333337</v>
      </c>
      <c r="BM78">
        <v>0.76084199847831602</v>
      </c>
      <c r="BP78">
        <v>0.76084199847831602</v>
      </c>
      <c r="BQ78">
        <v>0.76084199847831602</v>
      </c>
      <c r="BR78">
        <v>0</v>
      </c>
      <c r="BU78">
        <v>875</v>
      </c>
      <c r="BW78">
        <v>0</v>
      </c>
      <c r="BZ78">
        <v>0</v>
      </c>
      <c r="CB78">
        <v>10706</v>
      </c>
      <c r="CG78">
        <v>248</v>
      </c>
      <c r="CN78">
        <v>0</v>
      </c>
      <c r="CO78">
        <f t="shared" si="1"/>
        <v>875</v>
      </c>
    </row>
    <row r="79" spans="1:93" x14ac:dyDescent="0.25">
      <c r="A79">
        <v>9543</v>
      </c>
      <c r="B79">
        <v>2018</v>
      </c>
      <c r="C79" t="s">
        <v>511</v>
      </c>
      <c r="D79" s="12" t="s">
        <v>2114</v>
      </c>
      <c r="E79">
        <v>169135</v>
      </c>
      <c r="F79">
        <v>2016</v>
      </c>
      <c r="G79">
        <v>1691352016</v>
      </c>
      <c r="H79">
        <v>2016169135</v>
      </c>
      <c r="I79" t="s">
        <v>512</v>
      </c>
      <c r="J79" t="s">
        <v>513</v>
      </c>
      <c r="K79">
        <v>3.6104094928865256</v>
      </c>
      <c r="L79" t="s">
        <v>1539</v>
      </c>
      <c r="M79" t="s">
        <v>1539</v>
      </c>
      <c r="N79">
        <v>3.6104094928865256</v>
      </c>
      <c r="O79">
        <v>5.0566101924348654</v>
      </c>
      <c r="P79" t="s">
        <v>1539</v>
      </c>
      <c r="Q79" t="s">
        <v>1539</v>
      </c>
      <c r="R79" t="s">
        <v>1539</v>
      </c>
      <c r="S79" t="s">
        <v>1539</v>
      </c>
      <c r="T79" t="s">
        <v>1539</v>
      </c>
      <c r="U79">
        <v>1</v>
      </c>
      <c r="V79">
        <v>1</v>
      </c>
      <c r="W79">
        <v>1</v>
      </c>
      <c r="X79">
        <v>1</v>
      </c>
      <c r="Y79" t="s">
        <v>1539</v>
      </c>
      <c r="Z79" t="s">
        <v>1539</v>
      </c>
      <c r="AA79" t="s">
        <v>1539</v>
      </c>
      <c r="AB79" t="s">
        <v>1539</v>
      </c>
      <c r="AC79" t="s">
        <v>1539</v>
      </c>
      <c r="AD79">
        <v>35851.366264363198</v>
      </c>
      <c r="AF79" t="s">
        <v>144</v>
      </c>
      <c r="AG79" t="s">
        <v>145</v>
      </c>
      <c r="AH79" t="s">
        <v>145</v>
      </c>
      <c r="AJ79">
        <v>0</v>
      </c>
      <c r="AK79">
        <v>9883.9230000000007</v>
      </c>
      <c r="AO79">
        <v>0.26795363076671602</v>
      </c>
      <c r="AQ79" t="s">
        <v>1523</v>
      </c>
      <c r="AY79">
        <v>7090</v>
      </c>
      <c r="AZ79">
        <v>9930</v>
      </c>
      <c r="BB79">
        <v>9930</v>
      </c>
      <c r="BD79">
        <v>16156</v>
      </c>
      <c r="BE79">
        <v>16200</v>
      </c>
      <c r="BH79">
        <v>9884</v>
      </c>
      <c r="BJ79">
        <v>9884</v>
      </c>
      <c r="BK79">
        <v>0.99728395061728392</v>
      </c>
      <c r="BM79">
        <v>1</v>
      </c>
      <c r="BP79">
        <v>1</v>
      </c>
      <c r="BQ79">
        <v>1</v>
      </c>
      <c r="BR79">
        <v>0</v>
      </c>
      <c r="BU79">
        <v>1072</v>
      </c>
      <c r="BW79">
        <v>0</v>
      </c>
      <c r="BZ79">
        <v>0</v>
      </c>
      <c r="CB79">
        <v>8582</v>
      </c>
      <c r="CG79">
        <v>230</v>
      </c>
      <c r="CN79">
        <v>0</v>
      </c>
      <c r="CO79">
        <f t="shared" si="1"/>
        <v>1072</v>
      </c>
    </row>
    <row r="80" spans="1:93" x14ac:dyDescent="0.25">
      <c r="A80">
        <v>10102</v>
      </c>
      <c r="B80">
        <v>2018</v>
      </c>
      <c r="C80" t="s">
        <v>1208</v>
      </c>
      <c r="D80" s="12" t="s">
        <v>2114</v>
      </c>
      <c r="E80">
        <v>169137</v>
      </c>
      <c r="F80">
        <v>2012</v>
      </c>
      <c r="G80">
        <v>1691372012</v>
      </c>
      <c r="H80">
        <v>2012169137</v>
      </c>
      <c r="I80" t="s">
        <v>1209</v>
      </c>
      <c r="J80" t="s">
        <v>1211</v>
      </c>
      <c r="K80">
        <v>1.7075747081712063</v>
      </c>
      <c r="L80">
        <v>1.9944241245136187</v>
      </c>
      <c r="M80">
        <v>1.4619817120622569</v>
      </c>
      <c r="N80">
        <v>1.7075747081712063</v>
      </c>
      <c r="O80">
        <v>2.2620963917525772</v>
      </c>
      <c r="P80">
        <v>0.79329102447869437</v>
      </c>
      <c r="S80">
        <v>1.3221517074644906</v>
      </c>
      <c r="T80">
        <v>1.813236627379873</v>
      </c>
      <c r="U80">
        <v>1</v>
      </c>
      <c r="V80">
        <v>1</v>
      </c>
      <c r="W80">
        <v>1</v>
      </c>
      <c r="X80">
        <v>1</v>
      </c>
      <c r="Y80">
        <v>0.79329102447869437</v>
      </c>
      <c r="Z80">
        <v>1</v>
      </c>
      <c r="AA80">
        <v>1</v>
      </c>
      <c r="AB80">
        <v>0.79329102447869437</v>
      </c>
      <c r="AC80">
        <v>3757293</v>
      </c>
      <c r="AD80">
        <v>4388467</v>
      </c>
      <c r="AE80">
        <v>5125670</v>
      </c>
      <c r="AF80" t="s">
        <v>144</v>
      </c>
      <c r="AG80" t="s">
        <v>145</v>
      </c>
      <c r="AH80" t="s">
        <v>145</v>
      </c>
      <c r="AJ80">
        <v>0</v>
      </c>
      <c r="AK80">
        <v>892353</v>
      </c>
      <c r="AN80">
        <v>0.219</v>
      </c>
      <c r="AO80">
        <v>0.26472000000000001</v>
      </c>
      <c r="AP80">
        <v>0.32100000000000001</v>
      </c>
      <c r="AQ80" t="s">
        <v>146</v>
      </c>
      <c r="AR80" t="s">
        <v>1499</v>
      </c>
      <c r="AW80">
        <v>0.48</v>
      </c>
      <c r="AX80">
        <v>0.35</v>
      </c>
      <c r="AY80">
        <v>1940000</v>
      </c>
      <c r="AZ80">
        <v>2570000</v>
      </c>
      <c r="BA80">
        <v>0.21</v>
      </c>
      <c r="BB80">
        <v>2570000</v>
      </c>
      <c r="BD80">
        <v>639000</v>
      </c>
      <c r="BE80">
        <v>927000</v>
      </c>
      <c r="BG80">
        <v>877000</v>
      </c>
      <c r="BH80">
        <v>877179</v>
      </c>
      <c r="BI80">
        <v>15174</v>
      </c>
      <c r="BJ80">
        <v>892353</v>
      </c>
      <c r="BK80">
        <v>0.68932038834951459</v>
      </c>
      <c r="BM80">
        <v>1</v>
      </c>
      <c r="BP80">
        <v>1</v>
      </c>
      <c r="BQ80">
        <v>1</v>
      </c>
      <c r="BR80">
        <v>39</v>
      </c>
      <c r="BS80">
        <v>36501</v>
      </c>
      <c r="BU80">
        <v>107630</v>
      </c>
      <c r="BW80">
        <v>20467</v>
      </c>
      <c r="BY80">
        <v>18944</v>
      </c>
      <c r="BZ80">
        <v>18944</v>
      </c>
      <c r="CA80">
        <v>7402</v>
      </c>
      <c r="CF80">
        <v>25817</v>
      </c>
      <c r="CG80">
        <v>176023</v>
      </c>
      <c r="CI80">
        <v>824</v>
      </c>
      <c r="CK80">
        <v>74587</v>
      </c>
      <c r="CL80">
        <v>19386</v>
      </c>
      <c r="CM80">
        <v>4564</v>
      </c>
      <c r="CN80">
        <v>169753</v>
      </c>
      <c r="CO80">
        <f t="shared" si="1"/>
        <v>151533</v>
      </c>
    </row>
    <row r="81" spans="1:93" x14ac:dyDescent="0.25">
      <c r="A81">
        <v>10102</v>
      </c>
      <c r="B81">
        <v>2018</v>
      </c>
      <c r="C81" t="s">
        <v>1208</v>
      </c>
      <c r="D81" s="12" t="s">
        <v>2114</v>
      </c>
      <c r="E81">
        <v>169137</v>
      </c>
      <c r="F81">
        <v>2016</v>
      </c>
      <c r="G81">
        <v>1691372016</v>
      </c>
      <c r="H81">
        <v>2016169137</v>
      </c>
      <c r="I81" t="s">
        <v>1209</v>
      </c>
      <c r="J81" t="s">
        <v>1211</v>
      </c>
      <c r="K81">
        <v>1.3724649805447471</v>
      </c>
      <c r="L81">
        <v>1.6958377431906615</v>
      </c>
      <c r="M81">
        <v>1.1107548638132296</v>
      </c>
      <c r="N81">
        <v>1.3724649805447471</v>
      </c>
      <c r="O81">
        <v>1.8181623711340207</v>
      </c>
      <c r="P81">
        <v>0.62673471214970011</v>
      </c>
      <c r="S81">
        <v>1.0445578535828335</v>
      </c>
      <c r="T81">
        <v>1.4325364849136002</v>
      </c>
      <c r="U81">
        <v>1</v>
      </c>
      <c r="V81">
        <v>1</v>
      </c>
      <c r="W81">
        <v>1</v>
      </c>
      <c r="X81">
        <v>1</v>
      </c>
      <c r="Y81">
        <v>0.62673471214970011</v>
      </c>
      <c r="Z81">
        <v>1</v>
      </c>
      <c r="AA81">
        <v>1</v>
      </c>
      <c r="AB81">
        <v>0.62673471214970011</v>
      </c>
      <c r="AC81">
        <v>2854640</v>
      </c>
      <c r="AD81">
        <v>3527235</v>
      </c>
      <c r="AE81">
        <v>4358303</v>
      </c>
      <c r="AF81" t="s">
        <v>144</v>
      </c>
      <c r="AG81" t="s">
        <v>145</v>
      </c>
      <c r="AH81" t="s">
        <v>145</v>
      </c>
      <c r="AJ81">
        <v>0</v>
      </c>
      <c r="AK81">
        <v>1094066</v>
      </c>
      <c r="AN81">
        <v>0.26300000000000001</v>
      </c>
      <c r="AO81">
        <v>0.33506999999999998</v>
      </c>
      <c r="AP81">
        <v>0.42599999999999999</v>
      </c>
      <c r="AQ81" t="s">
        <v>146</v>
      </c>
      <c r="AR81" t="s">
        <v>1499</v>
      </c>
      <c r="AW81">
        <v>0.48</v>
      </c>
      <c r="AX81">
        <v>0.35</v>
      </c>
      <c r="AY81">
        <v>1940000</v>
      </c>
      <c r="AZ81">
        <v>2570000</v>
      </c>
      <c r="BA81">
        <v>0.21</v>
      </c>
      <c r="BB81">
        <v>2570000</v>
      </c>
      <c r="BD81">
        <v>773842</v>
      </c>
      <c r="BE81">
        <v>1057000</v>
      </c>
      <c r="BG81">
        <v>1085000</v>
      </c>
      <c r="BH81">
        <v>1088095</v>
      </c>
      <c r="BI81">
        <v>5971</v>
      </c>
      <c r="BJ81">
        <v>1094066</v>
      </c>
      <c r="BK81">
        <v>0.73211163670766322</v>
      </c>
      <c r="BM81">
        <v>0.97419354838709682</v>
      </c>
      <c r="BP81">
        <v>0.97142253203994133</v>
      </c>
      <c r="BQ81">
        <v>0.96612087387780998</v>
      </c>
      <c r="BR81">
        <v>143</v>
      </c>
      <c r="BS81">
        <v>41139</v>
      </c>
      <c r="BU81">
        <v>93267</v>
      </c>
      <c r="BW81">
        <v>20189</v>
      </c>
      <c r="BY81">
        <v>23411</v>
      </c>
      <c r="BZ81">
        <v>23411</v>
      </c>
      <c r="CA81">
        <v>36142</v>
      </c>
      <c r="CE81">
        <v>2540</v>
      </c>
      <c r="CF81">
        <v>37929</v>
      </c>
      <c r="CG81">
        <v>209352</v>
      </c>
      <c r="CI81">
        <v>619</v>
      </c>
      <c r="CK81">
        <v>121644</v>
      </c>
      <c r="CL81">
        <v>30036</v>
      </c>
      <c r="CM81">
        <v>3663</v>
      </c>
      <c r="CN81">
        <v>217636</v>
      </c>
      <c r="CO81">
        <f t="shared" si="1"/>
        <v>170548</v>
      </c>
    </row>
    <row r="82" spans="1:93" x14ac:dyDescent="0.25">
      <c r="A82">
        <v>10163</v>
      </c>
      <c r="B82">
        <v>2018</v>
      </c>
      <c r="C82" t="s">
        <v>1334</v>
      </c>
      <c r="D82" s="12" t="s">
        <v>2114</v>
      </c>
      <c r="E82">
        <v>169139</v>
      </c>
      <c r="F82">
        <v>2012</v>
      </c>
      <c r="G82">
        <v>1691392012</v>
      </c>
      <c r="H82">
        <v>2012169139</v>
      </c>
      <c r="I82" t="s">
        <v>1335</v>
      </c>
      <c r="J82" t="s">
        <v>832</v>
      </c>
      <c r="K82">
        <v>0.89639081346060701</v>
      </c>
      <c r="L82">
        <v>2.6678364325107302</v>
      </c>
      <c r="M82">
        <v>0.30118656476265698</v>
      </c>
      <c r="N82" t="s">
        <v>1539</v>
      </c>
      <c r="O82" t="s">
        <v>1539</v>
      </c>
      <c r="P82">
        <v>3.1366781422819829</v>
      </c>
      <c r="Q82">
        <v>1.0746759005653341</v>
      </c>
      <c r="R82">
        <v>9.1550855128451829</v>
      </c>
      <c r="U82">
        <v>0.89639081346060701</v>
      </c>
      <c r="V82" t="s">
        <v>1539</v>
      </c>
      <c r="W82" t="s">
        <v>1539</v>
      </c>
      <c r="X82">
        <v>0.89639081346060701</v>
      </c>
      <c r="Y82">
        <v>1</v>
      </c>
      <c r="Z82">
        <v>1</v>
      </c>
      <c r="AA82">
        <v>1</v>
      </c>
      <c r="AB82">
        <v>1</v>
      </c>
      <c r="AC82">
        <v>0.30118656476265698</v>
      </c>
      <c r="AD82">
        <v>0.89639081346060701</v>
      </c>
      <c r="AE82">
        <v>2.6678364325107302</v>
      </c>
      <c r="AF82" t="s">
        <v>334</v>
      </c>
      <c r="AG82" t="s">
        <v>1539</v>
      </c>
      <c r="AH82" t="s">
        <v>145</v>
      </c>
      <c r="AI82">
        <v>224</v>
      </c>
      <c r="AJ82">
        <v>245</v>
      </c>
      <c r="AL82">
        <v>21</v>
      </c>
      <c r="AN82">
        <v>0.109228908741151</v>
      </c>
      <c r="AO82">
        <v>0.318808610459626</v>
      </c>
      <c r="AP82">
        <v>0.93051309652886904</v>
      </c>
      <c r="AQ82" t="s">
        <v>241</v>
      </c>
      <c r="AR82" t="s">
        <v>1539</v>
      </c>
      <c r="BA82">
        <v>1</v>
      </c>
      <c r="BB82">
        <v>0.5</v>
      </c>
      <c r="BC82" t="s">
        <v>1539</v>
      </c>
      <c r="BE82">
        <v>5232</v>
      </c>
      <c r="BH82">
        <v>2769</v>
      </c>
      <c r="BK82" t="s">
        <v>1539</v>
      </c>
      <c r="BM82">
        <v>1</v>
      </c>
      <c r="BP82">
        <v>1</v>
      </c>
      <c r="BQ82">
        <v>1</v>
      </c>
      <c r="CC82">
        <v>120</v>
      </c>
      <c r="CL82">
        <v>15</v>
      </c>
      <c r="CN82">
        <v>89</v>
      </c>
      <c r="CO82">
        <f t="shared" si="1"/>
        <v>0</v>
      </c>
    </row>
    <row r="83" spans="1:93" x14ac:dyDescent="0.25">
      <c r="A83">
        <v>10163</v>
      </c>
      <c r="B83">
        <v>2018</v>
      </c>
      <c r="C83" t="s">
        <v>1334</v>
      </c>
      <c r="D83" s="12" t="s">
        <v>2114</v>
      </c>
      <c r="E83">
        <v>169139</v>
      </c>
      <c r="F83">
        <v>2016</v>
      </c>
      <c r="G83">
        <v>1691392016</v>
      </c>
      <c r="H83">
        <v>2016169139</v>
      </c>
      <c r="I83" t="s">
        <v>1335</v>
      </c>
      <c r="J83" t="s">
        <v>832</v>
      </c>
      <c r="K83">
        <v>1.3222406869229499</v>
      </c>
      <c r="L83">
        <v>2.53527992849558</v>
      </c>
      <c r="M83">
        <v>0.68959660608046403</v>
      </c>
      <c r="N83" t="s">
        <v>1539</v>
      </c>
      <c r="O83" t="s">
        <v>1539</v>
      </c>
      <c r="P83">
        <v>1.7767611883909031</v>
      </c>
      <c r="Q83">
        <v>0.79228541622574788</v>
      </c>
      <c r="R83">
        <v>3.9845240817518199</v>
      </c>
      <c r="U83">
        <v>1</v>
      </c>
      <c r="V83" t="s">
        <v>1539</v>
      </c>
      <c r="W83" t="s">
        <v>1539</v>
      </c>
      <c r="X83">
        <v>1</v>
      </c>
      <c r="Y83">
        <v>1</v>
      </c>
      <c r="Z83">
        <v>1</v>
      </c>
      <c r="AA83">
        <v>1</v>
      </c>
      <c r="AB83">
        <v>1</v>
      </c>
      <c r="AC83">
        <v>0.68959660608046403</v>
      </c>
      <c r="AD83">
        <v>1.3222406869229499</v>
      </c>
      <c r="AE83">
        <v>2.53527992849558</v>
      </c>
      <c r="AF83" t="s">
        <v>334</v>
      </c>
      <c r="AG83" t="s">
        <v>1539</v>
      </c>
      <c r="AH83" t="s">
        <v>145</v>
      </c>
      <c r="AI83">
        <v>405</v>
      </c>
      <c r="AJ83">
        <v>550</v>
      </c>
      <c r="AL83">
        <v>145</v>
      </c>
      <c r="AN83">
        <v>0.250971001676151</v>
      </c>
      <c r="AO83">
        <v>0.56282183927353502</v>
      </c>
      <c r="AP83">
        <v>1.2621714088386899</v>
      </c>
      <c r="AQ83" t="s">
        <v>241</v>
      </c>
      <c r="AR83" t="s">
        <v>1539</v>
      </c>
      <c r="BA83">
        <v>1</v>
      </c>
      <c r="BB83">
        <v>0.5</v>
      </c>
      <c r="BC83">
        <v>7853</v>
      </c>
      <c r="BE83">
        <v>7853</v>
      </c>
      <c r="BH83">
        <v>3197</v>
      </c>
      <c r="BK83">
        <v>1</v>
      </c>
      <c r="BM83">
        <v>1</v>
      </c>
      <c r="BP83">
        <v>1</v>
      </c>
      <c r="BQ83">
        <v>1</v>
      </c>
      <c r="CC83">
        <v>272</v>
      </c>
      <c r="CL83">
        <v>27</v>
      </c>
      <c r="CN83">
        <v>106</v>
      </c>
      <c r="CO83">
        <f t="shared" si="1"/>
        <v>0</v>
      </c>
    </row>
    <row r="84" spans="1:93" x14ac:dyDescent="0.25">
      <c r="A84">
        <v>9871</v>
      </c>
      <c r="B84">
        <v>2018</v>
      </c>
      <c r="C84" t="s">
        <v>829</v>
      </c>
      <c r="D84" s="12" t="s">
        <v>2114</v>
      </c>
      <c r="E84">
        <v>169138</v>
      </c>
      <c r="F84">
        <v>2012</v>
      </c>
      <c r="G84">
        <v>1691382012</v>
      </c>
      <c r="H84">
        <v>2012169138</v>
      </c>
      <c r="I84" t="s">
        <v>830</v>
      </c>
      <c r="J84" t="s">
        <v>832</v>
      </c>
      <c r="K84">
        <v>1.4219193821627301</v>
      </c>
      <c r="L84">
        <v>2.0602243766692299</v>
      </c>
      <c r="M84">
        <v>0.46644359393974999</v>
      </c>
      <c r="N84" t="s">
        <v>1539</v>
      </c>
      <c r="O84" t="s">
        <v>1539</v>
      </c>
      <c r="P84">
        <v>2.1184724289988925</v>
      </c>
      <c r="Q84">
        <v>1.1777917342002449</v>
      </c>
      <c r="R84">
        <v>3.8725646137007304</v>
      </c>
      <c r="U84">
        <v>1</v>
      </c>
      <c r="V84" t="s">
        <v>1539</v>
      </c>
      <c r="W84" t="s">
        <v>1539</v>
      </c>
      <c r="X84">
        <v>1</v>
      </c>
      <c r="Y84">
        <v>1</v>
      </c>
      <c r="Z84">
        <v>1</v>
      </c>
      <c r="AA84">
        <v>1</v>
      </c>
      <c r="AB84">
        <v>1</v>
      </c>
      <c r="AC84">
        <v>0.46644359393974999</v>
      </c>
      <c r="AD84">
        <v>1.4219193821627301</v>
      </c>
      <c r="AE84">
        <v>2.0602243766692299</v>
      </c>
      <c r="AF84" t="s">
        <v>334</v>
      </c>
      <c r="AG84" t="s">
        <v>1482</v>
      </c>
      <c r="AH84" t="s">
        <v>145</v>
      </c>
      <c r="AI84">
        <v>2545</v>
      </c>
      <c r="AJ84">
        <v>2545</v>
      </c>
      <c r="AK84">
        <v>3186</v>
      </c>
      <c r="AN84">
        <v>0.25822680826605299</v>
      </c>
      <c r="AO84">
        <v>0.472038241475987</v>
      </c>
      <c r="AP84">
        <v>0.84904654274809399</v>
      </c>
      <c r="AQ84" t="s">
        <v>241</v>
      </c>
      <c r="AR84" t="s">
        <v>1482</v>
      </c>
      <c r="AY84">
        <v>0.3</v>
      </c>
      <c r="AZ84">
        <v>0.5</v>
      </c>
      <c r="BA84">
        <v>1</v>
      </c>
      <c r="BB84">
        <v>0.5</v>
      </c>
      <c r="BC84" t="s">
        <v>1539</v>
      </c>
      <c r="BE84">
        <v>5232</v>
      </c>
      <c r="BG84">
        <v>2798</v>
      </c>
      <c r="BH84">
        <v>2769</v>
      </c>
      <c r="BJ84">
        <v>2545</v>
      </c>
      <c r="BK84" t="s">
        <v>1539</v>
      </c>
      <c r="BM84">
        <v>1</v>
      </c>
      <c r="BP84">
        <v>1</v>
      </c>
      <c r="BQ84">
        <v>1</v>
      </c>
      <c r="BR84">
        <v>0</v>
      </c>
      <c r="BS84">
        <v>35</v>
      </c>
      <c r="BW84">
        <v>145</v>
      </c>
      <c r="BZ84">
        <v>3</v>
      </c>
      <c r="CC84">
        <v>214</v>
      </c>
      <c r="CF84">
        <v>0</v>
      </c>
      <c r="CG84">
        <v>1</v>
      </c>
      <c r="CL84">
        <v>142</v>
      </c>
      <c r="CM84">
        <v>0</v>
      </c>
      <c r="CN84">
        <v>1987</v>
      </c>
      <c r="CO84">
        <f t="shared" si="1"/>
        <v>35</v>
      </c>
    </row>
    <row r="85" spans="1:93" x14ac:dyDescent="0.25">
      <c r="A85">
        <v>9871</v>
      </c>
      <c r="B85">
        <v>2018</v>
      </c>
      <c r="C85" t="s">
        <v>829</v>
      </c>
      <c r="D85" s="12" t="s">
        <v>2114</v>
      </c>
      <c r="E85">
        <v>169138</v>
      </c>
      <c r="F85">
        <v>2016</v>
      </c>
      <c r="G85">
        <v>1691382016</v>
      </c>
      <c r="H85">
        <v>2016169138</v>
      </c>
      <c r="I85" t="s">
        <v>830</v>
      </c>
      <c r="J85" t="s">
        <v>832</v>
      </c>
      <c r="K85">
        <v>1.6075450817176</v>
      </c>
      <c r="L85">
        <v>2.26067310359121</v>
      </c>
      <c r="M85">
        <v>0.58601295707540302</v>
      </c>
      <c r="N85" t="s">
        <v>1539</v>
      </c>
      <c r="O85" t="s">
        <v>1539</v>
      </c>
      <c r="P85">
        <v>2.5923637233403469</v>
      </c>
      <c r="Q85">
        <v>1.5567972219701771</v>
      </c>
      <c r="R85">
        <v>4.5110871708200522</v>
      </c>
      <c r="U85">
        <v>1</v>
      </c>
      <c r="V85" t="s">
        <v>1539</v>
      </c>
      <c r="W85" t="s">
        <v>1539</v>
      </c>
      <c r="X85">
        <v>1</v>
      </c>
      <c r="Y85">
        <v>1</v>
      </c>
      <c r="Z85">
        <v>1</v>
      </c>
      <c r="AA85">
        <v>1</v>
      </c>
      <c r="AB85">
        <v>1</v>
      </c>
      <c r="AC85">
        <v>0.58601295707540302</v>
      </c>
      <c r="AD85">
        <v>1.6075450817176</v>
      </c>
      <c r="AE85">
        <v>2.26067310359121</v>
      </c>
      <c r="AF85" t="s">
        <v>334</v>
      </c>
      <c r="AG85" t="s">
        <v>1482</v>
      </c>
      <c r="AH85" t="s">
        <v>145</v>
      </c>
      <c r="AI85">
        <v>2792</v>
      </c>
      <c r="AJ85">
        <v>2959</v>
      </c>
      <c r="AK85">
        <v>2959</v>
      </c>
      <c r="AL85">
        <v>167</v>
      </c>
      <c r="AN85">
        <v>0.221676053273476</v>
      </c>
      <c r="AO85">
        <v>0.38574833886020699</v>
      </c>
      <c r="AP85">
        <v>0.64234441447323998</v>
      </c>
      <c r="AQ85" t="s">
        <v>241</v>
      </c>
      <c r="AR85" t="s">
        <v>1482</v>
      </c>
      <c r="AY85">
        <v>0.3</v>
      </c>
      <c r="AZ85">
        <v>0.5</v>
      </c>
      <c r="BA85">
        <v>1</v>
      </c>
      <c r="BB85">
        <v>0.5</v>
      </c>
      <c r="BC85">
        <v>7853</v>
      </c>
      <c r="BE85">
        <v>7853</v>
      </c>
      <c r="BG85">
        <v>3209</v>
      </c>
      <c r="BH85">
        <v>3197</v>
      </c>
      <c r="BJ85">
        <v>2959</v>
      </c>
      <c r="BK85">
        <v>1</v>
      </c>
      <c r="BM85">
        <v>1</v>
      </c>
      <c r="BP85">
        <v>1</v>
      </c>
      <c r="BQ85">
        <v>1</v>
      </c>
      <c r="BR85">
        <v>0</v>
      </c>
      <c r="BS85">
        <v>46</v>
      </c>
      <c r="BW85">
        <v>202</v>
      </c>
      <c r="BZ85">
        <v>2</v>
      </c>
      <c r="CC85">
        <v>408</v>
      </c>
      <c r="CF85">
        <v>2</v>
      </c>
      <c r="CG85">
        <v>21</v>
      </c>
      <c r="CL85">
        <v>146</v>
      </c>
      <c r="CM85">
        <v>0</v>
      </c>
      <c r="CN85">
        <v>1972</v>
      </c>
      <c r="CO85">
        <f t="shared" si="1"/>
        <v>46</v>
      </c>
    </row>
    <row r="86" spans="1:93" x14ac:dyDescent="0.25">
      <c r="A86">
        <v>10036</v>
      </c>
      <c r="B86">
        <v>2018</v>
      </c>
      <c r="C86" t="s">
        <v>990</v>
      </c>
      <c r="D86" s="12" t="s">
        <v>2114</v>
      </c>
      <c r="E86">
        <v>169141</v>
      </c>
      <c r="F86">
        <v>2012</v>
      </c>
      <c r="G86">
        <v>1691412012</v>
      </c>
      <c r="H86">
        <v>2012169141</v>
      </c>
      <c r="I86" t="s">
        <v>991</v>
      </c>
      <c r="J86" t="s">
        <v>993</v>
      </c>
      <c r="K86">
        <v>1.1699060236469712</v>
      </c>
      <c r="L86">
        <v>1.2429000258644713</v>
      </c>
      <c r="M86">
        <v>1.1038493223624164</v>
      </c>
      <c r="N86">
        <v>1.1699060236469712</v>
      </c>
      <c r="O86">
        <v>1.3181151425456441</v>
      </c>
      <c r="P86">
        <v>0.58564965145002035</v>
      </c>
      <c r="S86">
        <v>1.3798028437304144</v>
      </c>
      <c r="T86">
        <v>1.625101127060266</v>
      </c>
      <c r="U86">
        <v>1</v>
      </c>
      <c r="V86">
        <v>1</v>
      </c>
      <c r="W86">
        <v>1</v>
      </c>
      <c r="X86">
        <v>1</v>
      </c>
      <c r="Y86">
        <v>0.58564965145002035</v>
      </c>
      <c r="Z86">
        <v>1</v>
      </c>
      <c r="AA86">
        <v>1</v>
      </c>
      <c r="AB86">
        <v>0.58564965145002035</v>
      </c>
      <c r="AC86">
        <v>46140.901674749002</v>
      </c>
      <c r="AD86">
        <v>48902.071788443398</v>
      </c>
      <c r="AE86">
        <v>51953.2210811349</v>
      </c>
      <c r="AF86" t="s">
        <v>144</v>
      </c>
      <c r="AG86" t="s">
        <v>145</v>
      </c>
      <c r="AH86" t="s">
        <v>145</v>
      </c>
      <c r="AI86">
        <v>14433.343045661401</v>
      </c>
      <c r="AJ86">
        <v>18137.03488759802</v>
      </c>
      <c r="AK86">
        <v>18137.034887598002</v>
      </c>
      <c r="AL86">
        <v>3703.6918419366202</v>
      </c>
      <c r="AN86">
        <v>0.29252334154020698</v>
      </c>
      <c r="AO86">
        <v>0.32613355019865498</v>
      </c>
      <c r="AP86">
        <v>0.36090029307820098</v>
      </c>
      <c r="AQ86" t="s">
        <v>146</v>
      </c>
      <c r="AR86" t="s">
        <v>1539</v>
      </c>
      <c r="AW86">
        <v>0.53</v>
      </c>
      <c r="AX86">
        <v>0.45</v>
      </c>
      <c r="AY86">
        <v>37100</v>
      </c>
      <c r="AZ86">
        <v>41800</v>
      </c>
      <c r="BA86">
        <v>0.191</v>
      </c>
      <c r="BB86">
        <v>41800</v>
      </c>
      <c r="BC86" t="s">
        <v>2104</v>
      </c>
      <c r="BD86" t="s">
        <v>2104</v>
      </c>
      <c r="BE86">
        <v>19101</v>
      </c>
      <c r="BH86">
        <v>14433</v>
      </c>
      <c r="BI86">
        <v>3704</v>
      </c>
      <c r="BJ86">
        <v>18137</v>
      </c>
      <c r="BK86" t="s">
        <v>1539</v>
      </c>
      <c r="BM86">
        <v>1</v>
      </c>
      <c r="BP86">
        <v>1</v>
      </c>
      <c r="BQ86">
        <v>1</v>
      </c>
      <c r="BR86">
        <v>609</v>
      </c>
      <c r="BW86">
        <v>4012</v>
      </c>
      <c r="CC86">
        <v>3047</v>
      </c>
      <c r="CL86">
        <v>4055</v>
      </c>
      <c r="CN86">
        <v>1744</v>
      </c>
      <c r="CO86">
        <f t="shared" si="1"/>
        <v>0</v>
      </c>
    </row>
    <row r="87" spans="1:93" x14ac:dyDescent="0.25">
      <c r="A87">
        <v>10036</v>
      </c>
      <c r="B87">
        <v>2018</v>
      </c>
      <c r="C87" t="s">
        <v>990</v>
      </c>
      <c r="D87" s="12" t="s">
        <v>2114</v>
      </c>
      <c r="E87">
        <v>169141</v>
      </c>
      <c r="F87">
        <v>2016</v>
      </c>
      <c r="G87">
        <v>1691412016</v>
      </c>
      <c r="H87">
        <v>2016169141</v>
      </c>
      <c r="I87" t="s">
        <v>991</v>
      </c>
      <c r="J87" t="s">
        <v>993</v>
      </c>
      <c r="K87">
        <v>1.7688249012688659</v>
      </c>
      <c r="L87">
        <v>1.9465772035157107</v>
      </c>
      <c r="M87">
        <v>1.607178152987921</v>
      </c>
      <c r="N87">
        <v>1.7688249012688659</v>
      </c>
      <c r="O87">
        <v>1.9929078402436278</v>
      </c>
      <c r="P87">
        <v>0.87359804924202333</v>
      </c>
      <c r="S87">
        <v>2.0582152992613114</v>
      </c>
      <c r="T87">
        <v>2.4241202413522114</v>
      </c>
      <c r="U87">
        <v>1</v>
      </c>
      <c r="V87">
        <v>1</v>
      </c>
      <c r="W87">
        <v>1</v>
      </c>
      <c r="X87">
        <v>1</v>
      </c>
      <c r="Y87">
        <v>0.87359804924202333</v>
      </c>
      <c r="Z87">
        <v>1</v>
      </c>
      <c r="AA87">
        <v>1</v>
      </c>
      <c r="AB87">
        <v>0.87359804924202333</v>
      </c>
      <c r="AC87">
        <v>67180.046794895097</v>
      </c>
      <c r="AD87">
        <v>73936.880873038594</v>
      </c>
      <c r="AE87">
        <v>81366.927106956704</v>
      </c>
      <c r="AF87" t="s">
        <v>144</v>
      </c>
      <c r="AG87" t="s">
        <v>145</v>
      </c>
      <c r="AH87" t="s">
        <v>145</v>
      </c>
      <c r="AI87">
        <v>11547.78002</v>
      </c>
      <c r="AJ87">
        <v>13992.46299</v>
      </c>
      <c r="AK87">
        <v>13992.46299</v>
      </c>
      <c r="AL87">
        <v>2444.6829699999998</v>
      </c>
      <c r="AN87">
        <v>0.19070929556913599</v>
      </c>
      <c r="AO87">
        <v>0.21863601935205901</v>
      </c>
      <c r="AP87">
        <v>0.25047733955546098</v>
      </c>
      <c r="AQ87" t="s">
        <v>146</v>
      </c>
      <c r="AR87" t="s">
        <v>1539</v>
      </c>
      <c r="AW87">
        <v>0.53</v>
      </c>
      <c r="AX87">
        <v>0.45</v>
      </c>
      <c r="AY87">
        <v>37100</v>
      </c>
      <c r="AZ87">
        <v>41800</v>
      </c>
      <c r="BA87">
        <v>0.191</v>
      </c>
      <c r="BB87">
        <v>41800</v>
      </c>
      <c r="BC87">
        <v>18216</v>
      </c>
      <c r="BD87">
        <v>18216</v>
      </c>
      <c r="BE87">
        <v>20056</v>
      </c>
      <c r="BH87">
        <v>11548</v>
      </c>
      <c r="BI87">
        <v>2445</v>
      </c>
      <c r="BJ87">
        <v>13992</v>
      </c>
      <c r="BK87">
        <v>0.90825688073394495</v>
      </c>
      <c r="BM87">
        <v>1</v>
      </c>
      <c r="BP87">
        <v>1</v>
      </c>
      <c r="BQ87">
        <v>1</v>
      </c>
      <c r="BR87">
        <v>302</v>
      </c>
      <c r="BW87">
        <v>3141</v>
      </c>
      <c r="CC87">
        <v>2593</v>
      </c>
      <c r="CL87">
        <v>2672</v>
      </c>
      <c r="CN87">
        <v>2839</v>
      </c>
      <c r="CO87">
        <f t="shared" si="1"/>
        <v>0</v>
      </c>
    </row>
    <row r="88" spans="1:93" x14ac:dyDescent="0.25">
      <c r="A88">
        <v>10027</v>
      </c>
      <c r="B88">
        <v>2018</v>
      </c>
      <c r="C88" t="s">
        <v>998</v>
      </c>
      <c r="D88" s="12" t="s">
        <v>2114</v>
      </c>
      <c r="E88">
        <v>169142</v>
      </c>
      <c r="F88">
        <v>2012</v>
      </c>
      <c r="G88">
        <v>1691422012</v>
      </c>
      <c r="H88">
        <v>2012169142</v>
      </c>
      <c r="I88" t="s">
        <v>999</v>
      </c>
      <c r="J88" t="s">
        <v>993</v>
      </c>
      <c r="K88">
        <v>1.1877551020408164</v>
      </c>
      <c r="L88" t="s">
        <v>1539</v>
      </c>
      <c r="M88" t="s">
        <v>1539</v>
      </c>
      <c r="N88">
        <v>1.1877551020408164</v>
      </c>
      <c r="O88">
        <v>1.6628571428571428</v>
      </c>
      <c r="P88">
        <v>0.7212990936555892</v>
      </c>
      <c r="S88">
        <v>1.2084592145015107</v>
      </c>
      <c r="T88">
        <v>1.6993957703927494</v>
      </c>
      <c r="U88">
        <v>1</v>
      </c>
      <c r="V88">
        <v>1</v>
      </c>
      <c r="W88">
        <v>1</v>
      </c>
      <c r="X88">
        <v>1</v>
      </c>
      <c r="Y88">
        <v>0.7212990936555892</v>
      </c>
      <c r="Z88">
        <v>1</v>
      </c>
      <c r="AA88">
        <v>1</v>
      </c>
      <c r="AB88">
        <v>0.7212990936555892</v>
      </c>
      <c r="AC88" t="s">
        <v>1539</v>
      </c>
      <c r="AD88">
        <v>1164</v>
      </c>
      <c r="AF88" t="s">
        <v>144</v>
      </c>
      <c r="AG88" t="s">
        <v>145</v>
      </c>
      <c r="AH88" t="s">
        <v>145</v>
      </c>
      <c r="AI88">
        <v>262</v>
      </c>
      <c r="AJ88">
        <v>293</v>
      </c>
      <c r="AK88">
        <v>293</v>
      </c>
      <c r="AL88">
        <v>31</v>
      </c>
      <c r="AO88">
        <v>0.26479999999999998</v>
      </c>
      <c r="AQ88" t="s">
        <v>146</v>
      </c>
      <c r="AR88" t="s">
        <v>1499</v>
      </c>
      <c r="AW88">
        <v>0.45</v>
      </c>
      <c r="AX88">
        <v>0.32</v>
      </c>
      <c r="AY88">
        <v>700</v>
      </c>
      <c r="AZ88">
        <v>980</v>
      </c>
      <c r="BA88">
        <v>0.191</v>
      </c>
      <c r="BB88">
        <v>980</v>
      </c>
      <c r="BC88">
        <v>860</v>
      </c>
      <c r="BE88">
        <v>1214</v>
      </c>
      <c r="BH88">
        <v>1214</v>
      </c>
      <c r="BI88">
        <v>400</v>
      </c>
      <c r="BJ88">
        <v>1614</v>
      </c>
      <c r="BK88">
        <v>0.70840197693574958</v>
      </c>
      <c r="BM88">
        <v>1</v>
      </c>
      <c r="BP88">
        <v>1</v>
      </c>
      <c r="BQ88">
        <v>0.75216852540272616</v>
      </c>
      <c r="CI88">
        <v>18</v>
      </c>
      <c r="CL88">
        <v>161</v>
      </c>
      <c r="CO88">
        <f t="shared" si="1"/>
        <v>0</v>
      </c>
    </row>
    <row r="89" spans="1:93" x14ac:dyDescent="0.25">
      <c r="A89">
        <v>10027</v>
      </c>
      <c r="B89">
        <v>2018</v>
      </c>
      <c r="C89" t="s">
        <v>998</v>
      </c>
      <c r="D89" s="12" t="s">
        <v>2114</v>
      </c>
      <c r="E89">
        <v>169142</v>
      </c>
      <c r="F89">
        <v>2016</v>
      </c>
      <c r="G89">
        <v>1691422016</v>
      </c>
      <c r="H89">
        <v>2016169142</v>
      </c>
      <c r="I89" t="s">
        <v>999</v>
      </c>
      <c r="J89" t="s">
        <v>993</v>
      </c>
      <c r="K89">
        <v>1.5204081632653061</v>
      </c>
      <c r="L89" t="s">
        <v>1539</v>
      </c>
      <c r="M89" t="s">
        <v>1539</v>
      </c>
      <c r="N89">
        <v>1.5204081632653061</v>
      </c>
      <c r="O89">
        <v>2.1285714285714286</v>
      </c>
      <c r="P89">
        <v>0.72761904761904761</v>
      </c>
      <c r="S89">
        <v>1.2190476190476189</v>
      </c>
      <c r="T89">
        <v>1.7142857142857142</v>
      </c>
      <c r="U89">
        <v>1</v>
      </c>
      <c r="V89">
        <v>1</v>
      </c>
      <c r="W89">
        <v>1</v>
      </c>
      <c r="X89">
        <v>1</v>
      </c>
      <c r="Y89">
        <v>0.72761904761904761</v>
      </c>
      <c r="Z89">
        <v>1</v>
      </c>
      <c r="AA89">
        <v>1</v>
      </c>
      <c r="AB89">
        <v>0.72761904761904761</v>
      </c>
      <c r="AC89" t="s">
        <v>1539</v>
      </c>
      <c r="AD89">
        <v>1490</v>
      </c>
      <c r="AF89" t="s">
        <v>144</v>
      </c>
      <c r="AG89" t="s">
        <v>145</v>
      </c>
      <c r="AH89" t="s">
        <v>145</v>
      </c>
      <c r="AI89">
        <v>235</v>
      </c>
      <c r="AJ89">
        <v>298</v>
      </c>
      <c r="AK89">
        <v>298</v>
      </c>
      <c r="AL89">
        <v>63</v>
      </c>
      <c r="AO89">
        <v>0.26250000000000001</v>
      </c>
      <c r="AQ89" t="s">
        <v>146</v>
      </c>
      <c r="AR89" t="s">
        <v>1499</v>
      </c>
      <c r="AW89">
        <v>0.45</v>
      </c>
      <c r="AX89">
        <v>0.32</v>
      </c>
      <c r="AY89">
        <v>700</v>
      </c>
      <c r="AZ89">
        <v>980</v>
      </c>
      <c r="BA89">
        <v>0.191</v>
      </c>
      <c r="BB89">
        <v>980</v>
      </c>
      <c r="BC89">
        <v>1259</v>
      </c>
      <c r="BE89">
        <v>1363</v>
      </c>
      <c r="BH89">
        <v>1322</v>
      </c>
      <c r="BI89">
        <v>395</v>
      </c>
      <c r="BJ89">
        <v>1717</v>
      </c>
      <c r="BK89">
        <v>0.92369772560528252</v>
      </c>
      <c r="BM89">
        <v>1</v>
      </c>
      <c r="BP89">
        <v>1</v>
      </c>
      <c r="BQ89">
        <v>0.79382644146767622</v>
      </c>
      <c r="CI89">
        <v>15</v>
      </c>
      <c r="CL89">
        <v>172</v>
      </c>
      <c r="CO89">
        <f t="shared" si="1"/>
        <v>0</v>
      </c>
    </row>
    <row r="90" spans="1:93" x14ac:dyDescent="0.25">
      <c r="A90">
        <v>10172</v>
      </c>
      <c r="B90">
        <v>2018</v>
      </c>
      <c r="C90" t="s">
        <v>236</v>
      </c>
      <c r="D90" s="12" t="s">
        <v>2114</v>
      </c>
      <c r="E90">
        <v>169179</v>
      </c>
      <c r="F90">
        <v>2012</v>
      </c>
      <c r="G90">
        <v>1691792012</v>
      </c>
      <c r="H90">
        <v>2012169179</v>
      </c>
      <c r="I90" t="s">
        <v>237</v>
      </c>
      <c r="J90" t="s">
        <v>239</v>
      </c>
      <c r="K90">
        <v>0.62556060606060604</v>
      </c>
      <c r="L90">
        <v>0.8474328888888889</v>
      </c>
      <c r="M90">
        <v>0.40368832323232323</v>
      </c>
      <c r="N90">
        <v>0.62556060606060604</v>
      </c>
      <c r="O90">
        <v>0.98302380952380952</v>
      </c>
      <c r="P90">
        <v>0.86190358357267371</v>
      </c>
      <c r="S90">
        <v>0.94531360778938411</v>
      </c>
      <c r="T90">
        <v>1.3901670702785061</v>
      </c>
      <c r="U90">
        <v>0.62556060606060604</v>
      </c>
      <c r="V90">
        <v>0.62556060606060604</v>
      </c>
      <c r="W90">
        <v>0.98302380952380952</v>
      </c>
      <c r="X90">
        <v>0.62556060606060604</v>
      </c>
      <c r="Y90">
        <v>0.86190358357267371</v>
      </c>
      <c r="Z90">
        <v>0.94531360778938411</v>
      </c>
      <c r="AA90">
        <v>1</v>
      </c>
      <c r="AB90">
        <v>0.86190358357267371</v>
      </c>
      <c r="AC90">
        <v>3996.5144</v>
      </c>
      <c r="AD90">
        <v>6193.05</v>
      </c>
      <c r="AE90">
        <v>8389.5856000000003</v>
      </c>
      <c r="AF90" t="s">
        <v>144</v>
      </c>
      <c r="AG90" t="s">
        <v>145</v>
      </c>
      <c r="AH90" t="s">
        <v>145</v>
      </c>
      <c r="AI90">
        <v>7771</v>
      </c>
      <c r="AJ90">
        <v>8822</v>
      </c>
      <c r="AK90">
        <v>8822</v>
      </c>
      <c r="AL90">
        <v>1051</v>
      </c>
      <c r="AO90">
        <v>0.71933800000000003</v>
      </c>
      <c r="AQ90" t="s">
        <v>146</v>
      </c>
      <c r="AW90">
        <v>1</v>
      </c>
      <c r="AX90">
        <v>0.68</v>
      </c>
      <c r="AY90">
        <v>6300</v>
      </c>
      <c r="AZ90">
        <v>9900</v>
      </c>
      <c r="BA90">
        <v>0.62</v>
      </c>
      <c r="BB90">
        <v>9900</v>
      </c>
      <c r="BC90" t="s">
        <v>2104</v>
      </c>
      <c r="BE90">
        <v>10135</v>
      </c>
      <c r="BH90">
        <v>13555</v>
      </c>
      <c r="BK90" t="s">
        <v>1539</v>
      </c>
      <c r="BM90">
        <v>0.74769457764662484</v>
      </c>
      <c r="BP90">
        <v>0.74769457764662484</v>
      </c>
      <c r="BQ90">
        <v>0.74769457764662484</v>
      </c>
      <c r="BS90">
        <v>1542</v>
      </c>
      <c r="CG90">
        <v>5144</v>
      </c>
      <c r="CM90">
        <v>2192</v>
      </c>
      <c r="CO90">
        <f t="shared" si="1"/>
        <v>1542</v>
      </c>
    </row>
    <row r="91" spans="1:93" x14ac:dyDescent="0.25">
      <c r="A91">
        <v>10172</v>
      </c>
      <c r="B91">
        <v>2018</v>
      </c>
      <c r="C91" t="s">
        <v>236</v>
      </c>
      <c r="D91" s="12" t="s">
        <v>2114</v>
      </c>
      <c r="E91">
        <v>169179</v>
      </c>
      <c r="F91">
        <v>2016</v>
      </c>
      <c r="G91">
        <v>1691792016</v>
      </c>
      <c r="H91">
        <v>2016169179</v>
      </c>
      <c r="I91" t="s">
        <v>237</v>
      </c>
      <c r="J91" t="s">
        <v>239</v>
      </c>
      <c r="K91">
        <v>1.3027979797979798</v>
      </c>
      <c r="L91">
        <v>1.7180807222222221</v>
      </c>
      <c r="M91">
        <v>0.88751523737373739</v>
      </c>
      <c r="N91">
        <v>1.3027979797979798</v>
      </c>
      <c r="O91">
        <v>2.0472539682539685</v>
      </c>
      <c r="P91">
        <v>1.0217147339504271</v>
      </c>
      <c r="S91">
        <v>1.1205903533649846</v>
      </c>
      <c r="T91">
        <v>1.6479269902426243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8786.40085</v>
      </c>
      <c r="AD91">
        <v>12897.7</v>
      </c>
      <c r="AE91">
        <v>17008.99915</v>
      </c>
      <c r="AF91" t="s">
        <v>144</v>
      </c>
      <c r="AG91" t="s">
        <v>145</v>
      </c>
      <c r="AH91" t="s">
        <v>145</v>
      </c>
      <c r="AI91">
        <v>12397</v>
      </c>
      <c r="AJ91">
        <v>12681</v>
      </c>
      <c r="AK91">
        <v>12681</v>
      </c>
      <c r="AL91">
        <v>284</v>
      </c>
      <c r="AO91">
        <v>0.606823</v>
      </c>
      <c r="AQ91" t="s">
        <v>146</v>
      </c>
      <c r="AW91">
        <v>1</v>
      </c>
      <c r="AX91">
        <v>0.68</v>
      </c>
      <c r="AY91">
        <v>6300</v>
      </c>
      <c r="AZ91">
        <v>9900</v>
      </c>
      <c r="BA91">
        <v>0.62</v>
      </c>
      <c r="BB91">
        <v>9900</v>
      </c>
      <c r="BC91">
        <v>11869</v>
      </c>
      <c r="BD91">
        <v>13721</v>
      </c>
      <c r="BE91">
        <v>15696</v>
      </c>
      <c r="BH91">
        <v>8169</v>
      </c>
      <c r="BI91">
        <v>874</v>
      </c>
      <c r="BJ91">
        <v>9043</v>
      </c>
      <c r="BK91">
        <v>0.75617991845056065</v>
      </c>
      <c r="BM91">
        <v>1</v>
      </c>
      <c r="BP91">
        <v>1</v>
      </c>
      <c r="BQ91">
        <v>1</v>
      </c>
      <c r="BS91">
        <v>2032</v>
      </c>
      <c r="CG91">
        <v>8466</v>
      </c>
      <c r="CM91">
        <v>2182</v>
      </c>
      <c r="CO91">
        <f t="shared" si="1"/>
        <v>2032</v>
      </c>
    </row>
    <row r="92" spans="1:93" x14ac:dyDescent="0.25">
      <c r="A92">
        <v>10216</v>
      </c>
      <c r="B92">
        <v>2018</v>
      </c>
      <c r="C92" t="s">
        <v>1588</v>
      </c>
      <c r="D92" s="12" t="s">
        <v>2114</v>
      </c>
      <c r="E92">
        <v>169177</v>
      </c>
      <c r="F92">
        <v>2012</v>
      </c>
      <c r="G92">
        <v>1691772012</v>
      </c>
      <c r="H92">
        <v>2012169177</v>
      </c>
      <c r="I92" t="s">
        <v>1589</v>
      </c>
      <c r="J92" t="s">
        <v>239</v>
      </c>
      <c r="K92">
        <v>1.573</v>
      </c>
      <c r="L92">
        <v>2.0369999999999999</v>
      </c>
      <c r="M92">
        <v>1.0669999999999999</v>
      </c>
      <c r="N92" t="s">
        <v>1539</v>
      </c>
      <c r="O92" t="s">
        <v>1539</v>
      </c>
      <c r="P92">
        <v>12.94665976178146</v>
      </c>
      <c r="Q92">
        <v>2.5380710659898478</v>
      </c>
      <c r="R92">
        <v>30.202355783751131</v>
      </c>
      <c r="U92">
        <v>1</v>
      </c>
      <c r="V92" t="s">
        <v>1539</v>
      </c>
      <c r="W92" t="s">
        <v>1539</v>
      </c>
      <c r="X92">
        <v>1</v>
      </c>
      <c r="Y92">
        <v>1</v>
      </c>
      <c r="Z92">
        <v>1</v>
      </c>
      <c r="AA92">
        <v>1</v>
      </c>
      <c r="AB92">
        <v>1</v>
      </c>
      <c r="AC92">
        <v>1.0669999999999999</v>
      </c>
      <c r="AD92">
        <v>1.573</v>
      </c>
      <c r="AE92">
        <v>2.0369999999999999</v>
      </c>
      <c r="AF92" t="s">
        <v>334</v>
      </c>
      <c r="AH92" t="s">
        <v>145</v>
      </c>
      <c r="AI92">
        <v>24756</v>
      </c>
      <c r="AJ92">
        <v>24756</v>
      </c>
      <c r="AK92">
        <v>24756</v>
      </c>
      <c r="AN92">
        <v>3.3110000000000001E-2</v>
      </c>
      <c r="AO92">
        <v>7.7240000000000003E-2</v>
      </c>
      <c r="AP92">
        <v>0.39400000000000002</v>
      </c>
      <c r="AQ92" t="s">
        <v>241</v>
      </c>
      <c r="AW92">
        <v>1.7</v>
      </c>
      <c r="AY92">
        <v>0.3</v>
      </c>
      <c r="BA92">
        <v>1</v>
      </c>
      <c r="BB92">
        <v>0.5</v>
      </c>
      <c r="BK92" t="s">
        <v>1539</v>
      </c>
      <c r="BM92" t="s">
        <v>1539</v>
      </c>
      <c r="BP92" t="s">
        <v>1539</v>
      </c>
      <c r="BQ92" t="s">
        <v>1539</v>
      </c>
      <c r="CG92">
        <v>14158</v>
      </c>
      <c r="CK92">
        <v>0</v>
      </c>
      <c r="CO92">
        <f t="shared" si="1"/>
        <v>0</v>
      </c>
    </row>
    <row r="93" spans="1:93" x14ac:dyDescent="0.25">
      <c r="A93">
        <v>10216</v>
      </c>
      <c r="B93">
        <v>2018</v>
      </c>
      <c r="C93" t="s">
        <v>1588</v>
      </c>
      <c r="D93" s="12" t="s">
        <v>2114</v>
      </c>
      <c r="E93">
        <v>169177</v>
      </c>
      <c r="F93">
        <v>2016</v>
      </c>
      <c r="G93">
        <v>1691772016</v>
      </c>
      <c r="H93">
        <v>2016169177</v>
      </c>
      <c r="I93" t="s">
        <v>1589</v>
      </c>
      <c r="J93" t="s">
        <v>239</v>
      </c>
      <c r="K93">
        <v>1.7410000000000001</v>
      </c>
      <c r="L93">
        <v>2.2469999999999999</v>
      </c>
      <c r="M93">
        <v>1.169</v>
      </c>
      <c r="N93" t="s">
        <v>1539</v>
      </c>
      <c r="O93" t="s">
        <v>1539</v>
      </c>
      <c r="P93">
        <v>11.94600406164138</v>
      </c>
      <c r="Q93">
        <v>2.3261223540358222</v>
      </c>
      <c r="R93">
        <v>27.917364600781688</v>
      </c>
      <c r="U93">
        <v>1</v>
      </c>
      <c r="V93" t="s">
        <v>1539</v>
      </c>
      <c r="W93" t="s">
        <v>1539</v>
      </c>
      <c r="X93">
        <v>1</v>
      </c>
      <c r="Y93">
        <v>1</v>
      </c>
      <c r="Z93">
        <v>1</v>
      </c>
      <c r="AA93">
        <v>1</v>
      </c>
      <c r="AB93">
        <v>1</v>
      </c>
      <c r="AC93">
        <v>1.169</v>
      </c>
      <c r="AD93">
        <v>1.7410000000000001</v>
      </c>
      <c r="AE93">
        <v>2.2469999999999999</v>
      </c>
      <c r="AF93" t="s">
        <v>334</v>
      </c>
      <c r="AH93" t="s">
        <v>145</v>
      </c>
      <c r="AI93">
        <v>29609</v>
      </c>
      <c r="AJ93">
        <v>29609</v>
      </c>
      <c r="AK93">
        <v>29609</v>
      </c>
      <c r="AN93">
        <v>3.5819999999999998E-2</v>
      </c>
      <c r="AO93">
        <v>8.3710000000000007E-2</v>
      </c>
      <c r="AP93">
        <v>0.4299</v>
      </c>
      <c r="AQ93" t="s">
        <v>241</v>
      </c>
      <c r="AW93">
        <v>1.7</v>
      </c>
      <c r="AY93">
        <v>0.3</v>
      </c>
      <c r="BA93">
        <v>1</v>
      </c>
      <c r="BB93">
        <v>0.5</v>
      </c>
      <c r="BK93" t="s">
        <v>1539</v>
      </c>
      <c r="BM93" t="s">
        <v>1539</v>
      </c>
      <c r="BP93" t="s">
        <v>1539</v>
      </c>
      <c r="BQ93" t="s">
        <v>1539</v>
      </c>
      <c r="CG93">
        <v>10896</v>
      </c>
      <c r="CK93">
        <v>2490</v>
      </c>
      <c r="CO93">
        <f t="shared" si="1"/>
        <v>0</v>
      </c>
    </row>
    <row r="94" spans="1:93" x14ac:dyDescent="0.25">
      <c r="A94">
        <v>10167</v>
      </c>
      <c r="B94">
        <v>2018</v>
      </c>
      <c r="C94" t="s">
        <v>1344</v>
      </c>
      <c r="D94" s="12" t="s">
        <v>2114</v>
      </c>
      <c r="E94">
        <v>169174</v>
      </c>
      <c r="F94">
        <v>2012</v>
      </c>
      <c r="G94">
        <v>1691742012</v>
      </c>
      <c r="H94">
        <v>2012169174</v>
      </c>
      <c r="I94" t="s">
        <v>1345</v>
      </c>
      <c r="J94" t="s">
        <v>1346</v>
      </c>
      <c r="K94" t="s">
        <v>1539</v>
      </c>
      <c r="L94" t="s">
        <v>1539</v>
      </c>
      <c r="M94" t="s">
        <v>1539</v>
      </c>
      <c r="N94">
        <v>1.1095230769230768</v>
      </c>
      <c r="O94">
        <v>1.8281115335868188</v>
      </c>
      <c r="P94" t="s">
        <v>1539</v>
      </c>
      <c r="S94" t="s">
        <v>1539</v>
      </c>
      <c r="T94" t="s">
        <v>1539</v>
      </c>
      <c r="U94" t="s">
        <v>1539</v>
      </c>
      <c r="V94">
        <v>1</v>
      </c>
      <c r="W94">
        <v>1</v>
      </c>
      <c r="X94">
        <v>1</v>
      </c>
      <c r="Y94" t="s">
        <v>1539</v>
      </c>
      <c r="Z94" t="s">
        <v>1539</v>
      </c>
      <c r="AA94" t="s">
        <v>1539</v>
      </c>
      <c r="AB94" t="s">
        <v>1539</v>
      </c>
      <c r="AC94">
        <v>20086</v>
      </c>
      <c r="AD94">
        <v>72119</v>
      </c>
      <c r="AE94">
        <v>124151</v>
      </c>
      <c r="AF94" t="s">
        <v>144</v>
      </c>
      <c r="AG94" t="s">
        <v>145</v>
      </c>
      <c r="AH94" t="s">
        <v>145</v>
      </c>
      <c r="AI94">
        <v>26947</v>
      </c>
      <c r="AJ94">
        <v>26947</v>
      </c>
      <c r="AK94">
        <v>26947</v>
      </c>
      <c r="AN94">
        <v>7.3999999999999996E-2</v>
      </c>
      <c r="AO94">
        <v>0.18</v>
      </c>
      <c r="AP94">
        <v>0.438</v>
      </c>
      <c r="AQ94" t="s">
        <v>146</v>
      </c>
      <c r="AR94" t="s">
        <v>1539</v>
      </c>
      <c r="AY94">
        <v>39450</v>
      </c>
      <c r="AZ94">
        <v>65000</v>
      </c>
      <c r="BD94">
        <v>101000</v>
      </c>
      <c r="BE94">
        <v>95683</v>
      </c>
      <c r="BG94">
        <v>30148</v>
      </c>
      <c r="BJ94">
        <v>27073</v>
      </c>
      <c r="BK94">
        <v>1</v>
      </c>
      <c r="BM94">
        <v>1</v>
      </c>
      <c r="BP94">
        <v>1</v>
      </c>
      <c r="BQ94">
        <v>1</v>
      </c>
      <c r="BS94">
        <v>22400</v>
      </c>
      <c r="CG94">
        <v>4600</v>
      </c>
      <c r="CO94">
        <f t="shared" si="1"/>
        <v>22400</v>
      </c>
    </row>
    <row r="95" spans="1:93" x14ac:dyDescent="0.25">
      <c r="A95">
        <v>10167</v>
      </c>
      <c r="B95">
        <v>2018</v>
      </c>
      <c r="C95" t="s">
        <v>1344</v>
      </c>
      <c r="D95" s="12" t="s">
        <v>2114</v>
      </c>
      <c r="E95">
        <v>169174</v>
      </c>
      <c r="F95">
        <v>2016</v>
      </c>
      <c r="G95">
        <v>1691742016</v>
      </c>
      <c r="H95">
        <v>2016169174</v>
      </c>
      <c r="I95" t="s">
        <v>1345</v>
      </c>
      <c r="J95" t="s">
        <v>1346</v>
      </c>
      <c r="K95" t="s">
        <v>1539</v>
      </c>
      <c r="L95" t="s">
        <v>1539</v>
      </c>
      <c r="M95" t="s">
        <v>1539</v>
      </c>
      <c r="N95">
        <v>1.7741384615384614</v>
      </c>
      <c r="O95">
        <v>2.9231685678073509</v>
      </c>
      <c r="P95" t="s">
        <v>1539</v>
      </c>
      <c r="S95" t="s">
        <v>1539</v>
      </c>
      <c r="T95" t="s">
        <v>1539</v>
      </c>
      <c r="U95" t="s">
        <v>1539</v>
      </c>
      <c r="V95">
        <v>1</v>
      </c>
      <c r="W95">
        <v>1</v>
      </c>
      <c r="X95">
        <v>1</v>
      </c>
      <c r="Y95" t="s">
        <v>1539</v>
      </c>
      <c r="Z95" t="s">
        <v>1539</v>
      </c>
      <c r="AA95" t="s">
        <v>1539</v>
      </c>
      <c r="AB95" t="s">
        <v>1539</v>
      </c>
      <c r="AC95">
        <v>29947</v>
      </c>
      <c r="AD95">
        <v>115319</v>
      </c>
      <c r="AE95">
        <v>200690</v>
      </c>
      <c r="AF95" t="s">
        <v>144</v>
      </c>
      <c r="AG95" t="s">
        <v>145</v>
      </c>
      <c r="AH95" t="s">
        <v>145</v>
      </c>
      <c r="AI95">
        <v>60241</v>
      </c>
      <c r="AJ95">
        <v>60241</v>
      </c>
      <c r="AK95">
        <v>60241</v>
      </c>
      <c r="AN95">
        <v>0.108</v>
      </c>
      <c r="AO95">
        <v>0.27600000000000002</v>
      </c>
      <c r="AP95">
        <v>0.70099999999999996</v>
      </c>
      <c r="AQ95" t="s">
        <v>146</v>
      </c>
      <c r="AR95" t="s">
        <v>1539</v>
      </c>
      <c r="AY95">
        <v>39450</v>
      </c>
      <c r="AZ95">
        <v>65000</v>
      </c>
      <c r="BD95">
        <v>390000</v>
      </c>
      <c r="BE95">
        <v>360000</v>
      </c>
      <c r="BG95">
        <v>62772</v>
      </c>
      <c r="BJ95">
        <v>63400</v>
      </c>
      <c r="BK95">
        <v>1</v>
      </c>
      <c r="BM95">
        <v>1</v>
      </c>
      <c r="BP95">
        <v>1</v>
      </c>
      <c r="BQ95">
        <v>1</v>
      </c>
      <c r="BS95">
        <v>24100</v>
      </c>
      <c r="BU95">
        <v>3200</v>
      </c>
      <c r="CG95">
        <v>36100</v>
      </c>
      <c r="CO95">
        <f t="shared" si="1"/>
        <v>27300</v>
      </c>
    </row>
    <row r="96" spans="1:93" x14ac:dyDescent="0.25">
      <c r="A96">
        <v>9819</v>
      </c>
      <c r="B96">
        <v>2018</v>
      </c>
      <c r="C96" t="s">
        <v>747</v>
      </c>
      <c r="D96" s="12" t="s">
        <v>2114</v>
      </c>
      <c r="E96">
        <v>169188</v>
      </c>
      <c r="F96">
        <v>2012</v>
      </c>
      <c r="G96">
        <v>1691882012</v>
      </c>
      <c r="H96">
        <v>2012169188</v>
      </c>
      <c r="I96" t="s">
        <v>748</v>
      </c>
      <c r="J96" t="s">
        <v>332</v>
      </c>
      <c r="K96">
        <v>0.86441493456505003</v>
      </c>
      <c r="L96">
        <v>1.1537721324095458</v>
      </c>
      <c r="M96">
        <v>0.64761354888375677</v>
      </c>
      <c r="N96">
        <v>1.5421459227467811</v>
      </c>
      <c r="O96">
        <v>2.1136470588235294</v>
      </c>
      <c r="P96">
        <v>1.312937984496124</v>
      </c>
      <c r="S96">
        <v>2.6916147286821701</v>
      </c>
      <c r="T96">
        <v>3.7249573643410852</v>
      </c>
      <c r="U96">
        <v>0.86441493456505003</v>
      </c>
      <c r="V96">
        <v>1</v>
      </c>
      <c r="W96">
        <v>1</v>
      </c>
      <c r="X96">
        <v>0.86441493456505003</v>
      </c>
      <c r="Y96">
        <v>1</v>
      </c>
      <c r="Z96">
        <v>1</v>
      </c>
      <c r="AA96">
        <v>1</v>
      </c>
      <c r="AB96">
        <v>1</v>
      </c>
      <c r="AC96">
        <v>6730</v>
      </c>
      <c r="AD96">
        <v>8983</v>
      </c>
      <c r="AE96">
        <v>11990</v>
      </c>
      <c r="AF96" t="s">
        <v>144</v>
      </c>
      <c r="AG96" t="s">
        <v>145</v>
      </c>
      <c r="AH96" t="s">
        <v>145</v>
      </c>
      <c r="AI96">
        <v>502.61</v>
      </c>
      <c r="AJ96">
        <v>1512.2739999999999</v>
      </c>
      <c r="AK96">
        <v>1512.2739999999999</v>
      </c>
      <c r="AL96">
        <v>1009.664</v>
      </c>
      <c r="AN96">
        <v>9.4E-2</v>
      </c>
      <c r="AO96">
        <v>0.129</v>
      </c>
      <c r="AP96">
        <v>0.17599999999999999</v>
      </c>
      <c r="AQ96" t="s">
        <v>146</v>
      </c>
      <c r="AR96" t="s">
        <v>1499</v>
      </c>
      <c r="AW96">
        <v>0.48051949999999999</v>
      </c>
      <c r="AX96">
        <v>0.34721829999999998</v>
      </c>
      <c r="AY96">
        <v>4250</v>
      </c>
      <c r="AZ96">
        <v>5825</v>
      </c>
      <c r="BA96">
        <v>0.16936899999999999</v>
      </c>
      <c r="BB96">
        <v>10392</v>
      </c>
      <c r="BC96" t="s">
        <v>2104</v>
      </c>
      <c r="BD96" t="s">
        <v>2104</v>
      </c>
      <c r="BE96">
        <v>1627</v>
      </c>
      <c r="BG96">
        <v>508</v>
      </c>
      <c r="BH96">
        <v>503</v>
      </c>
      <c r="BI96">
        <v>1010</v>
      </c>
      <c r="BJ96">
        <v>1513</v>
      </c>
      <c r="BK96" t="s">
        <v>1539</v>
      </c>
      <c r="BM96">
        <v>1</v>
      </c>
      <c r="BP96">
        <v>1</v>
      </c>
      <c r="BQ96">
        <v>1</v>
      </c>
      <c r="BR96">
        <v>236</v>
      </c>
      <c r="BW96">
        <v>0</v>
      </c>
      <c r="CC96">
        <v>106</v>
      </c>
      <c r="CF96">
        <v>0</v>
      </c>
      <c r="CN96">
        <v>154</v>
      </c>
      <c r="CO96">
        <f t="shared" si="1"/>
        <v>0</v>
      </c>
    </row>
    <row r="97" spans="1:93" x14ac:dyDescent="0.25">
      <c r="A97">
        <v>9819</v>
      </c>
      <c r="B97">
        <v>2018</v>
      </c>
      <c r="C97" t="s">
        <v>747</v>
      </c>
      <c r="D97" s="12" t="s">
        <v>2114</v>
      </c>
      <c r="E97">
        <v>169188</v>
      </c>
      <c r="F97">
        <v>2016</v>
      </c>
      <c r="G97">
        <v>1691882016</v>
      </c>
      <c r="H97">
        <v>2016169188</v>
      </c>
      <c r="I97" t="s">
        <v>748</v>
      </c>
      <c r="J97" t="s">
        <v>332</v>
      </c>
      <c r="K97">
        <v>2.0685142417244036</v>
      </c>
      <c r="L97">
        <v>2.8010969976905313</v>
      </c>
      <c r="M97">
        <v>1.52752117013087</v>
      </c>
      <c r="N97">
        <v>3.6903004291845494</v>
      </c>
      <c r="O97">
        <v>5.0578823529411761</v>
      </c>
      <c r="P97">
        <v>3.3873799999999998</v>
      </c>
      <c r="S97">
        <v>6.9443659999999996</v>
      </c>
      <c r="T97">
        <v>9.6103899999999989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15874</v>
      </c>
      <c r="AD97">
        <v>21496</v>
      </c>
      <c r="AE97">
        <v>29109</v>
      </c>
      <c r="AF97" t="s">
        <v>144</v>
      </c>
      <c r="AG97" t="s">
        <v>145</v>
      </c>
      <c r="AH97" t="s">
        <v>145</v>
      </c>
      <c r="AI97">
        <v>682.03</v>
      </c>
      <c r="AJ97">
        <v>1119.498</v>
      </c>
      <c r="AK97">
        <v>1119.498</v>
      </c>
      <c r="AL97">
        <v>437.46800000000002</v>
      </c>
      <c r="AN97">
        <v>3.5999999999999997E-2</v>
      </c>
      <c r="AO97">
        <v>0.05</v>
      </c>
      <c r="AP97">
        <v>7.0000000000000007E-2</v>
      </c>
      <c r="AQ97" t="s">
        <v>146</v>
      </c>
      <c r="AR97" t="s">
        <v>1499</v>
      </c>
      <c r="AW97">
        <v>0.48051949999999999</v>
      </c>
      <c r="AX97">
        <v>0.34721829999999998</v>
      </c>
      <c r="AY97">
        <v>4250</v>
      </c>
      <c r="AZ97">
        <v>5825</v>
      </c>
      <c r="BA97">
        <v>0.16936899999999999</v>
      </c>
      <c r="BB97">
        <v>10392</v>
      </c>
      <c r="BC97">
        <v>343</v>
      </c>
      <c r="BD97">
        <v>1244</v>
      </c>
      <c r="BE97">
        <v>1098</v>
      </c>
      <c r="BG97">
        <v>742</v>
      </c>
      <c r="BH97">
        <v>682</v>
      </c>
      <c r="BI97">
        <v>437</v>
      </c>
      <c r="BJ97">
        <v>1119</v>
      </c>
      <c r="BK97">
        <v>0.31238615664845171</v>
      </c>
      <c r="BM97">
        <v>1</v>
      </c>
      <c r="BP97">
        <v>1</v>
      </c>
      <c r="BQ97">
        <v>0.98123324396782841</v>
      </c>
      <c r="BR97">
        <v>82</v>
      </c>
      <c r="BW97">
        <v>0</v>
      </c>
      <c r="CC97">
        <v>605</v>
      </c>
      <c r="CN97">
        <v>56</v>
      </c>
      <c r="CO97">
        <f t="shared" si="1"/>
        <v>0</v>
      </c>
    </row>
    <row r="98" spans="1:93" x14ac:dyDescent="0.25">
      <c r="A98">
        <v>9622</v>
      </c>
      <c r="B98">
        <v>2018</v>
      </c>
      <c r="C98" t="s">
        <v>931</v>
      </c>
      <c r="D98" s="12" t="s">
        <v>2114</v>
      </c>
      <c r="E98">
        <v>169186</v>
      </c>
      <c r="F98">
        <v>2012</v>
      </c>
      <c r="G98">
        <v>1691862012</v>
      </c>
      <c r="H98">
        <v>2012169186</v>
      </c>
      <c r="I98" t="s">
        <v>932</v>
      </c>
      <c r="J98" t="s">
        <v>332</v>
      </c>
      <c r="K98">
        <v>1.4309610470068923</v>
      </c>
      <c r="L98">
        <v>1.7329822659335554</v>
      </c>
      <c r="M98">
        <v>1.1289398280802292</v>
      </c>
      <c r="N98">
        <v>1.4309610470068923</v>
      </c>
      <c r="O98">
        <v>2.0032523850823938</v>
      </c>
      <c r="P98">
        <v>1.9418983998757187</v>
      </c>
      <c r="S98">
        <v>2.7963336958210347</v>
      </c>
      <c r="T98">
        <v>3.8837967997514373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29156</v>
      </c>
      <c r="AD98">
        <v>36956</v>
      </c>
      <c r="AE98">
        <v>44756</v>
      </c>
      <c r="AF98" t="s">
        <v>144</v>
      </c>
      <c r="AG98" t="s">
        <v>145</v>
      </c>
      <c r="AH98" t="s">
        <v>145</v>
      </c>
      <c r="AI98">
        <v>3178.4520000000002</v>
      </c>
      <c r="AJ98">
        <v>6221.8143</v>
      </c>
      <c r="AK98">
        <v>6221.8149999999996</v>
      </c>
      <c r="AL98">
        <v>3043.3622999999998</v>
      </c>
      <c r="AN98">
        <v>9.4638E-2</v>
      </c>
      <c r="AO98">
        <v>0.12873999999999999</v>
      </c>
      <c r="AP98">
        <v>0.16284199999999999</v>
      </c>
      <c r="AQ98" t="s">
        <v>146</v>
      </c>
      <c r="AR98" t="s">
        <v>1499</v>
      </c>
      <c r="AW98">
        <v>0.5</v>
      </c>
      <c r="AX98">
        <v>0.36</v>
      </c>
      <c r="AY98">
        <v>18448</v>
      </c>
      <c r="AZ98">
        <v>25826</v>
      </c>
      <c r="BA98">
        <v>0.25</v>
      </c>
      <c r="BB98">
        <v>25826</v>
      </c>
      <c r="BC98" t="s">
        <v>2104</v>
      </c>
      <c r="BE98">
        <v>5062</v>
      </c>
      <c r="BG98">
        <v>3612</v>
      </c>
      <c r="BH98">
        <v>3723</v>
      </c>
      <c r="BJ98">
        <v>7059</v>
      </c>
      <c r="BK98" t="s">
        <v>1539</v>
      </c>
      <c r="BM98">
        <v>1</v>
      </c>
      <c r="BP98">
        <v>1</v>
      </c>
      <c r="BQ98">
        <v>0.71709873919818667</v>
      </c>
      <c r="BR98">
        <v>1045</v>
      </c>
      <c r="BW98">
        <v>1962</v>
      </c>
      <c r="CN98">
        <v>542</v>
      </c>
      <c r="CO98">
        <f t="shared" si="1"/>
        <v>0</v>
      </c>
    </row>
    <row r="99" spans="1:93" x14ac:dyDescent="0.25">
      <c r="A99">
        <v>9622</v>
      </c>
      <c r="B99">
        <v>2018</v>
      </c>
      <c r="C99" t="s">
        <v>931</v>
      </c>
      <c r="D99" s="12" t="s">
        <v>2114</v>
      </c>
      <c r="E99">
        <v>169186</v>
      </c>
      <c r="F99">
        <v>2016</v>
      </c>
      <c r="G99">
        <v>1691862016</v>
      </c>
      <c r="H99">
        <v>2016169186</v>
      </c>
      <c r="I99" t="s">
        <v>932</v>
      </c>
      <c r="J99" t="s">
        <v>332</v>
      </c>
      <c r="K99">
        <v>2.1413691628591343</v>
      </c>
      <c r="L99">
        <v>2.6624177185781774</v>
      </c>
      <c r="M99">
        <v>1.6203206071400915</v>
      </c>
      <c r="N99">
        <v>2.1413691628591343</v>
      </c>
      <c r="O99">
        <v>2.9977775368603643</v>
      </c>
      <c r="P99">
        <v>1.5613290032475642</v>
      </c>
      <c r="S99">
        <v>2.2483137646764924</v>
      </c>
      <c r="T99">
        <v>3.1226580064951284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41846.400000000001</v>
      </c>
      <c r="AD99">
        <v>55303</v>
      </c>
      <c r="AE99">
        <v>68759.600000000006</v>
      </c>
      <c r="AF99" t="s">
        <v>144</v>
      </c>
      <c r="AG99" t="s">
        <v>145</v>
      </c>
      <c r="AH99" t="s">
        <v>145</v>
      </c>
      <c r="AI99">
        <v>3617.4769999999999</v>
      </c>
      <c r="AJ99">
        <v>6707.0488999999998</v>
      </c>
      <c r="AK99">
        <v>6707.049</v>
      </c>
      <c r="AL99">
        <v>3089.5718999999999</v>
      </c>
      <c r="AN99">
        <v>0.11552999999999999</v>
      </c>
      <c r="AO99">
        <v>0.16012000000000001</v>
      </c>
      <c r="AP99">
        <v>0.20471</v>
      </c>
      <c r="AQ99" t="s">
        <v>146</v>
      </c>
      <c r="AR99" t="s">
        <v>1499</v>
      </c>
      <c r="AW99">
        <v>0.5</v>
      </c>
      <c r="AX99">
        <v>0.36</v>
      </c>
      <c r="AY99">
        <v>18448</v>
      </c>
      <c r="AZ99">
        <v>25826</v>
      </c>
      <c r="BA99">
        <v>0.25</v>
      </c>
      <c r="BB99">
        <v>25826</v>
      </c>
      <c r="BC99">
        <v>16249</v>
      </c>
      <c r="BE99">
        <v>12446</v>
      </c>
      <c r="BG99">
        <v>4656</v>
      </c>
      <c r="BH99">
        <v>4638</v>
      </c>
      <c r="BJ99">
        <v>8241</v>
      </c>
      <c r="BK99">
        <v>1</v>
      </c>
      <c r="BM99">
        <v>1</v>
      </c>
      <c r="BP99">
        <v>1</v>
      </c>
      <c r="BQ99">
        <v>1</v>
      </c>
      <c r="BR99">
        <v>2244</v>
      </c>
      <c r="BW99">
        <v>1557</v>
      </c>
      <c r="CN99">
        <v>795</v>
      </c>
      <c r="CO99">
        <f t="shared" si="1"/>
        <v>0</v>
      </c>
    </row>
    <row r="100" spans="1:93" x14ac:dyDescent="0.25">
      <c r="A100">
        <v>9834</v>
      </c>
      <c r="B100">
        <v>2018</v>
      </c>
      <c r="C100" t="s">
        <v>1089</v>
      </c>
      <c r="D100" s="12" t="s">
        <v>2114</v>
      </c>
      <c r="E100">
        <v>169185</v>
      </c>
      <c r="F100">
        <v>2012</v>
      </c>
      <c r="G100">
        <v>1691852012</v>
      </c>
      <c r="H100">
        <v>2012169185</v>
      </c>
      <c r="I100" t="s">
        <v>1090</v>
      </c>
      <c r="J100" t="s">
        <v>332</v>
      </c>
      <c r="K100">
        <v>0.78058459999999996</v>
      </c>
      <c r="L100">
        <v>1.383327</v>
      </c>
      <c r="M100">
        <v>0.44046879999999999</v>
      </c>
      <c r="N100" t="s">
        <v>1539</v>
      </c>
      <c r="O100" t="s">
        <v>1539</v>
      </c>
      <c r="P100">
        <v>1.0703712357853361</v>
      </c>
      <c r="Q100">
        <v>0.61179995707611501</v>
      </c>
      <c r="R100">
        <v>1.8726619815160772</v>
      </c>
      <c r="U100">
        <v>0.78058459999999996</v>
      </c>
      <c r="V100" t="s">
        <v>1539</v>
      </c>
      <c r="W100" t="s">
        <v>1539</v>
      </c>
      <c r="X100">
        <v>0.78058459999999996</v>
      </c>
      <c r="Y100">
        <v>1</v>
      </c>
      <c r="Z100">
        <v>1</v>
      </c>
      <c r="AA100">
        <v>1</v>
      </c>
      <c r="AB100">
        <v>1</v>
      </c>
      <c r="AC100">
        <v>0.44046879999999999</v>
      </c>
      <c r="AD100">
        <v>0.78058459999999996</v>
      </c>
      <c r="AE100">
        <v>1.383327</v>
      </c>
      <c r="AF100" t="s">
        <v>334</v>
      </c>
      <c r="AG100" t="s">
        <v>1539</v>
      </c>
      <c r="AH100" t="s">
        <v>145</v>
      </c>
      <c r="AI100">
        <v>450</v>
      </c>
      <c r="AJ100">
        <v>1573</v>
      </c>
      <c r="AL100">
        <v>1123</v>
      </c>
      <c r="AN100">
        <v>0.53399920000000001</v>
      </c>
      <c r="AO100">
        <v>0.93425530000000001</v>
      </c>
      <c r="AP100">
        <v>1.6345212</v>
      </c>
      <c r="AQ100" t="s">
        <v>241</v>
      </c>
      <c r="AR100" t="s">
        <v>1539</v>
      </c>
      <c r="BA100">
        <v>1</v>
      </c>
      <c r="BB100">
        <v>0.5</v>
      </c>
      <c r="BC100" t="s">
        <v>1539</v>
      </c>
      <c r="BE100">
        <v>422</v>
      </c>
      <c r="BG100">
        <v>481</v>
      </c>
      <c r="BH100">
        <v>481</v>
      </c>
      <c r="BI100">
        <v>608</v>
      </c>
      <c r="BJ100">
        <v>1089</v>
      </c>
      <c r="BK100" t="s">
        <v>1539</v>
      </c>
      <c r="BM100">
        <v>0.87733887733887739</v>
      </c>
      <c r="BP100">
        <v>0.87733887733887739</v>
      </c>
      <c r="BQ100">
        <v>0.38751147842056932</v>
      </c>
      <c r="BR100">
        <v>44</v>
      </c>
      <c r="BW100">
        <v>76</v>
      </c>
      <c r="CF100">
        <v>450</v>
      </c>
      <c r="CN100">
        <v>126</v>
      </c>
      <c r="CO100">
        <f t="shared" si="1"/>
        <v>0</v>
      </c>
    </row>
    <row r="101" spans="1:93" x14ac:dyDescent="0.25">
      <c r="A101">
        <v>9834</v>
      </c>
      <c r="B101">
        <v>2018</v>
      </c>
      <c r="C101" t="s">
        <v>1089</v>
      </c>
      <c r="D101" s="12" t="s">
        <v>2114</v>
      </c>
      <c r="E101">
        <v>169185</v>
      </c>
      <c r="F101">
        <v>2016</v>
      </c>
      <c r="G101">
        <v>1691852016</v>
      </c>
      <c r="H101">
        <v>2016169185</v>
      </c>
      <c r="I101" t="s">
        <v>1090</v>
      </c>
      <c r="J101" t="s">
        <v>332</v>
      </c>
      <c r="K101">
        <v>1.2977285000000001</v>
      </c>
      <c r="L101">
        <v>2.1959610999999999</v>
      </c>
      <c r="M101">
        <v>0.76690760000000002</v>
      </c>
      <c r="N101" t="s">
        <v>1539</v>
      </c>
      <c r="O101" t="s">
        <v>1539</v>
      </c>
      <c r="P101">
        <v>2.5622308216382441</v>
      </c>
      <c r="Q101">
        <v>1.465798093348472</v>
      </c>
      <c r="R101">
        <v>4.4788058428709503</v>
      </c>
      <c r="U101">
        <v>1</v>
      </c>
      <c r="V101" t="s">
        <v>1539</v>
      </c>
      <c r="W101" t="s">
        <v>1539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0.76690760000000002</v>
      </c>
      <c r="AD101">
        <v>1.2977285000000001</v>
      </c>
      <c r="AE101">
        <v>2.1959610999999999</v>
      </c>
      <c r="AF101" t="s">
        <v>334</v>
      </c>
      <c r="AG101" t="s">
        <v>1539</v>
      </c>
      <c r="AH101" t="s">
        <v>145</v>
      </c>
      <c r="AI101">
        <v>431</v>
      </c>
      <c r="AJ101">
        <v>1433</v>
      </c>
      <c r="AL101">
        <v>1002</v>
      </c>
      <c r="AN101">
        <v>0.22327379999999999</v>
      </c>
      <c r="AO101">
        <v>0.39028489999999999</v>
      </c>
      <c r="AP101">
        <v>0.6822222</v>
      </c>
      <c r="AQ101" t="s">
        <v>241</v>
      </c>
      <c r="AR101" t="s">
        <v>1539</v>
      </c>
      <c r="BA101">
        <v>1</v>
      </c>
      <c r="BB101">
        <v>0.5</v>
      </c>
      <c r="BC101">
        <v>420</v>
      </c>
      <c r="BE101">
        <v>369</v>
      </c>
      <c r="BG101">
        <v>412</v>
      </c>
      <c r="BH101">
        <v>414</v>
      </c>
      <c r="BI101">
        <v>1274</v>
      </c>
      <c r="BJ101">
        <v>1688</v>
      </c>
      <c r="BK101">
        <v>1</v>
      </c>
      <c r="BM101">
        <v>0.89563106796116509</v>
      </c>
      <c r="BP101">
        <v>0.89130434782608692</v>
      </c>
      <c r="BQ101">
        <v>0.21860189573459715</v>
      </c>
      <c r="BR101">
        <v>27</v>
      </c>
      <c r="BW101">
        <v>64</v>
      </c>
      <c r="CF101">
        <v>431</v>
      </c>
      <c r="CN101">
        <v>108</v>
      </c>
      <c r="CO101">
        <f t="shared" si="1"/>
        <v>0</v>
      </c>
    </row>
    <row r="102" spans="1:93" x14ac:dyDescent="0.25">
      <c r="A102">
        <v>10222</v>
      </c>
      <c r="B102">
        <v>2018</v>
      </c>
      <c r="C102" t="s">
        <v>1170</v>
      </c>
      <c r="D102" s="12" t="s">
        <v>2114</v>
      </c>
      <c r="E102">
        <v>169189</v>
      </c>
      <c r="F102">
        <v>2012</v>
      </c>
      <c r="G102">
        <v>1691892012</v>
      </c>
      <c r="H102">
        <v>2012169189</v>
      </c>
      <c r="I102" t="s">
        <v>1171</v>
      </c>
      <c r="J102" t="s">
        <v>332</v>
      </c>
      <c r="K102">
        <v>1.0937649211210081</v>
      </c>
      <c r="L102">
        <v>1.2545824558669074</v>
      </c>
      <c r="M102">
        <v>0.93295241401419415</v>
      </c>
      <c r="N102">
        <v>2.1279538140543002</v>
      </c>
      <c r="O102">
        <v>2.979133286538536</v>
      </c>
      <c r="P102">
        <v>1.0126191635765709</v>
      </c>
      <c r="S102">
        <v>1.7793165302845459</v>
      </c>
      <c r="T102">
        <v>2.4881499447881454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526744</v>
      </c>
      <c r="AD102">
        <v>617538.58070000005</v>
      </c>
      <c r="AE102">
        <v>708336</v>
      </c>
      <c r="AF102" t="s">
        <v>144</v>
      </c>
      <c r="AG102" t="s">
        <v>145</v>
      </c>
      <c r="AH102" t="s">
        <v>145</v>
      </c>
      <c r="AI102">
        <v>82018</v>
      </c>
      <c r="AJ102">
        <v>141931.83000000002</v>
      </c>
      <c r="AK102">
        <v>141931.82999999999</v>
      </c>
      <c r="AL102">
        <v>59913.83</v>
      </c>
      <c r="AN102">
        <v>0.17755799999999999</v>
      </c>
      <c r="AO102">
        <v>0.20738300000000001</v>
      </c>
      <c r="AP102">
        <v>0.237202</v>
      </c>
      <c r="AQ102" t="s">
        <v>146</v>
      </c>
      <c r="AR102" t="s">
        <v>1499</v>
      </c>
      <c r="AS102">
        <v>0.11127338423943101</v>
      </c>
      <c r="AT102">
        <v>9.6109615760569006E-2</v>
      </c>
      <c r="AW102">
        <v>0.51600000000000001</v>
      </c>
      <c r="AX102">
        <v>0.36899999999999999</v>
      </c>
      <c r="AY102">
        <v>207288</v>
      </c>
      <c r="AZ102">
        <v>290203</v>
      </c>
      <c r="BA102">
        <v>0.21</v>
      </c>
      <c r="BB102">
        <v>564599</v>
      </c>
      <c r="BC102">
        <v>1</v>
      </c>
      <c r="BE102">
        <v>92300</v>
      </c>
      <c r="BH102">
        <v>81510</v>
      </c>
      <c r="BI102">
        <v>59914</v>
      </c>
      <c r="BJ102">
        <v>141424</v>
      </c>
      <c r="BK102">
        <v>1</v>
      </c>
      <c r="BM102">
        <v>1</v>
      </c>
      <c r="BP102">
        <v>1</v>
      </c>
      <c r="BQ102">
        <v>0.65264735829845</v>
      </c>
      <c r="BR102">
        <v>4862</v>
      </c>
      <c r="BS102">
        <v>19583</v>
      </c>
      <c r="BW102">
        <v>281</v>
      </c>
      <c r="BZ102">
        <v>3754</v>
      </c>
      <c r="CF102">
        <v>32211</v>
      </c>
      <c r="CG102">
        <v>1158</v>
      </c>
      <c r="CM102">
        <v>160</v>
      </c>
      <c r="CO102">
        <f t="shared" si="1"/>
        <v>19583</v>
      </c>
    </row>
    <row r="103" spans="1:93" x14ac:dyDescent="0.25">
      <c r="A103">
        <v>10222</v>
      </c>
      <c r="B103">
        <v>2018</v>
      </c>
      <c r="C103" t="s">
        <v>1170</v>
      </c>
      <c r="D103" s="12" t="s">
        <v>2114</v>
      </c>
      <c r="E103">
        <v>169189</v>
      </c>
      <c r="F103">
        <v>2016</v>
      </c>
      <c r="G103">
        <v>1691892016</v>
      </c>
      <c r="H103">
        <v>2016169189</v>
      </c>
      <c r="I103" t="s">
        <v>1171</v>
      </c>
      <c r="J103" t="s">
        <v>332</v>
      </c>
      <c r="K103">
        <v>1.481498881507052</v>
      </c>
      <c r="L103">
        <v>1.7155007359205383</v>
      </c>
      <c r="M103">
        <v>1.2474871545999904</v>
      </c>
      <c r="N103">
        <v>2.8823023435319413</v>
      </c>
      <c r="O103">
        <v>4.0352204999807029</v>
      </c>
      <c r="P103">
        <v>1.0564262408229259</v>
      </c>
      <c r="S103">
        <v>1.8562918231602841</v>
      </c>
      <c r="T103">
        <v>2.5957901917363322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704330</v>
      </c>
      <c r="AD103">
        <v>836452.78700000001</v>
      </c>
      <c r="AE103">
        <v>968570</v>
      </c>
      <c r="AF103" t="s">
        <v>144</v>
      </c>
      <c r="AG103" t="s">
        <v>145</v>
      </c>
      <c r="AH103" t="s">
        <v>145</v>
      </c>
      <c r="AI103">
        <v>92744</v>
      </c>
      <c r="AJ103">
        <v>136949.28399999999</v>
      </c>
      <c r="AK103">
        <v>136949.28400000001</v>
      </c>
      <c r="AL103">
        <v>44205.284</v>
      </c>
      <c r="AN103">
        <v>0.17000999999999999</v>
      </c>
      <c r="AO103">
        <v>0.1987834</v>
      </c>
      <c r="AP103">
        <v>0.22755</v>
      </c>
      <c r="AQ103" t="s">
        <v>146</v>
      </c>
      <c r="AR103" t="s">
        <v>1499</v>
      </c>
      <c r="AS103">
        <v>9.31881154179455E-2</v>
      </c>
      <c r="AT103">
        <v>0.105595284582054</v>
      </c>
      <c r="AW103">
        <v>0.51600000000000001</v>
      </c>
      <c r="AX103">
        <v>0.36899999999999999</v>
      </c>
      <c r="AY103">
        <v>207288</v>
      </c>
      <c r="AZ103">
        <v>290203</v>
      </c>
      <c r="BA103">
        <v>0.21</v>
      </c>
      <c r="BB103">
        <v>564599</v>
      </c>
      <c r="BD103">
        <v>216345</v>
      </c>
      <c r="BE103">
        <v>143480</v>
      </c>
      <c r="BH103">
        <v>91959</v>
      </c>
      <c r="BI103">
        <v>43971</v>
      </c>
      <c r="BJ103">
        <v>135930</v>
      </c>
      <c r="BK103">
        <v>1</v>
      </c>
      <c r="BM103">
        <v>1</v>
      </c>
      <c r="BP103">
        <v>1</v>
      </c>
      <c r="BQ103">
        <v>1</v>
      </c>
      <c r="BR103">
        <v>6659</v>
      </c>
      <c r="BS103">
        <v>24433</v>
      </c>
      <c r="BW103">
        <v>169</v>
      </c>
      <c r="BZ103">
        <v>4385</v>
      </c>
      <c r="CF103">
        <v>34777</v>
      </c>
      <c r="CG103">
        <v>178</v>
      </c>
      <c r="CM103">
        <v>227</v>
      </c>
      <c r="CO103">
        <f t="shared" si="1"/>
        <v>24433</v>
      </c>
    </row>
    <row r="104" spans="1:93" x14ac:dyDescent="0.25">
      <c r="A104">
        <v>9882</v>
      </c>
      <c r="B104">
        <v>2018</v>
      </c>
      <c r="C104" t="s">
        <v>894</v>
      </c>
      <c r="D104" s="12" t="s">
        <v>2114</v>
      </c>
      <c r="E104">
        <v>169180</v>
      </c>
      <c r="F104">
        <v>2012</v>
      </c>
      <c r="G104">
        <v>1691802012</v>
      </c>
      <c r="H104">
        <v>2012169180</v>
      </c>
      <c r="I104" t="s">
        <v>895</v>
      </c>
      <c r="J104" t="s">
        <v>332</v>
      </c>
      <c r="K104">
        <v>1.0772972972972974</v>
      </c>
      <c r="L104">
        <v>1.3686486486486487</v>
      </c>
      <c r="M104">
        <v>0.84792792792792793</v>
      </c>
      <c r="N104">
        <v>1.0772972972972974</v>
      </c>
      <c r="O104">
        <v>1.4665194996320825</v>
      </c>
      <c r="P104">
        <v>0.89588377723970947</v>
      </c>
      <c r="S104">
        <v>1.6707021791767553</v>
      </c>
      <c r="T104">
        <v>2.4455205811138017</v>
      </c>
      <c r="U104">
        <v>1</v>
      </c>
      <c r="V104">
        <v>1</v>
      </c>
      <c r="W104">
        <v>1</v>
      </c>
      <c r="X104">
        <v>1</v>
      </c>
      <c r="Y104">
        <v>0.89588377723970947</v>
      </c>
      <c r="Z104">
        <v>1</v>
      </c>
      <c r="AA104">
        <v>1</v>
      </c>
      <c r="AB104">
        <v>0.89588377723970947</v>
      </c>
      <c r="AC104">
        <v>4706</v>
      </c>
      <c r="AD104">
        <v>5979</v>
      </c>
      <c r="AE104">
        <v>7596</v>
      </c>
      <c r="AF104" t="s">
        <v>144</v>
      </c>
      <c r="AG104" t="s">
        <v>145</v>
      </c>
      <c r="AH104" t="s">
        <v>145</v>
      </c>
      <c r="AI104">
        <v>1845.0350000000001</v>
      </c>
      <c r="AJ104">
        <v>3195.9279999999999</v>
      </c>
      <c r="AK104">
        <v>3195.9279999999999</v>
      </c>
      <c r="AL104">
        <v>1350.893</v>
      </c>
      <c r="AN104">
        <v>0.26100000000000001</v>
      </c>
      <c r="AO104">
        <v>0.41299999999999998</v>
      </c>
      <c r="AP104">
        <v>0.65400000000000003</v>
      </c>
      <c r="AQ104" t="s">
        <v>146</v>
      </c>
      <c r="AR104" t="s">
        <v>1539</v>
      </c>
      <c r="AW104">
        <v>1.01</v>
      </c>
      <c r="AX104">
        <v>0.69</v>
      </c>
      <c r="AY104">
        <v>4077</v>
      </c>
      <c r="AZ104">
        <v>5550</v>
      </c>
      <c r="BA104">
        <v>0.37</v>
      </c>
      <c r="BB104">
        <v>5550</v>
      </c>
      <c r="BE104">
        <v>1988</v>
      </c>
      <c r="BJ104">
        <v>226</v>
      </c>
      <c r="BK104" t="s">
        <v>1539</v>
      </c>
      <c r="BM104">
        <v>1</v>
      </c>
      <c r="BP104">
        <v>1</v>
      </c>
      <c r="BQ104">
        <v>1</v>
      </c>
      <c r="BS104">
        <v>1439</v>
      </c>
      <c r="BZ104">
        <v>365</v>
      </c>
      <c r="CM104">
        <v>41</v>
      </c>
      <c r="CO104">
        <f t="shared" si="1"/>
        <v>1439</v>
      </c>
    </row>
    <row r="105" spans="1:93" x14ac:dyDescent="0.25">
      <c r="A105">
        <v>9882</v>
      </c>
      <c r="B105">
        <v>2018</v>
      </c>
      <c r="C105" t="s">
        <v>894</v>
      </c>
      <c r="D105" s="12" t="s">
        <v>2114</v>
      </c>
      <c r="E105">
        <v>169180</v>
      </c>
      <c r="F105">
        <v>2016</v>
      </c>
      <c r="G105">
        <v>1691802016</v>
      </c>
      <c r="H105">
        <v>2016169180</v>
      </c>
      <c r="I105" t="s">
        <v>895</v>
      </c>
      <c r="J105" t="s">
        <v>332</v>
      </c>
      <c r="K105">
        <v>2.1954954954954955</v>
      </c>
      <c r="L105">
        <v>3.1574774774774776</v>
      </c>
      <c r="M105">
        <v>1.5264864864864864</v>
      </c>
      <c r="N105">
        <v>2.1954954954954955</v>
      </c>
      <c r="O105">
        <v>2.9887171940152073</v>
      </c>
      <c r="P105">
        <v>1.3503649635036494</v>
      </c>
      <c r="S105">
        <v>2.5182481751824812</v>
      </c>
      <c r="T105">
        <v>3.6861313868613137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8472</v>
      </c>
      <c r="AD105">
        <v>12185</v>
      </c>
      <c r="AE105">
        <v>17524</v>
      </c>
      <c r="AF105" t="s">
        <v>144</v>
      </c>
      <c r="AG105" t="s">
        <v>145</v>
      </c>
      <c r="AH105" t="s">
        <v>145</v>
      </c>
      <c r="AI105">
        <v>3020.26</v>
      </c>
      <c r="AJ105">
        <v>4521.0940000000001</v>
      </c>
      <c r="AK105">
        <v>4521.0940000000001</v>
      </c>
      <c r="AL105">
        <v>1500.8340000000001</v>
      </c>
      <c r="AN105">
        <v>0.17399999999999999</v>
      </c>
      <c r="AO105">
        <v>0.27400000000000002</v>
      </c>
      <c r="AP105">
        <v>0.433</v>
      </c>
      <c r="AQ105" t="s">
        <v>146</v>
      </c>
      <c r="AR105" t="s">
        <v>1539</v>
      </c>
      <c r="AW105">
        <v>1.01</v>
      </c>
      <c r="AX105">
        <v>0.69</v>
      </c>
      <c r="AY105">
        <v>4077</v>
      </c>
      <c r="AZ105">
        <v>5550</v>
      </c>
      <c r="BA105">
        <v>0.37</v>
      </c>
      <c r="BB105">
        <v>5550</v>
      </c>
      <c r="BE105">
        <v>2347</v>
      </c>
      <c r="BJ105">
        <v>1106</v>
      </c>
      <c r="BK105" t="s">
        <v>1539</v>
      </c>
      <c r="BM105">
        <v>1</v>
      </c>
      <c r="BP105">
        <v>1</v>
      </c>
      <c r="BQ105">
        <v>1</v>
      </c>
      <c r="BS105">
        <v>2199</v>
      </c>
      <c r="BZ105">
        <v>681</v>
      </c>
      <c r="CM105">
        <v>141</v>
      </c>
      <c r="CO105">
        <f t="shared" ref="CO105:CO155" si="2">SUM(CA105,BU105,BS105)</f>
        <v>2199</v>
      </c>
    </row>
    <row r="106" spans="1:93" x14ac:dyDescent="0.25">
      <c r="A106">
        <v>9933</v>
      </c>
      <c r="B106">
        <v>2018</v>
      </c>
      <c r="C106" t="s">
        <v>645</v>
      </c>
      <c r="D106" s="12" t="s">
        <v>2114</v>
      </c>
      <c r="E106">
        <v>169240</v>
      </c>
      <c r="F106">
        <v>2012</v>
      </c>
      <c r="G106">
        <v>1692402012</v>
      </c>
      <c r="H106">
        <v>2012169240</v>
      </c>
      <c r="I106" t="s">
        <v>646</v>
      </c>
      <c r="J106" t="s">
        <v>416</v>
      </c>
      <c r="K106">
        <v>1.9459076923076923</v>
      </c>
      <c r="L106" t="s">
        <v>1539</v>
      </c>
      <c r="M106" t="s">
        <v>1539</v>
      </c>
      <c r="N106">
        <v>2.0735081967213116</v>
      </c>
      <c r="O106">
        <v>2.8746363636363634</v>
      </c>
      <c r="P106" t="s">
        <v>1539</v>
      </c>
      <c r="Q106" t="s">
        <v>1539</v>
      </c>
      <c r="R106" t="s">
        <v>1539</v>
      </c>
      <c r="S106" t="s">
        <v>1539</v>
      </c>
      <c r="T106" t="s">
        <v>1539</v>
      </c>
      <c r="U106">
        <v>1</v>
      </c>
      <c r="V106">
        <v>1</v>
      </c>
      <c r="W106">
        <v>1</v>
      </c>
      <c r="X106">
        <v>1</v>
      </c>
      <c r="Y106" t="s">
        <v>1539</v>
      </c>
      <c r="Z106" t="s">
        <v>1539</v>
      </c>
      <c r="AA106" t="s">
        <v>1539</v>
      </c>
      <c r="AB106" t="s">
        <v>1539</v>
      </c>
      <c r="AC106" t="s">
        <v>1539</v>
      </c>
      <c r="AD106">
        <v>126484</v>
      </c>
      <c r="AE106" t="s">
        <v>1539</v>
      </c>
      <c r="AF106" t="s">
        <v>144</v>
      </c>
      <c r="AG106" t="s">
        <v>145</v>
      </c>
      <c r="AH106" t="s">
        <v>145</v>
      </c>
      <c r="AJ106">
        <v>0</v>
      </c>
      <c r="AK106">
        <v>51252</v>
      </c>
      <c r="AO106">
        <v>0.2</v>
      </c>
      <c r="AQ106" t="s">
        <v>146</v>
      </c>
      <c r="AR106" t="s">
        <v>1539</v>
      </c>
      <c r="AW106">
        <v>0.46</v>
      </c>
      <c r="AX106">
        <v>0.34</v>
      </c>
      <c r="AY106">
        <v>44000</v>
      </c>
      <c r="AZ106">
        <v>61000</v>
      </c>
      <c r="BB106">
        <v>65000</v>
      </c>
      <c r="BD106">
        <v>45000</v>
      </c>
      <c r="BE106">
        <v>52000</v>
      </c>
      <c r="BJ106">
        <v>49664</v>
      </c>
      <c r="BK106">
        <v>0.86538461538461542</v>
      </c>
      <c r="BM106">
        <v>0.95507692307692305</v>
      </c>
      <c r="BO106">
        <v>0.95507692307692305</v>
      </c>
      <c r="BP106">
        <v>0.95507692307692305</v>
      </c>
      <c r="BQ106">
        <v>0.95507692307692305</v>
      </c>
      <c r="CB106">
        <v>49664</v>
      </c>
      <c r="CO106">
        <f t="shared" si="2"/>
        <v>0</v>
      </c>
    </row>
    <row r="107" spans="1:93" x14ac:dyDescent="0.25">
      <c r="A107">
        <v>9933</v>
      </c>
      <c r="B107">
        <v>2018</v>
      </c>
      <c r="C107" t="s">
        <v>645</v>
      </c>
      <c r="D107" s="12" t="s">
        <v>2114</v>
      </c>
      <c r="E107">
        <v>169240</v>
      </c>
      <c r="F107">
        <v>2016</v>
      </c>
      <c r="G107">
        <v>1692402016</v>
      </c>
      <c r="H107">
        <v>2016169240</v>
      </c>
      <c r="I107" t="s">
        <v>646</v>
      </c>
      <c r="J107" t="s">
        <v>416</v>
      </c>
      <c r="K107">
        <v>2.6404307692307691</v>
      </c>
      <c r="L107" t="s">
        <v>1539</v>
      </c>
      <c r="M107" t="s">
        <v>1539</v>
      </c>
      <c r="N107">
        <v>2.8135737704918031</v>
      </c>
      <c r="O107">
        <v>3.9006363636363637</v>
      </c>
      <c r="P107" t="s">
        <v>1539</v>
      </c>
      <c r="Q107" t="s">
        <v>1539</v>
      </c>
      <c r="R107" t="s">
        <v>1539</v>
      </c>
      <c r="S107" t="s">
        <v>1539</v>
      </c>
      <c r="T107" t="s">
        <v>1539</v>
      </c>
      <c r="U107">
        <v>1</v>
      </c>
      <c r="V107">
        <v>1</v>
      </c>
      <c r="W107">
        <v>1</v>
      </c>
      <c r="X107">
        <v>1</v>
      </c>
      <c r="Y107" t="s">
        <v>1539</v>
      </c>
      <c r="Z107" t="s">
        <v>1539</v>
      </c>
      <c r="AA107" t="s">
        <v>1539</v>
      </c>
      <c r="AB107" t="s">
        <v>1539</v>
      </c>
      <c r="AC107" t="s">
        <v>1539</v>
      </c>
      <c r="AD107">
        <v>171628</v>
      </c>
      <c r="AE107" t="s">
        <v>1539</v>
      </c>
      <c r="AF107" t="s">
        <v>144</v>
      </c>
      <c r="AG107" t="s">
        <v>145</v>
      </c>
      <c r="AH107" t="s">
        <v>145</v>
      </c>
      <c r="AJ107">
        <v>0</v>
      </c>
      <c r="AK107">
        <v>49223</v>
      </c>
      <c r="AO107">
        <v>0.13</v>
      </c>
      <c r="AQ107" t="s">
        <v>146</v>
      </c>
      <c r="AR107" t="s">
        <v>1539</v>
      </c>
      <c r="AW107">
        <v>0.46</v>
      </c>
      <c r="AX107">
        <v>0.34</v>
      </c>
      <c r="AY107">
        <v>44000</v>
      </c>
      <c r="AZ107">
        <v>61000</v>
      </c>
      <c r="BB107">
        <v>65000</v>
      </c>
      <c r="BD107">
        <v>55000</v>
      </c>
      <c r="BE107">
        <v>55000</v>
      </c>
      <c r="BJ107">
        <v>49253</v>
      </c>
      <c r="BK107">
        <v>1</v>
      </c>
      <c r="BM107">
        <v>0.89550909090909092</v>
      </c>
      <c r="BO107">
        <v>0.89550909090909092</v>
      </c>
      <c r="BP107">
        <v>0.89550909090909092</v>
      </c>
      <c r="BQ107">
        <v>0.89550909090909092</v>
      </c>
      <c r="CB107">
        <v>49253</v>
      </c>
      <c r="CO107">
        <f t="shared" si="2"/>
        <v>0</v>
      </c>
    </row>
    <row r="108" spans="1:93" x14ac:dyDescent="0.25">
      <c r="A108">
        <v>9925</v>
      </c>
      <c r="B108">
        <v>2018</v>
      </c>
      <c r="C108" t="s">
        <v>923</v>
      </c>
      <c r="D108" s="12" t="s">
        <v>2114</v>
      </c>
      <c r="E108">
        <v>169238</v>
      </c>
      <c r="F108">
        <v>2012</v>
      </c>
      <c r="G108">
        <v>1692382012</v>
      </c>
      <c r="H108">
        <v>2012169238</v>
      </c>
      <c r="I108" t="s">
        <v>924</v>
      </c>
      <c r="J108" t="s">
        <v>416</v>
      </c>
      <c r="K108" t="s">
        <v>1539</v>
      </c>
      <c r="L108" t="s">
        <v>1539</v>
      </c>
      <c r="M108" t="s">
        <v>1539</v>
      </c>
      <c r="N108">
        <v>1.3668772727272727</v>
      </c>
      <c r="O108">
        <v>2.211125</v>
      </c>
      <c r="P108" t="s">
        <v>1539</v>
      </c>
      <c r="Q108" t="s">
        <v>1539</v>
      </c>
      <c r="R108" t="s">
        <v>1539</v>
      </c>
      <c r="S108" t="s">
        <v>1539</v>
      </c>
      <c r="T108" t="s">
        <v>1539</v>
      </c>
      <c r="U108" t="s">
        <v>1539</v>
      </c>
      <c r="V108">
        <v>1</v>
      </c>
      <c r="W108">
        <v>1</v>
      </c>
      <c r="X108">
        <v>1</v>
      </c>
      <c r="Y108" t="s">
        <v>1539</v>
      </c>
      <c r="Z108" t="s">
        <v>1539</v>
      </c>
      <c r="AA108" t="s">
        <v>1539</v>
      </c>
      <c r="AB108" t="s">
        <v>1539</v>
      </c>
      <c r="AC108">
        <v>251761</v>
      </c>
      <c r="AD108">
        <v>300713</v>
      </c>
      <c r="AE108">
        <v>359182</v>
      </c>
      <c r="AF108" t="s">
        <v>144</v>
      </c>
      <c r="AG108" t="s">
        <v>145</v>
      </c>
      <c r="AH108" t="s">
        <v>145</v>
      </c>
      <c r="AI108">
        <v>160865</v>
      </c>
      <c r="AJ108">
        <v>160865</v>
      </c>
      <c r="AK108">
        <v>160865</v>
      </c>
      <c r="AN108">
        <v>0.27700000000000002</v>
      </c>
      <c r="AO108">
        <v>0.35399999999999998</v>
      </c>
      <c r="AP108">
        <v>0.45400000000000001</v>
      </c>
      <c r="AQ108" t="s">
        <v>146</v>
      </c>
      <c r="AR108" t="s">
        <v>1499</v>
      </c>
      <c r="AW108">
        <v>0.57999999999999996</v>
      </c>
      <c r="AX108">
        <v>0.35</v>
      </c>
      <c r="AY108">
        <v>136000</v>
      </c>
      <c r="AZ108">
        <v>220000</v>
      </c>
      <c r="BC108" t="s">
        <v>1539</v>
      </c>
      <c r="BD108">
        <v>164000</v>
      </c>
      <c r="BE108">
        <v>164000</v>
      </c>
      <c r="BF108" t="s">
        <v>977</v>
      </c>
      <c r="BJ108">
        <v>160865</v>
      </c>
      <c r="BK108">
        <v>1</v>
      </c>
      <c r="BL108" t="s">
        <v>1539</v>
      </c>
      <c r="BM108">
        <v>1</v>
      </c>
      <c r="BO108">
        <v>1</v>
      </c>
      <c r="BP108">
        <v>1</v>
      </c>
      <c r="BQ108">
        <v>1</v>
      </c>
      <c r="BU108">
        <v>146</v>
      </c>
      <c r="BW108">
        <v>781</v>
      </c>
      <c r="BY108">
        <v>1371</v>
      </c>
      <c r="BZ108">
        <v>1371</v>
      </c>
      <c r="CA108">
        <v>658</v>
      </c>
      <c r="CB108">
        <v>126</v>
      </c>
      <c r="CG108">
        <v>143145</v>
      </c>
      <c r="CI108">
        <v>23</v>
      </c>
      <c r="CK108">
        <v>13607</v>
      </c>
      <c r="CL108">
        <v>4</v>
      </c>
      <c r="CN108">
        <v>1000</v>
      </c>
      <c r="CO108">
        <f t="shared" si="2"/>
        <v>804</v>
      </c>
    </row>
    <row r="109" spans="1:93" x14ac:dyDescent="0.25">
      <c r="A109">
        <v>9925</v>
      </c>
      <c r="B109">
        <v>2018</v>
      </c>
      <c r="C109" t="s">
        <v>923</v>
      </c>
      <c r="D109" s="12" t="s">
        <v>2114</v>
      </c>
      <c r="E109">
        <v>169238</v>
      </c>
      <c r="F109">
        <v>2016</v>
      </c>
      <c r="G109">
        <v>1692382016</v>
      </c>
      <c r="H109">
        <v>2016169238</v>
      </c>
      <c r="I109" t="s">
        <v>924</v>
      </c>
      <c r="J109" t="s">
        <v>416</v>
      </c>
      <c r="K109" t="s">
        <v>1539</v>
      </c>
      <c r="L109" t="s">
        <v>1539</v>
      </c>
      <c r="M109" t="s">
        <v>1539</v>
      </c>
      <c r="N109">
        <v>1.7776409090909091</v>
      </c>
      <c r="O109">
        <v>2.8755955882352939</v>
      </c>
      <c r="P109" t="s">
        <v>1539</v>
      </c>
      <c r="Q109" t="s">
        <v>1539</v>
      </c>
      <c r="R109" t="s">
        <v>1539</v>
      </c>
      <c r="S109" t="s">
        <v>1539</v>
      </c>
      <c r="T109" t="s">
        <v>1539</v>
      </c>
      <c r="U109" t="s">
        <v>1539</v>
      </c>
      <c r="V109">
        <v>1</v>
      </c>
      <c r="W109">
        <v>1</v>
      </c>
      <c r="X109">
        <v>1</v>
      </c>
      <c r="Y109" t="s">
        <v>1539</v>
      </c>
      <c r="Z109" t="s">
        <v>1539</v>
      </c>
      <c r="AA109" t="s">
        <v>1539</v>
      </c>
      <c r="AB109" t="s">
        <v>1539</v>
      </c>
      <c r="AC109">
        <v>303559</v>
      </c>
      <c r="AD109">
        <v>391081</v>
      </c>
      <c r="AE109">
        <v>503838</v>
      </c>
      <c r="AF109" t="s">
        <v>144</v>
      </c>
      <c r="AG109" t="s">
        <v>145</v>
      </c>
      <c r="AH109" t="s">
        <v>145</v>
      </c>
      <c r="AI109">
        <v>140392</v>
      </c>
      <c r="AJ109">
        <v>140392</v>
      </c>
      <c r="AK109">
        <v>140392</v>
      </c>
      <c r="AN109">
        <v>0.19800000000000001</v>
      </c>
      <c r="AO109">
        <v>0.26900000000000002</v>
      </c>
      <c r="AP109">
        <v>0.36599999999999999</v>
      </c>
      <c r="AQ109" t="s">
        <v>146</v>
      </c>
      <c r="AR109" t="s">
        <v>1499</v>
      </c>
      <c r="AW109">
        <v>0.57999999999999996</v>
      </c>
      <c r="AX109">
        <v>0.35</v>
      </c>
      <c r="AY109">
        <v>136000</v>
      </c>
      <c r="AZ109">
        <v>220000</v>
      </c>
      <c r="BC109" t="s">
        <v>1539</v>
      </c>
      <c r="BD109">
        <v>140000</v>
      </c>
      <c r="BE109">
        <v>140000</v>
      </c>
      <c r="BF109" t="s">
        <v>977</v>
      </c>
      <c r="BJ109">
        <v>140392</v>
      </c>
      <c r="BK109">
        <v>1</v>
      </c>
      <c r="BL109" t="s">
        <v>1539</v>
      </c>
      <c r="BM109">
        <v>0.99720781810929393</v>
      </c>
      <c r="BO109">
        <v>0.99720781810929393</v>
      </c>
      <c r="BP109">
        <v>0.99720781810929393</v>
      </c>
      <c r="BQ109">
        <v>0.99720781810929393</v>
      </c>
      <c r="BU109">
        <v>1139</v>
      </c>
      <c r="BW109">
        <v>526</v>
      </c>
      <c r="BY109">
        <v>952</v>
      </c>
      <c r="BZ109">
        <v>952</v>
      </c>
      <c r="CA109">
        <v>613</v>
      </c>
      <c r="CB109">
        <v>301</v>
      </c>
      <c r="CG109">
        <v>120740</v>
      </c>
      <c r="CH109">
        <v>528</v>
      </c>
      <c r="CI109">
        <v>53</v>
      </c>
      <c r="CK109">
        <v>15203</v>
      </c>
      <c r="CL109">
        <v>26</v>
      </c>
      <c r="CN109">
        <v>301</v>
      </c>
      <c r="CO109">
        <f t="shared" si="2"/>
        <v>1752</v>
      </c>
    </row>
    <row r="110" spans="1:93" x14ac:dyDescent="0.25">
      <c r="A110">
        <v>10267</v>
      </c>
      <c r="B110">
        <v>2018</v>
      </c>
      <c r="C110" t="s">
        <v>2106</v>
      </c>
      <c r="D110" s="12" t="s">
        <v>2114</v>
      </c>
      <c r="E110">
        <v>169237</v>
      </c>
      <c r="F110">
        <v>2012</v>
      </c>
      <c r="G110">
        <v>1692372012</v>
      </c>
      <c r="H110">
        <v>2012169237</v>
      </c>
      <c r="I110" t="s">
        <v>414</v>
      </c>
      <c r="J110" t="s">
        <v>416</v>
      </c>
      <c r="K110">
        <v>1.127</v>
      </c>
      <c r="L110">
        <v>1.34826</v>
      </c>
      <c r="M110">
        <v>0.9420466666666667</v>
      </c>
      <c r="N110">
        <v>1.127</v>
      </c>
      <c r="O110">
        <v>1.5799065420560747</v>
      </c>
      <c r="P110" t="s">
        <v>1539</v>
      </c>
      <c r="Q110" t="s">
        <v>1539</v>
      </c>
      <c r="R110" t="s">
        <v>1539</v>
      </c>
      <c r="S110" t="s">
        <v>1539</v>
      </c>
      <c r="T110" t="s">
        <v>1539</v>
      </c>
      <c r="U110">
        <v>1</v>
      </c>
      <c r="V110">
        <v>1</v>
      </c>
      <c r="W110">
        <v>1</v>
      </c>
      <c r="X110">
        <v>1</v>
      </c>
      <c r="Y110" t="s">
        <v>1539</v>
      </c>
      <c r="Z110" t="s">
        <v>1539</v>
      </c>
      <c r="AA110" t="s">
        <v>1539</v>
      </c>
      <c r="AB110" t="s">
        <v>1539</v>
      </c>
      <c r="AC110">
        <v>141307</v>
      </c>
      <c r="AD110">
        <v>169050</v>
      </c>
      <c r="AE110">
        <v>202239</v>
      </c>
      <c r="AF110" t="s">
        <v>144</v>
      </c>
      <c r="AG110" t="s">
        <v>145</v>
      </c>
      <c r="AH110" t="s">
        <v>145</v>
      </c>
      <c r="AI110">
        <v>78414</v>
      </c>
      <c r="AJ110">
        <v>87696</v>
      </c>
      <c r="AK110">
        <v>87143</v>
      </c>
      <c r="AL110">
        <v>9282</v>
      </c>
      <c r="AN110">
        <v>0.31900000000000001</v>
      </c>
      <c r="AO110">
        <v>0.39</v>
      </c>
      <c r="AP110">
        <v>0.47799999999999998</v>
      </c>
      <c r="AQ110" t="s">
        <v>146</v>
      </c>
      <c r="AR110" t="s">
        <v>1499</v>
      </c>
      <c r="AW110">
        <v>0.56000000000000005</v>
      </c>
      <c r="AX110">
        <v>0.4</v>
      </c>
      <c r="AY110">
        <v>107000</v>
      </c>
      <c r="AZ110">
        <v>150000</v>
      </c>
      <c r="BA110">
        <v>0.36</v>
      </c>
      <c r="BB110">
        <v>150000</v>
      </c>
      <c r="BC110">
        <v>79320</v>
      </c>
      <c r="BE110">
        <v>79000</v>
      </c>
      <c r="BF110" t="s">
        <v>2107</v>
      </c>
      <c r="BG110">
        <v>68241</v>
      </c>
      <c r="BH110">
        <v>70864</v>
      </c>
      <c r="BI110">
        <v>6396</v>
      </c>
      <c r="BJ110">
        <v>77260</v>
      </c>
      <c r="BK110">
        <v>1</v>
      </c>
      <c r="BL110">
        <v>1</v>
      </c>
      <c r="BM110">
        <v>1</v>
      </c>
      <c r="BP110">
        <v>1</v>
      </c>
      <c r="BQ110">
        <v>1</v>
      </c>
      <c r="BR110">
        <v>2</v>
      </c>
      <c r="BS110">
        <v>5171</v>
      </c>
      <c r="BU110">
        <v>8</v>
      </c>
      <c r="BW110">
        <v>14093</v>
      </c>
      <c r="BZ110">
        <v>8052</v>
      </c>
      <c r="CA110">
        <v>0</v>
      </c>
      <c r="CC110">
        <v>0</v>
      </c>
      <c r="CE110">
        <v>0</v>
      </c>
      <c r="CF110">
        <v>34</v>
      </c>
      <c r="CG110">
        <v>33288</v>
      </c>
      <c r="CH110">
        <v>0</v>
      </c>
      <c r="CK110">
        <v>0</v>
      </c>
      <c r="CN110">
        <v>7287</v>
      </c>
      <c r="CO110">
        <f t="shared" si="2"/>
        <v>5179</v>
      </c>
    </row>
    <row r="111" spans="1:93" x14ac:dyDescent="0.25">
      <c r="A111">
        <v>10267</v>
      </c>
      <c r="B111">
        <v>2018</v>
      </c>
      <c r="C111" t="s">
        <v>2106</v>
      </c>
      <c r="D111" s="12" t="s">
        <v>2114</v>
      </c>
      <c r="E111">
        <v>169237</v>
      </c>
      <c r="F111">
        <v>2016</v>
      </c>
      <c r="G111">
        <v>1692372016</v>
      </c>
      <c r="H111">
        <v>2016169237</v>
      </c>
      <c r="I111" t="s">
        <v>414</v>
      </c>
      <c r="J111" t="s">
        <v>416</v>
      </c>
      <c r="K111">
        <v>1.5021866666666666</v>
      </c>
      <c r="L111">
        <v>1.8987866666666666</v>
      </c>
      <c r="M111">
        <v>1.1884266666666667</v>
      </c>
      <c r="N111">
        <v>1.5021866666666666</v>
      </c>
      <c r="O111">
        <v>2.1058691588785048</v>
      </c>
      <c r="P111" t="s">
        <v>1539</v>
      </c>
      <c r="Q111" t="s">
        <v>1539</v>
      </c>
      <c r="R111" t="s">
        <v>1539</v>
      </c>
      <c r="S111" t="s">
        <v>1539</v>
      </c>
      <c r="T111" t="s">
        <v>1539</v>
      </c>
      <c r="U111">
        <v>1</v>
      </c>
      <c r="V111">
        <v>1</v>
      </c>
      <c r="W111">
        <v>1</v>
      </c>
      <c r="X111">
        <v>1</v>
      </c>
      <c r="Y111" t="s">
        <v>1539</v>
      </c>
      <c r="Z111" t="s">
        <v>1539</v>
      </c>
      <c r="AA111" t="s">
        <v>1539</v>
      </c>
      <c r="AB111" t="s">
        <v>1539</v>
      </c>
      <c r="AC111">
        <v>178264</v>
      </c>
      <c r="AD111">
        <v>225328</v>
      </c>
      <c r="AE111">
        <v>284818</v>
      </c>
      <c r="AF111" t="s">
        <v>144</v>
      </c>
      <c r="AG111" t="s">
        <v>145</v>
      </c>
      <c r="AH111" t="s">
        <v>145</v>
      </c>
      <c r="AI111">
        <v>67902</v>
      </c>
      <c r="AJ111">
        <v>78776</v>
      </c>
      <c r="AK111">
        <v>79170</v>
      </c>
      <c r="AL111">
        <v>10874</v>
      </c>
      <c r="AN111">
        <v>0.19400000000000001</v>
      </c>
      <c r="AO111">
        <v>0.26600000000000001</v>
      </c>
      <c r="AP111">
        <v>0.36299999999999999</v>
      </c>
      <c r="AQ111" t="s">
        <v>146</v>
      </c>
      <c r="AR111" t="s">
        <v>1499</v>
      </c>
      <c r="AW111">
        <v>0.56000000000000005</v>
      </c>
      <c r="AX111">
        <v>0.4</v>
      </c>
      <c r="AY111">
        <v>107000</v>
      </c>
      <c r="AZ111">
        <v>150000</v>
      </c>
      <c r="BA111">
        <v>0.36</v>
      </c>
      <c r="BB111">
        <v>150000</v>
      </c>
      <c r="BC111">
        <v>62153</v>
      </c>
      <c r="BD111">
        <v>67995</v>
      </c>
      <c r="BE111">
        <v>65696</v>
      </c>
      <c r="BF111" t="s">
        <v>2107</v>
      </c>
      <c r="BG111">
        <v>62528</v>
      </c>
      <c r="BH111">
        <v>62504</v>
      </c>
      <c r="BI111">
        <v>10693</v>
      </c>
      <c r="BJ111">
        <v>73197</v>
      </c>
      <c r="BK111">
        <v>0.94606977593765218</v>
      </c>
      <c r="BL111">
        <v>1</v>
      </c>
      <c r="BM111">
        <v>1</v>
      </c>
      <c r="BP111">
        <v>1</v>
      </c>
      <c r="BQ111">
        <v>0.89752312253234423</v>
      </c>
      <c r="BR111">
        <v>16</v>
      </c>
      <c r="BS111">
        <v>4067</v>
      </c>
      <c r="BU111">
        <v>18</v>
      </c>
      <c r="BW111">
        <v>10794</v>
      </c>
      <c r="BZ111">
        <v>6279</v>
      </c>
      <c r="CA111">
        <v>0</v>
      </c>
      <c r="CC111">
        <v>0</v>
      </c>
      <c r="CE111">
        <v>0</v>
      </c>
      <c r="CF111">
        <v>112</v>
      </c>
      <c r="CG111">
        <v>31470</v>
      </c>
      <c r="CH111">
        <v>0</v>
      </c>
      <c r="CK111">
        <v>0</v>
      </c>
      <c r="CN111">
        <v>8546</v>
      </c>
      <c r="CO111">
        <f t="shared" si="2"/>
        <v>4085</v>
      </c>
    </row>
    <row r="112" spans="1:93" x14ac:dyDescent="0.25">
      <c r="A112">
        <v>10267</v>
      </c>
      <c r="B112">
        <v>2018</v>
      </c>
      <c r="C112" t="s">
        <v>2108</v>
      </c>
      <c r="D112" s="12" t="s">
        <v>2114</v>
      </c>
      <c r="E112">
        <v>169237</v>
      </c>
      <c r="F112">
        <v>2012</v>
      </c>
      <c r="G112">
        <v>1692372012</v>
      </c>
      <c r="H112">
        <v>2012169237</v>
      </c>
      <c r="I112" t="s">
        <v>414</v>
      </c>
      <c r="J112" t="s">
        <v>416</v>
      </c>
      <c r="K112">
        <v>1.127</v>
      </c>
      <c r="L112">
        <v>1.34826</v>
      </c>
      <c r="M112">
        <v>0.9420466666666667</v>
      </c>
      <c r="N112">
        <v>1.127</v>
      </c>
      <c r="O112">
        <v>1.5799065420560747</v>
      </c>
      <c r="P112" t="s">
        <v>1539</v>
      </c>
      <c r="Q112" t="s">
        <v>1539</v>
      </c>
      <c r="R112" t="s">
        <v>1539</v>
      </c>
      <c r="S112" t="s">
        <v>1539</v>
      </c>
      <c r="T112" t="s">
        <v>1539</v>
      </c>
      <c r="U112">
        <v>1</v>
      </c>
      <c r="V112">
        <v>1</v>
      </c>
      <c r="W112">
        <v>1</v>
      </c>
      <c r="X112">
        <v>1</v>
      </c>
      <c r="Y112" t="s">
        <v>1539</v>
      </c>
      <c r="Z112" t="s">
        <v>1539</v>
      </c>
      <c r="AA112" t="s">
        <v>1539</v>
      </c>
      <c r="AB112" t="s">
        <v>1539</v>
      </c>
      <c r="AC112">
        <v>141307</v>
      </c>
      <c r="AD112">
        <v>169050</v>
      </c>
      <c r="AE112">
        <v>202239</v>
      </c>
      <c r="AF112" t="s">
        <v>144</v>
      </c>
      <c r="AG112" t="s">
        <v>145</v>
      </c>
      <c r="AH112" t="s">
        <v>145</v>
      </c>
      <c r="AI112">
        <v>78414</v>
      </c>
      <c r="AJ112">
        <v>87696</v>
      </c>
      <c r="AK112">
        <v>87143</v>
      </c>
      <c r="AL112">
        <v>9282</v>
      </c>
      <c r="AN112">
        <v>0.31900000000000001</v>
      </c>
      <c r="AO112">
        <v>0.39</v>
      </c>
      <c r="AP112">
        <v>0.47799999999999998</v>
      </c>
      <c r="AQ112" t="s">
        <v>146</v>
      </c>
      <c r="AR112" t="s">
        <v>1499</v>
      </c>
      <c r="AW112">
        <v>0.56000000000000005</v>
      </c>
      <c r="AX112">
        <v>0.4</v>
      </c>
      <c r="AY112">
        <v>107000</v>
      </c>
      <c r="AZ112">
        <v>150000</v>
      </c>
      <c r="BA112">
        <v>0.36</v>
      </c>
      <c r="BB112">
        <v>150000</v>
      </c>
      <c r="BC112">
        <v>8230</v>
      </c>
      <c r="BE112">
        <v>8000</v>
      </c>
      <c r="BF112" t="s">
        <v>2107</v>
      </c>
      <c r="BG112">
        <v>7560</v>
      </c>
      <c r="BH112">
        <v>7549</v>
      </c>
      <c r="BI112">
        <v>2887</v>
      </c>
      <c r="BJ112">
        <v>10436</v>
      </c>
      <c r="BK112">
        <v>1</v>
      </c>
      <c r="BL112">
        <v>1</v>
      </c>
      <c r="BM112">
        <v>1</v>
      </c>
      <c r="BP112">
        <v>1</v>
      </c>
      <c r="BQ112">
        <v>0.76657723265619016</v>
      </c>
      <c r="BS112">
        <v>0</v>
      </c>
      <c r="BU112">
        <v>6</v>
      </c>
      <c r="BW112">
        <v>2612</v>
      </c>
      <c r="BZ112">
        <v>9</v>
      </c>
      <c r="CC112">
        <v>364</v>
      </c>
      <c r="CF112">
        <v>0</v>
      </c>
      <c r="CG112">
        <v>5</v>
      </c>
      <c r="CK112">
        <v>0</v>
      </c>
      <c r="CL112">
        <v>13</v>
      </c>
      <c r="CM112">
        <v>0</v>
      </c>
      <c r="CN112">
        <v>4549</v>
      </c>
      <c r="CO112">
        <f t="shared" si="2"/>
        <v>6</v>
      </c>
    </row>
    <row r="113" spans="1:93" x14ac:dyDescent="0.25">
      <c r="A113">
        <v>10267</v>
      </c>
      <c r="B113">
        <v>2018</v>
      </c>
      <c r="C113" t="s">
        <v>2108</v>
      </c>
      <c r="D113" s="12" t="s">
        <v>2114</v>
      </c>
      <c r="E113">
        <v>169237</v>
      </c>
      <c r="F113">
        <v>2016</v>
      </c>
      <c r="G113">
        <v>1692372016</v>
      </c>
      <c r="H113">
        <v>2016169237</v>
      </c>
      <c r="I113" t="s">
        <v>414</v>
      </c>
      <c r="J113" t="s">
        <v>416</v>
      </c>
      <c r="K113">
        <v>1.5021866666666666</v>
      </c>
      <c r="L113">
        <v>1.8987866666666666</v>
      </c>
      <c r="M113">
        <v>1.1884266666666667</v>
      </c>
      <c r="N113">
        <v>1.5021866666666666</v>
      </c>
      <c r="O113">
        <v>2.1058691588785048</v>
      </c>
      <c r="P113" t="s">
        <v>1539</v>
      </c>
      <c r="Q113" t="s">
        <v>1539</v>
      </c>
      <c r="R113" t="s">
        <v>1539</v>
      </c>
      <c r="S113" t="s">
        <v>1539</v>
      </c>
      <c r="T113" t="s">
        <v>1539</v>
      </c>
      <c r="U113">
        <v>1</v>
      </c>
      <c r="V113">
        <v>1</v>
      </c>
      <c r="W113">
        <v>1</v>
      </c>
      <c r="X113">
        <v>1</v>
      </c>
      <c r="Y113" t="s">
        <v>1539</v>
      </c>
      <c r="Z113" t="s">
        <v>1539</v>
      </c>
      <c r="AA113" t="s">
        <v>1539</v>
      </c>
      <c r="AB113" t="s">
        <v>1539</v>
      </c>
      <c r="AC113">
        <v>178264</v>
      </c>
      <c r="AD113">
        <v>225328</v>
      </c>
      <c r="AE113">
        <v>284818</v>
      </c>
      <c r="AF113" t="s">
        <v>144</v>
      </c>
      <c r="AG113" t="s">
        <v>145</v>
      </c>
      <c r="AH113" t="s">
        <v>145</v>
      </c>
      <c r="AI113">
        <v>67902</v>
      </c>
      <c r="AJ113">
        <v>78776</v>
      </c>
      <c r="AK113">
        <v>79170</v>
      </c>
      <c r="AL113">
        <v>10874</v>
      </c>
      <c r="AN113">
        <v>0.19400000000000001</v>
      </c>
      <c r="AO113">
        <v>0.26600000000000001</v>
      </c>
      <c r="AP113">
        <v>0.36299999999999999</v>
      </c>
      <c r="AQ113" t="s">
        <v>146</v>
      </c>
      <c r="AR113" t="s">
        <v>1499</v>
      </c>
      <c r="AW113">
        <v>0.56000000000000005</v>
      </c>
      <c r="AX113">
        <v>0.4</v>
      </c>
      <c r="AY113">
        <v>107000</v>
      </c>
      <c r="AZ113">
        <v>150000</v>
      </c>
      <c r="BA113">
        <v>0.36</v>
      </c>
      <c r="BB113">
        <v>150000</v>
      </c>
      <c r="BC113">
        <v>6448</v>
      </c>
      <c r="BD113">
        <v>7054</v>
      </c>
      <c r="BE113">
        <v>6816</v>
      </c>
      <c r="BF113" t="s">
        <v>2107</v>
      </c>
      <c r="BG113">
        <v>5849</v>
      </c>
      <c r="BH113">
        <v>5573</v>
      </c>
      <c r="BI113">
        <v>181</v>
      </c>
      <c r="BJ113">
        <v>5754</v>
      </c>
      <c r="BK113">
        <v>0.9460093896713615</v>
      </c>
      <c r="BL113">
        <v>1</v>
      </c>
      <c r="BM113">
        <v>1</v>
      </c>
      <c r="BP113">
        <v>1</v>
      </c>
      <c r="BQ113">
        <v>1</v>
      </c>
      <c r="BS113">
        <v>0</v>
      </c>
      <c r="BU113">
        <v>7</v>
      </c>
      <c r="BW113">
        <v>2299</v>
      </c>
      <c r="BZ113">
        <v>9</v>
      </c>
      <c r="CC113">
        <v>185</v>
      </c>
      <c r="CF113">
        <v>12</v>
      </c>
      <c r="CG113">
        <v>555</v>
      </c>
      <c r="CK113">
        <v>0</v>
      </c>
      <c r="CL113">
        <v>15</v>
      </c>
      <c r="CM113">
        <v>0</v>
      </c>
      <c r="CN113">
        <v>2767</v>
      </c>
      <c r="CO113">
        <f t="shared" si="2"/>
        <v>7</v>
      </c>
    </row>
    <row r="114" spans="1:93" x14ac:dyDescent="0.25">
      <c r="A114">
        <v>9289</v>
      </c>
      <c r="B114">
        <v>2018</v>
      </c>
      <c r="C114" t="s">
        <v>213</v>
      </c>
      <c r="D114" s="12" t="s">
        <v>2114</v>
      </c>
      <c r="E114">
        <v>169248</v>
      </c>
      <c r="F114">
        <v>2012</v>
      </c>
      <c r="G114">
        <v>1692482012</v>
      </c>
      <c r="H114">
        <v>2012169248</v>
      </c>
      <c r="I114" t="s">
        <v>214</v>
      </c>
      <c r="J114" t="s">
        <v>141</v>
      </c>
      <c r="K114" t="s">
        <v>1539</v>
      </c>
      <c r="L114" t="s">
        <v>1539</v>
      </c>
      <c r="M114" t="s">
        <v>1539</v>
      </c>
      <c r="N114">
        <v>1.1917596899224807</v>
      </c>
      <c r="O114">
        <v>1.9217124999999999</v>
      </c>
      <c r="P114" t="s">
        <v>1539</v>
      </c>
      <c r="Q114" t="s">
        <v>1539</v>
      </c>
      <c r="R114" t="s">
        <v>1539</v>
      </c>
      <c r="S114" t="s">
        <v>1539</v>
      </c>
      <c r="T114" t="s">
        <v>1539</v>
      </c>
      <c r="U114" t="s">
        <v>1539</v>
      </c>
      <c r="V114">
        <v>1</v>
      </c>
      <c r="W114">
        <v>1</v>
      </c>
      <c r="X114">
        <v>1</v>
      </c>
      <c r="Y114" t="s">
        <v>1539</v>
      </c>
      <c r="Z114" t="s">
        <v>1539</v>
      </c>
      <c r="AA114" t="s">
        <v>1539</v>
      </c>
      <c r="AB114" t="s">
        <v>1539</v>
      </c>
      <c r="AC114">
        <v>96533</v>
      </c>
      <c r="AD114">
        <v>153737</v>
      </c>
      <c r="AE114">
        <v>244839</v>
      </c>
      <c r="AF114" t="s">
        <v>144</v>
      </c>
      <c r="AG114" t="s">
        <v>145</v>
      </c>
      <c r="AH114" t="s">
        <v>145</v>
      </c>
      <c r="AI114">
        <v>40116</v>
      </c>
      <c r="AJ114">
        <v>40116</v>
      </c>
      <c r="AK114">
        <v>40116</v>
      </c>
      <c r="AN114">
        <v>9.8000000000000004E-2</v>
      </c>
      <c r="AO114">
        <v>0.13100000000000001</v>
      </c>
      <c r="AP114">
        <v>0.17299999999999999</v>
      </c>
      <c r="AQ114" t="s">
        <v>146</v>
      </c>
      <c r="AR114" t="s">
        <v>147</v>
      </c>
      <c r="AY114">
        <v>80000</v>
      </c>
      <c r="AZ114">
        <v>129000</v>
      </c>
      <c r="BD114">
        <v>5000</v>
      </c>
      <c r="BE114">
        <v>47000</v>
      </c>
      <c r="BK114">
        <v>0.10638297872340426</v>
      </c>
      <c r="BM114">
        <v>1</v>
      </c>
      <c r="BP114">
        <v>1</v>
      </c>
      <c r="BQ114">
        <v>1</v>
      </c>
      <c r="BS114">
        <v>20343.714012933196</v>
      </c>
      <c r="BU114">
        <v>0</v>
      </c>
      <c r="BZ114">
        <v>673.91021565172878</v>
      </c>
      <c r="CC114">
        <v>0</v>
      </c>
      <c r="CE114">
        <v>0</v>
      </c>
      <c r="CF114">
        <v>0</v>
      </c>
      <c r="CG114">
        <v>16772.700912410553</v>
      </c>
      <c r="CM114">
        <v>2232.6732349727849</v>
      </c>
      <c r="CN114">
        <v>0</v>
      </c>
      <c r="CO114">
        <f t="shared" si="2"/>
        <v>20343.714012933196</v>
      </c>
    </row>
    <row r="115" spans="1:93" x14ac:dyDescent="0.25">
      <c r="A115">
        <v>9289</v>
      </c>
      <c r="B115">
        <v>2018</v>
      </c>
      <c r="C115" t="s">
        <v>213</v>
      </c>
      <c r="D115" s="12" t="s">
        <v>2114</v>
      </c>
      <c r="E115">
        <v>169248</v>
      </c>
      <c r="F115">
        <v>2016</v>
      </c>
      <c r="G115">
        <v>1692482016</v>
      </c>
      <c r="H115">
        <v>2016169248</v>
      </c>
      <c r="I115" t="s">
        <v>214</v>
      </c>
      <c r="J115" t="s">
        <v>141</v>
      </c>
      <c r="K115" t="s">
        <v>1539</v>
      </c>
      <c r="L115" t="s">
        <v>1539</v>
      </c>
      <c r="M115" t="s">
        <v>1539</v>
      </c>
      <c r="N115">
        <v>1.8302093023255814</v>
      </c>
      <c r="O115">
        <v>2.9512125</v>
      </c>
      <c r="P115" t="s">
        <v>1539</v>
      </c>
      <c r="Q115" t="s">
        <v>1539</v>
      </c>
      <c r="R115" t="s">
        <v>1539</v>
      </c>
      <c r="S115" t="s">
        <v>1539</v>
      </c>
      <c r="T115" t="s">
        <v>1539</v>
      </c>
      <c r="U115" t="s">
        <v>1539</v>
      </c>
      <c r="V115">
        <v>1</v>
      </c>
      <c r="W115">
        <v>1</v>
      </c>
      <c r="X115">
        <v>1</v>
      </c>
      <c r="Y115" t="s">
        <v>1539</v>
      </c>
      <c r="Z115" t="s">
        <v>1539</v>
      </c>
      <c r="AA115" t="s">
        <v>1539</v>
      </c>
      <c r="AB115" t="s">
        <v>1539</v>
      </c>
      <c r="AC115">
        <v>150871</v>
      </c>
      <c r="AD115">
        <v>236097</v>
      </c>
      <c r="AE115">
        <v>369468</v>
      </c>
      <c r="AF115" t="s">
        <v>144</v>
      </c>
      <c r="AG115" t="s">
        <v>145</v>
      </c>
      <c r="AH115" t="s">
        <v>145</v>
      </c>
      <c r="AI115">
        <v>42845</v>
      </c>
      <c r="AJ115">
        <v>42845</v>
      </c>
      <c r="AK115">
        <v>42845</v>
      </c>
      <c r="AN115">
        <v>9.8000000000000004E-2</v>
      </c>
      <c r="AO115">
        <v>0.13100000000000001</v>
      </c>
      <c r="AP115">
        <v>0.17299999999999999</v>
      </c>
      <c r="AQ115" t="s">
        <v>146</v>
      </c>
      <c r="AR115" t="s">
        <v>147</v>
      </c>
      <c r="AY115">
        <v>80000</v>
      </c>
      <c r="AZ115">
        <v>129000</v>
      </c>
      <c r="BD115">
        <v>123135</v>
      </c>
      <c r="BE115">
        <v>103000</v>
      </c>
      <c r="BK115">
        <v>1</v>
      </c>
      <c r="BM115">
        <v>1</v>
      </c>
      <c r="BP115">
        <v>1</v>
      </c>
      <c r="BQ115">
        <v>1</v>
      </c>
      <c r="BS115">
        <v>16892.731251243287</v>
      </c>
      <c r="BU115">
        <v>0</v>
      </c>
      <c r="BZ115">
        <v>0</v>
      </c>
      <c r="CC115">
        <v>0</v>
      </c>
      <c r="CE115">
        <v>0</v>
      </c>
      <c r="CF115">
        <v>0</v>
      </c>
      <c r="CG115">
        <v>23887.724845832508</v>
      </c>
      <c r="CM115">
        <v>2419.3430674358465</v>
      </c>
      <c r="CN115">
        <v>0</v>
      </c>
      <c r="CO115">
        <f t="shared" si="2"/>
        <v>16892.731251243287</v>
      </c>
    </row>
    <row r="116" spans="1:93" x14ac:dyDescent="0.25">
      <c r="A116">
        <v>9291</v>
      </c>
      <c r="B116">
        <v>2018</v>
      </c>
      <c r="C116" t="s">
        <v>193</v>
      </c>
      <c r="D116" s="12" t="s">
        <v>2114</v>
      </c>
      <c r="E116">
        <v>169249</v>
      </c>
      <c r="F116">
        <v>2012</v>
      </c>
      <c r="G116">
        <v>1692492012</v>
      </c>
      <c r="H116">
        <v>2012169249</v>
      </c>
      <c r="I116" t="s">
        <v>194</v>
      </c>
      <c r="J116" t="s">
        <v>141</v>
      </c>
      <c r="K116" t="s">
        <v>1539</v>
      </c>
      <c r="L116" t="s">
        <v>1539</v>
      </c>
      <c r="M116" t="s">
        <v>1539</v>
      </c>
      <c r="N116">
        <v>1.6808039215686275</v>
      </c>
      <c r="O116">
        <v>3.5717083333333335</v>
      </c>
      <c r="P116" t="s">
        <v>1539</v>
      </c>
      <c r="Q116" t="s">
        <v>1539</v>
      </c>
      <c r="R116" t="s">
        <v>1539</v>
      </c>
      <c r="S116" t="s">
        <v>1539</v>
      </c>
      <c r="T116" t="s">
        <v>1539</v>
      </c>
      <c r="U116" t="s">
        <v>1539</v>
      </c>
      <c r="V116">
        <v>1</v>
      </c>
      <c r="W116">
        <v>1</v>
      </c>
      <c r="X116">
        <v>1</v>
      </c>
      <c r="Y116" t="s">
        <v>1539</v>
      </c>
      <c r="Z116" t="s">
        <v>1539</v>
      </c>
      <c r="AA116" t="s">
        <v>1539</v>
      </c>
      <c r="AB116" t="s">
        <v>1539</v>
      </c>
      <c r="AC116">
        <v>83073</v>
      </c>
      <c r="AD116">
        <v>171442</v>
      </c>
      <c r="AE116">
        <v>353814</v>
      </c>
      <c r="AF116" t="s">
        <v>144</v>
      </c>
      <c r="AG116" t="s">
        <v>145</v>
      </c>
      <c r="AH116" t="s">
        <v>145</v>
      </c>
      <c r="AI116">
        <v>2585</v>
      </c>
      <c r="AJ116">
        <v>2585</v>
      </c>
      <c r="AK116">
        <v>2585</v>
      </c>
      <c r="AN116">
        <v>0.01</v>
      </c>
      <c r="AO116">
        <v>1.7000000000000001E-2</v>
      </c>
      <c r="AP116">
        <v>2.9000000000000001E-2</v>
      </c>
      <c r="AQ116" t="s">
        <v>146</v>
      </c>
      <c r="AR116" t="s">
        <v>147</v>
      </c>
      <c r="AY116">
        <v>48000</v>
      </c>
      <c r="AZ116">
        <v>102000</v>
      </c>
      <c r="BD116">
        <v>5000</v>
      </c>
      <c r="BE116">
        <v>5000</v>
      </c>
      <c r="BJ116">
        <v>2585</v>
      </c>
      <c r="BK116">
        <v>1</v>
      </c>
      <c r="BM116">
        <v>1</v>
      </c>
      <c r="BP116">
        <v>1</v>
      </c>
      <c r="BQ116">
        <v>1</v>
      </c>
      <c r="BS116">
        <v>1310.3229362493726</v>
      </c>
      <c r="BU116">
        <v>0</v>
      </c>
      <c r="BZ116">
        <v>43.406037460998633</v>
      </c>
      <c r="CC116">
        <v>0</v>
      </c>
      <c r="CE116">
        <v>0</v>
      </c>
      <c r="CF116">
        <v>0</v>
      </c>
      <c r="CG116">
        <v>1080.316735400939</v>
      </c>
      <c r="CM116">
        <v>143.80476185789229</v>
      </c>
      <c r="CN116">
        <v>0</v>
      </c>
      <c r="CO116">
        <f t="shared" si="2"/>
        <v>1310.3229362493726</v>
      </c>
    </row>
    <row r="117" spans="1:93" x14ac:dyDescent="0.25">
      <c r="A117">
        <v>9291</v>
      </c>
      <c r="B117">
        <v>2018</v>
      </c>
      <c r="C117" t="s">
        <v>193</v>
      </c>
      <c r="D117" s="12" t="s">
        <v>2114</v>
      </c>
      <c r="E117">
        <v>169249</v>
      </c>
      <c r="F117">
        <v>2016</v>
      </c>
      <c r="G117">
        <v>1692492016</v>
      </c>
      <c r="H117">
        <v>2016169249</v>
      </c>
      <c r="I117" t="s">
        <v>194</v>
      </c>
      <c r="J117" t="s">
        <v>141</v>
      </c>
      <c r="K117" t="s">
        <v>1539</v>
      </c>
      <c r="L117" t="s">
        <v>1539</v>
      </c>
      <c r="M117" t="s">
        <v>1539</v>
      </c>
      <c r="N117">
        <v>2.8130588235294116</v>
      </c>
      <c r="O117">
        <v>5.9777500000000003</v>
      </c>
      <c r="P117" t="s">
        <v>1539</v>
      </c>
      <c r="Q117" t="s">
        <v>1539</v>
      </c>
      <c r="R117" t="s">
        <v>1539</v>
      </c>
      <c r="S117" t="s">
        <v>1539</v>
      </c>
      <c r="T117" t="s">
        <v>1539</v>
      </c>
      <c r="U117" t="s">
        <v>1539</v>
      </c>
      <c r="V117">
        <v>1</v>
      </c>
      <c r="W117">
        <v>1</v>
      </c>
      <c r="X117">
        <v>1</v>
      </c>
      <c r="Y117" t="s">
        <v>1539</v>
      </c>
      <c r="Z117" t="s">
        <v>1539</v>
      </c>
      <c r="AA117" t="s">
        <v>1539</v>
      </c>
      <c r="AB117" t="s">
        <v>1539</v>
      </c>
      <c r="AC117">
        <v>141552</v>
      </c>
      <c r="AD117">
        <v>286932</v>
      </c>
      <c r="AE117">
        <v>581624</v>
      </c>
      <c r="AF117" t="s">
        <v>144</v>
      </c>
      <c r="AG117" t="s">
        <v>145</v>
      </c>
      <c r="AH117" t="s">
        <v>145</v>
      </c>
      <c r="AI117">
        <v>6188</v>
      </c>
      <c r="AJ117">
        <v>6188</v>
      </c>
      <c r="AK117">
        <v>6188</v>
      </c>
      <c r="AN117">
        <v>1.2E-2</v>
      </c>
      <c r="AO117">
        <v>0.02</v>
      </c>
      <c r="AP117">
        <v>3.4000000000000002E-2</v>
      </c>
      <c r="AQ117" t="s">
        <v>146</v>
      </c>
      <c r="AR117" t="s">
        <v>147</v>
      </c>
      <c r="AY117">
        <v>48000</v>
      </c>
      <c r="AZ117">
        <v>102000</v>
      </c>
      <c r="BD117">
        <v>6000</v>
      </c>
      <c r="BE117">
        <v>6000</v>
      </c>
      <c r="BJ117">
        <v>6188</v>
      </c>
      <c r="BK117">
        <v>1</v>
      </c>
      <c r="BM117">
        <v>0.9696186166774402</v>
      </c>
      <c r="BP117">
        <v>0.9696186166774402</v>
      </c>
      <c r="BQ117">
        <v>0.9696186166774402</v>
      </c>
      <c r="BS117">
        <v>2374.3186791326834</v>
      </c>
      <c r="BU117">
        <v>0</v>
      </c>
      <c r="BZ117">
        <v>0</v>
      </c>
      <c r="CC117">
        <v>0</v>
      </c>
      <c r="CE117">
        <v>0</v>
      </c>
      <c r="CF117">
        <v>0</v>
      </c>
      <c r="CG117">
        <v>3357.4837875472449</v>
      </c>
      <c r="CM117">
        <v>340.04515615675354</v>
      </c>
      <c r="CN117">
        <v>0</v>
      </c>
      <c r="CO117">
        <f t="shared" si="2"/>
        <v>2374.3186791326834</v>
      </c>
    </row>
    <row r="118" spans="1:93" x14ac:dyDescent="0.25">
      <c r="A118">
        <v>9286</v>
      </c>
      <c r="B118">
        <v>2018</v>
      </c>
      <c r="C118" t="s">
        <v>171</v>
      </c>
      <c r="D118" s="12" t="s">
        <v>2114</v>
      </c>
      <c r="E118">
        <v>169247</v>
      </c>
      <c r="F118">
        <v>2012</v>
      </c>
      <c r="G118">
        <v>1692472012</v>
      </c>
      <c r="H118">
        <v>2012169247</v>
      </c>
      <c r="I118" t="s">
        <v>172</v>
      </c>
      <c r="J118" t="s">
        <v>141</v>
      </c>
      <c r="K118" t="s">
        <v>1539</v>
      </c>
      <c r="L118" t="s">
        <v>1539</v>
      </c>
      <c r="M118" t="s">
        <v>1539</v>
      </c>
      <c r="N118">
        <v>0.54740476190476195</v>
      </c>
      <c r="O118">
        <v>0.82110714285714281</v>
      </c>
      <c r="P118" t="s">
        <v>1539</v>
      </c>
      <c r="Q118" t="s">
        <v>1539</v>
      </c>
      <c r="R118" t="s">
        <v>1539</v>
      </c>
      <c r="S118" t="s">
        <v>1539</v>
      </c>
      <c r="T118" t="s">
        <v>1539</v>
      </c>
      <c r="U118" t="s">
        <v>1539</v>
      </c>
      <c r="V118">
        <v>0.54740476190476195</v>
      </c>
      <c r="W118">
        <v>0.82110714285714281</v>
      </c>
      <c r="X118">
        <v>0.54740476190476195</v>
      </c>
      <c r="Y118" t="s">
        <v>1539</v>
      </c>
      <c r="Z118" t="s">
        <v>1539</v>
      </c>
      <c r="AA118" t="s">
        <v>1539</v>
      </c>
      <c r="AB118" t="s">
        <v>1539</v>
      </c>
      <c r="AC118">
        <v>32738</v>
      </c>
      <c r="AD118">
        <v>45982</v>
      </c>
      <c r="AE118">
        <v>64582</v>
      </c>
      <c r="AF118" t="s">
        <v>144</v>
      </c>
      <c r="AG118" t="s">
        <v>145</v>
      </c>
      <c r="AH118" t="s">
        <v>145</v>
      </c>
      <c r="AI118">
        <v>10594</v>
      </c>
      <c r="AJ118">
        <v>10594</v>
      </c>
      <c r="AK118">
        <v>10594</v>
      </c>
      <c r="AN118">
        <v>0.11600000000000001</v>
      </c>
      <c r="AO118">
        <v>0.14899999999999999</v>
      </c>
      <c r="AP118">
        <v>0.191</v>
      </c>
      <c r="AQ118" t="s">
        <v>146</v>
      </c>
      <c r="AR118" t="s">
        <v>147</v>
      </c>
      <c r="AY118">
        <v>56000</v>
      </c>
      <c r="AZ118">
        <v>84000</v>
      </c>
      <c r="BD118">
        <v>5000</v>
      </c>
      <c r="BE118">
        <v>5000</v>
      </c>
      <c r="BK118">
        <v>1</v>
      </c>
      <c r="BM118">
        <v>0.47196526335661693</v>
      </c>
      <c r="BP118">
        <v>0.47196526335661693</v>
      </c>
      <c r="BQ118">
        <v>0.47196526335661693</v>
      </c>
      <c r="BS118">
        <v>6362.5429384147483</v>
      </c>
      <c r="BU118">
        <v>0</v>
      </c>
      <c r="BZ118">
        <v>210.76695636768079</v>
      </c>
      <c r="CC118">
        <v>0</v>
      </c>
      <c r="CE118">
        <v>0</v>
      </c>
      <c r="CF118">
        <v>0</v>
      </c>
      <c r="CG118">
        <v>5245.7004498075767</v>
      </c>
      <c r="CM118">
        <v>698.27364442563407</v>
      </c>
      <c r="CN118">
        <v>0</v>
      </c>
      <c r="CO118">
        <f t="shared" si="2"/>
        <v>6362.5429384147483</v>
      </c>
    </row>
    <row r="119" spans="1:93" x14ac:dyDescent="0.25">
      <c r="A119">
        <v>9286</v>
      </c>
      <c r="B119">
        <v>2018</v>
      </c>
      <c r="C119" t="s">
        <v>171</v>
      </c>
      <c r="D119" s="12" t="s">
        <v>2114</v>
      </c>
      <c r="E119">
        <v>169247</v>
      </c>
      <c r="F119">
        <v>2016</v>
      </c>
      <c r="G119">
        <v>1692472016</v>
      </c>
      <c r="H119">
        <v>2016169247</v>
      </c>
      <c r="I119" t="s">
        <v>172</v>
      </c>
      <c r="J119" t="s">
        <v>141</v>
      </c>
      <c r="K119" t="s">
        <v>1539</v>
      </c>
      <c r="L119" t="s">
        <v>1539</v>
      </c>
      <c r="M119" t="s">
        <v>1539</v>
      </c>
      <c r="N119">
        <v>0.35044047619047619</v>
      </c>
      <c r="O119">
        <v>0.52566071428571426</v>
      </c>
      <c r="P119" t="s">
        <v>1539</v>
      </c>
      <c r="Q119" t="s">
        <v>1539</v>
      </c>
      <c r="R119" t="s">
        <v>1539</v>
      </c>
      <c r="S119" t="s">
        <v>1539</v>
      </c>
      <c r="T119" t="s">
        <v>1539</v>
      </c>
      <c r="U119" t="s">
        <v>1539</v>
      </c>
      <c r="V119">
        <v>0.35044047619047619</v>
      </c>
      <c r="W119">
        <v>0.52566071428571426</v>
      </c>
      <c r="X119">
        <v>0.35044047619047619</v>
      </c>
      <c r="Y119" t="s">
        <v>1539</v>
      </c>
      <c r="Z119" t="s">
        <v>1539</v>
      </c>
      <c r="AA119" t="s">
        <v>1539</v>
      </c>
      <c r="AB119" t="s">
        <v>1539</v>
      </c>
      <c r="AC119">
        <v>20567</v>
      </c>
      <c r="AD119">
        <v>29437</v>
      </c>
      <c r="AE119">
        <v>42131</v>
      </c>
      <c r="AF119" t="s">
        <v>144</v>
      </c>
      <c r="AG119" t="s">
        <v>145</v>
      </c>
      <c r="AH119" t="s">
        <v>145</v>
      </c>
      <c r="AI119">
        <v>5230</v>
      </c>
      <c r="AJ119">
        <v>5230</v>
      </c>
      <c r="AK119">
        <v>5230</v>
      </c>
      <c r="AN119">
        <v>0.14299999999999999</v>
      </c>
      <c r="AO119">
        <v>0.183</v>
      </c>
      <c r="AP119">
        <v>0.23300000000000001</v>
      </c>
      <c r="AQ119" t="s">
        <v>146</v>
      </c>
      <c r="AR119" t="s">
        <v>147</v>
      </c>
      <c r="AY119">
        <v>56000</v>
      </c>
      <c r="AZ119">
        <v>84000</v>
      </c>
      <c r="BD119">
        <v>5000</v>
      </c>
      <c r="BE119">
        <v>5000</v>
      </c>
      <c r="BK119">
        <v>1</v>
      </c>
      <c r="BM119">
        <v>0.95602294455066916</v>
      </c>
      <c r="BP119">
        <v>0.95602294455066916</v>
      </c>
      <c r="BQ119">
        <v>0.95602294455066916</v>
      </c>
      <c r="BS119">
        <v>3739.5040116703135</v>
      </c>
      <c r="BU119">
        <v>0</v>
      </c>
      <c r="BZ119">
        <v>0</v>
      </c>
      <c r="CC119">
        <v>0</v>
      </c>
      <c r="CE119">
        <v>0</v>
      </c>
      <c r="CF119">
        <v>0</v>
      </c>
      <c r="CG119">
        <v>5287.9692195477746</v>
      </c>
      <c r="CM119">
        <v>535.56425966447841</v>
      </c>
      <c r="CN119">
        <v>0</v>
      </c>
      <c r="CO119">
        <f t="shared" si="2"/>
        <v>3739.5040116703135</v>
      </c>
    </row>
    <row r="120" spans="1:93" x14ac:dyDescent="0.25">
      <c r="A120">
        <v>9290</v>
      </c>
      <c r="B120">
        <v>2018</v>
      </c>
      <c r="C120" t="s">
        <v>137</v>
      </c>
      <c r="D120" s="12" t="s">
        <v>2114</v>
      </c>
      <c r="E120">
        <v>169246</v>
      </c>
      <c r="F120">
        <v>2012</v>
      </c>
      <c r="G120">
        <v>1692462012</v>
      </c>
      <c r="H120">
        <v>2012169246</v>
      </c>
      <c r="I120" t="s">
        <v>139</v>
      </c>
      <c r="J120" t="s">
        <v>141</v>
      </c>
      <c r="K120" t="s">
        <v>1539</v>
      </c>
      <c r="L120" t="s">
        <v>1539</v>
      </c>
      <c r="M120" t="s">
        <v>1539</v>
      </c>
      <c r="N120">
        <v>1.2244758620689655</v>
      </c>
      <c r="O120">
        <v>1.6140818181818182</v>
      </c>
      <c r="P120" t="s">
        <v>1539</v>
      </c>
      <c r="Q120" t="s">
        <v>1539</v>
      </c>
      <c r="R120" t="s">
        <v>1539</v>
      </c>
      <c r="S120" t="s">
        <v>1539</v>
      </c>
      <c r="T120" t="s">
        <v>1539</v>
      </c>
      <c r="U120" t="s">
        <v>1539</v>
      </c>
      <c r="V120">
        <v>1</v>
      </c>
      <c r="W120">
        <v>1</v>
      </c>
      <c r="X120">
        <v>1</v>
      </c>
      <c r="Y120" t="s">
        <v>1539</v>
      </c>
      <c r="Z120" t="s">
        <v>1539</v>
      </c>
      <c r="AA120" t="s">
        <v>1539</v>
      </c>
      <c r="AB120" t="s">
        <v>1539</v>
      </c>
      <c r="AC120">
        <v>128035</v>
      </c>
      <c r="AD120">
        <v>177549</v>
      </c>
      <c r="AE120">
        <v>246211</v>
      </c>
      <c r="AF120" t="s">
        <v>144</v>
      </c>
      <c r="AG120" t="s">
        <v>145</v>
      </c>
      <c r="AH120" t="s">
        <v>145</v>
      </c>
      <c r="AI120">
        <v>46117</v>
      </c>
      <c r="AJ120">
        <v>46117</v>
      </c>
      <c r="AK120">
        <v>46117</v>
      </c>
      <c r="AN120">
        <v>8.8999999999999996E-2</v>
      </c>
      <c r="AO120">
        <v>0.108</v>
      </c>
      <c r="AP120">
        <v>0.13200000000000001</v>
      </c>
      <c r="AQ120" t="s">
        <v>146</v>
      </c>
      <c r="AR120" t="s">
        <v>147</v>
      </c>
      <c r="AY120">
        <v>110000</v>
      </c>
      <c r="AZ120">
        <v>145000</v>
      </c>
      <c r="BD120">
        <v>23000</v>
      </c>
      <c r="BE120">
        <v>23000</v>
      </c>
      <c r="BK120">
        <v>1</v>
      </c>
      <c r="BM120">
        <v>0.49873148730403105</v>
      </c>
      <c r="BP120">
        <v>0.49873148730403105</v>
      </c>
      <c r="BQ120">
        <v>0.49873148730403105</v>
      </c>
      <c r="BS120">
        <v>23376.465319540544</v>
      </c>
      <c r="BU120">
        <v>0</v>
      </c>
      <c r="BZ120">
        <v>774.37378320652761</v>
      </c>
      <c r="CC120">
        <v>0</v>
      </c>
      <c r="CE120">
        <v>0</v>
      </c>
      <c r="CF120">
        <v>0</v>
      </c>
      <c r="CG120">
        <v>19273.101310052265</v>
      </c>
      <c r="CM120">
        <v>2565.510329826081</v>
      </c>
      <c r="CN120">
        <v>0</v>
      </c>
      <c r="CO120">
        <f t="shared" si="2"/>
        <v>23376.465319540544</v>
      </c>
    </row>
    <row r="121" spans="1:93" x14ac:dyDescent="0.25">
      <c r="A121">
        <v>9290</v>
      </c>
      <c r="B121">
        <v>2018</v>
      </c>
      <c r="C121" t="s">
        <v>137</v>
      </c>
      <c r="D121" s="12" t="s">
        <v>2114</v>
      </c>
      <c r="E121">
        <v>169246</v>
      </c>
      <c r="F121">
        <v>2016</v>
      </c>
      <c r="G121">
        <v>1692462016</v>
      </c>
      <c r="H121">
        <v>2016169246</v>
      </c>
      <c r="I121" t="s">
        <v>139</v>
      </c>
      <c r="J121" t="s">
        <v>141</v>
      </c>
      <c r="K121" t="s">
        <v>1539</v>
      </c>
      <c r="L121" t="s">
        <v>1539</v>
      </c>
      <c r="M121" t="s">
        <v>1539</v>
      </c>
      <c r="N121">
        <v>2.2155724137931037</v>
      </c>
      <c r="O121">
        <v>2.9205272727272726</v>
      </c>
      <c r="P121" t="s">
        <v>1539</v>
      </c>
      <c r="Q121" t="s">
        <v>1539</v>
      </c>
      <c r="R121" t="s">
        <v>1539</v>
      </c>
      <c r="S121" t="s">
        <v>1539</v>
      </c>
      <c r="T121" t="s">
        <v>1539</v>
      </c>
      <c r="U121" t="s">
        <v>1539</v>
      </c>
      <c r="V121">
        <v>1</v>
      </c>
      <c r="W121">
        <v>1</v>
      </c>
      <c r="X121">
        <v>1</v>
      </c>
      <c r="Y121" t="s">
        <v>1539</v>
      </c>
      <c r="Z121" t="s">
        <v>1539</v>
      </c>
      <c r="AA121" t="s">
        <v>1539</v>
      </c>
      <c r="AB121" t="s">
        <v>1539</v>
      </c>
      <c r="AC121">
        <v>238810</v>
      </c>
      <c r="AD121">
        <v>321258</v>
      </c>
      <c r="AE121">
        <v>432172</v>
      </c>
      <c r="AF121" t="s">
        <v>144</v>
      </c>
      <c r="AG121" t="s">
        <v>145</v>
      </c>
      <c r="AH121" t="s">
        <v>145</v>
      </c>
      <c r="AI121">
        <v>14613</v>
      </c>
      <c r="AJ121">
        <v>14613</v>
      </c>
      <c r="AK121">
        <v>14613</v>
      </c>
      <c r="AN121">
        <v>2.1999999999999999E-2</v>
      </c>
      <c r="AO121">
        <v>2.7E-2</v>
      </c>
      <c r="AP121">
        <v>3.3000000000000002E-2</v>
      </c>
      <c r="AQ121" t="s">
        <v>146</v>
      </c>
      <c r="AR121" t="s">
        <v>147</v>
      </c>
      <c r="AY121">
        <v>110000</v>
      </c>
      <c r="AZ121">
        <v>145000</v>
      </c>
      <c r="BD121">
        <v>5000</v>
      </c>
      <c r="BE121">
        <v>13000</v>
      </c>
      <c r="BK121">
        <v>0.38461538461538464</v>
      </c>
      <c r="BM121">
        <v>0.88961883254636287</v>
      </c>
      <c r="BP121">
        <v>0.88961883254636287</v>
      </c>
      <c r="BQ121">
        <v>0.88961883254636287</v>
      </c>
      <c r="BS121">
        <v>5850.137258802466</v>
      </c>
      <c r="BU121">
        <v>0</v>
      </c>
      <c r="BZ121">
        <v>0</v>
      </c>
      <c r="CC121">
        <v>0</v>
      </c>
      <c r="CE121">
        <v>0</v>
      </c>
      <c r="CF121">
        <v>0</v>
      </c>
      <c r="CG121">
        <v>8272.5799084941318</v>
      </c>
      <c r="CM121">
        <v>837.8449174457927</v>
      </c>
      <c r="CN121">
        <v>0</v>
      </c>
      <c r="CO121">
        <f t="shared" si="2"/>
        <v>5850.137258802466</v>
      </c>
    </row>
    <row r="122" spans="1:93" x14ac:dyDescent="0.25">
      <c r="A122">
        <v>9959</v>
      </c>
      <c r="B122">
        <v>2018</v>
      </c>
      <c r="C122" t="s">
        <v>1020</v>
      </c>
      <c r="D122" s="12" t="s">
        <v>2114</v>
      </c>
      <c r="E122">
        <v>169069</v>
      </c>
      <c r="F122">
        <v>2012</v>
      </c>
      <c r="G122">
        <v>1690692012</v>
      </c>
      <c r="H122">
        <v>2012169069</v>
      </c>
      <c r="I122" t="s">
        <v>1021</v>
      </c>
      <c r="J122" t="s">
        <v>631</v>
      </c>
      <c r="K122">
        <v>1.28252506498329</v>
      </c>
      <c r="L122">
        <v>1.4921832008911995</v>
      </c>
      <c r="M122">
        <v>1.0728669290753807</v>
      </c>
      <c r="N122">
        <v>1.28252506498329</v>
      </c>
      <c r="O122">
        <v>1.7955084217092951</v>
      </c>
      <c r="P122" t="s">
        <v>1539</v>
      </c>
      <c r="Q122" t="s">
        <v>1539</v>
      </c>
      <c r="R122" t="s">
        <v>1539</v>
      </c>
      <c r="S122" t="s">
        <v>1539</v>
      </c>
      <c r="T122" t="s">
        <v>1539</v>
      </c>
      <c r="U122">
        <v>1</v>
      </c>
      <c r="V122">
        <v>1</v>
      </c>
      <c r="W122">
        <v>1</v>
      </c>
      <c r="X122">
        <v>1</v>
      </c>
      <c r="Y122" t="s">
        <v>1539</v>
      </c>
      <c r="Z122" t="s">
        <v>1539</v>
      </c>
      <c r="AA122" t="s">
        <v>1539</v>
      </c>
      <c r="AB122" t="s">
        <v>1539</v>
      </c>
      <c r="AC122">
        <v>14446.153200000001</v>
      </c>
      <c r="AD122">
        <v>17269.2</v>
      </c>
      <c r="AE122">
        <v>20092.246800000001</v>
      </c>
      <c r="AF122" t="s">
        <v>144</v>
      </c>
      <c r="AG122" t="s">
        <v>145</v>
      </c>
      <c r="AH122" t="s">
        <v>145</v>
      </c>
      <c r="AJ122">
        <v>0</v>
      </c>
      <c r="AK122">
        <v>4143.6000000000004</v>
      </c>
      <c r="AN122">
        <v>0.214471146666667</v>
      </c>
      <c r="AO122">
        <v>0.27554366666666702</v>
      </c>
      <c r="AP122">
        <v>0.33661618666666698</v>
      </c>
      <c r="AQ122" t="s">
        <v>146</v>
      </c>
      <c r="AR122" t="s">
        <v>1499</v>
      </c>
      <c r="AW122">
        <v>0.29499999999999998</v>
      </c>
      <c r="AX122">
        <v>0.21099999999999999</v>
      </c>
      <c r="AY122">
        <v>9618</v>
      </c>
      <c r="AZ122">
        <v>13465</v>
      </c>
      <c r="BA122">
        <v>0.20300000000000001</v>
      </c>
      <c r="BB122">
        <v>13465</v>
      </c>
      <c r="BE122" t="s">
        <v>2109</v>
      </c>
      <c r="BG122">
        <v>3983</v>
      </c>
      <c r="BH122">
        <v>3987</v>
      </c>
      <c r="BI122">
        <v>157</v>
      </c>
      <c r="BK122" t="s">
        <v>1539</v>
      </c>
      <c r="BL122" t="s">
        <v>1539</v>
      </c>
      <c r="BM122" t="s">
        <v>1539</v>
      </c>
      <c r="BN122" t="s">
        <v>1539</v>
      </c>
      <c r="BO122" t="s">
        <v>1539</v>
      </c>
      <c r="BR122">
        <v>154</v>
      </c>
      <c r="BS122">
        <v>3</v>
      </c>
      <c r="BW122">
        <v>2399</v>
      </c>
      <c r="BX122">
        <v>0</v>
      </c>
      <c r="CF122">
        <v>376</v>
      </c>
      <c r="CN122">
        <v>947</v>
      </c>
      <c r="CO122">
        <f t="shared" si="2"/>
        <v>3</v>
      </c>
    </row>
    <row r="123" spans="1:93" x14ac:dyDescent="0.25">
      <c r="A123">
        <v>9959</v>
      </c>
      <c r="B123">
        <v>2018</v>
      </c>
      <c r="C123" t="s">
        <v>1020</v>
      </c>
      <c r="D123" s="12" t="s">
        <v>2114</v>
      </c>
      <c r="E123">
        <v>169069</v>
      </c>
      <c r="F123">
        <v>2016</v>
      </c>
      <c r="G123">
        <v>1690692016</v>
      </c>
      <c r="H123">
        <v>2016169069</v>
      </c>
      <c r="I123" t="s">
        <v>1021</v>
      </c>
      <c r="J123" t="s">
        <v>631</v>
      </c>
      <c r="K123">
        <v>0.65915930189379868</v>
      </c>
      <c r="L123">
        <v>0.84913155588562939</v>
      </c>
      <c r="M123">
        <v>0.46918704790196808</v>
      </c>
      <c r="N123">
        <v>0.65915930189379868</v>
      </c>
      <c r="O123">
        <v>0.92280931586608439</v>
      </c>
      <c r="P123" t="s">
        <v>1539</v>
      </c>
      <c r="Q123" t="s">
        <v>1539</v>
      </c>
      <c r="R123" t="s">
        <v>1539</v>
      </c>
      <c r="S123" t="s">
        <v>1539</v>
      </c>
      <c r="T123" t="s">
        <v>1539</v>
      </c>
      <c r="U123">
        <v>0.65915930189379868</v>
      </c>
      <c r="V123">
        <v>0.65915930189379868</v>
      </c>
      <c r="W123">
        <v>0.92280931586608439</v>
      </c>
      <c r="X123">
        <v>0.65915930189379868</v>
      </c>
      <c r="Y123" t="s">
        <v>1539</v>
      </c>
      <c r="Z123" t="s">
        <v>1539</v>
      </c>
      <c r="AA123" t="s">
        <v>1539</v>
      </c>
      <c r="AB123" t="s">
        <v>1539</v>
      </c>
      <c r="AC123">
        <v>6317.6036000000004</v>
      </c>
      <c r="AD123">
        <v>8875.58</v>
      </c>
      <c r="AE123">
        <v>11433.556399999999</v>
      </c>
      <c r="AF123" t="s">
        <v>144</v>
      </c>
      <c r="AG123" t="s">
        <v>145</v>
      </c>
      <c r="AH123" t="s">
        <v>145</v>
      </c>
      <c r="AJ123">
        <v>0</v>
      </c>
      <c r="AK123">
        <v>1490.7</v>
      </c>
      <c r="AN123">
        <v>9.4646023333333301E-2</v>
      </c>
      <c r="AO123">
        <v>0.14717008333333301</v>
      </c>
      <c r="AP123">
        <v>0.19969414333333299</v>
      </c>
      <c r="AQ123" t="s">
        <v>146</v>
      </c>
      <c r="AR123" t="s">
        <v>1499</v>
      </c>
      <c r="AW123">
        <v>0.29499999999999998</v>
      </c>
      <c r="AX123">
        <v>0.21099999999999999</v>
      </c>
      <c r="AY123">
        <v>9618</v>
      </c>
      <c r="AZ123">
        <v>13465</v>
      </c>
      <c r="BA123">
        <v>0.20300000000000001</v>
      </c>
      <c r="BB123">
        <v>13465</v>
      </c>
      <c r="BD123">
        <v>541</v>
      </c>
      <c r="BE123" t="s">
        <v>2109</v>
      </c>
      <c r="BG123">
        <v>1290</v>
      </c>
      <c r="BH123">
        <v>1295</v>
      </c>
      <c r="BI123">
        <v>196</v>
      </c>
      <c r="BK123" t="s">
        <v>1539</v>
      </c>
      <c r="BL123" t="s">
        <v>1539</v>
      </c>
      <c r="BM123" t="s">
        <v>1539</v>
      </c>
      <c r="BN123" t="s">
        <v>1539</v>
      </c>
      <c r="BO123" t="s">
        <v>1539</v>
      </c>
      <c r="BR123">
        <v>23</v>
      </c>
      <c r="BS123">
        <v>0</v>
      </c>
      <c r="BW123">
        <v>547</v>
      </c>
      <c r="BX123">
        <v>0</v>
      </c>
      <c r="CF123">
        <v>151</v>
      </c>
      <c r="CN123">
        <v>573</v>
      </c>
      <c r="CO123">
        <f t="shared" si="2"/>
        <v>0</v>
      </c>
    </row>
    <row r="124" spans="1:93" x14ac:dyDescent="0.25">
      <c r="A124">
        <v>10203</v>
      </c>
      <c r="B124">
        <v>2018</v>
      </c>
      <c r="C124" t="s">
        <v>628</v>
      </c>
      <c r="D124" s="12" t="s">
        <v>2114</v>
      </c>
      <c r="E124">
        <v>169070</v>
      </c>
      <c r="F124">
        <v>2012</v>
      </c>
      <c r="G124">
        <v>1690702012</v>
      </c>
      <c r="H124">
        <v>2012169070</v>
      </c>
      <c r="I124" t="s">
        <v>629</v>
      </c>
      <c r="J124" t="s">
        <v>631</v>
      </c>
      <c r="K124">
        <v>1.3811121764141898</v>
      </c>
      <c r="L124">
        <v>1.5938183125599232</v>
      </c>
      <c r="M124">
        <v>1.1684060402684564</v>
      </c>
      <c r="N124">
        <v>1.3811121764141898</v>
      </c>
      <c r="O124">
        <v>1.9335570469798657</v>
      </c>
      <c r="P124" t="s">
        <v>1539</v>
      </c>
      <c r="Q124" t="s">
        <v>1539</v>
      </c>
      <c r="R124" t="s">
        <v>1539</v>
      </c>
      <c r="S124" t="s">
        <v>1539</v>
      </c>
      <c r="T124" t="s">
        <v>1539</v>
      </c>
      <c r="U124">
        <v>1</v>
      </c>
      <c r="V124">
        <v>1</v>
      </c>
      <c r="W124">
        <v>1</v>
      </c>
      <c r="X124">
        <v>1</v>
      </c>
      <c r="Y124" t="s">
        <v>1539</v>
      </c>
      <c r="Z124" t="s">
        <v>1539</v>
      </c>
      <c r="AA124" t="s">
        <v>1539</v>
      </c>
      <c r="AB124" t="s">
        <v>1539</v>
      </c>
      <c r="AC124">
        <v>19498.36</v>
      </c>
      <c r="AD124">
        <v>23048</v>
      </c>
      <c r="AE124">
        <v>26597.64</v>
      </c>
      <c r="AF124" t="s">
        <v>144</v>
      </c>
      <c r="AG124" t="s">
        <v>145</v>
      </c>
      <c r="AH124" t="s">
        <v>145</v>
      </c>
      <c r="AI124">
        <v>2549</v>
      </c>
      <c r="AJ124">
        <v>2549</v>
      </c>
      <c r="AO124">
        <v>0.1287702</v>
      </c>
      <c r="AQ124" t="s">
        <v>146</v>
      </c>
      <c r="AR124" t="s">
        <v>1539</v>
      </c>
      <c r="AW124">
        <v>0.17199999999999999</v>
      </c>
      <c r="AX124">
        <v>0.123</v>
      </c>
      <c r="AY124">
        <v>11920</v>
      </c>
      <c r="AZ124">
        <v>16688</v>
      </c>
      <c r="BA124">
        <v>0.123</v>
      </c>
      <c r="BB124">
        <v>16688</v>
      </c>
      <c r="BE124" t="s">
        <v>2109</v>
      </c>
      <c r="BG124">
        <v>2330</v>
      </c>
      <c r="BH124">
        <v>2554</v>
      </c>
      <c r="BK124" t="s">
        <v>1539</v>
      </c>
      <c r="BP124" t="s">
        <v>1539</v>
      </c>
      <c r="BR124">
        <v>0</v>
      </c>
      <c r="BW124">
        <v>2325</v>
      </c>
      <c r="CF124" t="s">
        <v>1539</v>
      </c>
      <c r="CL124" t="s">
        <v>1539</v>
      </c>
      <c r="CN124" t="s">
        <v>1539</v>
      </c>
      <c r="CO124">
        <f t="shared" si="2"/>
        <v>0</v>
      </c>
    </row>
    <row r="125" spans="1:93" x14ac:dyDescent="0.25">
      <c r="A125">
        <v>10203</v>
      </c>
      <c r="B125">
        <v>2018</v>
      </c>
      <c r="C125" t="s">
        <v>628</v>
      </c>
      <c r="D125" s="12" t="s">
        <v>2114</v>
      </c>
      <c r="E125">
        <v>169070</v>
      </c>
      <c r="F125">
        <v>2016</v>
      </c>
      <c r="G125">
        <v>1690702016</v>
      </c>
      <c r="H125">
        <v>2016169070</v>
      </c>
      <c r="I125" t="s">
        <v>629</v>
      </c>
      <c r="J125" t="s">
        <v>631</v>
      </c>
      <c r="K125">
        <v>1.1219319271332693</v>
      </c>
      <c r="L125">
        <v>1.3741047459252158</v>
      </c>
      <c r="M125">
        <v>0.86975910834132319</v>
      </c>
      <c r="N125">
        <v>1.1219319271332693</v>
      </c>
      <c r="O125">
        <v>1.5707046979865771</v>
      </c>
      <c r="P125" t="s">
        <v>1539</v>
      </c>
      <c r="Q125" t="s">
        <v>1539</v>
      </c>
      <c r="R125" t="s">
        <v>1539</v>
      </c>
      <c r="S125" t="s">
        <v>1539</v>
      </c>
      <c r="T125" t="s">
        <v>1539</v>
      </c>
      <c r="U125">
        <v>1</v>
      </c>
      <c r="V125">
        <v>1</v>
      </c>
      <c r="W125">
        <v>1</v>
      </c>
      <c r="X125">
        <v>1</v>
      </c>
      <c r="Y125" t="s">
        <v>1539</v>
      </c>
      <c r="Z125" t="s">
        <v>1539</v>
      </c>
      <c r="AA125" t="s">
        <v>1539</v>
      </c>
      <c r="AB125" t="s">
        <v>1539</v>
      </c>
      <c r="AC125">
        <v>14514.54</v>
      </c>
      <c r="AD125">
        <v>18722.8</v>
      </c>
      <c r="AE125">
        <v>22931.06</v>
      </c>
      <c r="AF125" t="s">
        <v>144</v>
      </c>
      <c r="AG125" t="s">
        <v>145</v>
      </c>
      <c r="AH125" t="s">
        <v>145</v>
      </c>
      <c r="AI125">
        <v>2252</v>
      </c>
      <c r="AJ125">
        <v>2314</v>
      </c>
      <c r="AL125">
        <v>62</v>
      </c>
      <c r="AO125">
        <v>0.1221443</v>
      </c>
      <c r="AQ125" t="s">
        <v>146</v>
      </c>
      <c r="AR125" t="s">
        <v>1539</v>
      </c>
      <c r="AW125">
        <v>0.17199999999999999</v>
      </c>
      <c r="AX125">
        <v>0.123</v>
      </c>
      <c r="AY125">
        <v>11920</v>
      </c>
      <c r="AZ125">
        <v>16688</v>
      </c>
      <c r="BA125">
        <v>0.123</v>
      </c>
      <c r="BB125">
        <v>16688</v>
      </c>
      <c r="BD125">
        <v>2634</v>
      </c>
      <c r="BE125" t="s">
        <v>2109</v>
      </c>
      <c r="BG125">
        <v>2253</v>
      </c>
      <c r="BH125">
        <v>2253</v>
      </c>
      <c r="BI125">
        <v>62</v>
      </c>
      <c r="BK125" t="s">
        <v>1539</v>
      </c>
      <c r="BP125" t="s">
        <v>1539</v>
      </c>
      <c r="BR125">
        <v>0</v>
      </c>
      <c r="BW125">
        <v>2160</v>
      </c>
      <c r="CF125">
        <v>0</v>
      </c>
      <c r="CL125">
        <v>93</v>
      </c>
      <c r="CN125">
        <v>0</v>
      </c>
      <c r="CO125">
        <f t="shared" si="2"/>
        <v>0</v>
      </c>
    </row>
    <row r="126" spans="1:93" x14ac:dyDescent="0.25">
      <c r="A126">
        <v>9875</v>
      </c>
      <c r="B126">
        <v>2018</v>
      </c>
      <c r="C126" t="s">
        <v>620</v>
      </c>
      <c r="D126" s="12" t="s">
        <v>2114</v>
      </c>
      <c r="E126">
        <v>169276</v>
      </c>
      <c r="F126">
        <v>2012</v>
      </c>
      <c r="G126">
        <v>1692762012</v>
      </c>
      <c r="H126">
        <v>2012169276</v>
      </c>
      <c r="I126" t="s">
        <v>621</v>
      </c>
      <c r="J126" t="s">
        <v>275</v>
      </c>
      <c r="K126">
        <v>0.33514285714285713</v>
      </c>
      <c r="L126" t="s">
        <v>1539</v>
      </c>
      <c r="M126" t="s">
        <v>1539</v>
      </c>
      <c r="N126">
        <v>0.33514285714285713</v>
      </c>
      <c r="O126">
        <v>0.46920000000000001</v>
      </c>
      <c r="P126" t="s">
        <v>1539</v>
      </c>
      <c r="Q126" t="s">
        <v>1539</v>
      </c>
      <c r="R126" t="s">
        <v>1539</v>
      </c>
      <c r="S126" t="s">
        <v>1539</v>
      </c>
      <c r="T126" t="s">
        <v>1539</v>
      </c>
      <c r="U126">
        <v>0.33514285714285713</v>
      </c>
      <c r="V126">
        <v>0.33514285714285713</v>
      </c>
      <c r="W126">
        <v>0.46920000000000001</v>
      </c>
      <c r="X126">
        <v>0.33514285714285713</v>
      </c>
      <c r="Y126" t="s">
        <v>1539</v>
      </c>
      <c r="Z126" t="s">
        <v>1539</v>
      </c>
      <c r="AA126" t="s">
        <v>1539</v>
      </c>
      <c r="AB126" t="s">
        <v>1539</v>
      </c>
      <c r="AC126" t="s">
        <v>1539</v>
      </c>
      <c r="AD126">
        <v>1173</v>
      </c>
      <c r="AE126" t="s">
        <v>1539</v>
      </c>
      <c r="AF126" t="s">
        <v>144</v>
      </c>
      <c r="AG126" t="s">
        <v>145</v>
      </c>
      <c r="AH126" t="s">
        <v>145</v>
      </c>
      <c r="AI126">
        <v>298</v>
      </c>
      <c r="AJ126">
        <v>320</v>
      </c>
      <c r="AK126">
        <v>320</v>
      </c>
      <c r="AL126">
        <v>22</v>
      </c>
      <c r="AO126">
        <v>0.2959</v>
      </c>
      <c r="AQ126" t="s">
        <v>146</v>
      </c>
      <c r="AR126" t="s">
        <v>1539</v>
      </c>
      <c r="AW126">
        <v>0.28999999999999998</v>
      </c>
      <c r="AX126">
        <v>0.21</v>
      </c>
      <c r="AY126">
        <v>2500</v>
      </c>
      <c r="AZ126">
        <v>3500</v>
      </c>
      <c r="BA126">
        <v>0.2</v>
      </c>
      <c r="BB126">
        <v>3500</v>
      </c>
      <c r="BC126">
        <v>200</v>
      </c>
      <c r="BE126">
        <v>300</v>
      </c>
      <c r="BG126">
        <v>296</v>
      </c>
      <c r="BH126">
        <v>298</v>
      </c>
      <c r="BI126">
        <v>22</v>
      </c>
      <c r="BK126">
        <v>0.66666666666666663</v>
      </c>
      <c r="BL126">
        <v>1</v>
      </c>
      <c r="BM126">
        <v>1</v>
      </c>
      <c r="BP126">
        <v>1</v>
      </c>
      <c r="BQ126">
        <v>1</v>
      </c>
      <c r="BR126">
        <v>222</v>
      </c>
      <c r="BW126">
        <v>1</v>
      </c>
      <c r="CC126">
        <v>51</v>
      </c>
      <c r="CN126">
        <v>21</v>
      </c>
      <c r="CO126">
        <f t="shared" si="2"/>
        <v>0</v>
      </c>
    </row>
    <row r="127" spans="1:93" x14ac:dyDescent="0.25">
      <c r="A127">
        <v>9875</v>
      </c>
      <c r="B127">
        <v>2018</v>
      </c>
      <c r="C127" t="s">
        <v>620</v>
      </c>
      <c r="D127" s="12" t="s">
        <v>2114</v>
      </c>
      <c r="E127">
        <v>169276</v>
      </c>
      <c r="F127">
        <v>2016</v>
      </c>
      <c r="G127">
        <v>1692762016</v>
      </c>
      <c r="H127">
        <v>2016169276</v>
      </c>
      <c r="I127" t="s">
        <v>621</v>
      </c>
      <c r="J127" t="s">
        <v>275</v>
      </c>
      <c r="K127">
        <v>0.36657142857142855</v>
      </c>
      <c r="L127" t="s">
        <v>1539</v>
      </c>
      <c r="M127" t="s">
        <v>1539</v>
      </c>
      <c r="N127">
        <v>0.36657142857142855</v>
      </c>
      <c r="O127">
        <v>0.51319999999999999</v>
      </c>
      <c r="P127" t="s">
        <v>1539</v>
      </c>
      <c r="Q127" t="s">
        <v>1539</v>
      </c>
      <c r="R127" t="s">
        <v>1539</v>
      </c>
      <c r="S127" t="s">
        <v>1539</v>
      </c>
      <c r="T127" t="s">
        <v>1539</v>
      </c>
      <c r="U127">
        <v>0.36657142857142855</v>
      </c>
      <c r="V127">
        <v>0.36657142857142855</v>
      </c>
      <c r="W127">
        <v>0.51319999999999999</v>
      </c>
      <c r="X127">
        <v>0.36657142857142855</v>
      </c>
      <c r="Y127" t="s">
        <v>1539</v>
      </c>
      <c r="Z127" t="s">
        <v>1539</v>
      </c>
      <c r="AA127" t="s">
        <v>1539</v>
      </c>
      <c r="AB127" t="s">
        <v>1539</v>
      </c>
      <c r="AC127" t="s">
        <v>1539</v>
      </c>
      <c r="AD127">
        <v>1283</v>
      </c>
      <c r="AE127" t="s">
        <v>1539</v>
      </c>
      <c r="AF127" t="s">
        <v>144</v>
      </c>
      <c r="AG127" t="s">
        <v>145</v>
      </c>
      <c r="AH127" t="s">
        <v>145</v>
      </c>
      <c r="AI127">
        <v>35</v>
      </c>
      <c r="AJ127">
        <v>37</v>
      </c>
      <c r="AK127">
        <v>37</v>
      </c>
      <c r="AL127">
        <v>2</v>
      </c>
      <c r="AO127">
        <v>3.5099999999999999E-2</v>
      </c>
      <c r="AQ127" t="s">
        <v>146</v>
      </c>
      <c r="AR127" t="s">
        <v>1539</v>
      </c>
      <c r="AW127">
        <v>0.28999999999999998</v>
      </c>
      <c r="AX127">
        <v>0.21</v>
      </c>
      <c r="AY127">
        <v>2500</v>
      </c>
      <c r="AZ127">
        <v>3500</v>
      </c>
      <c r="BA127">
        <v>0.2</v>
      </c>
      <c r="BB127">
        <v>3500</v>
      </c>
      <c r="BC127">
        <v>0</v>
      </c>
      <c r="BE127">
        <v>40</v>
      </c>
      <c r="BG127">
        <v>35</v>
      </c>
      <c r="BH127">
        <v>35</v>
      </c>
      <c r="BI127">
        <v>2</v>
      </c>
      <c r="BK127">
        <v>0</v>
      </c>
      <c r="BL127">
        <v>1</v>
      </c>
      <c r="BM127">
        <v>1</v>
      </c>
      <c r="BP127">
        <v>1</v>
      </c>
      <c r="BQ127">
        <v>1</v>
      </c>
      <c r="BR127">
        <v>14</v>
      </c>
      <c r="BW127" t="s">
        <v>1539</v>
      </c>
      <c r="CC127">
        <v>15</v>
      </c>
      <c r="CN127">
        <v>6</v>
      </c>
      <c r="CO127">
        <f t="shared" si="2"/>
        <v>0</v>
      </c>
    </row>
    <row r="128" spans="1:93" x14ac:dyDescent="0.25">
      <c r="A128">
        <v>9601</v>
      </c>
      <c r="B128">
        <v>2018</v>
      </c>
      <c r="C128" t="s">
        <v>1196</v>
      </c>
      <c r="D128" s="12" t="s">
        <v>2114</v>
      </c>
      <c r="E128">
        <v>169274</v>
      </c>
      <c r="F128">
        <v>2012</v>
      </c>
      <c r="G128">
        <v>1692742012</v>
      </c>
      <c r="H128">
        <v>2012169274</v>
      </c>
      <c r="I128" t="s">
        <v>1197</v>
      </c>
      <c r="J128" t="s">
        <v>275</v>
      </c>
      <c r="K128">
        <v>1.0179730923068933</v>
      </c>
      <c r="L128" t="s">
        <v>1539</v>
      </c>
      <c r="M128" t="s">
        <v>1539</v>
      </c>
      <c r="N128">
        <v>1.0179730923068933</v>
      </c>
      <c r="O128">
        <v>1.4251327176205366</v>
      </c>
      <c r="P128" t="s">
        <v>1539</v>
      </c>
      <c r="Q128" t="s">
        <v>1539</v>
      </c>
      <c r="R128" t="s">
        <v>1539</v>
      </c>
      <c r="S128" t="s">
        <v>1539</v>
      </c>
      <c r="T128" t="s">
        <v>1539</v>
      </c>
      <c r="U128">
        <v>1</v>
      </c>
      <c r="V128">
        <v>1</v>
      </c>
      <c r="W128">
        <v>1</v>
      </c>
      <c r="X128">
        <v>1</v>
      </c>
      <c r="Y128" t="s">
        <v>1539</v>
      </c>
      <c r="Z128" t="s">
        <v>1539</v>
      </c>
      <c r="AA128" t="s">
        <v>1539</v>
      </c>
      <c r="AB128" t="s">
        <v>1539</v>
      </c>
      <c r="AC128" t="s">
        <v>1539</v>
      </c>
      <c r="AD128">
        <v>19597</v>
      </c>
      <c r="AE128" t="s">
        <v>1539</v>
      </c>
      <c r="AF128" t="s">
        <v>144</v>
      </c>
      <c r="AG128" t="s">
        <v>145</v>
      </c>
      <c r="AH128" t="s">
        <v>145</v>
      </c>
      <c r="AI128">
        <v>4131</v>
      </c>
      <c r="AJ128">
        <v>4664</v>
      </c>
      <c r="AK128">
        <v>4664</v>
      </c>
      <c r="AL128">
        <v>533</v>
      </c>
      <c r="AO128">
        <v>0.27</v>
      </c>
      <c r="AQ128" t="s">
        <v>146</v>
      </c>
      <c r="AR128" t="s">
        <v>1499</v>
      </c>
      <c r="AW128">
        <v>0.35899999999999999</v>
      </c>
      <c r="AX128">
        <v>0.25600000000000001</v>
      </c>
      <c r="AY128">
        <v>13751</v>
      </c>
      <c r="AZ128">
        <v>19251</v>
      </c>
      <c r="BA128">
        <v>0.25600000000000001</v>
      </c>
      <c r="BB128">
        <v>19251</v>
      </c>
      <c r="BC128">
        <v>5600</v>
      </c>
      <c r="BE128">
        <v>5580</v>
      </c>
      <c r="BF128" t="s">
        <v>2107</v>
      </c>
      <c r="BG128">
        <v>4018</v>
      </c>
      <c r="BH128">
        <v>4131</v>
      </c>
      <c r="BI128">
        <v>533</v>
      </c>
      <c r="BJ128">
        <v>4664</v>
      </c>
      <c r="BK128">
        <v>1</v>
      </c>
      <c r="BL128">
        <v>1</v>
      </c>
      <c r="BM128">
        <v>1</v>
      </c>
      <c r="BP128">
        <v>1</v>
      </c>
      <c r="BQ128">
        <v>1</v>
      </c>
      <c r="BR128">
        <v>941</v>
      </c>
      <c r="BW128">
        <v>2475</v>
      </c>
      <c r="CN128">
        <v>627</v>
      </c>
      <c r="CO128">
        <f t="shared" si="2"/>
        <v>0</v>
      </c>
    </row>
    <row r="129" spans="1:93" x14ac:dyDescent="0.25">
      <c r="A129">
        <v>9601</v>
      </c>
      <c r="B129">
        <v>2018</v>
      </c>
      <c r="C129" t="s">
        <v>1196</v>
      </c>
      <c r="D129" s="12" t="s">
        <v>2114</v>
      </c>
      <c r="E129">
        <v>169274</v>
      </c>
      <c r="F129">
        <v>2016</v>
      </c>
      <c r="G129">
        <v>1692742016</v>
      </c>
      <c r="H129">
        <v>2016169274</v>
      </c>
      <c r="I129" t="s">
        <v>1197</v>
      </c>
      <c r="J129" t="s">
        <v>275</v>
      </c>
      <c r="K129">
        <v>0.71830034803386833</v>
      </c>
      <c r="L129" t="s">
        <v>1539</v>
      </c>
      <c r="M129" t="s">
        <v>1539</v>
      </c>
      <c r="N129">
        <v>0.71830034803386833</v>
      </c>
      <c r="O129">
        <v>1.0055995927568904</v>
      </c>
      <c r="P129" t="s">
        <v>1539</v>
      </c>
      <c r="Q129" t="s">
        <v>1539</v>
      </c>
      <c r="R129" t="s">
        <v>1539</v>
      </c>
      <c r="S129" t="s">
        <v>1539</v>
      </c>
      <c r="T129" t="s">
        <v>1539</v>
      </c>
      <c r="U129">
        <v>0.71830034803386833</v>
      </c>
      <c r="V129">
        <v>0.71830034803386833</v>
      </c>
      <c r="W129">
        <v>1</v>
      </c>
      <c r="X129">
        <v>0.71830034803386833</v>
      </c>
      <c r="Y129" t="s">
        <v>1539</v>
      </c>
      <c r="Z129" t="s">
        <v>1539</v>
      </c>
      <c r="AA129" t="s">
        <v>1539</v>
      </c>
      <c r="AB129" t="s">
        <v>1539</v>
      </c>
      <c r="AC129" t="s">
        <v>1539</v>
      </c>
      <c r="AD129">
        <v>13828</v>
      </c>
      <c r="AE129" t="s">
        <v>1539</v>
      </c>
      <c r="AF129" t="s">
        <v>144</v>
      </c>
      <c r="AG129" t="s">
        <v>145</v>
      </c>
      <c r="AH129" t="s">
        <v>145</v>
      </c>
      <c r="AI129">
        <v>2538</v>
      </c>
      <c r="AJ129">
        <v>2882</v>
      </c>
      <c r="AK129">
        <v>2882</v>
      </c>
      <c r="AL129">
        <v>344</v>
      </c>
      <c r="AO129">
        <v>0.25</v>
      </c>
      <c r="AQ129" t="s">
        <v>146</v>
      </c>
      <c r="AR129" t="s">
        <v>1499</v>
      </c>
      <c r="AW129">
        <v>0.35899999999999999</v>
      </c>
      <c r="AX129">
        <v>0.25600000000000001</v>
      </c>
      <c r="AY129">
        <v>13751</v>
      </c>
      <c r="AZ129">
        <v>19251</v>
      </c>
      <c r="BA129">
        <v>0.25600000000000001</v>
      </c>
      <c r="BB129">
        <v>19251</v>
      </c>
      <c r="BD129">
        <v>2685</v>
      </c>
      <c r="BE129">
        <v>3258</v>
      </c>
      <c r="BF129" t="s">
        <v>2107</v>
      </c>
      <c r="BG129">
        <v>2527</v>
      </c>
      <c r="BH129">
        <v>2538</v>
      </c>
      <c r="BI129">
        <v>344</v>
      </c>
      <c r="BJ129">
        <v>2882</v>
      </c>
      <c r="BK129">
        <v>0.82412523020257822</v>
      </c>
      <c r="BL129">
        <v>1</v>
      </c>
      <c r="BM129">
        <v>1</v>
      </c>
      <c r="BP129">
        <v>1</v>
      </c>
      <c r="BQ129">
        <v>1</v>
      </c>
      <c r="BR129">
        <v>799</v>
      </c>
      <c r="BW129">
        <v>1337</v>
      </c>
      <c r="CN129">
        <v>391</v>
      </c>
      <c r="CO129">
        <f t="shared" si="2"/>
        <v>0</v>
      </c>
    </row>
    <row r="130" spans="1:93" x14ac:dyDescent="0.25">
      <c r="A130">
        <v>9665</v>
      </c>
      <c r="B130">
        <v>2018</v>
      </c>
      <c r="C130" t="s">
        <v>566</v>
      </c>
      <c r="D130" s="12" t="s">
        <v>2114</v>
      </c>
      <c r="E130">
        <v>169275</v>
      </c>
      <c r="F130">
        <v>2012</v>
      </c>
      <c r="G130">
        <v>1692752012</v>
      </c>
      <c r="H130">
        <v>2012169275</v>
      </c>
      <c r="I130" t="s">
        <v>567</v>
      </c>
      <c r="J130" t="s">
        <v>275</v>
      </c>
      <c r="K130">
        <v>1.2978251887428804</v>
      </c>
      <c r="L130" t="s">
        <v>1539</v>
      </c>
      <c r="M130" t="s">
        <v>1539</v>
      </c>
      <c r="N130">
        <v>1.2846423759675587</v>
      </c>
      <c r="O130">
        <v>1.7987513405529083</v>
      </c>
      <c r="P130" t="s">
        <v>1539</v>
      </c>
      <c r="Q130" t="s">
        <v>1539</v>
      </c>
      <c r="R130" t="s">
        <v>1539</v>
      </c>
      <c r="S130" t="s">
        <v>1539</v>
      </c>
      <c r="T130" t="s">
        <v>1539</v>
      </c>
      <c r="U130">
        <v>1</v>
      </c>
      <c r="V130">
        <v>1</v>
      </c>
      <c r="W130">
        <v>1</v>
      </c>
      <c r="X130">
        <v>1</v>
      </c>
      <c r="Y130" t="s">
        <v>1539</v>
      </c>
      <c r="Z130" t="s">
        <v>1539</v>
      </c>
      <c r="AA130" t="s">
        <v>1539</v>
      </c>
      <c r="AB130" t="s">
        <v>1539</v>
      </c>
      <c r="AC130" t="s">
        <v>1539</v>
      </c>
      <c r="AD130">
        <v>3667.6539833873799</v>
      </c>
      <c r="AE130" t="s">
        <v>1539</v>
      </c>
      <c r="AF130" t="s">
        <v>144</v>
      </c>
      <c r="AG130" t="s">
        <v>145</v>
      </c>
      <c r="AH130" t="s">
        <v>145</v>
      </c>
      <c r="AI130">
        <v>872.30100000000004</v>
      </c>
      <c r="AJ130">
        <v>874.7316800000001</v>
      </c>
      <c r="AL130">
        <v>2.4306800000000002</v>
      </c>
      <c r="AO130">
        <v>0.23590056992943501</v>
      </c>
      <c r="AQ130" t="s">
        <v>146</v>
      </c>
      <c r="AR130" t="s">
        <v>1499</v>
      </c>
      <c r="AW130">
        <v>0.44</v>
      </c>
      <c r="AX130">
        <v>0.317</v>
      </c>
      <c r="AY130">
        <v>2039</v>
      </c>
      <c r="AZ130">
        <v>2855</v>
      </c>
      <c r="BA130">
        <v>0.29099999999999998</v>
      </c>
      <c r="BB130">
        <v>2826</v>
      </c>
      <c r="BC130">
        <v>740</v>
      </c>
      <c r="BE130">
        <v>777</v>
      </c>
      <c r="BG130">
        <v>870</v>
      </c>
      <c r="BH130">
        <v>872</v>
      </c>
      <c r="BI130">
        <v>2</v>
      </c>
      <c r="BJ130">
        <v>874</v>
      </c>
      <c r="BK130">
        <v>0.95238095238095233</v>
      </c>
      <c r="BL130">
        <v>0.89105504587155959</v>
      </c>
      <c r="BM130">
        <v>0.89310344827586208</v>
      </c>
      <c r="BP130">
        <v>0.89105504587155959</v>
      </c>
      <c r="BQ130">
        <v>0.89105504587155959</v>
      </c>
      <c r="BR130">
        <v>39</v>
      </c>
      <c r="BW130">
        <v>325</v>
      </c>
      <c r="CC130">
        <v>0</v>
      </c>
      <c r="CN130">
        <v>506</v>
      </c>
      <c r="CO130">
        <f t="shared" si="2"/>
        <v>0</v>
      </c>
    </row>
    <row r="131" spans="1:93" x14ac:dyDescent="0.25">
      <c r="A131">
        <v>9665</v>
      </c>
      <c r="B131">
        <v>2018</v>
      </c>
      <c r="C131" t="s">
        <v>566</v>
      </c>
      <c r="D131" s="12" t="s">
        <v>2114</v>
      </c>
      <c r="E131">
        <v>169275</v>
      </c>
      <c r="F131">
        <v>2016</v>
      </c>
      <c r="G131">
        <v>1692752016</v>
      </c>
      <c r="H131">
        <v>2016169275</v>
      </c>
      <c r="I131" t="s">
        <v>567</v>
      </c>
      <c r="J131" t="s">
        <v>275</v>
      </c>
      <c r="K131">
        <v>1.4290374448235599</v>
      </c>
      <c r="L131" t="s">
        <v>1539</v>
      </c>
      <c r="M131" t="s">
        <v>1539</v>
      </c>
      <c r="N131">
        <v>1.4145218280460174</v>
      </c>
      <c r="O131">
        <v>1.9806080525117116</v>
      </c>
      <c r="P131" t="s">
        <v>1539</v>
      </c>
      <c r="Q131" t="s">
        <v>1539</v>
      </c>
      <c r="R131" t="s">
        <v>1539</v>
      </c>
      <c r="S131" t="s">
        <v>1539</v>
      </c>
      <c r="T131" t="s">
        <v>1539</v>
      </c>
      <c r="U131">
        <v>1</v>
      </c>
      <c r="V131">
        <v>1</v>
      </c>
      <c r="W131">
        <v>1</v>
      </c>
      <c r="X131">
        <v>1</v>
      </c>
      <c r="Y131" t="s">
        <v>1539</v>
      </c>
      <c r="Z131" t="s">
        <v>1539</v>
      </c>
      <c r="AA131" t="s">
        <v>1539</v>
      </c>
      <c r="AB131" t="s">
        <v>1539</v>
      </c>
      <c r="AC131" t="s">
        <v>1539</v>
      </c>
      <c r="AD131">
        <v>4038.45981907138</v>
      </c>
      <c r="AE131" t="s">
        <v>1539</v>
      </c>
      <c r="AF131" t="s">
        <v>144</v>
      </c>
      <c r="AG131" t="s">
        <v>145</v>
      </c>
      <c r="AH131" t="s">
        <v>145</v>
      </c>
      <c r="AI131">
        <v>913.34799999999996</v>
      </c>
      <c r="AJ131">
        <v>923.81619000000001</v>
      </c>
      <c r="AL131">
        <v>10.46819</v>
      </c>
      <c r="AO131">
        <v>0.24918708410562301</v>
      </c>
      <c r="AQ131" t="s">
        <v>146</v>
      </c>
      <c r="AR131" t="s">
        <v>1499</v>
      </c>
      <c r="AW131">
        <v>0.44</v>
      </c>
      <c r="AX131">
        <v>0.317</v>
      </c>
      <c r="AY131">
        <v>2039</v>
      </c>
      <c r="AZ131">
        <v>2855</v>
      </c>
      <c r="BA131">
        <v>0.29099999999999998</v>
      </c>
      <c r="BB131">
        <v>2826</v>
      </c>
      <c r="BC131">
        <v>1226</v>
      </c>
      <c r="BE131">
        <v>979</v>
      </c>
      <c r="BG131">
        <v>914</v>
      </c>
      <c r="BH131">
        <v>913</v>
      </c>
      <c r="BI131">
        <v>10</v>
      </c>
      <c r="BJ131">
        <v>923</v>
      </c>
      <c r="BK131">
        <v>1</v>
      </c>
      <c r="BL131">
        <v>1</v>
      </c>
      <c r="BM131">
        <v>1</v>
      </c>
      <c r="BP131">
        <v>1</v>
      </c>
      <c r="BQ131">
        <v>1</v>
      </c>
      <c r="BR131">
        <v>46</v>
      </c>
      <c r="BW131">
        <v>245</v>
      </c>
      <c r="CN131">
        <v>623</v>
      </c>
      <c r="CO131">
        <f t="shared" si="2"/>
        <v>0</v>
      </c>
    </row>
    <row r="132" spans="1:93" x14ac:dyDescent="0.25">
      <c r="A132">
        <v>9879</v>
      </c>
      <c r="B132">
        <v>2018</v>
      </c>
      <c r="C132" t="s">
        <v>614</v>
      </c>
      <c r="D132" s="12" t="s">
        <v>2114</v>
      </c>
      <c r="E132">
        <v>169273</v>
      </c>
      <c r="F132">
        <v>2012</v>
      </c>
      <c r="G132">
        <v>1692732012</v>
      </c>
      <c r="H132">
        <v>2012169273</v>
      </c>
      <c r="I132" t="s">
        <v>615</v>
      </c>
      <c r="J132" t="s">
        <v>275</v>
      </c>
      <c r="K132">
        <v>1.2404166666666667</v>
      </c>
      <c r="L132" t="s">
        <v>1539</v>
      </c>
      <c r="M132" t="s">
        <v>1539</v>
      </c>
      <c r="N132">
        <v>1.2404166666666667</v>
      </c>
      <c r="O132">
        <v>1.7511764705882353</v>
      </c>
      <c r="P132" t="s">
        <v>1539</v>
      </c>
      <c r="Q132" t="s">
        <v>1539</v>
      </c>
      <c r="R132" t="s">
        <v>1539</v>
      </c>
      <c r="S132" t="s">
        <v>1539</v>
      </c>
      <c r="T132" t="s">
        <v>1539</v>
      </c>
      <c r="U132">
        <v>1</v>
      </c>
      <c r="V132">
        <v>1</v>
      </c>
      <c r="W132">
        <v>1</v>
      </c>
      <c r="X132">
        <v>1</v>
      </c>
      <c r="Y132" t="s">
        <v>1539</v>
      </c>
      <c r="Z132" t="s">
        <v>1539</v>
      </c>
      <c r="AA132" t="s">
        <v>1539</v>
      </c>
      <c r="AB132" t="s">
        <v>1539</v>
      </c>
      <c r="AC132" t="s">
        <v>1539</v>
      </c>
      <c r="AD132">
        <v>2977</v>
      </c>
      <c r="AE132" t="s">
        <v>1539</v>
      </c>
      <c r="AF132" t="s">
        <v>144</v>
      </c>
      <c r="AG132" t="s">
        <v>145</v>
      </c>
      <c r="AH132" t="s">
        <v>145</v>
      </c>
      <c r="AI132">
        <v>1104</v>
      </c>
      <c r="AJ132">
        <v>1136</v>
      </c>
      <c r="AK132">
        <v>1136</v>
      </c>
      <c r="AL132">
        <v>32</v>
      </c>
      <c r="AO132">
        <v>0.442</v>
      </c>
      <c r="AQ132" t="s">
        <v>146</v>
      </c>
      <c r="AR132" t="s">
        <v>1539</v>
      </c>
      <c r="AW132">
        <v>0.48799999999999999</v>
      </c>
      <c r="AX132">
        <v>0.34856999999999999</v>
      </c>
      <c r="AY132">
        <v>1700</v>
      </c>
      <c r="AZ132">
        <v>2400</v>
      </c>
      <c r="BA132">
        <v>0.27400000000000002</v>
      </c>
      <c r="BB132">
        <v>2400</v>
      </c>
      <c r="BC132">
        <v>1060</v>
      </c>
      <c r="BE132">
        <v>1060</v>
      </c>
      <c r="BG132">
        <v>1099</v>
      </c>
      <c r="BH132">
        <v>1104</v>
      </c>
      <c r="BI132">
        <v>34</v>
      </c>
      <c r="BJ132">
        <v>1138</v>
      </c>
      <c r="BK132">
        <v>1</v>
      </c>
      <c r="BL132">
        <v>0.96014492753623193</v>
      </c>
      <c r="BM132">
        <v>0.96451319381255685</v>
      </c>
      <c r="BP132">
        <v>0.96014492753623193</v>
      </c>
      <c r="BQ132">
        <v>0.93145869947275928</v>
      </c>
      <c r="BR132">
        <v>843</v>
      </c>
      <c r="BS132">
        <v>0</v>
      </c>
      <c r="BW132">
        <v>48</v>
      </c>
      <c r="BZ132">
        <v>33</v>
      </c>
      <c r="CF132">
        <v>0</v>
      </c>
      <c r="CN132">
        <v>175</v>
      </c>
      <c r="CO132">
        <f t="shared" si="2"/>
        <v>0</v>
      </c>
    </row>
    <row r="133" spans="1:93" x14ac:dyDescent="0.25">
      <c r="A133">
        <v>9879</v>
      </c>
      <c r="B133">
        <v>2018</v>
      </c>
      <c r="C133" t="s">
        <v>614</v>
      </c>
      <c r="D133" s="12" t="s">
        <v>2114</v>
      </c>
      <c r="E133">
        <v>169273</v>
      </c>
      <c r="F133">
        <v>2016</v>
      </c>
      <c r="G133">
        <v>1692732016</v>
      </c>
      <c r="H133">
        <v>2016169273</v>
      </c>
      <c r="I133" t="s">
        <v>615</v>
      </c>
      <c r="J133" t="s">
        <v>275</v>
      </c>
      <c r="K133">
        <v>0.92416666666666669</v>
      </c>
      <c r="L133" t="s">
        <v>1539</v>
      </c>
      <c r="M133" t="s">
        <v>1539</v>
      </c>
      <c r="N133">
        <v>0.92416666666666669</v>
      </c>
      <c r="O133">
        <v>1.3047058823529412</v>
      </c>
      <c r="P133" t="s">
        <v>1539</v>
      </c>
      <c r="Q133" t="s">
        <v>1539</v>
      </c>
      <c r="R133" t="s">
        <v>1539</v>
      </c>
      <c r="S133" t="s">
        <v>1539</v>
      </c>
      <c r="T133" t="s">
        <v>1539</v>
      </c>
      <c r="U133">
        <v>0.92416666666666669</v>
      </c>
      <c r="V133">
        <v>0.92416666666666669</v>
      </c>
      <c r="W133">
        <v>1</v>
      </c>
      <c r="X133">
        <v>0.92416666666666669</v>
      </c>
      <c r="Y133" t="s">
        <v>1539</v>
      </c>
      <c r="Z133" t="s">
        <v>1539</v>
      </c>
      <c r="AA133" t="s">
        <v>1539</v>
      </c>
      <c r="AB133" t="s">
        <v>1539</v>
      </c>
      <c r="AC133" t="s">
        <v>1539</v>
      </c>
      <c r="AD133">
        <v>2218</v>
      </c>
      <c r="AE133" t="s">
        <v>1539</v>
      </c>
      <c r="AF133" t="s">
        <v>144</v>
      </c>
      <c r="AG133" t="s">
        <v>145</v>
      </c>
      <c r="AH133" t="s">
        <v>145</v>
      </c>
      <c r="AI133">
        <v>831</v>
      </c>
      <c r="AJ133">
        <v>858</v>
      </c>
      <c r="AK133">
        <v>858</v>
      </c>
      <c r="AL133">
        <v>27</v>
      </c>
      <c r="AO133">
        <v>0.435</v>
      </c>
      <c r="AQ133" t="s">
        <v>146</v>
      </c>
      <c r="AR133" t="s">
        <v>1539</v>
      </c>
      <c r="AW133">
        <v>0.48799999999999999</v>
      </c>
      <c r="AX133">
        <v>0.34856999999999999</v>
      </c>
      <c r="AY133">
        <v>1700</v>
      </c>
      <c r="AZ133">
        <v>2400</v>
      </c>
      <c r="BA133">
        <v>0.27400000000000002</v>
      </c>
      <c r="BB133">
        <v>2400</v>
      </c>
      <c r="BC133">
        <v>745</v>
      </c>
      <c r="BD133">
        <v>760</v>
      </c>
      <c r="BE133">
        <v>779</v>
      </c>
      <c r="BG133">
        <v>831</v>
      </c>
      <c r="BH133">
        <v>831</v>
      </c>
      <c r="BI133">
        <v>26</v>
      </c>
      <c r="BJ133">
        <v>857</v>
      </c>
      <c r="BK133">
        <v>0.97560975609756095</v>
      </c>
      <c r="BL133">
        <v>0.93742478941034901</v>
      </c>
      <c r="BM133">
        <v>0.93742478941034901</v>
      </c>
      <c r="BP133">
        <v>0.93742478941034901</v>
      </c>
      <c r="BQ133">
        <v>0.90898483080513415</v>
      </c>
      <c r="BR133">
        <v>563</v>
      </c>
      <c r="BS133">
        <v>0</v>
      </c>
      <c r="BW133">
        <v>72</v>
      </c>
      <c r="BZ133">
        <v>21</v>
      </c>
      <c r="CF133">
        <v>0</v>
      </c>
      <c r="CN133">
        <v>175</v>
      </c>
      <c r="CO133">
        <f t="shared" si="2"/>
        <v>0</v>
      </c>
    </row>
    <row r="134" spans="1:93" x14ac:dyDescent="0.25">
      <c r="A134">
        <v>9956</v>
      </c>
      <c r="B134">
        <v>2018</v>
      </c>
      <c r="C134" t="s">
        <v>680</v>
      </c>
      <c r="D134" s="12" t="s">
        <v>2114</v>
      </c>
      <c r="E134">
        <v>169272</v>
      </c>
      <c r="F134">
        <v>2012</v>
      </c>
      <c r="G134">
        <v>1692722012</v>
      </c>
      <c r="H134">
        <v>2012169272</v>
      </c>
      <c r="I134" t="s">
        <v>681</v>
      </c>
      <c r="J134" t="s">
        <v>275</v>
      </c>
      <c r="K134">
        <v>1.3382075471698114</v>
      </c>
      <c r="L134" t="s">
        <v>1539</v>
      </c>
      <c r="M134" t="s">
        <v>1539</v>
      </c>
      <c r="N134">
        <v>1.3382075471698114</v>
      </c>
      <c r="O134">
        <v>1.8664473684210525</v>
      </c>
      <c r="P134">
        <v>0.69811719906917713</v>
      </c>
      <c r="S134">
        <v>0.9096678654537762</v>
      </c>
      <c r="T134">
        <v>1.2693039983075947</v>
      </c>
      <c r="U134">
        <v>1</v>
      </c>
      <c r="V134">
        <v>1</v>
      </c>
      <c r="W134">
        <v>1</v>
      </c>
      <c r="X134">
        <v>1</v>
      </c>
      <c r="Y134">
        <v>0.69811719906917713</v>
      </c>
      <c r="Z134">
        <v>0.9096678654537762</v>
      </c>
      <c r="AA134">
        <v>1</v>
      </c>
      <c r="AB134">
        <v>0.69811719906917713</v>
      </c>
      <c r="AC134" t="s">
        <v>1539</v>
      </c>
      <c r="AD134">
        <v>14185</v>
      </c>
      <c r="AE134" t="s">
        <v>1539</v>
      </c>
      <c r="AF134" t="s">
        <v>144</v>
      </c>
      <c r="AG134" t="s">
        <v>145</v>
      </c>
      <c r="AH134" t="s">
        <v>145</v>
      </c>
      <c r="AI134">
        <v>4321</v>
      </c>
      <c r="AJ134">
        <v>4321</v>
      </c>
      <c r="AK134">
        <v>4321</v>
      </c>
      <c r="AL134">
        <v>0</v>
      </c>
      <c r="AO134">
        <v>0.47270000000000001</v>
      </c>
      <c r="AQ134" t="s">
        <v>2110</v>
      </c>
      <c r="AR134" t="s">
        <v>1539</v>
      </c>
      <c r="AW134">
        <v>0.6</v>
      </c>
      <c r="AX134">
        <v>0.43</v>
      </c>
      <c r="AY134">
        <v>7600</v>
      </c>
      <c r="AZ134">
        <v>10600</v>
      </c>
      <c r="BA134">
        <v>0.33</v>
      </c>
      <c r="BB134">
        <v>10600</v>
      </c>
      <c r="BD134">
        <v>4000</v>
      </c>
      <c r="BE134">
        <v>4250</v>
      </c>
      <c r="BH134">
        <v>4204</v>
      </c>
      <c r="BK134">
        <v>0.94117647058823528</v>
      </c>
      <c r="BM134">
        <v>1</v>
      </c>
      <c r="BP134">
        <v>1</v>
      </c>
      <c r="BQ134">
        <v>1</v>
      </c>
      <c r="BR134">
        <v>385</v>
      </c>
      <c r="BW134">
        <v>3819</v>
      </c>
      <c r="CO134">
        <f t="shared" si="2"/>
        <v>0</v>
      </c>
    </row>
    <row r="135" spans="1:93" x14ac:dyDescent="0.25">
      <c r="A135">
        <v>9956</v>
      </c>
      <c r="B135">
        <v>2018</v>
      </c>
      <c r="C135" t="s">
        <v>680</v>
      </c>
      <c r="D135" s="12" t="s">
        <v>2114</v>
      </c>
      <c r="E135">
        <v>169272</v>
      </c>
      <c r="F135">
        <v>2016</v>
      </c>
      <c r="G135">
        <v>1692722016</v>
      </c>
      <c r="H135">
        <v>2016169272</v>
      </c>
      <c r="I135" t="s">
        <v>681</v>
      </c>
      <c r="J135" t="s">
        <v>275</v>
      </c>
      <c r="K135">
        <v>0.98358490566037737</v>
      </c>
      <c r="L135" t="s">
        <v>1539</v>
      </c>
      <c r="M135" t="s">
        <v>1539</v>
      </c>
      <c r="N135">
        <v>0.98358490566037737</v>
      </c>
      <c r="O135">
        <v>1.371842105263158</v>
      </c>
      <c r="P135">
        <v>0.79098753595397897</v>
      </c>
      <c r="S135">
        <v>1.0306807286673059</v>
      </c>
      <c r="T135">
        <v>1.4381591562799616</v>
      </c>
      <c r="U135">
        <v>0.98358490566037737</v>
      </c>
      <c r="V135">
        <v>0.98358490566037737</v>
      </c>
      <c r="W135">
        <v>1</v>
      </c>
      <c r="X135">
        <v>0.98358490566037737</v>
      </c>
      <c r="Y135">
        <v>0.79098753595397897</v>
      </c>
      <c r="Z135">
        <v>1</v>
      </c>
      <c r="AA135">
        <v>1</v>
      </c>
      <c r="AB135">
        <v>0.79098753595397897</v>
      </c>
      <c r="AC135" t="s">
        <v>1539</v>
      </c>
      <c r="AD135">
        <v>10426</v>
      </c>
      <c r="AE135" t="s">
        <v>1539</v>
      </c>
      <c r="AF135" t="s">
        <v>144</v>
      </c>
      <c r="AG135" t="s">
        <v>145</v>
      </c>
      <c r="AH135" t="s">
        <v>145</v>
      </c>
      <c r="AI135">
        <v>3232</v>
      </c>
      <c r="AJ135">
        <v>3366</v>
      </c>
      <c r="AK135">
        <v>3366</v>
      </c>
      <c r="AL135">
        <v>134</v>
      </c>
      <c r="AO135">
        <v>0.41720000000000002</v>
      </c>
      <c r="AQ135" t="s">
        <v>2110</v>
      </c>
      <c r="AR135" t="s">
        <v>1539</v>
      </c>
      <c r="AW135">
        <v>0.6</v>
      </c>
      <c r="AX135">
        <v>0.43</v>
      </c>
      <c r="AY135">
        <v>7600</v>
      </c>
      <c r="AZ135">
        <v>10600</v>
      </c>
      <c r="BA135">
        <v>0.33</v>
      </c>
      <c r="BB135">
        <v>10600</v>
      </c>
      <c r="BD135">
        <v>2393</v>
      </c>
      <c r="BE135">
        <v>3420</v>
      </c>
      <c r="BH135">
        <v>3346</v>
      </c>
      <c r="BK135">
        <v>0.69970760233918128</v>
      </c>
      <c r="BM135">
        <v>1</v>
      </c>
      <c r="BP135">
        <v>1</v>
      </c>
      <c r="BQ135">
        <v>1</v>
      </c>
      <c r="BR135">
        <v>288</v>
      </c>
      <c r="BW135">
        <v>3054</v>
      </c>
      <c r="CL135">
        <v>4</v>
      </c>
      <c r="CO135">
        <f t="shared" si="2"/>
        <v>0</v>
      </c>
    </row>
    <row r="136" spans="1:93" x14ac:dyDescent="0.25">
      <c r="A136">
        <v>9906</v>
      </c>
      <c r="B136">
        <v>2018</v>
      </c>
      <c r="C136" t="s">
        <v>386</v>
      </c>
      <c r="D136" s="12" t="s">
        <v>2114</v>
      </c>
      <c r="E136">
        <v>169278</v>
      </c>
      <c r="F136">
        <v>2012</v>
      </c>
      <c r="G136">
        <v>1692782012</v>
      </c>
      <c r="H136">
        <v>2012169278</v>
      </c>
      <c r="I136" t="s">
        <v>387</v>
      </c>
      <c r="J136" t="s">
        <v>275</v>
      </c>
      <c r="K136">
        <v>1.0142813543783784</v>
      </c>
      <c r="L136">
        <v>1.1524972972972973</v>
      </c>
      <c r="M136">
        <v>0.87604324324324323</v>
      </c>
      <c r="N136">
        <v>1.0142813543783784</v>
      </c>
      <c r="O136">
        <v>1.426935745703422</v>
      </c>
      <c r="P136" t="s">
        <v>1539</v>
      </c>
      <c r="Q136" t="s">
        <v>1539</v>
      </c>
      <c r="R136" t="s">
        <v>1539</v>
      </c>
      <c r="S136" t="s">
        <v>1539</v>
      </c>
      <c r="T136" t="s">
        <v>1539</v>
      </c>
      <c r="U136">
        <v>1</v>
      </c>
      <c r="V136">
        <v>1</v>
      </c>
      <c r="W136">
        <v>1</v>
      </c>
      <c r="X136">
        <v>1</v>
      </c>
      <c r="Y136" t="s">
        <v>1539</v>
      </c>
      <c r="Z136" t="s">
        <v>1539</v>
      </c>
      <c r="AA136" t="s">
        <v>1539</v>
      </c>
      <c r="AB136" t="s">
        <v>1539</v>
      </c>
      <c r="AC136">
        <v>32413.599999999999</v>
      </c>
      <c r="AD136">
        <v>37528.410111999998</v>
      </c>
      <c r="AE136">
        <v>42642.400000000001</v>
      </c>
      <c r="AF136" t="s">
        <v>144</v>
      </c>
      <c r="AG136" t="s">
        <v>145</v>
      </c>
      <c r="AH136" t="s">
        <v>145</v>
      </c>
      <c r="AI136">
        <v>11602</v>
      </c>
      <c r="AJ136">
        <v>14129.617</v>
      </c>
      <c r="AL136">
        <v>2527.6170000000002</v>
      </c>
      <c r="AN136">
        <v>0.32186199999999998</v>
      </c>
      <c r="AO136">
        <v>0.38835979999999998</v>
      </c>
      <c r="AP136">
        <v>0.45485799999999998</v>
      </c>
      <c r="AQ136" t="s">
        <v>146</v>
      </c>
      <c r="AR136" t="s">
        <v>1499</v>
      </c>
      <c r="AS136">
        <v>0.32833881337264298</v>
      </c>
      <c r="AT136">
        <v>0.21803995999737</v>
      </c>
      <c r="AW136">
        <v>0.62</v>
      </c>
      <c r="AX136">
        <v>0.44</v>
      </c>
      <c r="AY136">
        <v>26300</v>
      </c>
      <c r="AZ136">
        <v>37000</v>
      </c>
      <c r="BA136">
        <v>0.2</v>
      </c>
      <c r="BB136">
        <v>37000</v>
      </c>
      <c r="BC136">
        <v>15700</v>
      </c>
      <c r="BE136">
        <v>16200</v>
      </c>
      <c r="BH136">
        <v>11602</v>
      </c>
      <c r="BI136">
        <v>2528</v>
      </c>
      <c r="BJ136">
        <v>14130</v>
      </c>
      <c r="BK136">
        <v>0.96913580246913578</v>
      </c>
      <c r="BL136">
        <v>1</v>
      </c>
      <c r="BP136">
        <v>1</v>
      </c>
      <c r="BQ136">
        <v>1</v>
      </c>
      <c r="BR136">
        <v>593</v>
      </c>
      <c r="BS136">
        <v>418</v>
      </c>
      <c r="BW136">
        <v>633</v>
      </c>
      <c r="BZ136">
        <v>416</v>
      </c>
      <c r="CF136">
        <v>9089</v>
      </c>
      <c r="CN136">
        <v>599</v>
      </c>
      <c r="CO136">
        <f t="shared" si="2"/>
        <v>418</v>
      </c>
    </row>
    <row r="137" spans="1:93" x14ac:dyDescent="0.25">
      <c r="A137">
        <v>9906</v>
      </c>
      <c r="B137">
        <v>2018</v>
      </c>
      <c r="C137" t="s">
        <v>386</v>
      </c>
      <c r="D137" s="12" t="s">
        <v>2114</v>
      </c>
      <c r="E137">
        <v>169278</v>
      </c>
      <c r="F137">
        <v>2016</v>
      </c>
      <c r="G137">
        <v>1692782016</v>
      </c>
      <c r="H137">
        <v>2016169278</v>
      </c>
      <c r="I137" t="s">
        <v>387</v>
      </c>
      <c r="J137" t="s">
        <v>275</v>
      </c>
      <c r="K137">
        <v>1.5671110161719108</v>
      </c>
      <c r="L137">
        <v>1.88447027027027</v>
      </c>
      <c r="M137">
        <v>1.2497459459459459</v>
      </c>
      <c r="N137">
        <v>1.5671110161719108</v>
      </c>
      <c r="O137">
        <v>2.2046808972760723</v>
      </c>
      <c r="P137" t="s">
        <v>1539</v>
      </c>
      <c r="Q137" t="s">
        <v>1539</v>
      </c>
      <c r="R137" t="s">
        <v>1539</v>
      </c>
      <c r="S137" t="s">
        <v>1539</v>
      </c>
      <c r="T137" t="s">
        <v>1539</v>
      </c>
      <c r="U137">
        <v>1</v>
      </c>
      <c r="V137">
        <v>1</v>
      </c>
      <c r="W137">
        <v>1</v>
      </c>
      <c r="X137">
        <v>1</v>
      </c>
      <c r="Y137" t="s">
        <v>1539</v>
      </c>
      <c r="Z137" t="s">
        <v>1539</v>
      </c>
      <c r="AA137" t="s">
        <v>1539</v>
      </c>
      <c r="AB137" t="s">
        <v>1539</v>
      </c>
      <c r="AC137">
        <v>46240.6</v>
      </c>
      <c r="AD137">
        <v>57983.107598360701</v>
      </c>
      <c r="AE137">
        <v>69725.399999999994</v>
      </c>
      <c r="AF137" t="s">
        <v>144</v>
      </c>
      <c r="AG137" t="s">
        <v>145</v>
      </c>
      <c r="AH137" t="s">
        <v>145</v>
      </c>
      <c r="AI137">
        <v>14127</v>
      </c>
      <c r="AJ137">
        <v>15332.058000000001</v>
      </c>
      <c r="AL137">
        <v>1205.058</v>
      </c>
      <c r="AN137">
        <v>0.164296</v>
      </c>
      <c r="AO137">
        <v>0.21578520000000001</v>
      </c>
      <c r="AP137">
        <v>0.26728400000000002</v>
      </c>
      <c r="AQ137" t="s">
        <v>146</v>
      </c>
      <c r="AR137" t="s">
        <v>1499</v>
      </c>
      <c r="AS137">
        <v>0.17958475583274999</v>
      </c>
      <c r="AT137">
        <v>0.124213109999778</v>
      </c>
      <c r="AW137">
        <v>0.62</v>
      </c>
      <c r="AX137">
        <v>0.44</v>
      </c>
      <c r="AY137">
        <v>26300</v>
      </c>
      <c r="AZ137">
        <v>37000</v>
      </c>
      <c r="BA137">
        <v>0.2</v>
      </c>
      <c r="BB137">
        <v>37000</v>
      </c>
      <c r="BD137">
        <v>12800</v>
      </c>
      <c r="BE137">
        <v>13262</v>
      </c>
      <c r="BH137">
        <v>14127</v>
      </c>
      <c r="BI137">
        <v>1220</v>
      </c>
      <c r="BJ137">
        <v>15347</v>
      </c>
      <c r="BK137">
        <v>0.96516362539586786</v>
      </c>
      <c r="BP137">
        <v>0.93876973171940259</v>
      </c>
      <c r="BQ137">
        <v>0.86414282921743668</v>
      </c>
      <c r="BR137">
        <v>767</v>
      </c>
      <c r="BS137">
        <v>355</v>
      </c>
      <c r="BW137">
        <v>362</v>
      </c>
      <c r="BZ137">
        <v>861</v>
      </c>
      <c r="CF137">
        <v>9600</v>
      </c>
      <c r="CN137">
        <v>705</v>
      </c>
      <c r="CO137">
        <f t="shared" si="2"/>
        <v>355</v>
      </c>
    </row>
    <row r="138" spans="1:93" x14ac:dyDescent="0.25">
      <c r="A138">
        <v>10032</v>
      </c>
      <c r="B138">
        <v>2018</v>
      </c>
      <c r="C138" t="s">
        <v>272</v>
      </c>
      <c r="D138" s="12" t="s">
        <v>2114</v>
      </c>
      <c r="E138">
        <v>169277</v>
      </c>
      <c r="F138">
        <v>2012</v>
      </c>
      <c r="G138">
        <v>1692772012</v>
      </c>
      <c r="H138">
        <v>2012169277</v>
      </c>
      <c r="I138" t="s">
        <v>273</v>
      </c>
      <c r="J138" t="s">
        <v>275</v>
      </c>
      <c r="K138">
        <v>0.88269230769230766</v>
      </c>
      <c r="L138">
        <v>1.1188461538461538</v>
      </c>
      <c r="M138">
        <v>0.69653846153846155</v>
      </c>
      <c r="N138">
        <v>0.88269230769230766</v>
      </c>
      <c r="O138">
        <v>1.2405405405405405</v>
      </c>
      <c r="P138">
        <v>1.2777777777777779</v>
      </c>
      <c r="S138">
        <v>1.2777777777777779</v>
      </c>
      <c r="T138">
        <v>1.75</v>
      </c>
      <c r="U138">
        <v>0.88269230769230766</v>
      </c>
      <c r="V138">
        <v>0.88269230769230766</v>
      </c>
      <c r="W138">
        <v>1</v>
      </c>
      <c r="X138">
        <v>0.88269230769230766</v>
      </c>
      <c r="Y138">
        <v>1</v>
      </c>
      <c r="Z138">
        <v>1</v>
      </c>
      <c r="AA138">
        <v>1</v>
      </c>
      <c r="AB138">
        <v>1</v>
      </c>
      <c r="AC138">
        <v>1811</v>
      </c>
      <c r="AD138">
        <v>2295</v>
      </c>
      <c r="AE138">
        <v>2909</v>
      </c>
      <c r="AF138" t="s">
        <v>144</v>
      </c>
      <c r="AG138" t="s">
        <v>145</v>
      </c>
      <c r="AH138" t="s">
        <v>145</v>
      </c>
      <c r="AI138">
        <v>358</v>
      </c>
      <c r="AJ138">
        <v>358</v>
      </c>
      <c r="AN138">
        <v>0.13100000000000001</v>
      </c>
      <c r="AO138">
        <v>0.18</v>
      </c>
      <c r="AP138">
        <v>0.246</v>
      </c>
      <c r="AQ138" t="s">
        <v>146</v>
      </c>
      <c r="AR138" t="s">
        <v>1539</v>
      </c>
      <c r="AW138">
        <v>0.315</v>
      </c>
      <c r="AX138">
        <v>0.23</v>
      </c>
      <c r="AY138">
        <v>1850</v>
      </c>
      <c r="AZ138">
        <v>2600</v>
      </c>
      <c r="BA138">
        <v>0.23</v>
      </c>
      <c r="BB138">
        <v>2600</v>
      </c>
      <c r="BC138">
        <v>610</v>
      </c>
      <c r="BE138">
        <v>461</v>
      </c>
      <c r="BH138">
        <v>358</v>
      </c>
      <c r="BI138">
        <v>11</v>
      </c>
      <c r="BJ138">
        <v>369</v>
      </c>
      <c r="BK138">
        <v>1</v>
      </c>
      <c r="BL138">
        <v>1</v>
      </c>
      <c r="BM138">
        <v>1</v>
      </c>
      <c r="BP138">
        <v>1</v>
      </c>
      <c r="BQ138">
        <v>1</v>
      </c>
      <c r="BS138">
        <v>322</v>
      </c>
      <c r="CG138">
        <v>6</v>
      </c>
      <c r="CM138">
        <v>30</v>
      </c>
      <c r="CO138">
        <f t="shared" si="2"/>
        <v>322</v>
      </c>
    </row>
    <row r="139" spans="1:93" x14ac:dyDescent="0.25">
      <c r="A139">
        <v>10032</v>
      </c>
      <c r="B139">
        <v>2018</v>
      </c>
      <c r="C139" t="s">
        <v>272</v>
      </c>
      <c r="D139" s="12" t="s">
        <v>2114</v>
      </c>
      <c r="E139">
        <v>169277</v>
      </c>
      <c r="F139">
        <v>2016</v>
      </c>
      <c r="G139">
        <v>1692772016</v>
      </c>
      <c r="H139">
        <v>2016169277</v>
      </c>
      <c r="I139" t="s">
        <v>273</v>
      </c>
      <c r="J139" t="s">
        <v>275</v>
      </c>
      <c r="K139">
        <v>0.86461538461538456</v>
      </c>
      <c r="L139">
        <v>1.0942307692307693</v>
      </c>
      <c r="M139">
        <v>0.68307692307692303</v>
      </c>
      <c r="N139">
        <v>0.86461538461538456</v>
      </c>
      <c r="O139">
        <v>1.2151351351351352</v>
      </c>
      <c r="P139">
        <v>1.270718232044199</v>
      </c>
      <c r="S139">
        <v>1.270718232044199</v>
      </c>
      <c r="T139">
        <v>1.7403314917127073</v>
      </c>
      <c r="U139">
        <v>0.86461538461538456</v>
      </c>
      <c r="V139">
        <v>0.86461538461538456</v>
      </c>
      <c r="W139">
        <v>1</v>
      </c>
      <c r="X139">
        <v>0.86461538461538456</v>
      </c>
      <c r="Y139">
        <v>1</v>
      </c>
      <c r="Z139">
        <v>1</v>
      </c>
      <c r="AA139">
        <v>1</v>
      </c>
      <c r="AB139">
        <v>1</v>
      </c>
      <c r="AC139">
        <v>1776</v>
      </c>
      <c r="AD139">
        <v>2248</v>
      </c>
      <c r="AE139">
        <v>2845</v>
      </c>
      <c r="AF139" t="s">
        <v>144</v>
      </c>
      <c r="AG139" t="s">
        <v>145</v>
      </c>
      <c r="AH139" t="s">
        <v>145</v>
      </c>
      <c r="AI139">
        <v>347.99299999999999</v>
      </c>
      <c r="AJ139">
        <v>347.99299999999999</v>
      </c>
      <c r="AN139">
        <v>0.13300000000000001</v>
      </c>
      <c r="AO139">
        <v>0.18099999999999999</v>
      </c>
      <c r="AP139">
        <v>0.246</v>
      </c>
      <c r="AQ139" t="s">
        <v>146</v>
      </c>
      <c r="AR139" t="s">
        <v>1539</v>
      </c>
      <c r="AW139">
        <v>0.315</v>
      </c>
      <c r="AX139">
        <v>0.23</v>
      </c>
      <c r="AY139">
        <v>1850</v>
      </c>
      <c r="AZ139">
        <v>2600</v>
      </c>
      <c r="BA139">
        <v>0.23</v>
      </c>
      <c r="BB139">
        <v>2600</v>
      </c>
      <c r="BC139">
        <v>379</v>
      </c>
      <c r="BE139">
        <v>391</v>
      </c>
      <c r="BH139">
        <v>348</v>
      </c>
      <c r="BI139">
        <v>17</v>
      </c>
      <c r="BJ139">
        <v>365</v>
      </c>
      <c r="BK139">
        <v>0.96930946291560105</v>
      </c>
      <c r="BL139">
        <v>1</v>
      </c>
      <c r="BM139">
        <v>1</v>
      </c>
      <c r="BP139">
        <v>1</v>
      </c>
      <c r="BQ139">
        <v>1</v>
      </c>
      <c r="BS139">
        <v>298</v>
      </c>
      <c r="BZ139">
        <v>17</v>
      </c>
      <c r="CF139">
        <v>16</v>
      </c>
      <c r="CG139">
        <v>2</v>
      </c>
      <c r="CM139">
        <v>14</v>
      </c>
      <c r="CO139">
        <f t="shared" si="2"/>
        <v>298</v>
      </c>
    </row>
    <row r="140" spans="1:93" x14ac:dyDescent="0.25">
      <c r="A140">
        <v>9305</v>
      </c>
      <c r="B140">
        <v>2018</v>
      </c>
      <c r="C140" t="s">
        <v>1544</v>
      </c>
      <c r="D140" s="12" t="s">
        <v>2114</v>
      </c>
      <c r="E140">
        <v>169283</v>
      </c>
      <c r="F140">
        <v>2012</v>
      </c>
      <c r="G140">
        <v>1692832012</v>
      </c>
      <c r="H140">
        <v>2012169283</v>
      </c>
      <c r="I140" t="s">
        <v>1545</v>
      </c>
      <c r="J140" t="s">
        <v>309</v>
      </c>
      <c r="K140" t="s">
        <v>1539</v>
      </c>
      <c r="L140" t="s">
        <v>1539</v>
      </c>
      <c r="M140" t="s">
        <v>1539</v>
      </c>
      <c r="N140">
        <v>0.62028169014084511</v>
      </c>
      <c r="O140">
        <v>0.97866666666666668</v>
      </c>
      <c r="P140" t="s">
        <v>1539</v>
      </c>
      <c r="S140" t="s">
        <v>1539</v>
      </c>
      <c r="T140" t="s">
        <v>1539</v>
      </c>
      <c r="U140" t="s">
        <v>1539</v>
      </c>
      <c r="V140">
        <v>0.62028169014084511</v>
      </c>
      <c r="W140">
        <v>0.97866666666666668</v>
      </c>
      <c r="X140">
        <v>0.62028169014084511</v>
      </c>
      <c r="Y140" t="s">
        <v>1539</v>
      </c>
      <c r="Z140" t="s">
        <v>1539</v>
      </c>
      <c r="AA140" t="s">
        <v>1539</v>
      </c>
      <c r="AB140" t="s">
        <v>1539</v>
      </c>
      <c r="AC140">
        <v>66575</v>
      </c>
      <c r="AD140">
        <v>88080</v>
      </c>
      <c r="AE140">
        <v>116531</v>
      </c>
      <c r="AF140" t="s">
        <v>144</v>
      </c>
      <c r="AG140" t="s">
        <v>145</v>
      </c>
      <c r="AH140" t="s">
        <v>145</v>
      </c>
      <c r="AI140">
        <v>86196</v>
      </c>
      <c r="AJ140">
        <v>86196</v>
      </c>
      <c r="AK140">
        <v>86196</v>
      </c>
      <c r="AN140">
        <v>0.63600000000000001</v>
      </c>
      <c r="AO140">
        <v>0.93500000000000005</v>
      </c>
      <c r="AP140">
        <v>1.377</v>
      </c>
      <c r="AQ140" t="s">
        <v>146</v>
      </c>
      <c r="AR140" t="s">
        <v>147</v>
      </c>
      <c r="AY140">
        <v>90000</v>
      </c>
      <c r="AZ140">
        <v>142000</v>
      </c>
      <c r="BC140" t="s">
        <v>1539</v>
      </c>
      <c r="BE140">
        <v>162000</v>
      </c>
      <c r="BG140">
        <v>95000</v>
      </c>
      <c r="BH140">
        <v>86000</v>
      </c>
      <c r="BK140" t="s">
        <v>1539</v>
      </c>
      <c r="BM140">
        <v>1</v>
      </c>
      <c r="BP140">
        <v>1</v>
      </c>
      <c r="BQ140">
        <v>1</v>
      </c>
      <c r="BR140">
        <v>0</v>
      </c>
      <c r="BS140">
        <v>68900</v>
      </c>
      <c r="BZ140">
        <v>500</v>
      </c>
      <c r="CF140">
        <v>3700</v>
      </c>
      <c r="CG140">
        <v>9100</v>
      </c>
      <c r="CM140">
        <v>2200</v>
      </c>
      <c r="CN140">
        <v>1200</v>
      </c>
      <c r="CO140">
        <f t="shared" si="2"/>
        <v>68900</v>
      </c>
    </row>
    <row r="141" spans="1:93" x14ac:dyDescent="0.25">
      <c r="A141">
        <v>9305</v>
      </c>
      <c r="B141">
        <v>2018</v>
      </c>
      <c r="C141" t="s">
        <v>1544</v>
      </c>
      <c r="D141" s="12" t="s">
        <v>2114</v>
      </c>
      <c r="E141">
        <v>169283</v>
      </c>
      <c r="F141">
        <v>2016</v>
      </c>
      <c r="G141">
        <v>1692832016</v>
      </c>
      <c r="H141">
        <v>2016169283</v>
      </c>
      <c r="I141" t="s">
        <v>1545</v>
      </c>
      <c r="J141" t="s">
        <v>309</v>
      </c>
      <c r="K141" t="s">
        <v>1539</v>
      </c>
      <c r="L141" t="s">
        <v>1539</v>
      </c>
      <c r="M141" t="s">
        <v>1539</v>
      </c>
      <c r="N141">
        <v>1.3790845070422535</v>
      </c>
      <c r="O141">
        <v>2.1758888888888888</v>
      </c>
      <c r="P141" t="s">
        <v>1539</v>
      </c>
      <c r="S141" t="s">
        <v>1539</v>
      </c>
      <c r="T141" t="s">
        <v>1539</v>
      </c>
      <c r="U141" t="s">
        <v>1539</v>
      </c>
      <c r="V141">
        <v>1</v>
      </c>
      <c r="W141">
        <v>1</v>
      </c>
      <c r="X141">
        <v>1</v>
      </c>
      <c r="Y141" t="s">
        <v>1539</v>
      </c>
      <c r="Z141" t="s">
        <v>1539</v>
      </c>
      <c r="AA141" t="s">
        <v>1539</v>
      </c>
      <c r="AB141" t="s">
        <v>1539</v>
      </c>
      <c r="AC141">
        <v>148603</v>
      </c>
      <c r="AD141">
        <v>195830</v>
      </c>
      <c r="AE141">
        <v>258065</v>
      </c>
      <c r="AF141" t="s">
        <v>144</v>
      </c>
      <c r="AG141" t="s">
        <v>145</v>
      </c>
      <c r="AH141" t="s">
        <v>145</v>
      </c>
      <c r="AI141">
        <v>225537</v>
      </c>
      <c r="AJ141">
        <v>225537</v>
      </c>
      <c r="AK141">
        <v>225537</v>
      </c>
      <c r="AN141">
        <v>1.9470000000000001</v>
      </c>
      <c r="AO141">
        <v>2.3220000000000001</v>
      </c>
      <c r="AP141">
        <v>2.7690000000000001</v>
      </c>
      <c r="AQ141" t="s">
        <v>146</v>
      </c>
      <c r="AR141" t="s">
        <v>147</v>
      </c>
      <c r="AY141">
        <v>90000</v>
      </c>
      <c r="AZ141">
        <v>142000</v>
      </c>
      <c r="BC141">
        <v>315770.5</v>
      </c>
      <c r="BE141">
        <v>245000</v>
      </c>
      <c r="BG141">
        <v>299000</v>
      </c>
      <c r="BH141">
        <v>240673</v>
      </c>
      <c r="BK141">
        <v>1</v>
      </c>
      <c r="BM141">
        <v>0.8193979933110368</v>
      </c>
      <c r="BP141">
        <v>1</v>
      </c>
      <c r="BQ141">
        <v>1</v>
      </c>
      <c r="BR141">
        <v>50</v>
      </c>
      <c r="BS141">
        <v>196400</v>
      </c>
      <c r="BW141">
        <v>0</v>
      </c>
      <c r="BZ141">
        <v>5600</v>
      </c>
      <c r="CF141">
        <v>1800</v>
      </c>
      <c r="CG141">
        <v>20200</v>
      </c>
      <c r="CM141">
        <v>12100</v>
      </c>
      <c r="CN141">
        <v>100</v>
      </c>
      <c r="CO141">
        <f t="shared" si="2"/>
        <v>196400</v>
      </c>
    </row>
    <row r="142" spans="1:93" x14ac:dyDescent="0.25">
      <c r="A142">
        <v>9427</v>
      </c>
      <c r="B142">
        <v>2018</v>
      </c>
      <c r="C142" t="s">
        <v>306</v>
      </c>
      <c r="D142" s="12" t="s">
        <v>2114</v>
      </c>
      <c r="E142">
        <v>169279</v>
      </c>
      <c r="F142">
        <v>2012</v>
      </c>
      <c r="G142">
        <v>1692792012</v>
      </c>
      <c r="H142">
        <v>2012169279</v>
      </c>
      <c r="I142" t="s">
        <v>307</v>
      </c>
      <c r="J142" t="s">
        <v>309</v>
      </c>
      <c r="K142">
        <v>1.249122807017544</v>
      </c>
      <c r="L142" t="s">
        <v>1539</v>
      </c>
      <c r="M142" t="s">
        <v>1539</v>
      </c>
      <c r="N142">
        <v>1.249122807017544</v>
      </c>
      <c r="O142">
        <v>1.7365853658536585</v>
      </c>
      <c r="P142">
        <v>0.78148482116020446</v>
      </c>
      <c r="S142">
        <v>0.96182747219717468</v>
      </c>
      <c r="T142">
        <v>1.1722272317403066</v>
      </c>
      <c r="U142">
        <v>1</v>
      </c>
      <c r="V142">
        <v>1</v>
      </c>
      <c r="W142">
        <v>1</v>
      </c>
      <c r="X142">
        <v>1</v>
      </c>
      <c r="Y142">
        <v>0.78148482116020446</v>
      </c>
      <c r="Z142">
        <v>0.96182747219717468</v>
      </c>
      <c r="AA142">
        <v>1</v>
      </c>
      <c r="AB142">
        <v>0.78148482116020446</v>
      </c>
      <c r="AC142" t="s">
        <v>1539</v>
      </c>
      <c r="AD142">
        <v>712000</v>
      </c>
      <c r="AE142" t="s">
        <v>1539</v>
      </c>
      <c r="AF142" t="s">
        <v>144</v>
      </c>
      <c r="AG142" t="s">
        <v>145</v>
      </c>
      <c r="AI142">
        <v>231000</v>
      </c>
      <c r="AJ142">
        <v>231000</v>
      </c>
      <c r="AO142">
        <v>0.3327</v>
      </c>
      <c r="AQ142" t="s">
        <v>146</v>
      </c>
      <c r="AR142" t="s">
        <v>147</v>
      </c>
      <c r="AW142">
        <v>0.39</v>
      </c>
      <c r="AX142">
        <v>0.32</v>
      </c>
      <c r="AY142">
        <v>410000</v>
      </c>
      <c r="AZ142">
        <v>570000</v>
      </c>
      <c r="BA142">
        <v>0.26</v>
      </c>
      <c r="BB142">
        <v>570000</v>
      </c>
      <c r="BD142">
        <v>242000</v>
      </c>
      <c r="BE142">
        <v>255100</v>
      </c>
      <c r="BJ142">
        <v>235000</v>
      </c>
      <c r="BK142">
        <v>0.94864758918071346</v>
      </c>
      <c r="BM142">
        <v>1</v>
      </c>
      <c r="BP142">
        <v>1</v>
      </c>
      <c r="BQ142">
        <v>1</v>
      </c>
      <c r="BS142">
        <v>11400</v>
      </c>
      <c r="BT142">
        <v>27700</v>
      </c>
      <c r="BV142">
        <v>9000</v>
      </c>
      <c r="BY142">
        <v>11300</v>
      </c>
      <c r="BZ142">
        <v>11300</v>
      </c>
      <c r="CD142">
        <v>30700</v>
      </c>
      <c r="CE142">
        <v>11300</v>
      </c>
      <c r="CH142">
        <v>62100</v>
      </c>
      <c r="CK142">
        <v>25000</v>
      </c>
      <c r="CM142">
        <v>46500</v>
      </c>
      <c r="CO142">
        <f t="shared" si="2"/>
        <v>11400</v>
      </c>
    </row>
    <row r="143" spans="1:93" x14ac:dyDescent="0.25">
      <c r="A143">
        <v>9427</v>
      </c>
      <c r="B143">
        <v>2018</v>
      </c>
      <c r="C143" t="s">
        <v>306</v>
      </c>
      <c r="D143" s="12" t="s">
        <v>2114</v>
      </c>
      <c r="E143">
        <v>169279</v>
      </c>
      <c r="F143">
        <v>2016</v>
      </c>
      <c r="G143">
        <v>1692792016</v>
      </c>
      <c r="H143">
        <v>2016169279</v>
      </c>
      <c r="I143" t="s">
        <v>307</v>
      </c>
      <c r="J143" t="s">
        <v>309</v>
      </c>
      <c r="K143">
        <v>2.2491228070175437</v>
      </c>
      <c r="L143" t="s">
        <v>1539</v>
      </c>
      <c r="M143" t="s">
        <v>1539</v>
      </c>
      <c r="N143">
        <v>2.2491228070175437</v>
      </c>
      <c r="O143">
        <v>3.126829268292683</v>
      </c>
      <c r="P143">
        <v>1.0136452241715399</v>
      </c>
      <c r="S143">
        <v>1.2475633528265107</v>
      </c>
      <c r="T143">
        <v>1.5204678362573099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 t="s">
        <v>1539</v>
      </c>
      <c r="AD143">
        <v>1282000</v>
      </c>
      <c r="AE143" t="s">
        <v>1539</v>
      </c>
      <c r="AF143" t="s">
        <v>144</v>
      </c>
      <c r="AG143" t="s">
        <v>145</v>
      </c>
      <c r="AI143">
        <v>247000</v>
      </c>
      <c r="AJ143">
        <v>247000</v>
      </c>
      <c r="AO143">
        <v>0.25650000000000001</v>
      </c>
      <c r="AQ143" t="s">
        <v>146</v>
      </c>
      <c r="AR143" t="s">
        <v>147</v>
      </c>
      <c r="AW143">
        <v>0.39</v>
      </c>
      <c r="AX143">
        <v>0.32</v>
      </c>
      <c r="AY143">
        <v>410000</v>
      </c>
      <c r="AZ143">
        <v>570000</v>
      </c>
      <c r="BA143">
        <v>0.26</v>
      </c>
      <c r="BB143">
        <v>570000</v>
      </c>
      <c r="BD143">
        <v>205000</v>
      </c>
      <c r="BE143">
        <v>243000</v>
      </c>
      <c r="BJ143">
        <v>246500</v>
      </c>
      <c r="BK143">
        <v>0.84362139917695478</v>
      </c>
      <c r="BM143">
        <v>0.98580121703853951</v>
      </c>
      <c r="BP143">
        <v>0.98580121703853951</v>
      </c>
      <c r="BQ143">
        <v>0.98580121703853951</v>
      </c>
      <c r="BS143">
        <v>19100</v>
      </c>
      <c r="BT143">
        <v>23700</v>
      </c>
      <c r="BV143">
        <v>16900</v>
      </c>
      <c r="BY143">
        <v>10900</v>
      </c>
      <c r="BZ143">
        <v>10900</v>
      </c>
      <c r="CD143">
        <v>28100</v>
      </c>
      <c r="CE143">
        <v>11600</v>
      </c>
      <c r="CH143">
        <v>59300</v>
      </c>
      <c r="CK143">
        <v>34600</v>
      </c>
      <c r="CM143">
        <v>42400</v>
      </c>
      <c r="CO143">
        <f t="shared" si="2"/>
        <v>19100</v>
      </c>
    </row>
    <row r="144" spans="1:93" x14ac:dyDescent="0.25">
      <c r="A144">
        <v>9522</v>
      </c>
      <c r="B144">
        <v>2018</v>
      </c>
      <c r="C144" t="s">
        <v>523</v>
      </c>
      <c r="D144" s="12" t="s">
        <v>2114</v>
      </c>
      <c r="E144">
        <v>169297</v>
      </c>
      <c r="F144">
        <v>2012</v>
      </c>
      <c r="G144">
        <v>1692972012</v>
      </c>
      <c r="H144">
        <v>2012169297</v>
      </c>
      <c r="I144" t="s">
        <v>524</v>
      </c>
      <c r="J144" t="s">
        <v>521</v>
      </c>
      <c r="K144" t="s">
        <v>1539</v>
      </c>
      <c r="L144" t="s">
        <v>1539</v>
      </c>
      <c r="M144" t="s">
        <v>1539</v>
      </c>
      <c r="N144">
        <v>1.4486959058143269</v>
      </c>
      <c r="O144">
        <v>2.0268749893007625</v>
      </c>
      <c r="P144" t="s">
        <v>1539</v>
      </c>
      <c r="Q144" t="s">
        <v>1539</v>
      </c>
      <c r="R144" t="s">
        <v>1539</v>
      </c>
      <c r="S144" t="s">
        <v>1539</v>
      </c>
      <c r="T144" t="s">
        <v>1539</v>
      </c>
      <c r="U144" t="s">
        <v>1539</v>
      </c>
      <c r="V144">
        <v>1</v>
      </c>
      <c r="W144">
        <v>1</v>
      </c>
      <c r="X144">
        <v>1</v>
      </c>
      <c r="Y144" t="s">
        <v>1539</v>
      </c>
      <c r="Z144" t="s">
        <v>1539</v>
      </c>
      <c r="AA144" t="s">
        <v>1539</v>
      </c>
      <c r="AB144" t="s">
        <v>1539</v>
      </c>
      <c r="AD144">
        <v>9039.8624522814007</v>
      </c>
      <c r="AF144" t="s">
        <v>144</v>
      </c>
      <c r="AG144" t="s">
        <v>145</v>
      </c>
      <c r="AH144" t="s">
        <v>145</v>
      </c>
      <c r="AI144">
        <v>7872.91</v>
      </c>
      <c r="AJ144">
        <v>7872.91</v>
      </c>
      <c r="AO144">
        <v>0.25218663639358202</v>
      </c>
      <c r="AQ144" t="s">
        <v>1523</v>
      </c>
      <c r="AR144" t="s">
        <v>147</v>
      </c>
      <c r="AY144">
        <v>4460</v>
      </c>
      <c r="AZ144">
        <v>6240</v>
      </c>
      <c r="BD144">
        <v>6000</v>
      </c>
      <c r="BE144">
        <v>7000</v>
      </c>
      <c r="BJ144">
        <v>7401</v>
      </c>
      <c r="BK144">
        <v>0.8571428571428571</v>
      </c>
      <c r="BM144">
        <v>0.94581813268477233</v>
      </c>
      <c r="BP144">
        <v>0.94581813268477233</v>
      </c>
      <c r="BQ144">
        <v>0.94581813268477233</v>
      </c>
      <c r="BS144">
        <v>0</v>
      </c>
      <c r="BU144">
        <v>1310</v>
      </c>
      <c r="BZ144">
        <v>0</v>
      </c>
      <c r="CB144">
        <v>6346</v>
      </c>
      <c r="CG144">
        <v>217</v>
      </c>
      <c r="CN144">
        <v>0</v>
      </c>
      <c r="CO144">
        <f t="shared" si="2"/>
        <v>1310</v>
      </c>
    </row>
    <row r="145" spans="1:93" x14ac:dyDescent="0.25">
      <c r="A145">
        <v>9522</v>
      </c>
      <c r="B145">
        <v>2018</v>
      </c>
      <c r="C145" t="s">
        <v>523</v>
      </c>
      <c r="D145" s="12" t="s">
        <v>2114</v>
      </c>
      <c r="E145">
        <v>169297</v>
      </c>
      <c r="F145">
        <v>2016</v>
      </c>
      <c r="G145">
        <v>1692972016</v>
      </c>
      <c r="H145">
        <v>2016169297</v>
      </c>
      <c r="I145" t="s">
        <v>524</v>
      </c>
      <c r="J145" t="s">
        <v>521</v>
      </c>
      <c r="K145" t="s">
        <v>1539</v>
      </c>
      <c r="L145" t="s">
        <v>1539</v>
      </c>
      <c r="M145" t="s">
        <v>1539</v>
      </c>
      <c r="N145">
        <v>1.9369837698749999</v>
      </c>
      <c r="O145">
        <v>2.7100400726502243</v>
      </c>
      <c r="P145" t="s">
        <v>1539</v>
      </c>
      <c r="Q145" t="s">
        <v>1539</v>
      </c>
      <c r="R145" t="s">
        <v>1539</v>
      </c>
      <c r="S145" t="s">
        <v>1539</v>
      </c>
      <c r="T145" t="s">
        <v>1539</v>
      </c>
      <c r="U145" t="s">
        <v>1539</v>
      </c>
      <c r="V145">
        <v>1</v>
      </c>
      <c r="W145">
        <v>1</v>
      </c>
      <c r="X145">
        <v>1</v>
      </c>
      <c r="Y145" t="s">
        <v>1539</v>
      </c>
      <c r="Z145" t="s">
        <v>1539</v>
      </c>
      <c r="AA145" t="s">
        <v>1539</v>
      </c>
      <c r="AB145" t="s">
        <v>1539</v>
      </c>
      <c r="AD145">
        <v>12086.77872402</v>
      </c>
      <c r="AF145" t="s">
        <v>144</v>
      </c>
      <c r="AG145" t="s">
        <v>145</v>
      </c>
      <c r="AH145" t="s">
        <v>145</v>
      </c>
      <c r="AI145">
        <v>3494.1120000000001</v>
      </c>
      <c r="AJ145">
        <v>3494.1120000000001</v>
      </c>
      <c r="AO145">
        <v>0.119987687037148</v>
      </c>
      <c r="AQ145" t="s">
        <v>1523</v>
      </c>
      <c r="AR145" t="s">
        <v>147</v>
      </c>
      <c r="AY145">
        <v>4460</v>
      </c>
      <c r="AZ145">
        <v>6240</v>
      </c>
      <c r="BD145">
        <v>3440</v>
      </c>
      <c r="BE145">
        <v>3000</v>
      </c>
      <c r="BJ145">
        <v>4121</v>
      </c>
      <c r="BK145">
        <v>1</v>
      </c>
      <c r="BM145">
        <v>0.72797864595971851</v>
      </c>
      <c r="BP145">
        <v>0.72797864595971851</v>
      </c>
      <c r="BQ145">
        <v>0.72797864595971851</v>
      </c>
      <c r="BS145">
        <v>0</v>
      </c>
      <c r="BU145">
        <v>543</v>
      </c>
      <c r="BZ145">
        <v>0</v>
      </c>
      <c r="CB145">
        <v>2650</v>
      </c>
      <c r="CG145">
        <v>301</v>
      </c>
      <c r="CN145">
        <v>0</v>
      </c>
      <c r="CO145">
        <f t="shared" si="2"/>
        <v>543</v>
      </c>
    </row>
    <row r="146" spans="1:93" x14ac:dyDescent="0.25">
      <c r="A146">
        <v>9738</v>
      </c>
      <c r="B146">
        <v>2018</v>
      </c>
      <c r="C146" t="s">
        <v>667</v>
      </c>
      <c r="D146" s="12" t="s">
        <v>2114</v>
      </c>
      <c r="E146">
        <v>169056</v>
      </c>
      <c r="F146">
        <v>2012</v>
      </c>
      <c r="G146">
        <v>1690562012</v>
      </c>
      <c r="H146">
        <v>2012169056</v>
      </c>
      <c r="I146" t="s">
        <v>668</v>
      </c>
      <c r="J146" t="s">
        <v>669</v>
      </c>
      <c r="K146">
        <v>1.3122712080216457</v>
      </c>
      <c r="L146">
        <v>1.4577240171892407</v>
      </c>
      <c r="M146">
        <v>1.1667642845774311</v>
      </c>
      <c r="N146">
        <v>2.9776092452148788</v>
      </c>
      <c r="O146">
        <v>4.1369794279979928</v>
      </c>
      <c r="P146">
        <v>1.7266187050359709</v>
      </c>
      <c r="S146">
        <v>2.8776978417266186</v>
      </c>
      <c r="T146">
        <v>4.028776978417266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7330.78</v>
      </c>
      <c r="AD146">
        <v>8245</v>
      </c>
      <c r="AE146">
        <v>9158.8799999999992</v>
      </c>
      <c r="AF146" t="s">
        <v>144</v>
      </c>
      <c r="AG146" t="s">
        <v>145</v>
      </c>
      <c r="AH146" t="s">
        <v>145</v>
      </c>
      <c r="AI146">
        <v>1396</v>
      </c>
      <c r="AJ146">
        <v>1396</v>
      </c>
      <c r="AO146">
        <v>0.13900000000000001</v>
      </c>
      <c r="AQ146" t="s">
        <v>146</v>
      </c>
      <c r="AR146" t="s">
        <v>671</v>
      </c>
      <c r="AS146">
        <v>0.13900000000000001</v>
      </c>
      <c r="AW146">
        <v>0.56000000000000005</v>
      </c>
      <c r="AX146">
        <v>0.4</v>
      </c>
      <c r="AY146">
        <v>1993</v>
      </c>
      <c r="AZ146">
        <v>2769</v>
      </c>
      <c r="BA146">
        <v>0.24</v>
      </c>
      <c r="BB146">
        <v>6283</v>
      </c>
      <c r="BC146">
        <v>3300</v>
      </c>
      <c r="BE146">
        <v>3300</v>
      </c>
      <c r="BH146">
        <v>2645</v>
      </c>
      <c r="BK146">
        <v>1</v>
      </c>
      <c r="BM146">
        <v>1</v>
      </c>
      <c r="BP146">
        <v>1</v>
      </c>
      <c r="BQ146">
        <v>1</v>
      </c>
      <c r="BW146">
        <v>14</v>
      </c>
      <c r="CI146">
        <v>169</v>
      </c>
      <c r="CL146">
        <v>981</v>
      </c>
      <c r="CO146">
        <f t="shared" si="2"/>
        <v>0</v>
      </c>
    </row>
    <row r="147" spans="1:93" x14ac:dyDescent="0.25">
      <c r="A147">
        <v>9738</v>
      </c>
      <c r="B147">
        <v>2018</v>
      </c>
      <c r="C147" t="s">
        <v>667</v>
      </c>
      <c r="D147" s="12" t="s">
        <v>2114</v>
      </c>
      <c r="E147">
        <v>169056</v>
      </c>
      <c r="F147">
        <v>2016</v>
      </c>
      <c r="G147">
        <v>1690562016</v>
      </c>
      <c r="H147">
        <v>2016169056</v>
      </c>
      <c r="I147" t="s">
        <v>668</v>
      </c>
      <c r="J147" t="s">
        <v>669</v>
      </c>
      <c r="K147">
        <v>1.7774948273117936</v>
      </c>
      <c r="L147">
        <v>2.0390482253700464</v>
      </c>
      <c r="M147">
        <v>1.516036925035811</v>
      </c>
      <c r="N147">
        <v>4.0332249909714699</v>
      </c>
      <c r="O147">
        <v>5.6036126442548921</v>
      </c>
      <c r="P147">
        <v>1.5384615384615383</v>
      </c>
      <c r="S147">
        <v>2.5641025641025643</v>
      </c>
      <c r="T147">
        <v>3.5897435897435899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9525.26</v>
      </c>
      <c r="AD147">
        <v>11168</v>
      </c>
      <c r="AE147">
        <v>12811.34</v>
      </c>
      <c r="AF147" t="s">
        <v>144</v>
      </c>
      <c r="AG147" t="s">
        <v>145</v>
      </c>
      <c r="AH147" t="s">
        <v>145</v>
      </c>
      <c r="AI147">
        <v>1809</v>
      </c>
      <c r="AJ147">
        <v>1809</v>
      </c>
      <c r="AO147">
        <v>0.156</v>
      </c>
      <c r="AQ147" t="s">
        <v>146</v>
      </c>
      <c r="AR147" t="s">
        <v>671</v>
      </c>
      <c r="AS147">
        <v>0.156</v>
      </c>
      <c r="AW147">
        <v>0.56000000000000005</v>
      </c>
      <c r="AX147">
        <v>0.4</v>
      </c>
      <c r="AY147">
        <v>1993</v>
      </c>
      <c r="AZ147">
        <v>2769</v>
      </c>
      <c r="BA147">
        <v>0.24</v>
      </c>
      <c r="BB147">
        <v>6283</v>
      </c>
      <c r="BC147">
        <v>2413</v>
      </c>
      <c r="BE147">
        <v>2569</v>
      </c>
      <c r="BH147">
        <v>2948</v>
      </c>
      <c r="BK147">
        <v>0.93927598287271308</v>
      </c>
      <c r="BM147">
        <v>0.87143826322930795</v>
      </c>
      <c r="BP147">
        <v>0.87143826322930795</v>
      </c>
      <c r="BQ147">
        <v>0.87143826322930795</v>
      </c>
      <c r="BW147">
        <v>18</v>
      </c>
      <c r="CI147">
        <v>128</v>
      </c>
      <c r="CL147">
        <v>1369.47</v>
      </c>
      <c r="CO147">
        <f t="shared" si="2"/>
        <v>0</v>
      </c>
    </row>
    <row r="148" spans="1:93" x14ac:dyDescent="0.25">
      <c r="A148">
        <v>10018</v>
      </c>
      <c r="B148">
        <v>2018</v>
      </c>
      <c r="C148" t="s">
        <v>754</v>
      </c>
      <c r="D148" s="12" t="s">
        <v>2114</v>
      </c>
      <c r="E148">
        <v>195876</v>
      </c>
      <c r="F148">
        <v>2012</v>
      </c>
      <c r="G148">
        <v>1958762012</v>
      </c>
      <c r="H148">
        <v>2012195876</v>
      </c>
      <c r="I148" t="s">
        <v>755</v>
      </c>
      <c r="J148" t="s">
        <v>669</v>
      </c>
      <c r="K148">
        <v>1.5660676795994928</v>
      </c>
      <c r="L148">
        <v>1.9831274870701274</v>
      </c>
      <c r="M148">
        <v>1.1490078721288537</v>
      </c>
      <c r="N148">
        <v>1.5660676795994928</v>
      </c>
      <c r="O148">
        <v>2.1762010832159118</v>
      </c>
      <c r="P148">
        <v>0.66340413987876301</v>
      </c>
      <c r="S148">
        <v>0.85294817984412374</v>
      </c>
      <c r="T148">
        <v>1.2557292647705156</v>
      </c>
      <c r="U148">
        <v>1</v>
      </c>
      <c r="V148">
        <v>1</v>
      </c>
      <c r="W148">
        <v>1</v>
      </c>
      <c r="X148">
        <v>1</v>
      </c>
      <c r="Y148">
        <v>0.66340413987876301</v>
      </c>
      <c r="Z148">
        <v>0.85294817984412374</v>
      </c>
      <c r="AA148">
        <v>1</v>
      </c>
      <c r="AB148">
        <v>0.66340413987876301</v>
      </c>
      <c r="AC148">
        <v>25597.597375286601</v>
      </c>
      <c r="AD148">
        <v>34888.8557661175</v>
      </c>
      <c r="AE148">
        <v>44180.114156948301</v>
      </c>
      <c r="AF148" t="s">
        <v>2111</v>
      </c>
      <c r="AG148" t="s">
        <v>145</v>
      </c>
      <c r="AH148" t="s">
        <v>145</v>
      </c>
      <c r="AI148">
        <v>28188.30083</v>
      </c>
      <c r="AJ148">
        <v>30522.03738090158</v>
      </c>
      <c r="AK148">
        <v>30522.037380901598</v>
      </c>
      <c r="AL148">
        <v>2333.7365509015799</v>
      </c>
      <c r="AN148">
        <v>0.35242058283695199</v>
      </c>
      <c r="AO148">
        <v>0.42206549999999998</v>
      </c>
      <c r="AP148">
        <v>0.49171041716304797</v>
      </c>
      <c r="AQ148" t="s">
        <v>146</v>
      </c>
      <c r="AW148">
        <v>0.53</v>
      </c>
      <c r="AX148">
        <v>0.36</v>
      </c>
      <c r="AY148">
        <v>16032</v>
      </c>
      <c r="AZ148">
        <v>22278</v>
      </c>
      <c r="BA148">
        <v>0.28000000000000003</v>
      </c>
      <c r="BB148">
        <v>22278</v>
      </c>
      <c r="BD148">
        <v>33000</v>
      </c>
      <c r="BE148">
        <v>38900</v>
      </c>
      <c r="BH148">
        <v>36617</v>
      </c>
      <c r="BI148">
        <v>2334</v>
      </c>
      <c r="BJ148">
        <v>38951</v>
      </c>
      <c r="BK148">
        <v>0.84832904884318761</v>
      </c>
      <c r="BM148">
        <v>1</v>
      </c>
      <c r="BP148">
        <v>1</v>
      </c>
      <c r="BQ148">
        <v>0.99869066262740369</v>
      </c>
      <c r="BW148">
        <v>12224</v>
      </c>
      <c r="CC148">
        <v>2648</v>
      </c>
      <c r="CL148">
        <v>1252</v>
      </c>
      <c r="CN148">
        <v>4028</v>
      </c>
      <c r="CO148">
        <f t="shared" si="2"/>
        <v>0</v>
      </c>
    </row>
    <row r="149" spans="1:93" x14ac:dyDescent="0.25">
      <c r="A149">
        <v>10018</v>
      </c>
      <c r="B149">
        <v>2018</v>
      </c>
      <c r="C149" t="s">
        <v>754</v>
      </c>
      <c r="D149" s="12" t="s">
        <v>2114</v>
      </c>
      <c r="E149">
        <v>195876</v>
      </c>
      <c r="F149">
        <v>2016</v>
      </c>
      <c r="G149">
        <v>1958762016</v>
      </c>
      <c r="H149">
        <v>2016195876</v>
      </c>
      <c r="I149" t="s">
        <v>755</v>
      </c>
      <c r="J149" t="s">
        <v>669</v>
      </c>
      <c r="K149">
        <v>2.2204843342578999</v>
      </c>
      <c r="L149">
        <v>2.7992959822665275</v>
      </c>
      <c r="M149">
        <v>1.6416726862492683</v>
      </c>
      <c r="N149">
        <v>2.2204843342578999</v>
      </c>
      <c r="O149">
        <v>3.0855757234654129</v>
      </c>
      <c r="P149">
        <v>0.90917356123283932</v>
      </c>
      <c r="S149">
        <v>1.1689374358707934</v>
      </c>
      <c r="T149">
        <v>1.7209356694764459</v>
      </c>
      <c r="U149">
        <v>1</v>
      </c>
      <c r="V149">
        <v>1</v>
      </c>
      <c r="W149">
        <v>1</v>
      </c>
      <c r="X149">
        <v>1</v>
      </c>
      <c r="Y149">
        <v>0.90917356123283932</v>
      </c>
      <c r="Z149">
        <v>1</v>
      </c>
      <c r="AA149">
        <v>1</v>
      </c>
      <c r="AB149">
        <v>0.90917356123283932</v>
      </c>
      <c r="AC149">
        <v>36573.1841042612</v>
      </c>
      <c r="AD149">
        <v>49467.949998597498</v>
      </c>
      <c r="AE149">
        <v>62362.715892933702</v>
      </c>
      <c r="AF149" t="s">
        <v>2111</v>
      </c>
      <c r="AG149" t="s">
        <v>145</v>
      </c>
      <c r="AH149" t="s">
        <v>145</v>
      </c>
      <c r="AI149">
        <v>29082.581750000001</v>
      </c>
      <c r="AJ149">
        <v>32663.09270270422</v>
      </c>
      <c r="AK149">
        <v>32663.092702704202</v>
      </c>
      <c r="AL149">
        <v>3580.51095270422</v>
      </c>
      <c r="AN149">
        <v>0.24043974646713401</v>
      </c>
      <c r="AO149">
        <v>0.30797200000000002</v>
      </c>
      <c r="AP149">
        <v>0.37550425353286598</v>
      </c>
      <c r="AQ149" t="s">
        <v>146</v>
      </c>
      <c r="AW149">
        <v>0.53</v>
      </c>
      <c r="AX149">
        <v>0.36</v>
      </c>
      <c r="AY149">
        <v>16032</v>
      </c>
      <c r="AZ149">
        <v>22278</v>
      </c>
      <c r="BA149">
        <v>0.28000000000000003</v>
      </c>
      <c r="BB149">
        <v>22278</v>
      </c>
      <c r="BD149">
        <v>37448</v>
      </c>
      <c r="BE149">
        <v>42496</v>
      </c>
      <c r="BH149">
        <v>39303</v>
      </c>
      <c r="BI149">
        <v>3581</v>
      </c>
      <c r="BJ149">
        <v>42884</v>
      </c>
      <c r="BK149">
        <v>0.88121234939759041</v>
      </c>
      <c r="BM149">
        <v>1</v>
      </c>
      <c r="BP149">
        <v>1</v>
      </c>
      <c r="BQ149">
        <v>0.99095233653577097</v>
      </c>
      <c r="BW149">
        <v>12667</v>
      </c>
      <c r="CC149">
        <v>2761</v>
      </c>
      <c r="CL149">
        <v>1692</v>
      </c>
      <c r="CN149">
        <v>6052</v>
      </c>
      <c r="CO149">
        <f t="shared" si="2"/>
        <v>0</v>
      </c>
    </row>
    <row r="150" spans="1:93" x14ac:dyDescent="0.25">
      <c r="A150">
        <v>9792</v>
      </c>
      <c r="B150">
        <v>2018</v>
      </c>
      <c r="C150" t="s">
        <v>799</v>
      </c>
      <c r="D150" s="12" t="s">
        <v>2114</v>
      </c>
      <c r="E150">
        <v>169308</v>
      </c>
      <c r="F150">
        <v>2012</v>
      </c>
      <c r="G150">
        <v>1693082012</v>
      </c>
      <c r="H150">
        <v>2012169308</v>
      </c>
      <c r="I150" t="s">
        <v>800</v>
      </c>
      <c r="J150" t="s">
        <v>467</v>
      </c>
      <c r="K150">
        <v>0.12833780269058295</v>
      </c>
      <c r="L150">
        <v>0.14463403587443946</v>
      </c>
      <c r="M150">
        <v>0.11204156950672646</v>
      </c>
      <c r="N150">
        <v>0.12833780269058295</v>
      </c>
      <c r="O150">
        <v>0.17943153605015674</v>
      </c>
      <c r="P150">
        <v>1.4453201657171983</v>
      </c>
      <c r="S150">
        <v>1.5256157304792648</v>
      </c>
      <c r="T150">
        <v>2.1679802485757977</v>
      </c>
      <c r="U150">
        <v>0.12833780269058295</v>
      </c>
      <c r="V150">
        <v>0.12833780269058295</v>
      </c>
      <c r="W150">
        <v>0.17943153605015674</v>
      </c>
      <c r="X150">
        <v>0.12833780269058295</v>
      </c>
      <c r="Y150">
        <v>1</v>
      </c>
      <c r="Z150">
        <v>1</v>
      </c>
      <c r="AA150">
        <v>1</v>
      </c>
      <c r="AB150">
        <v>1</v>
      </c>
      <c r="AC150">
        <v>4997.0540000000001</v>
      </c>
      <c r="AD150">
        <v>5723.866</v>
      </c>
      <c r="AE150">
        <v>6450.6779999999999</v>
      </c>
      <c r="AF150" t="s">
        <v>144</v>
      </c>
      <c r="AG150" t="s">
        <v>145</v>
      </c>
      <c r="AH150" t="s">
        <v>145</v>
      </c>
      <c r="AI150">
        <v>312.81760000000003</v>
      </c>
      <c r="AJ150">
        <v>1039.3332</v>
      </c>
      <c r="AK150">
        <v>1039.3332</v>
      </c>
      <c r="AL150">
        <v>726.51559999999995</v>
      </c>
      <c r="AN150">
        <v>9.4963839999999994E-2</v>
      </c>
      <c r="AO150">
        <v>0.12453988000000001</v>
      </c>
      <c r="AP150">
        <v>0.15411591999999999</v>
      </c>
      <c r="AQ150" t="s">
        <v>146</v>
      </c>
      <c r="AR150" t="s">
        <v>1499</v>
      </c>
      <c r="AW150">
        <v>0.27</v>
      </c>
      <c r="AX150">
        <v>0.19</v>
      </c>
      <c r="AY150">
        <v>31900</v>
      </c>
      <c r="AZ150">
        <v>44600</v>
      </c>
      <c r="BA150">
        <v>0.18</v>
      </c>
      <c r="BB150">
        <v>44600</v>
      </c>
      <c r="BD150" t="s">
        <v>2104</v>
      </c>
      <c r="BE150">
        <v>307</v>
      </c>
      <c r="BH150">
        <v>313</v>
      </c>
      <c r="BJ150">
        <v>1041</v>
      </c>
      <c r="BK150" t="s">
        <v>1539</v>
      </c>
      <c r="BM150">
        <v>0.98083067092651754</v>
      </c>
      <c r="BP150">
        <v>0.98083067092651754</v>
      </c>
      <c r="BQ150">
        <v>0.29490874159462055</v>
      </c>
      <c r="BU150">
        <v>1</v>
      </c>
      <c r="CC150">
        <v>96</v>
      </c>
      <c r="CN150">
        <v>204</v>
      </c>
      <c r="CO150">
        <f t="shared" si="2"/>
        <v>1</v>
      </c>
    </row>
    <row r="151" spans="1:93" x14ac:dyDescent="0.25">
      <c r="A151">
        <v>9792</v>
      </c>
      <c r="B151">
        <v>2018</v>
      </c>
      <c r="C151" t="s">
        <v>799</v>
      </c>
      <c r="D151" s="12" t="s">
        <v>2114</v>
      </c>
      <c r="E151">
        <v>169308</v>
      </c>
      <c r="F151">
        <v>2016</v>
      </c>
      <c r="G151">
        <v>1693082016</v>
      </c>
      <c r="H151">
        <v>2016169308</v>
      </c>
      <c r="I151" t="s">
        <v>800</v>
      </c>
      <c r="J151" t="s">
        <v>467</v>
      </c>
      <c r="K151">
        <v>0.37136302690582962</v>
      </c>
      <c r="L151">
        <v>0.4184528923766816</v>
      </c>
      <c r="M151">
        <v>0.32427316143497759</v>
      </c>
      <c r="N151">
        <v>0.37136302690582962</v>
      </c>
      <c r="O151">
        <v>0.51920974921630092</v>
      </c>
      <c r="P151">
        <v>3.4811709266528887</v>
      </c>
      <c r="S151">
        <v>3.6745693114669384</v>
      </c>
      <c r="T151">
        <v>5.2217563899793333</v>
      </c>
      <c r="U151">
        <v>0.37136302690582962</v>
      </c>
      <c r="V151">
        <v>0.37136302690582962</v>
      </c>
      <c r="W151">
        <v>0.51920974921630092</v>
      </c>
      <c r="X151">
        <v>0.37136302690582962</v>
      </c>
      <c r="Y151">
        <v>1</v>
      </c>
      <c r="Z151">
        <v>1</v>
      </c>
      <c r="AA151">
        <v>1</v>
      </c>
      <c r="AB151">
        <v>1</v>
      </c>
      <c r="AC151">
        <v>14462.583000000001</v>
      </c>
      <c r="AD151">
        <v>16562.791000000001</v>
      </c>
      <c r="AE151">
        <v>18662.999</v>
      </c>
      <c r="AF151" t="s">
        <v>144</v>
      </c>
      <c r="AG151" t="s">
        <v>145</v>
      </c>
      <c r="AH151" t="s">
        <v>145</v>
      </c>
      <c r="AI151">
        <v>232.9367</v>
      </c>
      <c r="AJ151">
        <v>1029.7629999999999</v>
      </c>
      <c r="AK151">
        <v>1029.7629999999999</v>
      </c>
      <c r="AL151">
        <v>796.82629999999995</v>
      </c>
      <c r="AN151">
        <v>3.6554622000000002E-2</v>
      </c>
      <c r="AO151">
        <v>5.1706740000000001E-2</v>
      </c>
      <c r="AP151">
        <v>6.6858857999999993E-2</v>
      </c>
      <c r="AQ151" t="s">
        <v>146</v>
      </c>
      <c r="AR151" t="s">
        <v>1499</v>
      </c>
      <c r="AW151">
        <v>0.27</v>
      </c>
      <c r="AX151">
        <v>0.19</v>
      </c>
      <c r="AY151">
        <v>31900</v>
      </c>
      <c r="AZ151">
        <v>44600</v>
      </c>
      <c r="BA151">
        <v>0.18</v>
      </c>
      <c r="BB151">
        <v>44600</v>
      </c>
      <c r="BD151">
        <v>0</v>
      </c>
      <c r="BE151">
        <v>213</v>
      </c>
      <c r="BH151">
        <v>233</v>
      </c>
      <c r="BJ151">
        <v>1029</v>
      </c>
      <c r="BK151">
        <v>0</v>
      </c>
      <c r="BM151">
        <v>0.91416309012875541</v>
      </c>
      <c r="BP151">
        <v>0.91416309012875541</v>
      </c>
      <c r="BQ151">
        <v>0.20699708454810495</v>
      </c>
      <c r="CC151">
        <v>77</v>
      </c>
      <c r="CF151">
        <v>52</v>
      </c>
      <c r="CN151">
        <v>98</v>
      </c>
      <c r="CO151">
        <f t="shared" si="2"/>
        <v>0</v>
      </c>
    </row>
    <row r="152" spans="1:93" x14ac:dyDescent="0.25">
      <c r="A152">
        <v>9929</v>
      </c>
      <c r="B152">
        <v>2018</v>
      </c>
      <c r="C152" t="s">
        <v>825</v>
      </c>
      <c r="D152" s="12" t="s">
        <v>2114</v>
      </c>
      <c r="E152">
        <v>169303</v>
      </c>
      <c r="F152">
        <v>2012</v>
      </c>
      <c r="G152">
        <v>1693032012</v>
      </c>
      <c r="H152">
        <v>2012169303</v>
      </c>
      <c r="I152" t="s">
        <v>826</v>
      </c>
      <c r="J152" t="s">
        <v>467</v>
      </c>
      <c r="K152">
        <v>2.4269428571428571</v>
      </c>
      <c r="L152" t="s">
        <v>1539</v>
      </c>
      <c r="M152" t="s">
        <v>1539</v>
      </c>
      <c r="N152">
        <v>2.4269428571428571</v>
      </c>
      <c r="O152">
        <v>3.3977200000000001</v>
      </c>
      <c r="P152">
        <v>2.9971181556195967</v>
      </c>
      <c r="S152">
        <v>4.6109510086455341</v>
      </c>
      <c r="T152">
        <v>6.4553314121037477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 t="s">
        <v>1539</v>
      </c>
      <c r="AD152">
        <v>84943</v>
      </c>
      <c r="AE152" t="s">
        <v>1539</v>
      </c>
      <c r="AF152" t="s">
        <v>144</v>
      </c>
      <c r="AG152" t="s">
        <v>145</v>
      </c>
      <c r="AI152">
        <v>9812</v>
      </c>
      <c r="AJ152">
        <v>12261</v>
      </c>
      <c r="AK152">
        <v>12261</v>
      </c>
      <c r="AL152">
        <v>2449</v>
      </c>
      <c r="AO152">
        <v>0.17349999999999999</v>
      </c>
      <c r="AQ152" t="s">
        <v>146</v>
      </c>
      <c r="AR152" t="s">
        <v>147</v>
      </c>
      <c r="AW152">
        <v>1.1200000000000001</v>
      </c>
      <c r="AX152">
        <v>0.8</v>
      </c>
      <c r="AY152">
        <v>25000</v>
      </c>
      <c r="AZ152">
        <v>35000</v>
      </c>
      <c r="BA152">
        <v>0.52</v>
      </c>
      <c r="BB152">
        <v>35000</v>
      </c>
      <c r="BD152" t="s">
        <v>1539</v>
      </c>
      <c r="BE152">
        <v>19053</v>
      </c>
      <c r="BH152">
        <v>15039</v>
      </c>
      <c r="BJ152">
        <v>19877</v>
      </c>
      <c r="BK152" t="s">
        <v>1539</v>
      </c>
      <c r="BL152">
        <v>1</v>
      </c>
      <c r="BN152">
        <v>1</v>
      </c>
      <c r="BO152">
        <v>0.95854505207023188</v>
      </c>
      <c r="BP152">
        <v>1</v>
      </c>
      <c r="BQ152">
        <v>0.95854505207023188</v>
      </c>
      <c r="BR152">
        <v>170</v>
      </c>
      <c r="BW152">
        <v>3709</v>
      </c>
      <c r="CC152">
        <v>5842</v>
      </c>
      <c r="CN152">
        <v>750</v>
      </c>
      <c r="CO152">
        <f t="shared" si="2"/>
        <v>0</v>
      </c>
    </row>
    <row r="153" spans="1:93" x14ac:dyDescent="0.25">
      <c r="A153">
        <v>9929</v>
      </c>
      <c r="B153">
        <v>2018</v>
      </c>
      <c r="C153" t="s">
        <v>825</v>
      </c>
      <c r="D153" s="12" t="s">
        <v>2114</v>
      </c>
      <c r="E153">
        <v>169303</v>
      </c>
      <c r="F153">
        <v>2016</v>
      </c>
      <c r="G153">
        <v>1693032016</v>
      </c>
      <c r="H153">
        <v>2016169303</v>
      </c>
      <c r="I153" t="s">
        <v>826</v>
      </c>
      <c r="J153" t="s">
        <v>467</v>
      </c>
      <c r="K153">
        <v>1.6299428571428571</v>
      </c>
      <c r="L153" t="s">
        <v>1539</v>
      </c>
      <c r="M153" t="s">
        <v>1539</v>
      </c>
      <c r="N153">
        <v>1.6299428571428571</v>
      </c>
      <c r="O153">
        <v>2.2819199999999999</v>
      </c>
      <c r="P153">
        <v>1.0697387368854145</v>
      </c>
      <c r="S153">
        <v>1.645751902900638</v>
      </c>
      <c r="T153">
        <v>2.3040526640608929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 t="s">
        <v>1539</v>
      </c>
      <c r="AD153">
        <v>57048</v>
      </c>
      <c r="AE153" t="s">
        <v>1539</v>
      </c>
      <c r="AF153" t="s">
        <v>144</v>
      </c>
      <c r="AG153" t="s">
        <v>145</v>
      </c>
      <c r="AI153">
        <v>15179</v>
      </c>
      <c r="AJ153">
        <v>22457</v>
      </c>
      <c r="AK153">
        <v>22457</v>
      </c>
      <c r="AL153">
        <v>7278</v>
      </c>
      <c r="AO153">
        <v>0.48609999999999998</v>
      </c>
      <c r="AQ153" t="s">
        <v>146</v>
      </c>
      <c r="AR153" t="s">
        <v>147</v>
      </c>
      <c r="AW153">
        <v>1.1200000000000001</v>
      </c>
      <c r="AX153">
        <v>0.8</v>
      </c>
      <c r="AY153">
        <v>25000</v>
      </c>
      <c r="AZ153">
        <v>35000</v>
      </c>
      <c r="BA153">
        <v>0.52</v>
      </c>
      <c r="BB153">
        <v>35000</v>
      </c>
      <c r="BD153">
        <v>21556</v>
      </c>
      <c r="BE153">
        <v>22778</v>
      </c>
      <c r="BH153">
        <v>18879</v>
      </c>
      <c r="BJ153">
        <v>28470</v>
      </c>
      <c r="BK153">
        <v>0.94635174290982527</v>
      </c>
      <c r="BL153">
        <v>1</v>
      </c>
      <c r="BN153">
        <v>1</v>
      </c>
      <c r="BO153">
        <v>0.8000702493853179</v>
      </c>
      <c r="BP153">
        <v>1</v>
      </c>
      <c r="BQ153">
        <v>0.8000702493853179</v>
      </c>
      <c r="BR153">
        <v>186</v>
      </c>
      <c r="BW153">
        <v>6294</v>
      </c>
      <c r="CC153">
        <v>7644</v>
      </c>
      <c r="CN153">
        <v>890</v>
      </c>
      <c r="CO153">
        <f t="shared" si="2"/>
        <v>0</v>
      </c>
    </row>
    <row r="154" spans="1:93" x14ac:dyDescent="0.25">
      <c r="A154">
        <v>10259</v>
      </c>
      <c r="B154">
        <v>2018</v>
      </c>
      <c r="C154" t="s">
        <v>837</v>
      </c>
      <c r="D154" s="12" t="s">
        <v>2114</v>
      </c>
      <c r="E154">
        <v>169302</v>
      </c>
      <c r="F154">
        <v>2012</v>
      </c>
      <c r="G154">
        <v>1693022012</v>
      </c>
      <c r="H154">
        <v>2012169302</v>
      </c>
      <c r="I154" t="s">
        <v>2112</v>
      </c>
      <c r="J154" t="s">
        <v>467</v>
      </c>
      <c r="K154">
        <v>0.93313458262350935</v>
      </c>
      <c r="L154">
        <v>1.0939007126232694</v>
      </c>
      <c r="M154">
        <v>0.79599059433260555</v>
      </c>
      <c r="N154">
        <v>0.93313458262350935</v>
      </c>
      <c r="O154">
        <v>1.2966658331249479</v>
      </c>
      <c r="P154">
        <v>0.82692307692307687</v>
      </c>
      <c r="S154">
        <v>1.5865384615384617</v>
      </c>
      <c r="T154">
        <v>2.2019230769230771</v>
      </c>
      <c r="U154">
        <v>0.93313458262350935</v>
      </c>
      <c r="V154">
        <v>0.93313458262350935</v>
      </c>
      <c r="W154">
        <v>1</v>
      </c>
      <c r="X154">
        <v>0.93313458262350935</v>
      </c>
      <c r="Y154">
        <v>0.82692307692307687</v>
      </c>
      <c r="Z154">
        <v>1</v>
      </c>
      <c r="AA154">
        <v>1</v>
      </c>
      <c r="AB154">
        <v>0.82692307692307687</v>
      </c>
      <c r="AC154">
        <v>132698</v>
      </c>
      <c r="AD154">
        <v>155561</v>
      </c>
      <c r="AE154">
        <v>182362</v>
      </c>
      <c r="AF154" t="s">
        <v>144</v>
      </c>
      <c r="AG154" t="s">
        <v>145</v>
      </c>
      <c r="AH154" t="s">
        <v>145</v>
      </c>
      <c r="AI154">
        <v>17407.2693409286</v>
      </c>
      <c r="AJ154">
        <v>30221.042069460131</v>
      </c>
      <c r="AK154">
        <v>30221</v>
      </c>
      <c r="AL154">
        <v>11696.6008060118</v>
      </c>
      <c r="AM154">
        <v>1117.1719225197301</v>
      </c>
      <c r="AN154">
        <v>0.16700000000000001</v>
      </c>
      <c r="AO154">
        <v>0.20799999999999999</v>
      </c>
      <c r="AP154">
        <v>0.26</v>
      </c>
      <c r="AQ154" t="s">
        <v>146</v>
      </c>
      <c r="AR154" t="s">
        <v>1539</v>
      </c>
      <c r="AW154">
        <v>0.45800000000000002</v>
      </c>
      <c r="AX154">
        <v>0.33</v>
      </c>
      <c r="AY154">
        <v>119970</v>
      </c>
      <c r="AZ154">
        <v>166708</v>
      </c>
      <c r="BA154">
        <v>0.17199999999999999</v>
      </c>
      <c r="BB154">
        <v>166708</v>
      </c>
      <c r="BD154">
        <v>17100</v>
      </c>
      <c r="BE154">
        <v>17056</v>
      </c>
      <c r="BH154">
        <v>12944</v>
      </c>
      <c r="BJ154">
        <v>23368</v>
      </c>
      <c r="BK154">
        <v>1</v>
      </c>
      <c r="BL154">
        <v>1</v>
      </c>
      <c r="BM154">
        <v>1</v>
      </c>
      <c r="BN154">
        <v>0.56437576519638666</v>
      </c>
      <c r="BO154">
        <v>0.72988702499144131</v>
      </c>
      <c r="BP154">
        <v>1</v>
      </c>
      <c r="BQ154">
        <v>0.72988702499144131</v>
      </c>
      <c r="BR154">
        <v>111</v>
      </c>
      <c r="BS154">
        <v>131</v>
      </c>
      <c r="BW154">
        <v>5018</v>
      </c>
      <c r="BZ154">
        <v>25</v>
      </c>
      <c r="CF154">
        <v>908</v>
      </c>
      <c r="CG154">
        <v>94</v>
      </c>
      <c r="CM154">
        <v>4</v>
      </c>
      <c r="CN154">
        <v>10154</v>
      </c>
      <c r="CO154">
        <f t="shared" si="2"/>
        <v>131</v>
      </c>
    </row>
    <row r="155" spans="1:93" x14ac:dyDescent="0.25">
      <c r="A155">
        <v>10259</v>
      </c>
      <c r="B155">
        <v>2018</v>
      </c>
      <c r="C155" t="s">
        <v>837</v>
      </c>
      <c r="D155" s="12" t="s">
        <v>2114</v>
      </c>
      <c r="E155">
        <v>169302</v>
      </c>
      <c r="F155">
        <v>2016</v>
      </c>
      <c r="G155">
        <v>1693022016</v>
      </c>
      <c r="H155">
        <v>2016169302</v>
      </c>
      <c r="I155" t="s">
        <v>2112</v>
      </c>
      <c r="J155" t="s">
        <v>467</v>
      </c>
      <c r="K155">
        <v>0.95516711855459846</v>
      </c>
      <c r="L155">
        <v>1.1898349209396071</v>
      </c>
      <c r="M155">
        <v>0.76678383760827318</v>
      </c>
      <c r="N155">
        <v>0.95516711855459846</v>
      </c>
      <c r="O155">
        <v>1.3272818204551138</v>
      </c>
      <c r="P155">
        <v>0.68253968253968245</v>
      </c>
      <c r="S155">
        <v>1.3095238095238095</v>
      </c>
      <c r="T155">
        <v>1.8174603174603174</v>
      </c>
      <c r="U155">
        <v>0.95516711855459846</v>
      </c>
      <c r="V155">
        <v>0.95516711855459846</v>
      </c>
      <c r="W155">
        <v>1</v>
      </c>
      <c r="X155">
        <v>0.95516711855459846</v>
      </c>
      <c r="Y155">
        <v>0.68253968253968245</v>
      </c>
      <c r="Z155">
        <v>1</v>
      </c>
      <c r="AA155">
        <v>1</v>
      </c>
      <c r="AB155">
        <v>0.68253968253968245</v>
      </c>
      <c r="AC155">
        <v>127829</v>
      </c>
      <c r="AD155">
        <v>159234</v>
      </c>
      <c r="AE155">
        <v>198355</v>
      </c>
      <c r="AF155" t="s">
        <v>144</v>
      </c>
      <c r="AG155" t="s">
        <v>145</v>
      </c>
      <c r="AH155" t="s">
        <v>145</v>
      </c>
      <c r="AI155">
        <v>16118.065308949999</v>
      </c>
      <c r="AJ155">
        <v>33395.649256145742</v>
      </c>
      <c r="AK155">
        <v>33396</v>
      </c>
      <c r="AL155">
        <v>12726.302742857801</v>
      </c>
      <c r="AM155">
        <v>4551.2812043379399</v>
      </c>
      <c r="AN155">
        <v>0.189</v>
      </c>
      <c r="AO155">
        <v>0.252</v>
      </c>
      <c r="AP155">
        <v>0.33700000000000002</v>
      </c>
      <c r="AQ155" t="s">
        <v>146</v>
      </c>
      <c r="AR155" t="s">
        <v>1539</v>
      </c>
      <c r="AW155">
        <v>0.45800000000000002</v>
      </c>
      <c r="AX155">
        <v>0.33</v>
      </c>
      <c r="AY155">
        <v>119970</v>
      </c>
      <c r="AZ155">
        <v>166708</v>
      </c>
      <c r="BA155">
        <v>0.17199999999999999</v>
      </c>
      <c r="BB155">
        <v>166708</v>
      </c>
      <c r="BD155">
        <v>12373</v>
      </c>
      <c r="BE155">
        <v>13678</v>
      </c>
      <c r="BH155">
        <v>12242</v>
      </c>
      <c r="BJ155">
        <v>27206</v>
      </c>
      <c r="BK155">
        <v>0.90459131451966657</v>
      </c>
      <c r="BL155">
        <v>1</v>
      </c>
      <c r="BM155">
        <v>1</v>
      </c>
      <c r="BN155">
        <v>0.40957000838423763</v>
      </c>
      <c r="BO155">
        <v>0.50275674483569799</v>
      </c>
      <c r="BP155">
        <v>1</v>
      </c>
      <c r="BQ155">
        <v>0.50275674483569799</v>
      </c>
      <c r="BR155">
        <v>209</v>
      </c>
      <c r="BS155">
        <v>208</v>
      </c>
      <c r="BW155">
        <v>4003</v>
      </c>
      <c r="BZ155">
        <v>0</v>
      </c>
      <c r="CF155">
        <v>1201</v>
      </c>
      <c r="CG155">
        <v>1148</v>
      </c>
      <c r="CM155">
        <v>6</v>
      </c>
      <c r="CN155">
        <v>9665</v>
      </c>
      <c r="CO155">
        <f t="shared" si="2"/>
        <v>208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D455-4159-4BAC-82DA-102886D2629F}">
  <dimension ref="A1:EJ1044"/>
  <sheetViews>
    <sheetView workbookViewId="0">
      <selection activeCell="D5" sqref="D5"/>
    </sheetView>
  </sheetViews>
  <sheetFormatPr baseColWidth="10" defaultRowHeight="15" x14ac:dyDescent="0.25"/>
  <cols>
    <col min="1" max="1" width="17" customWidth="1"/>
    <col min="2" max="2" width="17.7109375" customWidth="1"/>
    <col min="3" max="3" width="31.42578125" customWidth="1"/>
    <col min="4" max="5" width="31.28515625" style="14" bestFit="1" customWidth="1"/>
    <col min="6" max="7" width="36.28515625" style="14" bestFit="1" customWidth="1"/>
    <col min="8" max="8" width="17.85546875" customWidth="1"/>
    <col min="12" max="12" width="18" customWidth="1"/>
    <col min="13" max="13" width="35.85546875" customWidth="1"/>
    <col min="14" max="14" width="15.140625" customWidth="1"/>
    <col min="17" max="17" width="18.7109375" customWidth="1"/>
    <col min="18" max="18" width="14.140625" customWidth="1"/>
    <col min="19" max="19" width="19.140625" customWidth="1"/>
    <col min="20" max="20" width="20.140625" customWidth="1"/>
    <col min="21" max="21" width="24.28515625" customWidth="1"/>
    <col min="22" max="22" width="16" customWidth="1"/>
    <col min="24" max="24" width="16.42578125" customWidth="1"/>
    <col min="25" max="25" width="19.5703125" customWidth="1"/>
    <col min="26" max="26" width="16" customWidth="1"/>
    <col min="28" max="28" width="16.42578125" customWidth="1"/>
    <col min="29" max="29" width="21.5703125" customWidth="1"/>
    <col min="30" max="30" width="16.140625" customWidth="1"/>
    <col min="31" max="31" width="21.28515625" customWidth="1"/>
    <col min="33" max="33" width="17.28515625" customWidth="1"/>
    <col min="37" max="37" width="23.42578125" customWidth="1"/>
    <col min="39" max="39" width="21.7109375" customWidth="1"/>
    <col min="40" max="40" width="17.140625" customWidth="1"/>
    <col min="41" max="41" width="22.140625" customWidth="1"/>
    <col min="42" max="42" width="27.28515625" customWidth="1"/>
    <col min="43" max="43" width="21.85546875" customWidth="1"/>
    <col min="44" max="44" width="12.85546875" customWidth="1"/>
    <col min="45" max="45" width="12.42578125" customWidth="1"/>
    <col min="47" max="47" width="15.85546875" customWidth="1"/>
    <col min="53" max="53" width="14.140625" customWidth="1"/>
    <col min="54" max="54" width="15.85546875" customWidth="1"/>
    <col min="55" max="55" width="16" customWidth="1"/>
    <col min="56" max="56" width="17.5703125" customWidth="1"/>
    <col min="57" max="57" width="20.140625" customWidth="1"/>
    <col min="60" max="60" width="12.140625" customWidth="1"/>
    <col min="61" max="61" width="16.28515625" customWidth="1"/>
    <col min="62" max="62" width="19.28515625" customWidth="1"/>
    <col min="63" max="63" width="19.140625" customWidth="1"/>
    <col min="64" max="64" width="16.140625" customWidth="1"/>
    <col min="65" max="65" width="12" customWidth="1"/>
    <col min="66" max="66" width="23.85546875" customWidth="1"/>
    <col min="67" max="67" width="23.7109375" customWidth="1"/>
    <col min="68" max="69" width="23.85546875" customWidth="1"/>
    <col min="70" max="70" width="23.7109375" customWidth="1"/>
    <col min="71" max="72" width="23.85546875" customWidth="1"/>
    <col min="73" max="73" width="23.7109375" customWidth="1"/>
    <col min="74" max="75" width="23.85546875" customWidth="1"/>
    <col min="76" max="76" width="23.7109375" customWidth="1"/>
    <col min="77" max="78" width="23.85546875" customWidth="1"/>
    <col min="79" max="79" width="23.7109375" customWidth="1"/>
    <col min="80" max="80" width="23.85546875" customWidth="1"/>
    <col min="82" max="82" width="16.140625" customWidth="1"/>
    <col min="83" max="83" width="15.5703125" customWidth="1"/>
    <col min="85" max="85" width="16.140625" customWidth="1"/>
    <col min="86" max="86" width="15.5703125" customWidth="1"/>
    <col min="88" max="88" width="16.140625" customWidth="1"/>
    <col min="89" max="89" width="15.5703125" customWidth="1"/>
    <col min="91" max="91" width="16.140625" customWidth="1"/>
    <col min="92" max="92" width="15.5703125" customWidth="1"/>
    <col min="94" max="94" width="16.140625" customWidth="1"/>
    <col min="95" max="95" width="15.5703125" customWidth="1"/>
    <col min="97" max="97" width="16.140625" customWidth="1"/>
    <col min="98" max="98" width="15.5703125" customWidth="1"/>
    <col min="100" max="100" width="16.140625" customWidth="1"/>
    <col min="101" max="101" width="15.5703125" customWidth="1"/>
    <col min="103" max="103" width="16.140625" customWidth="1"/>
    <col min="104" max="104" width="15.5703125" customWidth="1"/>
    <col min="106" max="106" width="16.140625" customWidth="1"/>
    <col min="107" max="107" width="15.5703125" customWidth="1"/>
    <col min="108" max="108" width="11.85546875" customWidth="1"/>
    <col min="109" max="109" width="17.140625" customWidth="1"/>
    <col min="110" max="110" width="16.5703125" customWidth="1"/>
    <col min="111" max="111" width="11.85546875" customWidth="1"/>
    <col min="112" max="112" width="17.140625" customWidth="1"/>
    <col min="113" max="113" width="16.5703125" customWidth="1"/>
    <col min="114" max="114" width="11.85546875" customWidth="1"/>
    <col min="115" max="115" width="17.140625" customWidth="1"/>
    <col min="116" max="116" width="16.5703125" customWidth="1"/>
    <col min="117" max="117" width="11.85546875" customWidth="1"/>
    <col min="118" max="118" width="17.140625" customWidth="1"/>
    <col min="119" max="119" width="16.5703125" customWidth="1"/>
    <col min="120" max="120" width="11.85546875" customWidth="1"/>
    <col min="121" max="121" width="17.140625" customWidth="1"/>
    <col min="122" max="122" width="16.5703125" customWidth="1"/>
    <col min="123" max="123" width="11.85546875" customWidth="1"/>
    <col min="124" max="124" width="17.140625" customWidth="1"/>
    <col min="125" max="125" width="16.5703125" customWidth="1"/>
    <col min="126" max="126" width="11.85546875" customWidth="1"/>
    <col min="127" max="127" width="17.140625" customWidth="1"/>
    <col min="128" max="128" width="16.5703125" customWidth="1"/>
    <col min="129" max="129" width="11.85546875" customWidth="1"/>
    <col min="130" max="130" width="17.140625" customWidth="1"/>
    <col min="131" max="131" width="16.5703125" customWidth="1"/>
    <col min="132" max="132" width="11.85546875" customWidth="1"/>
    <col min="133" max="133" width="17.140625" customWidth="1"/>
    <col min="134" max="134" width="16.5703125" customWidth="1"/>
    <col min="135" max="135" width="11.85546875" customWidth="1"/>
    <col min="136" max="136" width="17.140625" customWidth="1"/>
    <col min="137" max="137" width="16.5703125" customWidth="1"/>
    <col min="138" max="138" width="11.85546875" customWidth="1"/>
    <col min="139" max="139" width="17.140625" customWidth="1"/>
    <col min="140" max="140" width="16.5703125" customWidth="1"/>
  </cols>
  <sheetData>
    <row r="1" spans="1:140" x14ac:dyDescent="0.25">
      <c r="A1" t="s">
        <v>0</v>
      </c>
      <c r="B1" t="s">
        <v>1</v>
      </c>
      <c r="C1" t="s">
        <v>2</v>
      </c>
      <c r="D1" s="14" t="s">
        <v>2123</v>
      </c>
      <c r="E1" s="14" t="s">
        <v>2124</v>
      </c>
      <c r="F1" s="14" t="s">
        <v>2125</v>
      </c>
      <c r="G1" s="14" t="s">
        <v>2126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</row>
    <row r="2" spans="1:140" x14ac:dyDescent="0.25">
      <c r="A2">
        <v>8118</v>
      </c>
      <c r="B2">
        <v>2017</v>
      </c>
      <c r="C2" t="s">
        <v>1832</v>
      </c>
      <c r="D2" s="14">
        <f>VLOOKUP(Tabelle6[[#This Row],[FishStock]],'Export 2012'!$C:$J,8,FALSE)</f>
        <v>2012</v>
      </c>
      <c r="E2" s="14" t="str">
        <f>VLOOKUP(Tabelle6[[#This Row],[FishStock]],'Export 2016'!$C:$K,8,FALSE)</f>
        <v>Advice</v>
      </c>
      <c r="F2" s="14" t="str">
        <f>VLOOKUP(Tabelle6[[#This Row],[FishStock]],'Export 2012'!$C:$J,3,FALSE)</f>
        <v>no</v>
      </c>
      <c r="G2" s="14" t="str">
        <f>VLOOKUP(Tabelle6[[#This Row],[FishStock]],'Export 2016'!$C:$K,3,FALSE)</f>
        <v>no</v>
      </c>
      <c r="I2">
        <v>136696</v>
      </c>
      <c r="J2" t="s">
        <v>138</v>
      </c>
      <c r="K2">
        <v>2012</v>
      </c>
      <c r="L2" t="s">
        <v>1833</v>
      </c>
      <c r="M2" t="s">
        <v>821</v>
      </c>
      <c r="N2" t="s">
        <v>816</v>
      </c>
      <c r="P2" t="s">
        <v>1834</v>
      </c>
      <c r="T2" t="s">
        <v>143</v>
      </c>
      <c r="AC2" t="s">
        <v>1835</v>
      </c>
      <c r="AD2" t="s">
        <v>145</v>
      </c>
      <c r="AF2">
        <v>612.57788000000005</v>
      </c>
      <c r="AH2">
        <v>612.57788000000005</v>
      </c>
      <c r="AP2" t="s">
        <v>1836</v>
      </c>
      <c r="AQ2" t="s">
        <v>1499</v>
      </c>
      <c r="BM2" t="s">
        <v>148</v>
      </c>
      <c r="CC2">
        <v>60</v>
      </c>
      <c r="CD2" t="s">
        <v>1837</v>
      </c>
    </row>
    <row r="3" spans="1:140" x14ac:dyDescent="0.25">
      <c r="A3">
        <v>8118</v>
      </c>
      <c r="B3">
        <v>2017</v>
      </c>
      <c r="C3" t="s">
        <v>1832</v>
      </c>
      <c r="D3" s="14">
        <f>VLOOKUP(Tabelle6[[#This Row],[FishStock]],'Export 2012'!$C:$J,8,FALSE)</f>
        <v>2012</v>
      </c>
      <c r="E3" s="14" t="str">
        <f>VLOOKUP(Tabelle6[[#This Row],[FishStock]],'Export 2016'!$C:$K,8,FALSE)</f>
        <v>Advice</v>
      </c>
      <c r="F3" s="14" t="str">
        <f>VLOOKUP(Tabelle6[[#This Row],[FishStock]],'Export 2012'!$C:$J,3,FALSE)</f>
        <v>no</v>
      </c>
      <c r="G3" s="14" t="str">
        <f>VLOOKUP(Tabelle6[[#This Row],[FishStock]],'Export 2016'!$C:$K,3,FALSE)</f>
        <v>no</v>
      </c>
      <c r="I3">
        <v>136696</v>
      </c>
      <c r="J3" t="s">
        <v>138</v>
      </c>
      <c r="K3">
        <v>2013</v>
      </c>
      <c r="L3" t="s">
        <v>1833</v>
      </c>
      <c r="M3" t="s">
        <v>821</v>
      </c>
      <c r="N3" t="s">
        <v>816</v>
      </c>
      <c r="P3" t="s">
        <v>1834</v>
      </c>
      <c r="T3" t="s">
        <v>143</v>
      </c>
      <c r="AC3" t="s">
        <v>1835</v>
      </c>
      <c r="AD3" t="s">
        <v>145</v>
      </c>
      <c r="AF3">
        <v>691.63480000000004</v>
      </c>
      <c r="AH3">
        <v>691.63480000000004</v>
      </c>
      <c r="AP3" t="s">
        <v>1836</v>
      </c>
      <c r="AQ3" t="s">
        <v>1499</v>
      </c>
      <c r="BM3" t="s">
        <v>148</v>
      </c>
      <c r="CC3">
        <v>47</v>
      </c>
      <c r="CD3" t="s">
        <v>1837</v>
      </c>
    </row>
    <row r="4" spans="1:140" x14ac:dyDescent="0.25">
      <c r="A4">
        <v>8118</v>
      </c>
      <c r="B4">
        <v>2017</v>
      </c>
      <c r="C4" t="s">
        <v>1832</v>
      </c>
      <c r="D4" s="14">
        <f>VLOOKUP(Tabelle6[[#This Row],[FishStock]],'Export 2012'!$C:$J,8,FALSE)</f>
        <v>2012</v>
      </c>
      <c r="E4" s="14" t="str">
        <f>VLOOKUP(Tabelle6[[#This Row],[FishStock]],'Export 2016'!$C:$K,8,FALSE)</f>
        <v>Advice</v>
      </c>
      <c r="F4" s="14" t="str">
        <f>VLOOKUP(Tabelle6[[#This Row],[FishStock]],'Export 2012'!$C:$J,3,FALSE)</f>
        <v>no</v>
      </c>
      <c r="G4" s="14" t="str">
        <f>VLOOKUP(Tabelle6[[#This Row],[FishStock]],'Export 2016'!$C:$K,3,FALSE)</f>
        <v>no</v>
      </c>
      <c r="I4">
        <v>136696</v>
      </c>
      <c r="J4" t="s">
        <v>138</v>
      </c>
      <c r="K4">
        <v>2014</v>
      </c>
      <c r="L4" t="s">
        <v>1833</v>
      </c>
      <c r="M4" t="s">
        <v>821</v>
      </c>
      <c r="N4" t="s">
        <v>816</v>
      </c>
      <c r="P4" t="s">
        <v>1834</v>
      </c>
      <c r="T4" t="s">
        <v>143</v>
      </c>
      <c r="AC4" t="s">
        <v>1835</v>
      </c>
      <c r="AD4" t="s">
        <v>145</v>
      </c>
      <c r="AF4">
        <v>663.31235000000004</v>
      </c>
      <c r="AH4">
        <v>663.31235000000004</v>
      </c>
      <c r="AP4" t="s">
        <v>1836</v>
      </c>
      <c r="AQ4" t="s">
        <v>1499</v>
      </c>
      <c r="BM4" t="s">
        <v>148</v>
      </c>
      <c r="CD4" t="s">
        <v>1837</v>
      </c>
    </row>
    <row r="5" spans="1:140" x14ac:dyDescent="0.25">
      <c r="A5">
        <v>8118</v>
      </c>
      <c r="B5">
        <v>2017</v>
      </c>
      <c r="C5" t="s">
        <v>1832</v>
      </c>
      <c r="D5" s="14">
        <f>VLOOKUP(Tabelle6[[#This Row],[FishStock]],'Export 2012'!$C:$J,8,FALSE)</f>
        <v>2012</v>
      </c>
      <c r="E5" s="14" t="str">
        <f>VLOOKUP(Tabelle6[[#This Row],[FishStock]],'Export 2016'!$C:$K,8,FALSE)</f>
        <v>Advice</v>
      </c>
      <c r="F5" s="14" t="str">
        <f>VLOOKUP(Tabelle6[[#This Row],[FishStock]],'Export 2012'!$C:$J,3,FALSE)</f>
        <v>no</v>
      </c>
      <c r="G5" s="14" t="str">
        <f>VLOOKUP(Tabelle6[[#This Row],[FishStock]],'Export 2016'!$C:$K,3,FALSE)</f>
        <v>no</v>
      </c>
      <c r="I5">
        <v>136696</v>
      </c>
      <c r="J5" t="s">
        <v>138</v>
      </c>
      <c r="K5">
        <v>2015</v>
      </c>
      <c r="L5" t="s">
        <v>1833</v>
      </c>
      <c r="M5" t="s">
        <v>821</v>
      </c>
      <c r="N5" t="s">
        <v>816</v>
      </c>
      <c r="P5" t="s">
        <v>1834</v>
      </c>
      <c r="T5" t="s">
        <v>143</v>
      </c>
      <c r="AC5" t="s">
        <v>1835</v>
      </c>
      <c r="AD5" t="s">
        <v>145</v>
      </c>
      <c r="AF5">
        <v>701</v>
      </c>
      <c r="AH5">
        <v>701</v>
      </c>
      <c r="AP5" t="s">
        <v>1836</v>
      </c>
      <c r="AQ5" t="s">
        <v>1499</v>
      </c>
      <c r="BM5" t="s">
        <v>148</v>
      </c>
      <c r="CD5" t="s">
        <v>1837</v>
      </c>
    </row>
    <row r="6" spans="1:140" x14ac:dyDescent="0.25">
      <c r="A6">
        <v>8118</v>
      </c>
      <c r="B6">
        <v>2017</v>
      </c>
      <c r="C6" t="s">
        <v>1832</v>
      </c>
      <c r="D6" s="14">
        <f>VLOOKUP(Tabelle6[[#This Row],[FishStock]],'Export 2012'!$C:$J,8,FALSE)</f>
        <v>2012</v>
      </c>
      <c r="E6" s="14" t="str">
        <f>VLOOKUP(Tabelle6[[#This Row],[FishStock]],'Export 2016'!$C:$K,8,FALSE)</f>
        <v>Advice</v>
      </c>
      <c r="F6" s="14" t="str">
        <f>VLOOKUP(Tabelle6[[#This Row],[FishStock]],'Export 2012'!$C:$J,3,FALSE)</f>
        <v>no</v>
      </c>
      <c r="G6" s="14" t="str">
        <f>VLOOKUP(Tabelle6[[#This Row],[FishStock]],'Export 2016'!$C:$K,3,FALSE)</f>
        <v>no</v>
      </c>
      <c r="I6">
        <v>136696</v>
      </c>
      <c r="J6" t="s">
        <v>138</v>
      </c>
      <c r="K6">
        <v>2016</v>
      </c>
      <c r="L6" t="s">
        <v>1833</v>
      </c>
      <c r="M6" t="s">
        <v>821</v>
      </c>
      <c r="N6" t="s">
        <v>816</v>
      </c>
      <c r="P6" t="s">
        <v>1834</v>
      </c>
      <c r="T6" t="s">
        <v>143</v>
      </c>
      <c r="AC6" t="s">
        <v>1835</v>
      </c>
      <c r="AD6" t="s">
        <v>145</v>
      </c>
      <c r="AF6">
        <v>515</v>
      </c>
      <c r="AH6">
        <v>515</v>
      </c>
      <c r="AP6" t="s">
        <v>1836</v>
      </c>
      <c r="AQ6" t="s">
        <v>1499</v>
      </c>
      <c r="BM6" t="s">
        <v>148</v>
      </c>
      <c r="CC6">
        <v>135</v>
      </c>
      <c r="CD6" t="s">
        <v>1837</v>
      </c>
    </row>
    <row r="7" spans="1:140" x14ac:dyDescent="0.25">
      <c r="A7">
        <v>8199</v>
      </c>
      <c r="B7">
        <v>2017</v>
      </c>
      <c r="C7" t="s">
        <v>1973</v>
      </c>
      <c r="D7" s="14">
        <f>VLOOKUP(Tabelle6[[#This Row],[FishStock]],'Export 2012'!$C:$J,8,FALSE)</f>
        <v>2012</v>
      </c>
      <c r="E7" s="14" t="str">
        <f>VLOOKUP(Tabelle6[[#This Row],[FishStock]],'Export 2016'!$C:$K,8,FALSE)</f>
        <v>Advice</v>
      </c>
      <c r="F7" s="14" t="str">
        <f>VLOOKUP(Tabelle6[[#This Row],[FishStock]],'Export 2012'!$C:$J,3,FALSE)</f>
        <v>no</v>
      </c>
      <c r="G7" s="14" t="str">
        <f>VLOOKUP(Tabelle6[[#This Row],[FishStock]],'Export 2016'!$C:$K,3,FALSE)</f>
        <v>no</v>
      </c>
      <c r="H7">
        <v>1446</v>
      </c>
      <c r="I7">
        <v>169250</v>
      </c>
      <c r="J7" t="s">
        <v>138</v>
      </c>
      <c r="K7">
        <v>2012</v>
      </c>
      <c r="L7" t="s">
        <v>1974</v>
      </c>
      <c r="M7" t="s">
        <v>1278</v>
      </c>
      <c r="N7" t="s">
        <v>141</v>
      </c>
      <c r="P7" t="s">
        <v>1975</v>
      </c>
      <c r="AE7" t="s">
        <v>261</v>
      </c>
      <c r="AH7">
        <v>0</v>
      </c>
      <c r="BM7" t="s">
        <v>148</v>
      </c>
    </row>
    <row r="8" spans="1:140" x14ac:dyDescent="0.25">
      <c r="A8">
        <v>8199</v>
      </c>
      <c r="B8">
        <v>2017</v>
      </c>
      <c r="C8" t="s">
        <v>1973</v>
      </c>
      <c r="D8" s="14">
        <f>VLOOKUP(Tabelle6[[#This Row],[FishStock]],'Export 2012'!$C:$J,8,FALSE)</f>
        <v>2012</v>
      </c>
      <c r="E8" s="14" t="str">
        <f>VLOOKUP(Tabelle6[[#This Row],[FishStock]],'Export 2016'!$C:$K,8,FALSE)</f>
        <v>Advice</v>
      </c>
      <c r="F8" s="14" t="str">
        <f>VLOOKUP(Tabelle6[[#This Row],[FishStock]],'Export 2012'!$C:$J,3,FALSE)</f>
        <v>no</v>
      </c>
      <c r="G8" s="14" t="str">
        <f>VLOOKUP(Tabelle6[[#This Row],[FishStock]],'Export 2016'!$C:$K,3,FALSE)</f>
        <v>no</v>
      </c>
      <c r="H8">
        <v>1446</v>
      </c>
      <c r="I8">
        <v>169250</v>
      </c>
      <c r="J8" t="s">
        <v>138</v>
      </c>
      <c r="K8">
        <v>2013</v>
      </c>
      <c r="L8" t="s">
        <v>1974</v>
      </c>
      <c r="M8" t="s">
        <v>1278</v>
      </c>
      <c r="N8" t="s">
        <v>141</v>
      </c>
      <c r="P8" t="s">
        <v>1975</v>
      </c>
      <c r="AE8" t="s">
        <v>261</v>
      </c>
      <c r="AH8">
        <v>0</v>
      </c>
      <c r="BM8" t="s">
        <v>148</v>
      </c>
    </row>
    <row r="9" spans="1:140" x14ac:dyDescent="0.25">
      <c r="A9">
        <v>8199</v>
      </c>
      <c r="B9">
        <v>2017</v>
      </c>
      <c r="C9" t="s">
        <v>1973</v>
      </c>
      <c r="D9" s="14">
        <f>VLOOKUP(Tabelle6[[#This Row],[FishStock]],'Export 2012'!$C:$J,8,FALSE)</f>
        <v>2012</v>
      </c>
      <c r="E9" s="14" t="str">
        <f>VLOOKUP(Tabelle6[[#This Row],[FishStock]],'Export 2016'!$C:$K,8,FALSE)</f>
        <v>Advice</v>
      </c>
      <c r="F9" s="14" t="str">
        <f>VLOOKUP(Tabelle6[[#This Row],[FishStock]],'Export 2012'!$C:$J,3,FALSE)</f>
        <v>no</v>
      </c>
      <c r="G9" s="14" t="str">
        <f>VLOOKUP(Tabelle6[[#This Row],[FishStock]],'Export 2016'!$C:$K,3,FALSE)</f>
        <v>no</v>
      </c>
      <c r="H9">
        <v>1446</v>
      </c>
      <c r="I9">
        <v>169250</v>
      </c>
      <c r="J9" t="s">
        <v>138</v>
      </c>
      <c r="K9">
        <v>2014</v>
      </c>
      <c r="L9" t="s">
        <v>1974</v>
      </c>
      <c r="M9" t="s">
        <v>1278</v>
      </c>
      <c r="N9" t="s">
        <v>141</v>
      </c>
      <c r="P9" t="s">
        <v>1975</v>
      </c>
      <c r="AE9" t="s">
        <v>261</v>
      </c>
      <c r="AH9">
        <v>0</v>
      </c>
      <c r="BM9" t="s">
        <v>148</v>
      </c>
    </row>
    <row r="10" spans="1:140" x14ac:dyDescent="0.25">
      <c r="A10">
        <v>8199</v>
      </c>
      <c r="B10">
        <v>2017</v>
      </c>
      <c r="C10" t="s">
        <v>1973</v>
      </c>
      <c r="D10" s="14">
        <f>VLOOKUP(Tabelle6[[#This Row],[FishStock]],'Export 2012'!$C:$J,8,FALSE)</f>
        <v>2012</v>
      </c>
      <c r="E10" s="14" t="str">
        <f>VLOOKUP(Tabelle6[[#This Row],[FishStock]],'Export 2016'!$C:$K,8,FALSE)</f>
        <v>Advice</v>
      </c>
      <c r="F10" s="14" t="str">
        <f>VLOOKUP(Tabelle6[[#This Row],[FishStock]],'Export 2012'!$C:$J,3,FALSE)</f>
        <v>no</v>
      </c>
      <c r="G10" s="14" t="str">
        <f>VLOOKUP(Tabelle6[[#This Row],[FishStock]],'Export 2016'!$C:$K,3,FALSE)</f>
        <v>no</v>
      </c>
      <c r="H10">
        <v>1446</v>
      </c>
      <c r="I10">
        <v>169250</v>
      </c>
      <c r="J10" t="s">
        <v>138</v>
      </c>
      <c r="K10">
        <v>2015</v>
      </c>
      <c r="L10" t="s">
        <v>1974</v>
      </c>
      <c r="M10" t="s">
        <v>1278</v>
      </c>
      <c r="N10" t="s">
        <v>141</v>
      </c>
      <c r="P10" t="s">
        <v>1975</v>
      </c>
      <c r="AE10" t="s">
        <v>261</v>
      </c>
      <c r="AH10">
        <v>0</v>
      </c>
      <c r="BM10" t="s">
        <v>148</v>
      </c>
    </row>
    <row r="11" spans="1:140" x14ac:dyDescent="0.25">
      <c r="A11">
        <v>8199</v>
      </c>
      <c r="B11">
        <v>2017</v>
      </c>
      <c r="C11" t="s">
        <v>1973</v>
      </c>
      <c r="D11" s="14">
        <f>VLOOKUP(Tabelle6[[#This Row],[FishStock]],'Export 2012'!$C:$J,8,FALSE)</f>
        <v>2012</v>
      </c>
      <c r="E11" s="14" t="str">
        <f>VLOOKUP(Tabelle6[[#This Row],[FishStock]],'Export 2016'!$C:$K,8,FALSE)</f>
        <v>Advice</v>
      </c>
      <c r="F11" s="14" t="str">
        <f>VLOOKUP(Tabelle6[[#This Row],[FishStock]],'Export 2012'!$C:$J,3,FALSE)</f>
        <v>no</v>
      </c>
      <c r="G11" s="14" t="str">
        <f>VLOOKUP(Tabelle6[[#This Row],[FishStock]],'Export 2016'!$C:$K,3,FALSE)</f>
        <v>no</v>
      </c>
      <c r="H11">
        <v>1446</v>
      </c>
      <c r="I11">
        <v>169250</v>
      </c>
      <c r="J11" t="s">
        <v>138</v>
      </c>
      <c r="K11">
        <v>2016</v>
      </c>
      <c r="L11" t="s">
        <v>1974</v>
      </c>
      <c r="M11" t="s">
        <v>1278</v>
      </c>
      <c r="N11" t="s">
        <v>141</v>
      </c>
      <c r="P11" t="s">
        <v>1975</v>
      </c>
      <c r="AE11" t="s">
        <v>261</v>
      </c>
      <c r="AH11">
        <v>0</v>
      </c>
      <c r="BM11" t="s">
        <v>148</v>
      </c>
    </row>
    <row r="12" spans="1:140" x14ac:dyDescent="0.25">
      <c r="A12">
        <v>8200</v>
      </c>
      <c r="B12">
        <v>2017</v>
      </c>
      <c r="C12" t="s">
        <v>1912</v>
      </c>
      <c r="D12" s="14">
        <f>VLOOKUP(Tabelle6[[#This Row],[FishStock]],'Export 2012'!$C:$J,8,FALSE)</f>
        <v>2012</v>
      </c>
      <c r="E12" s="14" t="str">
        <f>VLOOKUP(Tabelle6[[#This Row],[FishStock]],'Export 2016'!$C:$K,8,FALSE)</f>
        <v>Advice</v>
      </c>
      <c r="F12" s="14" t="str">
        <f>VLOOKUP(Tabelle6[[#This Row],[FishStock]],'Export 2012'!$C:$J,3,FALSE)</f>
        <v>no</v>
      </c>
      <c r="G12" s="14" t="str">
        <f>VLOOKUP(Tabelle6[[#This Row],[FishStock]],'Export 2016'!$C:$K,3,FALSE)</f>
        <v>no</v>
      </c>
      <c r="H12">
        <v>1447</v>
      </c>
      <c r="I12">
        <v>169251</v>
      </c>
      <c r="J12" t="s">
        <v>138</v>
      </c>
      <c r="K12">
        <v>2012</v>
      </c>
      <c r="L12" t="s">
        <v>1913</v>
      </c>
      <c r="M12" t="s">
        <v>466</v>
      </c>
      <c r="N12" t="s">
        <v>141</v>
      </c>
      <c r="P12" t="s">
        <v>1914</v>
      </c>
      <c r="AE12" t="s">
        <v>261</v>
      </c>
      <c r="AF12">
        <v>211</v>
      </c>
      <c r="AH12">
        <v>211</v>
      </c>
      <c r="BM12" t="s">
        <v>148</v>
      </c>
    </row>
    <row r="13" spans="1:140" x14ac:dyDescent="0.25">
      <c r="A13">
        <v>8200</v>
      </c>
      <c r="B13">
        <v>2017</v>
      </c>
      <c r="C13" t="s">
        <v>1912</v>
      </c>
      <c r="D13" s="14">
        <f>VLOOKUP(Tabelle6[[#This Row],[FishStock]],'Export 2012'!$C:$J,8,FALSE)</f>
        <v>2012</v>
      </c>
      <c r="E13" s="14" t="str">
        <f>VLOOKUP(Tabelle6[[#This Row],[FishStock]],'Export 2016'!$C:$K,8,FALSE)</f>
        <v>Advice</v>
      </c>
      <c r="F13" s="14" t="str">
        <f>VLOOKUP(Tabelle6[[#This Row],[FishStock]],'Export 2012'!$C:$J,3,FALSE)</f>
        <v>no</v>
      </c>
      <c r="G13" s="14" t="str">
        <f>VLOOKUP(Tabelle6[[#This Row],[FishStock]],'Export 2016'!$C:$K,3,FALSE)</f>
        <v>no</v>
      </c>
      <c r="H13">
        <v>1447</v>
      </c>
      <c r="I13">
        <v>169251</v>
      </c>
      <c r="J13" t="s">
        <v>138</v>
      </c>
      <c r="K13">
        <v>2013</v>
      </c>
      <c r="L13" t="s">
        <v>1913</v>
      </c>
      <c r="M13" t="s">
        <v>466</v>
      </c>
      <c r="N13" t="s">
        <v>141</v>
      </c>
      <c r="P13" t="s">
        <v>1914</v>
      </c>
      <c r="AE13" t="s">
        <v>261</v>
      </c>
      <c r="AF13">
        <v>90</v>
      </c>
      <c r="AH13">
        <v>90</v>
      </c>
      <c r="BM13" t="s">
        <v>148</v>
      </c>
    </row>
    <row r="14" spans="1:140" x14ac:dyDescent="0.25">
      <c r="A14">
        <v>8200</v>
      </c>
      <c r="B14">
        <v>2017</v>
      </c>
      <c r="C14" t="s">
        <v>1912</v>
      </c>
      <c r="D14" s="14">
        <f>VLOOKUP(Tabelle6[[#This Row],[FishStock]],'Export 2012'!$C:$J,8,FALSE)</f>
        <v>2012</v>
      </c>
      <c r="E14" s="14" t="str">
        <f>VLOOKUP(Tabelle6[[#This Row],[FishStock]],'Export 2016'!$C:$K,8,FALSE)</f>
        <v>Advice</v>
      </c>
      <c r="F14" s="14" t="str">
        <f>VLOOKUP(Tabelle6[[#This Row],[FishStock]],'Export 2012'!$C:$J,3,FALSE)</f>
        <v>no</v>
      </c>
      <c r="G14" s="14" t="str">
        <f>VLOOKUP(Tabelle6[[#This Row],[FishStock]],'Export 2016'!$C:$K,3,FALSE)</f>
        <v>no</v>
      </c>
      <c r="H14">
        <v>1447</v>
      </c>
      <c r="I14">
        <v>169251</v>
      </c>
      <c r="J14" t="s">
        <v>138</v>
      </c>
      <c r="K14">
        <v>2014</v>
      </c>
      <c r="L14" t="s">
        <v>1913</v>
      </c>
      <c r="M14" t="s">
        <v>466</v>
      </c>
      <c r="N14" t="s">
        <v>141</v>
      </c>
      <c r="P14" t="s">
        <v>1914</v>
      </c>
      <c r="AE14" t="s">
        <v>261</v>
      </c>
      <c r="AF14">
        <v>79</v>
      </c>
      <c r="AH14">
        <v>79</v>
      </c>
      <c r="BM14" t="s">
        <v>148</v>
      </c>
    </row>
    <row r="15" spans="1:140" x14ac:dyDescent="0.25">
      <c r="A15">
        <v>8200</v>
      </c>
      <c r="B15">
        <v>2017</v>
      </c>
      <c r="C15" t="s">
        <v>1912</v>
      </c>
      <c r="D15" s="14">
        <f>VLOOKUP(Tabelle6[[#This Row],[FishStock]],'Export 2012'!$C:$J,8,FALSE)</f>
        <v>2012</v>
      </c>
      <c r="E15" s="14" t="str">
        <f>VLOOKUP(Tabelle6[[#This Row],[FishStock]],'Export 2016'!$C:$K,8,FALSE)</f>
        <v>Advice</v>
      </c>
      <c r="F15" s="14" t="str">
        <f>VLOOKUP(Tabelle6[[#This Row],[FishStock]],'Export 2012'!$C:$J,3,FALSE)</f>
        <v>no</v>
      </c>
      <c r="G15" s="14" t="str">
        <f>VLOOKUP(Tabelle6[[#This Row],[FishStock]],'Export 2016'!$C:$K,3,FALSE)</f>
        <v>no</v>
      </c>
      <c r="H15">
        <v>1447</v>
      </c>
      <c r="I15">
        <v>169251</v>
      </c>
      <c r="J15" t="s">
        <v>138</v>
      </c>
      <c r="K15">
        <v>2015</v>
      </c>
      <c r="L15" t="s">
        <v>1913</v>
      </c>
      <c r="M15" t="s">
        <v>466</v>
      </c>
      <c r="N15" t="s">
        <v>141</v>
      </c>
      <c r="P15" t="s">
        <v>1914</v>
      </c>
      <c r="AE15" t="s">
        <v>261</v>
      </c>
      <c r="AF15">
        <v>199</v>
      </c>
      <c r="AH15">
        <v>199</v>
      </c>
      <c r="BM15" t="s">
        <v>148</v>
      </c>
    </row>
    <row r="16" spans="1:140" x14ac:dyDescent="0.25">
      <c r="A16">
        <v>8200</v>
      </c>
      <c r="B16">
        <v>2017</v>
      </c>
      <c r="C16" t="s">
        <v>1912</v>
      </c>
      <c r="D16" s="14">
        <f>VLOOKUP(Tabelle6[[#This Row],[FishStock]],'Export 2012'!$C:$J,8,FALSE)</f>
        <v>2012</v>
      </c>
      <c r="E16" s="14" t="str">
        <f>VLOOKUP(Tabelle6[[#This Row],[FishStock]],'Export 2016'!$C:$K,8,FALSE)</f>
        <v>Advice</v>
      </c>
      <c r="F16" s="14" t="str">
        <f>VLOOKUP(Tabelle6[[#This Row],[FishStock]],'Export 2012'!$C:$J,3,FALSE)</f>
        <v>no</v>
      </c>
      <c r="G16" s="14" t="str">
        <f>VLOOKUP(Tabelle6[[#This Row],[FishStock]],'Export 2016'!$C:$K,3,FALSE)</f>
        <v>no</v>
      </c>
      <c r="H16">
        <v>1447</v>
      </c>
      <c r="I16">
        <v>169251</v>
      </c>
      <c r="J16" t="s">
        <v>138</v>
      </c>
      <c r="K16">
        <v>2016</v>
      </c>
      <c r="L16" t="s">
        <v>1913</v>
      </c>
      <c r="M16" t="s">
        <v>466</v>
      </c>
      <c r="N16" t="s">
        <v>141</v>
      </c>
      <c r="P16" t="s">
        <v>1914</v>
      </c>
      <c r="AE16" t="s">
        <v>261</v>
      </c>
      <c r="AF16">
        <v>123</v>
      </c>
      <c r="AH16">
        <v>123</v>
      </c>
      <c r="BM16" t="s">
        <v>148</v>
      </c>
    </row>
    <row r="17" spans="1:65" x14ac:dyDescent="0.25">
      <c r="A17">
        <v>8201</v>
      </c>
      <c r="B17">
        <v>2017</v>
      </c>
      <c r="C17" t="s">
        <v>1976</v>
      </c>
      <c r="D17" s="14">
        <f>VLOOKUP(Tabelle6[[#This Row],[FishStock]],'Export 2012'!$C:$J,8,FALSE)</f>
        <v>2012</v>
      </c>
      <c r="E17" s="14" t="str">
        <f>VLOOKUP(Tabelle6[[#This Row],[FishStock]],'Export 2016'!$C:$K,8,FALSE)</f>
        <v>Advice</v>
      </c>
      <c r="F17" s="14" t="str">
        <f>VLOOKUP(Tabelle6[[#This Row],[FishStock]],'Export 2012'!$C:$J,3,FALSE)</f>
        <v>no</v>
      </c>
      <c r="G17" s="14" t="str">
        <f>VLOOKUP(Tabelle6[[#This Row],[FishStock]],'Export 2016'!$C:$K,3,FALSE)</f>
        <v>no</v>
      </c>
      <c r="H17">
        <v>1448</v>
      </c>
      <c r="I17">
        <v>169252</v>
      </c>
      <c r="J17" t="s">
        <v>138</v>
      </c>
      <c r="K17">
        <v>2012</v>
      </c>
      <c r="L17" t="s">
        <v>1977</v>
      </c>
      <c r="M17" t="s">
        <v>1278</v>
      </c>
      <c r="N17" t="s">
        <v>141</v>
      </c>
      <c r="P17" t="s">
        <v>1978</v>
      </c>
      <c r="AE17" t="s">
        <v>261</v>
      </c>
      <c r="AH17">
        <v>0</v>
      </c>
      <c r="BM17" t="s">
        <v>148</v>
      </c>
    </row>
    <row r="18" spans="1:65" x14ac:dyDescent="0.25">
      <c r="A18">
        <v>8201</v>
      </c>
      <c r="B18">
        <v>2017</v>
      </c>
      <c r="C18" t="s">
        <v>1976</v>
      </c>
      <c r="D18" s="14">
        <f>VLOOKUP(Tabelle6[[#This Row],[FishStock]],'Export 2012'!$C:$J,8,FALSE)</f>
        <v>2012</v>
      </c>
      <c r="E18" s="14" t="str">
        <f>VLOOKUP(Tabelle6[[#This Row],[FishStock]],'Export 2016'!$C:$K,8,FALSE)</f>
        <v>Advice</v>
      </c>
      <c r="F18" s="14" t="str">
        <f>VLOOKUP(Tabelle6[[#This Row],[FishStock]],'Export 2012'!$C:$J,3,FALSE)</f>
        <v>no</v>
      </c>
      <c r="G18" s="14" t="str">
        <f>VLOOKUP(Tabelle6[[#This Row],[FishStock]],'Export 2016'!$C:$K,3,FALSE)</f>
        <v>no</v>
      </c>
      <c r="H18">
        <v>1448</v>
      </c>
      <c r="I18">
        <v>169252</v>
      </c>
      <c r="J18" t="s">
        <v>138</v>
      </c>
      <c r="K18">
        <v>2013</v>
      </c>
      <c r="L18" t="s">
        <v>1977</v>
      </c>
      <c r="M18" t="s">
        <v>1278</v>
      </c>
      <c r="N18" t="s">
        <v>141</v>
      </c>
      <c r="P18" t="s">
        <v>1978</v>
      </c>
      <c r="AE18" t="s">
        <v>261</v>
      </c>
      <c r="AH18">
        <v>0</v>
      </c>
      <c r="BM18" t="s">
        <v>148</v>
      </c>
    </row>
    <row r="19" spans="1:65" x14ac:dyDescent="0.25">
      <c r="A19">
        <v>8201</v>
      </c>
      <c r="B19">
        <v>2017</v>
      </c>
      <c r="C19" t="s">
        <v>1976</v>
      </c>
      <c r="D19" s="14">
        <f>VLOOKUP(Tabelle6[[#This Row],[FishStock]],'Export 2012'!$C:$J,8,FALSE)</f>
        <v>2012</v>
      </c>
      <c r="E19" s="14" t="str">
        <f>VLOOKUP(Tabelle6[[#This Row],[FishStock]],'Export 2016'!$C:$K,8,FALSE)</f>
        <v>Advice</v>
      </c>
      <c r="F19" s="14" t="str">
        <f>VLOOKUP(Tabelle6[[#This Row],[FishStock]],'Export 2012'!$C:$J,3,FALSE)</f>
        <v>no</v>
      </c>
      <c r="G19" s="14" t="str">
        <f>VLOOKUP(Tabelle6[[#This Row],[FishStock]],'Export 2016'!$C:$K,3,FALSE)</f>
        <v>no</v>
      </c>
      <c r="H19">
        <v>1448</v>
      </c>
      <c r="I19">
        <v>169252</v>
      </c>
      <c r="J19" t="s">
        <v>138</v>
      </c>
      <c r="K19">
        <v>2014</v>
      </c>
      <c r="L19" t="s">
        <v>1977</v>
      </c>
      <c r="M19" t="s">
        <v>1278</v>
      </c>
      <c r="N19" t="s">
        <v>141</v>
      </c>
      <c r="P19" t="s">
        <v>1978</v>
      </c>
      <c r="AE19" t="s">
        <v>261</v>
      </c>
      <c r="AH19">
        <v>0</v>
      </c>
      <c r="BM19" t="s">
        <v>148</v>
      </c>
    </row>
    <row r="20" spans="1:65" x14ac:dyDescent="0.25">
      <c r="A20">
        <v>8201</v>
      </c>
      <c r="B20">
        <v>2017</v>
      </c>
      <c r="C20" t="s">
        <v>1976</v>
      </c>
      <c r="D20" s="14">
        <f>VLOOKUP(Tabelle6[[#This Row],[FishStock]],'Export 2012'!$C:$J,8,FALSE)</f>
        <v>2012</v>
      </c>
      <c r="E20" s="14" t="str">
        <f>VLOOKUP(Tabelle6[[#This Row],[FishStock]],'Export 2016'!$C:$K,8,FALSE)</f>
        <v>Advice</v>
      </c>
      <c r="F20" s="14" t="str">
        <f>VLOOKUP(Tabelle6[[#This Row],[FishStock]],'Export 2012'!$C:$J,3,FALSE)</f>
        <v>no</v>
      </c>
      <c r="G20" s="14" t="str">
        <f>VLOOKUP(Tabelle6[[#This Row],[FishStock]],'Export 2016'!$C:$K,3,FALSE)</f>
        <v>no</v>
      </c>
      <c r="H20">
        <v>1448</v>
      </c>
      <c r="I20">
        <v>169252</v>
      </c>
      <c r="J20" t="s">
        <v>138</v>
      </c>
      <c r="K20">
        <v>2015</v>
      </c>
      <c r="L20" t="s">
        <v>1977</v>
      </c>
      <c r="M20" t="s">
        <v>1278</v>
      </c>
      <c r="N20" t="s">
        <v>141</v>
      </c>
      <c r="P20" t="s">
        <v>1978</v>
      </c>
      <c r="AE20" t="s">
        <v>261</v>
      </c>
      <c r="AH20">
        <v>0</v>
      </c>
      <c r="BM20" t="s">
        <v>148</v>
      </c>
    </row>
    <row r="21" spans="1:65" x14ac:dyDescent="0.25">
      <c r="A21">
        <v>8201</v>
      </c>
      <c r="B21">
        <v>2017</v>
      </c>
      <c r="C21" t="s">
        <v>1976</v>
      </c>
      <c r="D21" s="14">
        <f>VLOOKUP(Tabelle6[[#This Row],[FishStock]],'Export 2012'!$C:$J,8,FALSE)</f>
        <v>2012</v>
      </c>
      <c r="E21" s="14" t="str">
        <f>VLOOKUP(Tabelle6[[#This Row],[FishStock]],'Export 2016'!$C:$K,8,FALSE)</f>
        <v>Advice</v>
      </c>
      <c r="F21" s="14" t="str">
        <f>VLOOKUP(Tabelle6[[#This Row],[FishStock]],'Export 2012'!$C:$J,3,FALSE)</f>
        <v>no</v>
      </c>
      <c r="G21" s="14" t="str">
        <f>VLOOKUP(Tabelle6[[#This Row],[FishStock]],'Export 2016'!$C:$K,3,FALSE)</f>
        <v>no</v>
      </c>
      <c r="H21">
        <v>1448</v>
      </c>
      <c r="I21">
        <v>169252</v>
      </c>
      <c r="J21" t="s">
        <v>138</v>
      </c>
      <c r="K21">
        <v>2016</v>
      </c>
      <c r="L21" t="s">
        <v>1977</v>
      </c>
      <c r="M21" t="s">
        <v>1278</v>
      </c>
      <c r="N21" t="s">
        <v>141</v>
      </c>
      <c r="P21" t="s">
        <v>1978</v>
      </c>
      <c r="AE21" t="s">
        <v>261</v>
      </c>
      <c r="AH21">
        <v>0</v>
      </c>
      <c r="BM21" t="s">
        <v>148</v>
      </c>
    </row>
    <row r="22" spans="1:65" x14ac:dyDescent="0.25">
      <c r="A22">
        <v>8229</v>
      </c>
      <c r="B22">
        <v>2017</v>
      </c>
      <c r="C22" t="s">
        <v>137</v>
      </c>
      <c r="D22" s="14">
        <f>VLOOKUP(Tabelle6[[#This Row],[FishStock]],'Export 2012'!$C:$J,8,FALSE)</f>
        <v>2012</v>
      </c>
      <c r="E22" s="14" t="str">
        <f>VLOOKUP(Tabelle6[[#This Row],[FishStock]],'Export 2016'!$C:$K,8,FALSE)</f>
        <v>Advice</v>
      </c>
      <c r="F22" s="14" t="str">
        <f>VLOOKUP(Tabelle6[[#This Row],[FishStock]],'Export 2012'!$C:$J,3,FALSE)</f>
        <v>x</v>
      </c>
      <c r="G22" s="14" t="str">
        <f>VLOOKUP(Tabelle6[[#This Row],[FishStock]],'Export 2016'!$C:$K,3,FALSE)</f>
        <v>x</v>
      </c>
      <c r="H22">
        <v>1442</v>
      </c>
      <c r="I22">
        <v>169246</v>
      </c>
      <c r="J22" t="s">
        <v>138</v>
      </c>
      <c r="K22">
        <v>2012</v>
      </c>
      <c r="L22" t="s">
        <v>139</v>
      </c>
      <c r="M22" t="s">
        <v>140</v>
      </c>
      <c r="N22" t="s">
        <v>141</v>
      </c>
      <c r="P22" t="s">
        <v>1563</v>
      </c>
      <c r="Q22">
        <v>104476861.64443401</v>
      </c>
      <c r="R22">
        <v>138156255</v>
      </c>
      <c r="S22">
        <v>182692612.46173701</v>
      </c>
      <c r="T22" t="s">
        <v>143</v>
      </c>
      <c r="U22" t="s">
        <v>13</v>
      </c>
      <c r="Z22">
        <v>162424.24328823001</v>
      </c>
      <c r="AA22">
        <v>221840</v>
      </c>
      <c r="AB22">
        <v>302990.39480620599</v>
      </c>
      <c r="AC22" t="s">
        <v>144</v>
      </c>
      <c r="AD22" t="s">
        <v>145</v>
      </c>
      <c r="AE22" t="s">
        <v>145</v>
      </c>
      <c r="AF22">
        <v>46117000</v>
      </c>
      <c r="AH22">
        <v>46117000</v>
      </c>
      <c r="AM22">
        <v>8.7096754999999998E-2</v>
      </c>
      <c r="AN22">
        <v>0.11026</v>
      </c>
      <c r="AO22">
        <v>0.133423245</v>
      </c>
      <c r="AP22" t="s">
        <v>146</v>
      </c>
      <c r="AQ22" t="s">
        <v>1499</v>
      </c>
      <c r="AX22">
        <v>110000</v>
      </c>
      <c r="AY22">
        <v>145000</v>
      </c>
      <c r="BD22">
        <v>0</v>
      </c>
      <c r="BF22" s="1">
        <v>43132</v>
      </c>
      <c r="BM22" t="s">
        <v>148</v>
      </c>
    </row>
    <row r="23" spans="1:65" x14ac:dyDescent="0.25">
      <c r="A23">
        <v>8229</v>
      </c>
      <c r="B23">
        <v>2017</v>
      </c>
      <c r="C23" t="s">
        <v>137</v>
      </c>
      <c r="D23" s="14">
        <f>VLOOKUP(Tabelle6[[#This Row],[FishStock]],'Export 2012'!$C:$J,8,FALSE)</f>
        <v>2012</v>
      </c>
      <c r="E23" s="14" t="str">
        <f>VLOOKUP(Tabelle6[[#This Row],[FishStock]],'Export 2016'!$C:$K,8,FALSE)</f>
        <v>Advice</v>
      </c>
      <c r="F23" s="14" t="str">
        <f>VLOOKUP(Tabelle6[[#This Row],[FishStock]],'Export 2012'!$C:$J,3,FALSE)</f>
        <v>x</v>
      </c>
      <c r="G23" s="14" t="str">
        <f>VLOOKUP(Tabelle6[[#This Row],[FishStock]],'Export 2016'!$C:$K,3,FALSE)</f>
        <v>x</v>
      </c>
      <c r="H23">
        <v>1442</v>
      </c>
      <c r="I23">
        <v>169246</v>
      </c>
      <c r="J23" t="s">
        <v>138</v>
      </c>
      <c r="K23">
        <v>2013</v>
      </c>
      <c r="L23" t="s">
        <v>139</v>
      </c>
      <c r="M23" t="s">
        <v>140</v>
      </c>
      <c r="N23" t="s">
        <v>141</v>
      </c>
      <c r="P23" t="s">
        <v>1563</v>
      </c>
      <c r="Q23">
        <v>76165172.211458102</v>
      </c>
      <c r="R23">
        <v>103456781</v>
      </c>
      <c r="S23">
        <v>140527556.416026</v>
      </c>
      <c r="T23" t="s">
        <v>143</v>
      </c>
      <c r="U23" t="s">
        <v>13</v>
      </c>
      <c r="Z23">
        <v>92795.349666911701</v>
      </c>
      <c r="AA23">
        <v>120980</v>
      </c>
      <c r="AB23">
        <v>157725.14950950001</v>
      </c>
      <c r="AC23" t="s">
        <v>144</v>
      </c>
      <c r="AD23" t="s">
        <v>145</v>
      </c>
      <c r="AE23" t="s">
        <v>145</v>
      </c>
      <c r="AF23">
        <v>214359000</v>
      </c>
      <c r="AH23">
        <v>214359000</v>
      </c>
      <c r="AM23">
        <v>0.53749618499999996</v>
      </c>
      <c r="AN23">
        <v>0.67525999999999997</v>
      </c>
      <c r="AO23">
        <v>0.81302381499999998</v>
      </c>
      <c r="AP23" t="s">
        <v>146</v>
      </c>
      <c r="AQ23" t="s">
        <v>1499</v>
      </c>
      <c r="AX23">
        <v>110000</v>
      </c>
      <c r="AY23">
        <v>145000</v>
      </c>
      <c r="BD23">
        <v>0</v>
      </c>
      <c r="BF23" s="1">
        <v>43132</v>
      </c>
      <c r="BM23" t="s">
        <v>148</v>
      </c>
    </row>
    <row r="24" spans="1:65" x14ac:dyDescent="0.25">
      <c r="A24">
        <v>8229</v>
      </c>
      <c r="B24">
        <v>2017</v>
      </c>
      <c r="C24" t="s">
        <v>137</v>
      </c>
      <c r="D24" s="14">
        <f>VLOOKUP(Tabelle6[[#This Row],[FishStock]],'Export 2012'!$C:$J,8,FALSE)</f>
        <v>2012</v>
      </c>
      <c r="E24" s="14" t="str">
        <f>VLOOKUP(Tabelle6[[#This Row],[FishStock]],'Export 2016'!$C:$K,8,FALSE)</f>
        <v>Advice</v>
      </c>
      <c r="F24" s="14" t="str">
        <f>VLOOKUP(Tabelle6[[#This Row],[FishStock]],'Export 2012'!$C:$J,3,FALSE)</f>
        <v>x</v>
      </c>
      <c r="G24" s="14" t="str">
        <f>VLOOKUP(Tabelle6[[#This Row],[FishStock]],'Export 2016'!$C:$K,3,FALSE)</f>
        <v>x</v>
      </c>
      <c r="H24">
        <v>1442</v>
      </c>
      <c r="I24">
        <v>169246</v>
      </c>
      <c r="J24" t="s">
        <v>138</v>
      </c>
      <c r="K24">
        <v>2014</v>
      </c>
      <c r="L24" t="s">
        <v>139</v>
      </c>
      <c r="M24" t="s">
        <v>140</v>
      </c>
      <c r="N24" t="s">
        <v>141</v>
      </c>
      <c r="P24" t="s">
        <v>1563</v>
      </c>
      <c r="Q24">
        <v>303633522.89514297</v>
      </c>
      <c r="R24">
        <v>426682577</v>
      </c>
      <c r="S24">
        <v>599597896.10659099</v>
      </c>
      <c r="T24" t="s">
        <v>143</v>
      </c>
      <c r="U24" t="s">
        <v>13</v>
      </c>
      <c r="Z24">
        <v>70872.168013713701</v>
      </c>
      <c r="AA24">
        <v>94055</v>
      </c>
      <c r="AB24">
        <v>124821.11487387</v>
      </c>
      <c r="AC24" t="s">
        <v>144</v>
      </c>
      <c r="AD24" t="s">
        <v>145</v>
      </c>
      <c r="AE24" t="s">
        <v>145</v>
      </c>
      <c r="AF24">
        <v>78830000</v>
      </c>
      <c r="AH24">
        <v>78830000</v>
      </c>
      <c r="AM24">
        <v>0.31852859</v>
      </c>
      <c r="AN24">
        <v>0.40218999999999999</v>
      </c>
      <c r="AO24">
        <v>0.48585140999999998</v>
      </c>
      <c r="AP24" t="s">
        <v>146</v>
      </c>
      <c r="AQ24" t="s">
        <v>1499</v>
      </c>
      <c r="AX24">
        <v>110000</v>
      </c>
      <c r="AY24">
        <v>145000</v>
      </c>
      <c r="BD24">
        <v>0</v>
      </c>
      <c r="BF24" s="1">
        <v>43132</v>
      </c>
      <c r="BM24" t="s">
        <v>148</v>
      </c>
    </row>
    <row r="25" spans="1:65" x14ac:dyDescent="0.25">
      <c r="A25">
        <v>8229</v>
      </c>
      <c r="B25">
        <v>2017</v>
      </c>
      <c r="C25" t="s">
        <v>137</v>
      </c>
      <c r="D25" s="14">
        <f>VLOOKUP(Tabelle6[[#This Row],[FishStock]],'Export 2012'!$C:$J,8,FALSE)</f>
        <v>2012</v>
      </c>
      <c r="E25" s="14" t="str">
        <f>VLOOKUP(Tabelle6[[#This Row],[FishStock]],'Export 2016'!$C:$K,8,FALSE)</f>
        <v>Advice</v>
      </c>
      <c r="F25" s="14" t="str">
        <f>VLOOKUP(Tabelle6[[#This Row],[FishStock]],'Export 2012'!$C:$J,3,FALSE)</f>
        <v>x</v>
      </c>
      <c r="G25" s="14" t="str">
        <f>VLOOKUP(Tabelle6[[#This Row],[FishStock]],'Export 2016'!$C:$K,3,FALSE)</f>
        <v>x</v>
      </c>
      <c r="H25">
        <v>1442</v>
      </c>
      <c r="I25">
        <v>169246</v>
      </c>
      <c r="J25" t="s">
        <v>138</v>
      </c>
      <c r="K25">
        <v>2015</v>
      </c>
      <c r="L25" t="s">
        <v>139</v>
      </c>
      <c r="M25" t="s">
        <v>140</v>
      </c>
      <c r="N25" t="s">
        <v>141</v>
      </c>
      <c r="P25" t="s">
        <v>1563</v>
      </c>
      <c r="Q25">
        <v>25398579.682015199</v>
      </c>
      <c r="R25">
        <v>40745062</v>
      </c>
      <c r="S25">
        <v>65364288.010144196</v>
      </c>
      <c r="T25" t="s">
        <v>143</v>
      </c>
      <c r="U25" t="s">
        <v>13</v>
      </c>
      <c r="Z25">
        <v>94753.672693106302</v>
      </c>
      <c r="AA25">
        <v>122920</v>
      </c>
      <c r="AB25">
        <v>159459.00534047899</v>
      </c>
      <c r="AC25" t="s">
        <v>144</v>
      </c>
      <c r="AD25" t="s">
        <v>145</v>
      </c>
      <c r="AE25" t="s">
        <v>145</v>
      </c>
      <c r="AF25">
        <v>163381000</v>
      </c>
      <c r="AH25">
        <v>163381000</v>
      </c>
      <c r="AM25">
        <v>0.30414446499999997</v>
      </c>
      <c r="AN25">
        <v>0.38357000000000002</v>
      </c>
      <c r="AO25">
        <v>0.46299553500000001</v>
      </c>
      <c r="AP25" t="s">
        <v>146</v>
      </c>
      <c r="AQ25" t="s">
        <v>1499</v>
      </c>
      <c r="AX25">
        <v>110000</v>
      </c>
      <c r="AY25">
        <v>145000</v>
      </c>
      <c r="BD25">
        <v>0</v>
      </c>
      <c r="BF25" s="1">
        <v>43132</v>
      </c>
      <c r="BM25" t="s">
        <v>148</v>
      </c>
    </row>
    <row r="26" spans="1:65" x14ac:dyDescent="0.25">
      <c r="A26">
        <v>8229</v>
      </c>
      <c r="B26">
        <v>2017</v>
      </c>
      <c r="C26" t="s">
        <v>137</v>
      </c>
      <c r="D26" s="14">
        <f>VLOOKUP(Tabelle6[[#This Row],[FishStock]],'Export 2012'!$C:$J,8,FALSE)</f>
        <v>2012</v>
      </c>
      <c r="E26" s="14" t="str">
        <f>VLOOKUP(Tabelle6[[#This Row],[FishStock]],'Export 2016'!$C:$K,8,FALSE)</f>
        <v>Advice</v>
      </c>
      <c r="F26" s="14" t="str">
        <f>VLOOKUP(Tabelle6[[#This Row],[FishStock]],'Export 2012'!$C:$J,3,FALSE)</f>
        <v>x</v>
      </c>
      <c r="G26" s="14" t="str">
        <f>VLOOKUP(Tabelle6[[#This Row],[FishStock]],'Export 2016'!$C:$K,3,FALSE)</f>
        <v>x</v>
      </c>
      <c r="H26">
        <v>1442</v>
      </c>
      <c r="I26">
        <v>169246</v>
      </c>
      <c r="J26" t="s">
        <v>138</v>
      </c>
      <c r="K26">
        <v>2016</v>
      </c>
      <c r="L26" t="s">
        <v>139</v>
      </c>
      <c r="M26" t="s">
        <v>140</v>
      </c>
      <c r="N26" t="s">
        <v>141</v>
      </c>
      <c r="P26" t="s">
        <v>1563</v>
      </c>
      <c r="Q26">
        <v>147435120.55602801</v>
      </c>
      <c r="R26">
        <v>322598404</v>
      </c>
      <c r="S26">
        <v>705867976.84883404</v>
      </c>
      <c r="T26" t="s">
        <v>143</v>
      </c>
      <c r="U26" t="s">
        <v>13</v>
      </c>
      <c r="Z26">
        <v>270990.00051124103</v>
      </c>
      <c r="AA26">
        <v>377800</v>
      </c>
      <c r="AB26">
        <v>526708.881252905</v>
      </c>
      <c r="AC26" t="s">
        <v>144</v>
      </c>
      <c r="AD26" t="s">
        <v>145</v>
      </c>
      <c r="AE26" t="s">
        <v>145</v>
      </c>
      <c r="AF26">
        <v>13695000</v>
      </c>
      <c r="AH26">
        <v>13695000</v>
      </c>
      <c r="AM26">
        <v>2.0217391500000001E-2</v>
      </c>
      <c r="AN26">
        <v>2.5624999999999998E-2</v>
      </c>
      <c r="AO26">
        <v>3.1032608499999999E-2</v>
      </c>
      <c r="AP26" t="s">
        <v>146</v>
      </c>
      <c r="AQ26" t="s">
        <v>1499</v>
      </c>
      <c r="AX26">
        <v>110000</v>
      </c>
      <c r="AY26">
        <v>145000</v>
      </c>
      <c r="BD26">
        <v>0</v>
      </c>
      <c r="BF26" s="1">
        <v>43132</v>
      </c>
      <c r="BM26" t="s">
        <v>148</v>
      </c>
    </row>
    <row r="27" spans="1:65" x14ac:dyDescent="0.25">
      <c r="A27">
        <v>8229</v>
      </c>
      <c r="B27">
        <v>2017</v>
      </c>
      <c r="C27" t="s">
        <v>137</v>
      </c>
      <c r="D27" s="14">
        <f>VLOOKUP(Tabelle6[[#This Row],[FishStock]],'Export 2012'!$C:$J,8,FALSE)</f>
        <v>2012</v>
      </c>
      <c r="E27" s="14" t="str">
        <f>VLOOKUP(Tabelle6[[#This Row],[FishStock]],'Export 2016'!$C:$K,8,FALSE)</f>
        <v>Advice</v>
      </c>
      <c r="F27" s="14" t="str">
        <f>VLOOKUP(Tabelle6[[#This Row],[FishStock]],'Export 2012'!$C:$J,3,FALSE)</f>
        <v>x</v>
      </c>
      <c r="G27" s="14" t="str">
        <f>VLOOKUP(Tabelle6[[#This Row],[FishStock]],'Export 2016'!$C:$K,3,FALSE)</f>
        <v>x</v>
      </c>
      <c r="H27">
        <v>1442</v>
      </c>
      <c r="I27">
        <v>169246</v>
      </c>
      <c r="J27" t="s">
        <v>138</v>
      </c>
      <c r="K27">
        <v>2017</v>
      </c>
      <c r="L27" t="s">
        <v>139</v>
      </c>
      <c r="M27" t="s">
        <v>140</v>
      </c>
      <c r="N27" t="s">
        <v>141</v>
      </c>
      <c r="P27" t="s">
        <v>1563</v>
      </c>
      <c r="R27">
        <v>134688000</v>
      </c>
      <c r="T27" t="s">
        <v>143</v>
      </c>
      <c r="U27" t="s">
        <v>13</v>
      </c>
      <c r="Z27">
        <v>163881.29422906201</v>
      </c>
      <c r="AA27">
        <v>222190</v>
      </c>
      <c r="AB27">
        <v>301244.85123357701</v>
      </c>
      <c r="AC27" t="s">
        <v>144</v>
      </c>
      <c r="AD27" t="s">
        <v>145</v>
      </c>
      <c r="AE27" t="s">
        <v>145</v>
      </c>
      <c r="AP27" t="s">
        <v>146</v>
      </c>
      <c r="AQ27" t="s">
        <v>1499</v>
      </c>
      <c r="AX27">
        <v>110000</v>
      </c>
      <c r="AY27">
        <v>145000</v>
      </c>
      <c r="BD27">
        <v>0</v>
      </c>
      <c r="BF27" s="1">
        <v>43132</v>
      </c>
      <c r="BM27" t="s">
        <v>148</v>
      </c>
    </row>
    <row r="28" spans="1:65" x14ac:dyDescent="0.25">
      <c r="A28">
        <v>8230</v>
      </c>
      <c r="B28">
        <v>2017</v>
      </c>
      <c r="C28" t="s">
        <v>193</v>
      </c>
      <c r="D28" s="14">
        <f>VLOOKUP(Tabelle6[[#This Row],[FishStock]],'Export 2012'!$C:$J,8,FALSE)</f>
        <v>2012</v>
      </c>
      <c r="E28" s="14" t="str">
        <f>VLOOKUP(Tabelle6[[#This Row],[FishStock]],'Export 2016'!$C:$K,8,FALSE)</f>
        <v>Advice</v>
      </c>
      <c r="F28" s="14" t="str">
        <f>VLOOKUP(Tabelle6[[#This Row],[FishStock]],'Export 2012'!$C:$J,3,FALSE)</f>
        <v>x</v>
      </c>
      <c r="G28" s="14" t="str">
        <f>VLOOKUP(Tabelle6[[#This Row],[FishStock]],'Export 2016'!$C:$K,3,FALSE)</f>
        <v>x</v>
      </c>
      <c r="H28">
        <v>1445</v>
      </c>
      <c r="I28">
        <v>169249</v>
      </c>
      <c r="J28" t="s">
        <v>138</v>
      </c>
      <c r="K28">
        <v>2012</v>
      </c>
      <c r="L28" t="s">
        <v>194</v>
      </c>
      <c r="M28" t="s">
        <v>195</v>
      </c>
      <c r="N28" t="s">
        <v>141</v>
      </c>
      <c r="P28" t="s">
        <v>1752</v>
      </c>
      <c r="Q28">
        <v>23699613</v>
      </c>
      <c r="R28">
        <v>49060717</v>
      </c>
      <c r="S28">
        <v>101560898</v>
      </c>
      <c r="T28" t="s">
        <v>143</v>
      </c>
      <c r="U28" t="s">
        <v>13</v>
      </c>
      <c r="Z28">
        <v>82288.58</v>
      </c>
      <c r="AA28">
        <v>169490</v>
      </c>
      <c r="AB28">
        <v>349098.98</v>
      </c>
      <c r="AC28" t="s">
        <v>144</v>
      </c>
      <c r="AD28" t="s">
        <v>145</v>
      </c>
      <c r="AE28" t="s">
        <v>145</v>
      </c>
      <c r="AH28">
        <v>2585</v>
      </c>
      <c r="AM28">
        <v>1.0999999999999999E-2</v>
      </c>
      <c r="AN28">
        <v>2.1999999999999999E-2</v>
      </c>
      <c r="AO28">
        <v>3.3000000000000002E-2</v>
      </c>
      <c r="AP28" t="s">
        <v>146</v>
      </c>
      <c r="AQ28" t="s">
        <v>1499</v>
      </c>
      <c r="AR28">
        <v>2.1999999999999999E-2</v>
      </c>
      <c r="AX28">
        <v>48000</v>
      </c>
      <c r="AY28">
        <v>102000</v>
      </c>
      <c r="BD28">
        <v>0</v>
      </c>
      <c r="BF28" s="1">
        <v>43132</v>
      </c>
      <c r="BM28" t="s">
        <v>148</v>
      </c>
    </row>
    <row r="29" spans="1:65" x14ac:dyDescent="0.25">
      <c r="A29">
        <v>8230</v>
      </c>
      <c r="B29">
        <v>2017</v>
      </c>
      <c r="C29" t="s">
        <v>193</v>
      </c>
      <c r="D29" s="14">
        <f>VLOOKUP(Tabelle6[[#This Row],[FishStock]],'Export 2012'!$C:$J,8,FALSE)</f>
        <v>2012</v>
      </c>
      <c r="E29" s="14" t="str">
        <f>VLOOKUP(Tabelle6[[#This Row],[FishStock]],'Export 2016'!$C:$K,8,FALSE)</f>
        <v>Advice</v>
      </c>
      <c r="F29" s="14" t="str">
        <f>VLOOKUP(Tabelle6[[#This Row],[FishStock]],'Export 2012'!$C:$J,3,FALSE)</f>
        <v>x</v>
      </c>
      <c r="G29" s="14" t="str">
        <f>VLOOKUP(Tabelle6[[#This Row],[FishStock]],'Export 2016'!$C:$K,3,FALSE)</f>
        <v>x</v>
      </c>
      <c r="H29">
        <v>1445</v>
      </c>
      <c r="I29">
        <v>169249</v>
      </c>
      <c r="J29" t="s">
        <v>138</v>
      </c>
      <c r="K29">
        <v>2013</v>
      </c>
      <c r="L29" t="s">
        <v>194</v>
      </c>
      <c r="M29" t="s">
        <v>195</v>
      </c>
      <c r="N29" t="s">
        <v>141</v>
      </c>
      <c r="P29" t="s">
        <v>1752</v>
      </c>
      <c r="Q29">
        <v>15473981</v>
      </c>
      <c r="R29">
        <v>32228347</v>
      </c>
      <c r="S29">
        <v>67123409</v>
      </c>
      <c r="T29" t="s">
        <v>143</v>
      </c>
      <c r="U29" t="s">
        <v>13</v>
      </c>
      <c r="Z29">
        <v>78781.41</v>
      </c>
      <c r="AA29">
        <v>161950</v>
      </c>
      <c r="AB29">
        <v>332918.65999999997</v>
      </c>
      <c r="AC29" t="s">
        <v>144</v>
      </c>
      <c r="AD29" t="s">
        <v>145</v>
      </c>
      <c r="AE29" t="s">
        <v>145</v>
      </c>
      <c r="AH29">
        <v>5225</v>
      </c>
      <c r="AM29">
        <v>6.0000000000000001E-3</v>
      </c>
      <c r="AN29">
        <v>1.2E-2</v>
      </c>
      <c r="AO29">
        <v>1.7999999999999999E-2</v>
      </c>
      <c r="AP29" t="s">
        <v>146</v>
      </c>
      <c r="AQ29" t="s">
        <v>1499</v>
      </c>
      <c r="AR29">
        <v>1.2E-2</v>
      </c>
      <c r="AX29">
        <v>48000</v>
      </c>
      <c r="AY29">
        <v>102000</v>
      </c>
      <c r="BD29">
        <v>0</v>
      </c>
      <c r="BF29" s="1">
        <v>43132</v>
      </c>
      <c r="BM29" t="s">
        <v>148</v>
      </c>
    </row>
    <row r="30" spans="1:65" x14ac:dyDescent="0.25">
      <c r="A30">
        <v>8230</v>
      </c>
      <c r="B30">
        <v>2017</v>
      </c>
      <c r="C30" t="s">
        <v>193</v>
      </c>
      <c r="D30" s="14">
        <f>VLOOKUP(Tabelle6[[#This Row],[FishStock]],'Export 2012'!$C:$J,8,FALSE)</f>
        <v>2012</v>
      </c>
      <c r="E30" s="14" t="str">
        <f>VLOOKUP(Tabelle6[[#This Row],[FishStock]],'Export 2016'!$C:$K,8,FALSE)</f>
        <v>Advice</v>
      </c>
      <c r="F30" s="14" t="str">
        <f>VLOOKUP(Tabelle6[[#This Row],[FishStock]],'Export 2012'!$C:$J,3,FALSE)</f>
        <v>x</v>
      </c>
      <c r="G30" s="14" t="str">
        <f>VLOOKUP(Tabelle6[[#This Row],[FishStock]],'Export 2016'!$C:$K,3,FALSE)</f>
        <v>x</v>
      </c>
      <c r="H30">
        <v>1445</v>
      </c>
      <c r="I30">
        <v>169249</v>
      </c>
      <c r="J30" t="s">
        <v>138</v>
      </c>
      <c r="K30">
        <v>2014</v>
      </c>
      <c r="L30" t="s">
        <v>194</v>
      </c>
      <c r="M30" t="s">
        <v>195</v>
      </c>
      <c r="N30" t="s">
        <v>141</v>
      </c>
      <c r="P30" t="s">
        <v>1752</v>
      </c>
      <c r="Q30">
        <v>175472925</v>
      </c>
      <c r="R30">
        <v>358693246</v>
      </c>
      <c r="S30">
        <v>733223345</v>
      </c>
      <c r="T30" t="s">
        <v>143</v>
      </c>
      <c r="U30" t="s">
        <v>13</v>
      </c>
      <c r="Z30">
        <v>66466.009999999995</v>
      </c>
      <c r="AA30">
        <v>134730</v>
      </c>
      <c r="AB30">
        <v>273104.58</v>
      </c>
      <c r="AC30" t="s">
        <v>144</v>
      </c>
      <c r="AD30" t="s">
        <v>145</v>
      </c>
      <c r="AE30" t="s">
        <v>145</v>
      </c>
      <c r="AH30">
        <v>4314</v>
      </c>
      <c r="AM30">
        <v>8.0000000000000002E-3</v>
      </c>
      <c r="AN30">
        <v>1.6E-2</v>
      </c>
      <c r="AO30">
        <v>2.4E-2</v>
      </c>
      <c r="AP30" t="s">
        <v>146</v>
      </c>
      <c r="AQ30" t="s">
        <v>1499</v>
      </c>
      <c r="AR30">
        <v>1.6E-2</v>
      </c>
      <c r="AX30">
        <v>48000</v>
      </c>
      <c r="AY30">
        <v>102000</v>
      </c>
      <c r="BD30">
        <v>0</v>
      </c>
      <c r="BF30" s="1">
        <v>43132</v>
      </c>
      <c r="BM30" t="s">
        <v>148</v>
      </c>
    </row>
    <row r="31" spans="1:65" x14ac:dyDescent="0.25">
      <c r="A31">
        <v>8230</v>
      </c>
      <c r="B31">
        <v>2017</v>
      </c>
      <c r="C31" t="s">
        <v>193</v>
      </c>
      <c r="D31" s="14">
        <f>VLOOKUP(Tabelle6[[#This Row],[FishStock]],'Export 2012'!$C:$J,8,FALSE)</f>
        <v>2012</v>
      </c>
      <c r="E31" s="14" t="str">
        <f>VLOOKUP(Tabelle6[[#This Row],[FishStock]],'Export 2016'!$C:$K,8,FALSE)</f>
        <v>Advice</v>
      </c>
      <c r="F31" s="14" t="str">
        <f>VLOOKUP(Tabelle6[[#This Row],[FishStock]],'Export 2012'!$C:$J,3,FALSE)</f>
        <v>x</v>
      </c>
      <c r="G31" s="14" t="str">
        <f>VLOOKUP(Tabelle6[[#This Row],[FishStock]],'Export 2016'!$C:$K,3,FALSE)</f>
        <v>x</v>
      </c>
      <c r="H31">
        <v>1445</v>
      </c>
      <c r="I31">
        <v>169249</v>
      </c>
      <c r="J31" t="s">
        <v>138</v>
      </c>
      <c r="K31">
        <v>2015</v>
      </c>
      <c r="L31" t="s">
        <v>194</v>
      </c>
      <c r="M31" t="s">
        <v>195</v>
      </c>
      <c r="N31" t="s">
        <v>141</v>
      </c>
      <c r="P31" t="s">
        <v>1752</v>
      </c>
      <c r="Q31">
        <v>26502943</v>
      </c>
      <c r="R31">
        <v>55287004</v>
      </c>
      <c r="S31">
        <v>115332582</v>
      </c>
      <c r="T31" t="s">
        <v>143</v>
      </c>
      <c r="U31" t="s">
        <v>13</v>
      </c>
      <c r="Z31">
        <v>34883.050000000003</v>
      </c>
      <c r="AA31">
        <v>70671</v>
      </c>
      <c r="AB31">
        <v>143175.26</v>
      </c>
      <c r="AC31" t="s">
        <v>144</v>
      </c>
      <c r="AD31" t="s">
        <v>145</v>
      </c>
      <c r="AE31" t="s">
        <v>145</v>
      </c>
      <c r="AH31">
        <v>4392</v>
      </c>
      <c r="AM31">
        <v>6.0000000000000001E-3</v>
      </c>
      <c r="AN31">
        <v>1.2999999999999999E-2</v>
      </c>
      <c r="AO31">
        <v>1.9E-2</v>
      </c>
      <c r="AP31" t="s">
        <v>146</v>
      </c>
      <c r="AQ31" t="s">
        <v>1499</v>
      </c>
      <c r="AR31">
        <v>1.2999999999999999E-2</v>
      </c>
      <c r="AX31">
        <v>48000</v>
      </c>
      <c r="AY31">
        <v>102000</v>
      </c>
      <c r="BD31">
        <v>0</v>
      </c>
      <c r="BF31" s="1">
        <v>43132</v>
      </c>
      <c r="BM31" t="s">
        <v>148</v>
      </c>
    </row>
    <row r="32" spans="1:65" x14ac:dyDescent="0.25">
      <c r="A32">
        <v>8230</v>
      </c>
      <c r="B32">
        <v>2017</v>
      </c>
      <c r="C32" t="s">
        <v>193</v>
      </c>
      <c r="D32" s="14">
        <f>VLOOKUP(Tabelle6[[#This Row],[FishStock]],'Export 2012'!$C:$J,8,FALSE)</f>
        <v>2012</v>
      </c>
      <c r="E32" s="14" t="str">
        <f>VLOOKUP(Tabelle6[[#This Row],[FishStock]],'Export 2016'!$C:$K,8,FALSE)</f>
        <v>Advice</v>
      </c>
      <c r="F32" s="14" t="str">
        <f>VLOOKUP(Tabelle6[[#This Row],[FishStock]],'Export 2012'!$C:$J,3,FALSE)</f>
        <v>x</v>
      </c>
      <c r="G32" s="14" t="str">
        <f>VLOOKUP(Tabelle6[[#This Row],[FishStock]],'Export 2016'!$C:$K,3,FALSE)</f>
        <v>x</v>
      </c>
      <c r="H32">
        <v>1445</v>
      </c>
      <c r="I32">
        <v>169249</v>
      </c>
      <c r="J32" t="s">
        <v>138</v>
      </c>
      <c r="K32">
        <v>2016</v>
      </c>
      <c r="L32" t="s">
        <v>194</v>
      </c>
      <c r="M32" t="s">
        <v>195</v>
      </c>
      <c r="N32" t="s">
        <v>141</v>
      </c>
      <c r="P32" t="s">
        <v>1752</v>
      </c>
      <c r="Q32">
        <v>72153787</v>
      </c>
      <c r="R32">
        <v>168862340</v>
      </c>
      <c r="S32">
        <v>395190480</v>
      </c>
      <c r="T32" t="s">
        <v>143</v>
      </c>
      <c r="U32" t="s">
        <v>13</v>
      </c>
      <c r="Z32">
        <v>140488.34</v>
      </c>
      <c r="AA32">
        <v>283840</v>
      </c>
      <c r="AB32">
        <v>573464.99</v>
      </c>
      <c r="AC32" t="s">
        <v>144</v>
      </c>
      <c r="AD32" t="s">
        <v>145</v>
      </c>
      <c r="AE32" t="s">
        <v>145</v>
      </c>
      <c r="AH32">
        <v>5763</v>
      </c>
      <c r="AM32">
        <v>1.2E-2</v>
      </c>
      <c r="AN32">
        <v>2.4E-2</v>
      </c>
      <c r="AO32">
        <v>3.5000000000000003E-2</v>
      </c>
      <c r="AP32" t="s">
        <v>146</v>
      </c>
      <c r="AQ32" t="s">
        <v>1499</v>
      </c>
      <c r="AR32">
        <v>2.4E-2</v>
      </c>
      <c r="AX32">
        <v>48000</v>
      </c>
      <c r="AY32">
        <v>102000</v>
      </c>
      <c r="BD32">
        <v>0</v>
      </c>
      <c r="BF32" s="1">
        <v>43132</v>
      </c>
      <c r="BM32" t="s">
        <v>148</v>
      </c>
    </row>
    <row r="33" spans="1:83" x14ac:dyDescent="0.25">
      <c r="A33">
        <v>8230</v>
      </c>
      <c r="B33">
        <v>2017</v>
      </c>
      <c r="C33" t="s">
        <v>193</v>
      </c>
      <c r="D33" s="14">
        <f>VLOOKUP(Tabelle6[[#This Row],[FishStock]],'Export 2012'!$C:$J,8,FALSE)</f>
        <v>2012</v>
      </c>
      <c r="E33" s="14" t="str">
        <f>VLOOKUP(Tabelle6[[#This Row],[FishStock]],'Export 2016'!$C:$K,8,FALSE)</f>
        <v>Advice</v>
      </c>
      <c r="F33" s="14" t="str">
        <f>VLOOKUP(Tabelle6[[#This Row],[FishStock]],'Export 2012'!$C:$J,3,FALSE)</f>
        <v>x</v>
      </c>
      <c r="G33" s="14" t="str">
        <f>VLOOKUP(Tabelle6[[#This Row],[FishStock]],'Export 2016'!$C:$K,3,FALSE)</f>
        <v>x</v>
      </c>
      <c r="H33">
        <v>1445</v>
      </c>
      <c r="I33">
        <v>169249</v>
      </c>
      <c r="J33" t="s">
        <v>138</v>
      </c>
      <c r="K33">
        <v>2017</v>
      </c>
      <c r="L33" t="s">
        <v>194</v>
      </c>
      <c r="M33" t="s">
        <v>195</v>
      </c>
      <c r="N33" t="s">
        <v>141</v>
      </c>
      <c r="P33" t="s">
        <v>1752</v>
      </c>
      <c r="R33">
        <v>69287000</v>
      </c>
      <c r="T33" t="s">
        <v>143</v>
      </c>
      <c r="U33" t="s">
        <v>13</v>
      </c>
      <c r="Z33">
        <v>93139.78</v>
      </c>
      <c r="AA33">
        <v>188100</v>
      </c>
      <c r="AB33">
        <v>379876.47</v>
      </c>
      <c r="AC33" t="s">
        <v>144</v>
      </c>
      <c r="AD33" t="s">
        <v>145</v>
      </c>
      <c r="AE33" t="s">
        <v>145</v>
      </c>
      <c r="AP33" t="s">
        <v>146</v>
      </c>
      <c r="AQ33" t="s">
        <v>1499</v>
      </c>
      <c r="AX33">
        <v>48000</v>
      </c>
      <c r="AY33">
        <v>102000</v>
      </c>
      <c r="BD33">
        <v>0</v>
      </c>
      <c r="BF33" s="1">
        <v>43132</v>
      </c>
      <c r="BM33" t="s">
        <v>148</v>
      </c>
    </row>
    <row r="34" spans="1:83" x14ac:dyDescent="0.25">
      <c r="A34">
        <v>8231</v>
      </c>
      <c r="B34">
        <v>2017</v>
      </c>
      <c r="C34" t="s">
        <v>171</v>
      </c>
      <c r="D34" s="14">
        <f>VLOOKUP(Tabelle6[[#This Row],[FishStock]],'Export 2012'!$C:$J,8,FALSE)</f>
        <v>2012</v>
      </c>
      <c r="E34" s="14" t="str">
        <f>VLOOKUP(Tabelle6[[#This Row],[FishStock]],'Export 2016'!$C:$K,8,FALSE)</f>
        <v>Advice</v>
      </c>
      <c r="F34" s="14" t="str">
        <f>VLOOKUP(Tabelle6[[#This Row],[FishStock]],'Export 2012'!$C:$J,3,FALSE)</f>
        <v>x</v>
      </c>
      <c r="G34" s="14" t="str">
        <f>VLOOKUP(Tabelle6[[#This Row],[FishStock]],'Export 2016'!$C:$K,3,FALSE)</f>
        <v>x</v>
      </c>
      <c r="H34">
        <v>1443</v>
      </c>
      <c r="I34">
        <v>169247</v>
      </c>
      <c r="J34" t="s">
        <v>138</v>
      </c>
      <c r="K34">
        <v>2012</v>
      </c>
      <c r="L34" t="s">
        <v>172</v>
      </c>
      <c r="M34" t="s">
        <v>140</v>
      </c>
      <c r="N34" t="s">
        <v>141</v>
      </c>
      <c r="P34" t="s">
        <v>1641</v>
      </c>
      <c r="Q34">
        <v>50515371</v>
      </c>
      <c r="R34">
        <v>69910406</v>
      </c>
      <c r="S34">
        <v>96752034</v>
      </c>
      <c r="T34" t="s">
        <v>143</v>
      </c>
      <c r="U34" t="s">
        <v>13</v>
      </c>
      <c r="Z34">
        <v>41877</v>
      </c>
      <c r="AA34">
        <v>61079</v>
      </c>
      <c r="AB34">
        <v>89086</v>
      </c>
      <c r="AC34" t="s">
        <v>144</v>
      </c>
      <c r="AD34" t="s">
        <v>145</v>
      </c>
      <c r="AE34" t="s">
        <v>145</v>
      </c>
      <c r="AH34">
        <v>10595</v>
      </c>
      <c r="AM34">
        <v>9.5000000000000001E-2</v>
      </c>
      <c r="AN34">
        <v>0.13500000000000001</v>
      </c>
      <c r="AO34">
        <v>0.17499999999999999</v>
      </c>
      <c r="AP34" t="s">
        <v>146</v>
      </c>
      <c r="AQ34" t="s">
        <v>1499</v>
      </c>
      <c r="AX34">
        <v>56000</v>
      </c>
      <c r="AY34">
        <v>84000</v>
      </c>
      <c r="BD34">
        <v>0</v>
      </c>
      <c r="BF34" s="1">
        <v>43132</v>
      </c>
      <c r="BM34" t="s">
        <v>148</v>
      </c>
    </row>
    <row r="35" spans="1:83" x14ac:dyDescent="0.25">
      <c r="A35">
        <v>8231</v>
      </c>
      <c r="B35">
        <v>2017</v>
      </c>
      <c r="C35" t="s">
        <v>171</v>
      </c>
      <c r="D35" s="14">
        <f>VLOOKUP(Tabelle6[[#This Row],[FishStock]],'Export 2012'!$C:$J,8,FALSE)</f>
        <v>2012</v>
      </c>
      <c r="E35" s="14" t="str">
        <f>VLOOKUP(Tabelle6[[#This Row],[FishStock]],'Export 2016'!$C:$K,8,FALSE)</f>
        <v>Advice</v>
      </c>
      <c r="F35" s="14" t="str">
        <f>VLOOKUP(Tabelle6[[#This Row],[FishStock]],'Export 2012'!$C:$J,3,FALSE)</f>
        <v>x</v>
      </c>
      <c r="G35" s="14" t="str">
        <f>VLOOKUP(Tabelle6[[#This Row],[FishStock]],'Export 2016'!$C:$K,3,FALSE)</f>
        <v>x</v>
      </c>
      <c r="H35">
        <v>1443</v>
      </c>
      <c r="I35">
        <v>169247</v>
      </c>
      <c r="J35" t="s">
        <v>138</v>
      </c>
      <c r="K35">
        <v>2013</v>
      </c>
      <c r="L35" t="s">
        <v>172</v>
      </c>
      <c r="M35" t="s">
        <v>140</v>
      </c>
      <c r="N35" t="s">
        <v>141</v>
      </c>
      <c r="P35" t="s">
        <v>1641</v>
      </c>
      <c r="Q35">
        <v>27431133</v>
      </c>
      <c r="R35">
        <v>39232891</v>
      </c>
      <c r="S35">
        <v>56112146</v>
      </c>
      <c r="T35" t="s">
        <v>143</v>
      </c>
      <c r="U35" t="s">
        <v>13</v>
      </c>
      <c r="Z35">
        <v>27000</v>
      </c>
      <c r="AA35">
        <v>37945</v>
      </c>
      <c r="AB35">
        <v>53327</v>
      </c>
      <c r="AC35" t="s">
        <v>144</v>
      </c>
      <c r="AD35" t="s">
        <v>145</v>
      </c>
      <c r="AE35" t="s">
        <v>145</v>
      </c>
      <c r="AH35">
        <v>47814</v>
      </c>
      <c r="AM35">
        <v>0.41499999999999998</v>
      </c>
      <c r="AN35">
        <v>0.58799999999999997</v>
      </c>
      <c r="AO35">
        <v>0.76100000000000001</v>
      </c>
      <c r="AP35" t="s">
        <v>146</v>
      </c>
      <c r="AQ35" t="s">
        <v>1499</v>
      </c>
      <c r="AX35">
        <v>56000</v>
      </c>
      <c r="AY35">
        <v>84000</v>
      </c>
      <c r="BD35">
        <v>0</v>
      </c>
      <c r="BF35" s="1">
        <v>43132</v>
      </c>
      <c r="BM35" t="s">
        <v>148</v>
      </c>
    </row>
    <row r="36" spans="1:83" x14ac:dyDescent="0.25">
      <c r="A36">
        <v>8231</v>
      </c>
      <c r="B36">
        <v>2017</v>
      </c>
      <c r="C36" t="s">
        <v>171</v>
      </c>
      <c r="D36" s="14">
        <f>VLOOKUP(Tabelle6[[#This Row],[FishStock]],'Export 2012'!$C:$J,8,FALSE)</f>
        <v>2012</v>
      </c>
      <c r="E36" s="14" t="str">
        <f>VLOOKUP(Tabelle6[[#This Row],[FishStock]],'Export 2016'!$C:$K,8,FALSE)</f>
        <v>Advice</v>
      </c>
      <c r="F36" s="14" t="str">
        <f>VLOOKUP(Tabelle6[[#This Row],[FishStock]],'Export 2012'!$C:$J,3,FALSE)</f>
        <v>x</v>
      </c>
      <c r="G36" s="14" t="str">
        <f>VLOOKUP(Tabelle6[[#This Row],[FishStock]],'Export 2016'!$C:$K,3,FALSE)</f>
        <v>x</v>
      </c>
      <c r="H36">
        <v>1443</v>
      </c>
      <c r="I36">
        <v>169247</v>
      </c>
      <c r="J36" t="s">
        <v>138</v>
      </c>
      <c r="K36">
        <v>2014</v>
      </c>
      <c r="L36" t="s">
        <v>172</v>
      </c>
      <c r="M36" t="s">
        <v>140</v>
      </c>
      <c r="N36" t="s">
        <v>141</v>
      </c>
      <c r="P36" t="s">
        <v>1641</v>
      </c>
      <c r="Q36">
        <v>16507850</v>
      </c>
      <c r="R36">
        <v>24830981</v>
      </c>
      <c r="S36">
        <v>37350571</v>
      </c>
      <c r="T36" t="s">
        <v>143</v>
      </c>
      <c r="U36" t="s">
        <v>13</v>
      </c>
      <c r="Z36">
        <v>41574</v>
      </c>
      <c r="AA36">
        <v>61324</v>
      </c>
      <c r="AB36">
        <v>90456</v>
      </c>
      <c r="AC36" t="s">
        <v>144</v>
      </c>
      <c r="AD36" t="s">
        <v>145</v>
      </c>
      <c r="AE36" t="s">
        <v>145</v>
      </c>
      <c r="AH36">
        <v>48033</v>
      </c>
      <c r="AM36">
        <v>0.314</v>
      </c>
      <c r="AN36">
        <v>0.44400000000000001</v>
      </c>
      <c r="AO36">
        <v>0.57299999999999995</v>
      </c>
      <c r="AP36" t="s">
        <v>146</v>
      </c>
      <c r="AQ36" t="s">
        <v>1499</v>
      </c>
      <c r="AX36">
        <v>56000</v>
      </c>
      <c r="AY36">
        <v>84000</v>
      </c>
      <c r="BD36">
        <v>0</v>
      </c>
      <c r="BF36" s="1">
        <v>43132</v>
      </c>
      <c r="BM36" t="s">
        <v>148</v>
      </c>
    </row>
    <row r="37" spans="1:83" x14ac:dyDescent="0.25">
      <c r="A37">
        <v>8231</v>
      </c>
      <c r="B37">
        <v>2017</v>
      </c>
      <c r="C37" t="s">
        <v>171</v>
      </c>
      <c r="D37" s="14">
        <f>VLOOKUP(Tabelle6[[#This Row],[FishStock]],'Export 2012'!$C:$J,8,FALSE)</f>
        <v>2012</v>
      </c>
      <c r="E37" s="14" t="str">
        <f>VLOOKUP(Tabelle6[[#This Row],[FishStock]],'Export 2016'!$C:$K,8,FALSE)</f>
        <v>Advice</v>
      </c>
      <c r="F37" s="14" t="str">
        <f>VLOOKUP(Tabelle6[[#This Row],[FishStock]],'Export 2012'!$C:$J,3,FALSE)</f>
        <v>x</v>
      </c>
      <c r="G37" s="14" t="str">
        <f>VLOOKUP(Tabelle6[[#This Row],[FishStock]],'Export 2016'!$C:$K,3,FALSE)</f>
        <v>x</v>
      </c>
      <c r="H37">
        <v>1443</v>
      </c>
      <c r="I37">
        <v>169247</v>
      </c>
      <c r="J37" t="s">
        <v>138</v>
      </c>
      <c r="K37">
        <v>2015</v>
      </c>
      <c r="L37" t="s">
        <v>172</v>
      </c>
      <c r="M37" t="s">
        <v>140</v>
      </c>
      <c r="N37" t="s">
        <v>141</v>
      </c>
      <c r="P37" t="s">
        <v>1641</v>
      </c>
      <c r="Q37">
        <v>3887431</v>
      </c>
      <c r="R37">
        <v>6354476</v>
      </c>
      <c r="S37">
        <v>10387159</v>
      </c>
      <c r="T37" t="s">
        <v>143</v>
      </c>
      <c r="U37" t="s">
        <v>13</v>
      </c>
      <c r="Z37">
        <v>44000</v>
      </c>
      <c r="AA37">
        <v>65401</v>
      </c>
      <c r="AB37">
        <v>97212</v>
      </c>
      <c r="AC37" t="s">
        <v>144</v>
      </c>
      <c r="AD37" t="s">
        <v>145</v>
      </c>
      <c r="AE37" t="s">
        <v>145</v>
      </c>
      <c r="AH37">
        <v>37902</v>
      </c>
      <c r="AM37">
        <v>0.27600000000000002</v>
      </c>
      <c r="AN37">
        <v>0.38900000000000001</v>
      </c>
      <c r="AO37">
        <v>0.502</v>
      </c>
      <c r="AP37" t="s">
        <v>146</v>
      </c>
      <c r="AQ37" t="s">
        <v>1499</v>
      </c>
      <c r="AX37">
        <v>56000</v>
      </c>
      <c r="AY37">
        <v>84000</v>
      </c>
      <c r="BD37">
        <v>0</v>
      </c>
      <c r="BF37" s="1">
        <v>43132</v>
      </c>
      <c r="BM37" t="s">
        <v>148</v>
      </c>
    </row>
    <row r="38" spans="1:83" x14ac:dyDescent="0.25">
      <c r="A38">
        <v>8231</v>
      </c>
      <c r="B38">
        <v>2017</v>
      </c>
      <c r="C38" t="s">
        <v>171</v>
      </c>
      <c r="D38" s="14">
        <f>VLOOKUP(Tabelle6[[#This Row],[FishStock]],'Export 2012'!$C:$J,8,FALSE)</f>
        <v>2012</v>
      </c>
      <c r="E38" s="14" t="str">
        <f>VLOOKUP(Tabelle6[[#This Row],[FishStock]],'Export 2016'!$C:$K,8,FALSE)</f>
        <v>Advice</v>
      </c>
      <c r="F38" s="14" t="str">
        <f>VLOOKUP(Tabelle6[[#This Row],[FishStock]],'Export 2012'!$C:$J,3,FALSE)</f>
        <v>x</v>
      </c>
      <c r="G38" s="14" t="str">
        <f>VLOOKUP(Tabelle6[[#This Row],[FishStock]],'Export 2016'!$C:$K,3,FALSE)</f>
        <v>x</v>
      </c>
      <c r="H38">
        <v>1443</v>
      </c>
      <c r="I38">
        <v>169247</v>
      </c>
      <c r="J38" t="s">
        <v>138</v>
      </c>
      <c r="K38">
        <v>2016</v>
      </c>
      <c r="L38" t="s">
        <v>172</v>
      </c>
      <c r="M38" t="s">
        <v>140</v>
      </c>
      <c r="N38" t="s">
        <v>141</v>
      </c>
      <c r="P38" t="s">
        <v>1641</v>
      </c>
      <c r="Q38">
        <v>155064950</v>
      </c>
      <c r="R38">
        <v>311082270</v>
      </c>
      <c r="S38">
        <v>624075129</v>
      </c>
      <c r="T38" t="s">
        <v>143</v>
      </c>
      <c r="U38" t="s">
        <v>13</v>
      </c>
      <c r="Z38">
        <v>30402</v>
      </c>
      <c r="AA38">
        <v>46578</v>
      </c>
      <c r="AB38">
        <v>71362</v>
      </c>
      <c r="AC38" t="s">
        <v>144</v>
      </c>
      <c r="AD38" t="s">
        <v>145</v>
      </c>
      <c r="AE38" t="s">
        <v>145</v>
      </c>
      <c r="AH38">
        <v>4903</v>
      </c>
      <c r="AM38">
        <v>0.112</v>
      </c>
      <c r="AN38">
        <v>0.159</v>
      </c>
      <c r="AO38">
        <v>0.20599999999999999</v>
      </c>
      <c r="AP38" t="s">
        <v>146</v>
      </c>
      <c r="AQ38" t="s">
        <v>1499</v>
      </c>
      <c r="AX38">
        <v>56000</v>
      </c>
      <c r="AY38">
        <v>84000</v>
      </c>
      <c r="BD38">
        <v>0</v>
      </c>
      <c r="BF38" s="1">
        <v>43132</v>
      </c>
      <c r="BM38" t="s">
        <v>148</v>
      </c>
    </row>
    <row r="39" spans="1:83" x14ac:dyDescent="0.25">
      <c r="A39">
        <v>8231</v>
      </c>
      <c r="B39">
        <v>2017</v>
      </c>
      <c r="C39" t="s">
        <v>171</v>
      </c>
      <c r="D39" s="14">
        <f>VLOOKUP(Tabelle6[[#This Row],[FishStock]],'Export 2012'!$C:$J,8,FALSE)</f>
        <v>2012</v>
      </c>
      <c r="E39" s="14" t="str">
        <f>VLOOKUP(Tabelle6[[#This Row],[FishStock]],'Export 2016'!$C:$K,8,FALSE)</f>
        <v>Advice</v>
      </c>
      <c r="F39" s="14" t="str">
        <f>VLOOKUP(Tabelle6[[#This Row],[FishStock]],'Export 2012'!$C:$J,3,FALSE)</f>
        <v>x</v>
      </c>
      <c r="G39" s="14" t="str">
        <f>VLOOKUP(Tabelle6[[#This Row],[FishStock]],'Export 2016'!$C:$K,3,FALSE)</f>
        <v>x</v>
      </c>
      <c r="H39">
        <v>1443</v>
      </c>
      <c r="I39">
        <v>169247</v>
      </c>
      <c r="J39" t="s">
        <v>138</v>
      </c>
      <c r="K39">
        <v>2017</v>
      </c>
      <c r="L39" t="s">
        <v>172</v>
      </c>
      <c r="M39" t="s">
        <v>140</v>
      </c>
      <c r="N39" t="s">
        <v>141</v>
      </c>
      <c r="P39" t="s">
        <v>1641</v>
      </c>
      <c r="R39">
        <v>27335188</v>
      </c>
      <c r="T39" t="s">
        <v>143</v>
      </c>
      <c r="U39" t="s">
        <v>13</v>
      </c>
      <c r="Z39">
        <v>27689</v>
      </c>
      <c r="AA39">
        <v>42569</v>
      </c>
      <c r="AB39">
        <v>65446</v>
      </c>
      <c r="AC39" t="s">
        <v>144</v>
      </c>
      <c r="AD39" t="s">
        <v>145</v>
      </c>
      <c r="AE39" t="s">
        <v>145</v>
      </c>
      <c r="AP39" t="s">
        <v>146</v>
      </c>
      <c r="AQ39" t="s">
        <v>1499</v>
      </c>
      <c r="AX39">
        <v>56000</v>
      </c>
      <c r="AY39">
        <v>84000</v>
      </c>
      <c r="BD39">
        <v>0</v>
      </c>
      <c r="BF39" s="1">
        <v>43132</v>
      </c>
      <c r="BM39" t="s">
        <v>148</v>
      </c>
    </row>
    <row r="40" spans="1:83" x14ac:dyDescent="0.25">
      <c r="A40">
        <v>8235</v>
      </c>
      <c r="B40">
        <v>2017</v>
      </c>
      <c r="C40" t="s">
        <v>213</v>
      </c>
      <c r="D40" s="14">
        <f>VLOOKUP(Tabelle6[[#This Row],[FishStock]],'Export 2012'!$C:$J,8,FALSE)</f>
        <v>2012</v>
      </c>
      <c r="E40" s="14" t="str">
        <f>VLOOKUP(Tabelle6[[#This Row],[FishStock]],'Export 2016'!$C:$K,8,FALSE)</f>
        <v>Advice</v>
      </c>
      <c r="F40" s="14" t="str">
        <f>VLOOKUP(Tabelle6[[#This Row],[FishStock]],'Export 2012'!$C:$J,3,FALSE)</f>
        <v>x</v>
      </c>
      <c r="G40" s="14" t="str">
        <f>VLOOKUP(Tabelle6[[#This Row],[FishStock]],'Export 2016'!$C:$K,3,FALSE)</f>
        <v>x</v>
      </c>
      <c r="H40">
        <v>1444</v>
      </c>
      <c r="I40">
        <v>169248</v>
      </c>
      <c r="J40" t="s">
        <v>138</v>
      </c>
      <c r="K40">
        <v>2012</v>
      </c>
      <c r="L40" t="s">
        <v>214</v>
      </c>
      <c r="M40" t="s">
        <v>215</v>
      </c>
      <c r="N40" t="s">
        <v>141</v>
      </c>
      <c r="P40" t="s">
        <v>1567</v>
      </c>
      <c r="Q40">
        <v>42410032</v>
      </c>
      <c r="R40">
        <v>71224694</v>
      </c>
      <c r="S40">
        <v>119616912</v>
      </c>
      <c r="T40" t="s">
        <v>143</v>
      </c>
      <c r="U40" t="s">
        <v>13</v>
      </c>
      <c r="Z40">
        <v>98430</v>
      </c>
      <c r="AA40">
        <v>156620</v>
      </c>
      <c r="AB40">
        <v>249212</v>
      </c>
      <c r="AC40" t="s">
        <v>144</v>
      </c>
      <c r="AD40" t="s">
        <v>145</v>
      </c>
      <c r="AE40" t="s">
        <v>145</v>
      </c>
      <c r="AH40">
        <v>40116</v>
      </c>
      <c r="AM40">
        <v>0.113</v>
      </c>
      <c r="AN40">
        <v>0.158</v>
      </c>
      <c r="AO40">
        <v>0.20300000000000001</v>
      </c>
      <c r="AP40" t="s">
        <v>146</v>
      </c>
      <c r="AQ40" t="s">
        <v>1499</v>
      </c>
      <c r="AX40">
        <v>80000</v>
      </c>
      <c r="AY40">
        <v>129000</v>
      </c>
      <c r="BD40">
        <v>0</v>
      </c>
      <c r="BF40" s="1">
        <v>43132</v>
      </c>
      <c r="BM40" t="s">
        <v>148</v>
      </c>
    </row>
    <row r="41" spans="1:83" x14ac:dyDescent="0.25">
      <c r="A41">
        <v>8235</v>
      </c>
      <c r="B41">
        <v>2017</v>
      </c>
      <c r="C41" t="s">
        <v>213</v>
      </c>
      <c r="D41" s="14">
        <f>VLOOKUP(Tabelle6[[#This Row],[FishStock]],'Export 2012'!$C:$J,8,FALSE)</f>
        <v>2012</v>
      </c>
      <c r="E41" s="14" t="str">
        <f>VLOOKUP(Tabelle6[[#This Row],[FishStock]],'Export 2016'!$C:$K,8,FALSE)</f>
        <v>Advice</v>
      </c>
      <c r="F41" s="14" t="str">
        <f>VLOOKUP(Tabelle6[[#This Row],[FishStock]],'Export 2012'!$C:$J,3,FALSE)</f>
        <v>x</v>
      </c>
      <c r="G41" s="14" t="str">
        <f>VLOOKUP(Tabelle6[[#This Row],[FishStock]],'Export 2016'!$C:$K,3,FALSE)</f>
        <v>x</v>
      </c>
      <c r="H41">
        <v>1444</v>
      </c>
      <c r="I41">
        <v>169248</v>
      </c>
      <c r="J41" t="s">
        <v>138</v>
      </c>
      <c r="K41">
        <v>2013</v>
      </c>
      <c r="L41" t="s">
        <v>214</v>
      </c>
      <c r="M41" t="s">
        <v>215</v>
      </c>
      <c r="N41" t="s">
        <v>141</v>
      </c>
      <c r="P41" t="s">
        <v>1567</v>
      </c>
      <c r="Q41">
        <v>110499629</v>
      </c>
      <c r="R41">
        <v>179774244</v>
      </c>
      <c r="S41">
        <v>292478618</v>
      </c>
      <c r="T41" t="s">
        <v>143</v>
      </c>
      <c r="U41" t="s">
        <v>13</v>
      </c>
      <c r="Z41">
        <v>35186</v>
      </c>
      <c r="AA41">
        <v>54529</v>
      </c>
      <c r="AB41">
        <v>84506</v>
      </c>
      <c r="AC41" t="s">
        <v>144</v>
      </c>
      <c r="AD41" t="s">
        <v>145</v>
      </c>
      <c r="AE41" t="s">
        <v>145</v>
      </c>
      <c r="AH41">
        <v>9844</v>
      </c>
      <c r="AM41">
        <v>5.5E-2</v>
      </c>
      <c r="AN41">
        <v>7.6999999999999999E-2</v>
      </c>
      <c r="AO41">
        <v>9.9000000000000005E-2</v>
      </c>
      <c r="AP41" t="s">
        <v>146</v>
      </c>
      <c r="AQ41" t="s">
        <v>1499</v>
      </c>
      <c r="AX41">
        <v>80000</v>
      </c>
      <c r="AY41">
        <v>129000</v>
      </c>
      <c r="BD41">
        <v>0</v>
      </c>
      <c r="BF41" s="1">
        <v>43132</v>
      </c>
      <c r="BM41" t="s">
        <v>148</v>
      </c>
    </row>
    <row r="42" spans="1:83" x14ac:dyDescent="0.25">
      <c r="A42">
        <v>8235</v>
      </c>
      <c r="B42">
        <v>2017</v>
      </c>
      <c r="C42" t="s">
        <v>213</v>
      </c>
      <c r="D42" s="14">
        <f>VLOOKUP(Tabelle6[[#This Row],[FishStock]],'Export 2012'!$C:$J,8,FALSE)</f>
        <v>2012</v>
      </c>
      <c r="E42" s="14" t="str">
        <f>VLOOKUP(Tabelle6[[#This Row],[FishStock]],'Export 2016'!$C:$K,8,FALSE)</f>
        <v>Advice</v>
      </c>
      <c r="F42" s="14" t="str">
        <f>VLOOKUP(Tabelle6[[#This Row],[FishStock]],'Export 2012'!$C:$J,3,FALSE)</f>
        <v>x</v>
      </c>
      <c r="G42" s="14" t="str">
        <f>VLOOKUP(Tabelle6[[#This Row],[FishStock]],'Export 2016'!$C:$K,3,FALSE)</f>
        <v>x</v>
      </c>
      <c r="H42">
        <v>1444</v>
      </c>
      <c r="I42">
        <v>169248</v>
      </c>
      <c r="J42" t="s">
        <v>138</v>
      </c>
      <c r="K42">
        <v>2014</v>
      </c>
      <c r="L42" t="s">
        <v>214</v>
      </c>
      <c r="M42" t="s">
        <v>215</v>
      </c>
      <c r="N42" t="s">
        <v>141</v>
      </c>
      <c r="P42" t="s">
        <v>1567</v>
      </c>
      <c r="Q42">
        <v>131738598</v>
      </c>
      <c r="R42">
        <v>219852637</v>
      </c>
      <c r="S42">
        <v>366902205</v>
      </c>
      <c r="T42" t="s">
        <v>143</v>
      </c>
      <c r="U42" t="s">
        <v>13</v>
      </c>
      <c r="Z42">
        <v>64613</v>
      </c>
      <c r="AA42">
        <v>97364</v>
      </c>
      <c r="AB42">
        <v>146715</v>
      </c>
      <c r="AC42" t="s">
        <v>144</v>
      </c>
      <c r="AD42" t="s">
        <v>145</v>
      </c>
      <c r="AE42" t="s">
        <v>145</v>
      </c>
      <c r="AH42">
        <v>90876</v>
      </c>
      <c r="AM42">
        <v>0.22</v>
      </c>
      <c r="AN42">
        <v>0.30599999999999999</v>
      </c>
      <c r="AO42">
        <v>0.39300000000000002</v>
      </c>
      <c r="AP42" t="s">
        <v>146</v>
      </c>
      <c r="AQ42" t="s">
        <v>1499</v>
      </c>
      <c r="AX42">
        <v>80000</v>
      </c>
      <c r="AY42">
        <v>129000</v>
      </c>
      <c r="BD42">
        <v>0</v>
      </c>
      <c r="BF42" s="1">
        <v>43132</v>
      </c>
      <c r="BM42" t="s">
        <v>148</v>
      </c>
    </row>
    <row r="43" spans="1:83" x14ac:dyDescent="0.25">
      <c r="A43">
        <v>8235</v>
      </c>
      <c r="B43">
        <v>2017</v>
      </c>
      <c r="C43" t="s">
        <v>213</v>
      </c>
      <c r="D43" s="14">
        <f>VLOOKUP(Tabelle6[[#This Row],[FishStock]],'Export 2012'!$C:$J,8,FALSE)</f>
        <v>2012</v>
      </c>
      <c r="E43" s="14" t="str">
        <f>VLOOKUP(Tabelle6[[#This Row],[FishStock]],'Export 2016'!$C:$K,8,FALSE)</f>
        <v>Advice</v>
      </c>
      <c r="F43" s="14" t="str">
        <f>VLOOKUP(Tabelle6[[#This Row],[FishStock]],'Export 2012'!$C:$J,3,FALSE)</f>
        <v>x</v>
      </c>
      <c r="G43" s="14" t="str">
        <f>VLOOKUP(Tabelle6[[#This Row],[FishStock]],'Export 2016'!$C:$K,3,FALSE)</f>
        <v>x</v>
      </c>
      <c r="H43">
        <v>1444</v>
      </c>
      <c r="I43">
        <v>169248</v>
      </c>
      <c r="J43" t="s">
        <v>138</v>
      </c>
      <c r="K43">
        <v>2015</v>
      </c>
      <c r="L43" t="s">
        <v>214</v>
      </c>
      <c r="M43" t="s">
        <v>215</v>
      </c>
      <c r="N43" t="s">
        <v>141</v>
      </c>
      <c r="P43" t="s">
        <v>1567</v>
      </c>
      <c r="Q43">
        <v>1846199</v>
      </c>
      <c r="R43">
        <v>3948164</v>
      </c>
      <c r="S43">
        <v>8443292</v>
      </c>
      <c r="T43" t="s">
        <v>143</v>
      </c>
      <c r="U43" t="s">
        <v>13</v>
      </c>
      <c r="Z43">
        <v>122877</v>
      </c>
      <c r="AA43">
        <v>188540</v>
      </c>
      <c r="AB43">
        <v>289291</v>
      </c>
      <c r="AC43" t="s">
        <v>144</v>
      </c>
      <c r="AD43" t="s">
        <v>145</v>
      </c>
      <c r="AE43" t="s">
        <v>145</v>
      </c>
      <c r="AH43">
        <v>104631</v>
      </c>
      <c r="AM43">
        <v>0.28899999999999998</v>
      </c>
      <c r="AN43">
        <v>0.40300000000000002</v>
      </c>
      <c r="AO43">
        <v>0.51600000000000001</v>
      </c>
      <c r="AP43" t="s">
        <v>146</v>
      </c>
      <c r="AQ43" t="s">
        <v>1499</v>
      </c>
      <c r="AX43">
        <v>80000</v>
      </c>
      <c r="AY43">
        <v>129000</v>
      </c>
      <c r="BD43">
        <v>0</v>
      </c>
      <c r="BF43" s="1">
        <v>43132</v>
      </c>
      <c r="BM43" t="s">
        <v>148</v>
      </c>
    </row>
    <row r="44" spans="1:83" x14ac:dyDescent="0.25">
      <c r="A44">
        <v>8235</v>
      </c>
      <c r="B44">
        <v>2017</v>
      </c>
      <c r="C44" t="s">
        <v>213</v>
      </c>
      <c r="D44" s="14">
        <f>VLOOKUP(Tabelle6[[#This Row],[FishStock]],'Export 2012'!$C:$J,8,FALSE)</f>
        <v>2012</v>
      </c>
      <c r="E44" s="14" t="str">
        <f>VLOOKUP(Tabelle6[[#This Row],[FishStock]],'Export 2016'!$C:$K,8,FALSE)</f>
        <v>Advice</v>
      </c>
      <c r="F44" s="14" t="str">
        <f>VLOOKUP(Tabelle6[[#This Row],[FishStock]],'Export 2012'!$C:$J,3,FALSE)</f>
        <v>x</v>
      </c>
      <c r="G44" s="14" t="str">
        <f>VLOOKUP(Tabelle6[[#This Row],[FishStock]],'Export 2016'!$C:$K,3,FALSE)</f>
        <v>x</v>
      </c>
      <c r="H44">
        <v>1444</v>
      </c>
      <c r="I44">
        <v>169248</v>
      </c>
      <c r="J44" t="s">
        <v>138</v>
      </c>
      <c r="K44">
        <v>2016</v>
      </c>
      <c r="L44" t="s">
        <v>214</v>
      </c>
      <c r="M44" t="s">
        <v>215</v>
      </c>
      <c r="N44" t="s">
        <v>141</v>
      </c>
      <c r="P44" t="s">
        <v>1567</v>
      </c>
      <c r="Q44">
        <v>180616138</v>
      </c>
      <c r="R44">
        <v>829176958</v>
      </c>
      <c r="S44">
        <v>3806605751</v>
      </c>
      <c r="T44" t="s">
        <v>143</v>
      </c>
      <c r="U44" t="s">
        <v>13</v>
      </c>
      <c r="Z44">
        <v>138712</v>
      </c>
      <c r="AA44">
        <v>221550</v>
      </c>
      <c r="AB44">
        <v>353858</v>
      </c>
      <c r="AC44" t="s">
        <v>144</v>
      </c>
      <c r="AD44" t="s">
        <v>145</v>
      </c>
      <c r="AE44" t="s">
        <v>145</v>
      </c>
      <c r="AH44">
        <v>42809</v>
      </c>
      <c r="AM44">
        <v>0.113</v>
      </c>
      <c r="AN44">
        <v>0.157</v>
      </c>
      <c r="AO44">
        <v>0.20200000000000001</v>
      </c>
      <c r="AP44" t="s">
        <v>146</v>
      </c>
      <c r="AQ44" t="s">
        <v>1499</v>
      </c>
      <c r="AX44">
        <v>80000</v>
      </c>
      <c r="AY44">
        <v>129000</v>
      </c>
      <c r="BD44">
        <v>0</v>
      </c>
      <c r="BF44" s="1">
        <v>43132</v>
      </c>
      <c r="BM44" t="s">
        <v>148</v>
      </c>
    </row>
    <row r="45" spans="1:83" x14ac:dyDescent="0.25">
      <c r="A45">
        <v>8235</v>
      </c>
      <c r="B45">
        <v>2017</v>
      </c>
      <c r="C45" t="s">
        <v>213</v>
      </c>
      <c r="D45" s="14">
        <f>VLOOKUP(Tabelle6[[#This Row],[FishStock]],'Export 2012'!$C:$J,8,FALSE)</f>
        <v>2012</v>
      </c>
      <c r="E45" s="14" t="str">
        <f>VLOOKUP(Tabelle6[[#This Row],[FishStock]],'Export 2016'!$C:$K,8,FALSE)</f>
        <v>Advice</v>
      </c>
      <c r="F45" s="14" t="str">
        <f>VLOOKUP(Tabelle6[[#This Row],[FishStock]],'Export 2012'!$C:$J,3,FALSE)</f>
        <v>x</v>
      </c>
      <c r="G45" s="14" t="str">
        <f>VLOOKUP(Tabelle6[[#This Row],[FishStock]],'Export 2016'!$C:$K,3,FALSE)</f>
        <v>x</v>
      </c>
      <c r="H45">
        <v>1444</v>
      </c>
      <c r="I45">
        <v>169248</v>
      </c>
      <c r="J45" t="s">
        <v>138</v>
      </c>
      <c r="K45">
        <v>2017</v>
      </c>
      <c r="L45" t="s">
        <v>214</v>
      </c>
      <c r="M45" t="s">
        <v>215</v>
      </c>
      <c r="N45" t="s">
        <v>141</v>
      </c>
      <c r="P45" t="s">
        <v>1567</v>
      </c>
      <c r="R45">
        <v>98273000</v>
      </c>
      <c r="T45" t="s">
        <v>143</v>
      </c>
      <c r="U45" t="s">
        <v>13</v>
      </c>
      <c r="Z45">
        <v>96994</v>
      </c>
      <c r="AA45">
        <v>194120</v>
      </c>
      <c r="AB45">
        <v>388505</v>
      </c>
      <c r="AC45" t="s">
        <v>144</v>
      </c>
      <c r="AD45" t="s">
        <v>145</v>
      </c>
      <c r="AE45" t="s">
        <v>145</v>
      </c>
      <c r="AP45" t="s">
        <v>146</v>
      </c>
      <c r="AQ45" t="s">
        <v>1499</v>
      </c>
      <c r="AX45">
        <v>80000</v>
      </c>
      <c r="AY45">
        <v>129000</v>
      </c>
      <c r="BD45">
        <v>0</v>
      </c>
      <c r="BF45" s="1">
        <v>43132</v>
      </c>
      <c r="BM45" t="s">
        <v>148</v>
      </c>
    </row>
    <row r="46" spans="1:83" x14ac:dyDescent="0.25">
      <c r="A46">
        <v>8286</v>
      </c>
      <c r="B46">
        <v>2017</v>
      </c>
      <c r="C46" t="s">
        <v>1584</v>
      </c>
      <c r="D46" s="14">
        <f>VLOOKUP(Tabelle6[[#This Row],[FishStock]],'Export 2012'!$C:$J,8,FALSE)</f>
        <v>2012</v>
      </c>
      <c r="E46" s="14" t="str">
        <f>VLOOKUP(Tabelle6[[#This Row],[FishStock]],'Export 2016'!$C:$K,8,FALSE)</f>
        <v>Advice</v>
      </c>
      <c r="F46" s="14" t="str">
        <f>VLOOKUP(Tabelle6[[#This Row],[FishStock]],'Export 2012'!$C:$J,3,FALSE)</f>
        <v>x</v>
      </c>
      <c r="G46" s="14" t="str">
        <f>VLOOKUP(Tabelle6[[#This Row],[FishStock]],'Export 2016'!$C:$K,3,FALSE)</f>
        <v>x</v>
      </c>
      <c r="H46">
        <v>1560</v>
      </c>
      <c r="I46">
        <v>169120</v>
      </c>
      <c r="J46" t="s">
        <v>138</v>
      </c>
      <c r="K46">
        <v>2012</v>
      </c>
      <c r="L46" t="s">
        <v>1585</v>
      </c>
      <c r="M46" t="s">
        <v>785</v>
      </c>
      <c r="N46" t="s">
        <v>267</v>
      </c>
      <c r="P46" t="s">
        <v>1586</v>
      </c>
      <c r="Q46">
        <v>490352.990741805</v>
      </c>
      <c r="R46">
        <v>1123545.6480497699</v>
      </c>
      <c r="S46">
        <v>2574379.7776004001</v>
      </c>
      <c r="T46" t="s">
        <v>143</v>
      </c>
      <c r="U46" t="s">
        <v>13</v>
      </c>
      <c r="V46">
        <v>297050.54841900303</v>
      </c>
      <c r="W46">
        <v>576655.31924360595</v>
      </c>
      <c r="X46">
        <v>1119443.67375109</v>
      </c>
      <c r="Z46">
        <v>174056.98072163601</v>
      </c>
      <c r="AA46">
        <v>346278.96970436099</v>
      </c>
      <c r="AB46">
        <v>688907.30128934304</v>
      </c>
      <c r="AC46" t="s">
        <v>144</v>
      </c>
      <c r="AD46" t="s">
        <v>145</v>
      </c>
      <c r="AE46" t="s">
        <v>145</v>
      </c>
      <c r="AF46">
        <v>24785.1509298405</v>
      </c>
      <c r="AH46">
        <v>24785.1509298405</v>
      </c>
      <c r="AM46">
        <v>3.4719673258213797E-2</v>
      </c>
      <c r="AN46">
        <v>6.9321512172312902E-2</v>
      </c>
      <c r="AO46">
        <v>0.13840775557181501</v>
      </c>
      <c r="AP46" t="s">
        <v>146</v>
      </c>
      <c r="AQ46" t="s">
        <v>1499</v>
      </c>
      <c r="AV46">
        <v>0.3</v>
      </c>
      <c r="AW46">
        <v>0.18</v>
      </c>
      <c r="AX46">
        <v>250000</v>
      </c>
      <c r="AY46">
        <v>410000</v>
      </c>
      <c r="AZ46">
        <v>0.16</v>
      </c>
      <c r="BA46">
        <v>410000</v>
      </c>
      <c r="BD46">
        <v>0</v>
      </c>
      <c r="BF46" s="1">
        <v>43254</v>
      </c>
      <c r="BM46" t="s">
        <v>148</v>
      </c>
      <c r="CC46">
        <v>25087</v>
      </c>
      <c r="CD46" t="s">
        <v>1587</v>
      </c>
      <c r="CE46" t="s">
        <v>145</v>
      </c>
    </row>
    <row r="47" spans="1:83" x14ac:dyDescent="0.25">
      <c r="A47">
        <v>8286</v>
      </c>
      <c r="B47">
        <v>2017</v>
      </c>
      <c r="C47" t="s">
        <v>1584</v>
      </c>
      <c r="D47" s="14">
        <f>VLOOKUP(Tabelle6[[#This Row],[FishStock]],'Export 2012'!$C:$J,8,FALSE)</f>
        <v>2012</v>
      </c>
      <c r="E47" s="14" t="str">
        <f>VLOOKUP(Tabelle6[[#This Row],[FishStock]],'Export 2016'!$C:$K,8,FALSE)</f>
        <v>Advice</v>
      </c>
      <c r="F47" s="14" t="str">
        <f>VLOOKUP(Tabelle6[[#This Row],[FishStock]],'Export 2012'!$C:$J,3,FALSE)</f>
        <v>x</v>
      </c>
      <c r="G47" s="14" t="str">
        <f>VLOOKUP(Tabelle6[[#This Row],[FishStock]],'Export 2016'!$C:$K,3,FALSE)</f>
        <v>x</v>
      </c>
      <c r="H47">
        <v>1560</v>
      </c>
      <c r="I47">
        <v>169120</v>
      </c>
      <c r="J47" t="s">
        <v>138</v>
      </c>
      <c r="K47">
        <v>2013</v>
      </c>
      <c r="L47" t="s">
        <v>1585</v>
      </c>
      <c r="M47" t="s">
        <v>785</v>
      </c>
      <c r="N47" t="s">
        <v>267</v>
      </c>
      <c r="P47" t="s">
        <v>1586</v>
      </c>
      <c r="Q47">
        <v>245136.28495715201</v>
      </c>
      <c r="R47">
        <v>593623.16816427605</v>
      </c>
      <c r="S47">
        <v>1437520.6258958599</v>
      </c>
      <c r="T47" t="s">
        <v>143</v>
      </c>
      <c r="U47" t="s">
        <v>13</v>
      </c>
      <c r="V47">
        <v>236598.62050147</v>
      </c>
      <c r="W47">
        <v>473070.63955902599</v>
      </c>
      <c r="X47">
        <v>945888.14397332899</v>
      </c>
      <c r="Z47">
        <v>132832.312042292</v>
      </c>
      <c r="AA47">
        <v>276786.02119852701</v>
      </c>
      <c r="AB47">
        <v>576745.97658527095</v>
      </c>
      <c r="AC47" t="s">
        <v>144</v>
      </c>
      <c r="AD47" t="s">
        <v>145</v>
      </c>
      <c r="AE47" t="s">
        <v>145</v>
      </c>
      <c r="AF47">
        <v>26502.6498151534</v>
      </c>
      <c r="AH47">
        <v>26502.6498151534</v>
      </c>
      <c r="AM47">
        <v>4.2683860689375602E-2</v>
      </c>
      <c r="AN47">
        <v>8.8345501351657807E-2</v>
      </c>
      <c r="AO47">
        <v>0.182854303313254</v>
      </c>
      <c r="AP47" t="s">
        <v>146</v>
      </c>
      <c r="AQ47" t="s">
        <v>1499</v>
      </c>
      <c r="AV47">
        <v>0.3</v>
      </c>
      <c r="AW47">
        <v>0.18</v>
      </c>
      <c r="AX47">
        <v>250000</v>
      </c>
      <c r="AY47">
        <v>410000</v>
      </c>
      <c r="AZ47">
        <v>0.16</v>
      </c>
      <c r="BA47">
        <v>410000</v>
      </c>
      <c r="BD47">
        <v>0</v>
      </c>
      <c r="BF47" s="1">
        <v>43254</v>
      </c>
      <c r="BM47" t="s">
        <v>148</v>
      </c>
      <c r="CC47">
        <v>26947</v>
      </c>
      <c r="CD47" t="s">
        <v>1587</v>
      </c>
      <c r="CE47" t="s">
        <v>145</v>
      </c>
    </row>
    <row r="48" spans="1:83" x14ac:dyDescent="0.25">
      <c r="A48">
        <v>8286</v>
      </c>
      <c r="B48">
        <v>2017</v>
      </c>
      <c r="C48" t="s">
        <v>1584</v>
      </c>
      <c r="D48" s="14">
        <f>VLOOKUP(Tabelle6[[#This Row],[FishStock]],'Export 2012'!$C:$J,8,FALSE)</f>
        <v>2012</v>
      </c>
      <c r="E48" s="14" t="str">
        <f>VLOOKUP(Tabelle6[[#This Row],[FishStock]],'Export 2016'!$C:$K,8,FALSE)</f>
        <v>Advice</v>
      </c>
      <c r="F48" s="14" t="str">
        <f>VLOOKUP(Tabelle6[[#This Row],[FishStock]],'Export 2012'!$C:$J,3,FALSE)</f>
        <v>x</v>
      </c>
      <c r="G48" s="14" t="str">
        <f>VLOOKUP(Tabelle6[[#This Row],[FishStock]],'Export 2016'!$C:$K,3,FALSE)</f>
        <v>x</v>
      </c>
      <c r="H48">
        <v>1560</v>
      </c>
      <c r="I48">
        <v>169120</v>
      </c>
      <c r="J48" t="s">
        <v>138</v>
      </c>
      <c r="K48">
        <v>2014</v>
      </c>
      <c r="L48" t="s">
        <v>1585</v>
      </c>
      <c r="M48" t="s">
        <v>785</v>
      </c>
      <c r="N48" t="s">
        <v>267</v>
      </c>
      <c r="P48" t="s">
        <v>1586</v>
      </c>
      <c r="Q48">
        <v>242987.57759312101</v>
      </c>
      <c r="R48">
        <v>617849.38923559804</v>
      </c>
      <c r="S48">
        <v>1571018.03952305</v>
      </c>
      <c r="T48" t="s">
        <v>143</v>
      </c>
      <c r="U48" t="s">
        <v>13</v>
      </c>
      <c r="V48">
        <v>172264.299259616</v>
      </c>
      <c r="W48">
        <v>360050.651807382</v>
      </c>
      <c r="X48">
        <v>752544.04089583305</v>
      </c>
      <c r="Z48">
        <v>97502.022464846799</v>
      </c>
      <c r="AA48">
        <v>214057.51080955</v>
      </c>
      <c r="AB48">
        <v>469945.30754990899</v>
      </c>
      <c r="AC48" t="s">
        <v>144</v>
      </c>
      <c r="AD48" t="s">
        <v>145</v>
      </c>
      <c r="AE48" t="s">
        <v>145</v>
      </c>
      <c r="AF48">
        <v>25848.297059734901</v>
      </c>
      <c r="AH48">
        <v>25848.297059734901</v>
      </c>
      <c r="AM48">
        <v>4.5494310718369201E-2</v>
      </c>
      <c r="AN48">
        <v>9.8342401196931994E-2</v>
      </c>
      <c r="AO48">
        <v>0.212581039705112</v>
      </c>
      <c r="AP48" t="s">
        <v>146</v>
      </c>
      <c r="AQ48" t="s">
        <v>1499</v>
      </c>
      <c r="AV48">
        <v>0.3</v>
      </c>
      <c r="AW48">
        <v>0.18</v>
      </c>
      <c r="AX48">
        <v>250000</v>
      </c>
      <c r="AY48">
        <v>410000</v>
      </c>
      <c r="AZ48">
        <v>0.16</v>
      </c>
      <c r="BA48">
        <v>410000</v>
      </c>
      <c r="BD48">
        <v>0</v>
      </c>
      <c r="BF48" s="1">
        <v>43254</v>
      </c>
      <c r="BM48" t="s">
        <v>148</v>
      </c>
      <c r="CC48">
        <v>27123</v>
      </c>
      <c r="CD48" t="s">
        <v>1587</v>
      </c>
      <c r="CE48" t="s">
        <v>145</v>
      </c>
    </row>
    <row r="49" spans="1:83" x14ac:dyDescent="0.25">
      <c r="A49">
        <v>8286</v>
      </c>
      <c r="B49">
        <v>2017</v>
      </c>
      <c r="C49" t="s">
        <v>1584</v>
      </c>
      <c r="D49" s="14">
        <f>VLOOKUP(Tabelle6[[#This Row],[FishStock]],'Export 2012'!$C:$J,8,FALSE)</f>
        <v>2012</v>
      </c>
      <c r="E49" s="14" t="str">
        <f>VLOOKUP(Tabelle6[[#This Row],[FishStock]],'Export 2016'!$C:$K,8,FALSE)</f>
        <v>Advice</v>
      </c>
      <c r="F49" s="14" t="str">
        <f>VLOOKUP(Tabelle6[[#This Row],[FishStock]],'Export 2012'!$C:$J,3,FALSE)</f>
        <v>x</v>
      </c>
      <c r="G49" s="14" t="str">
        <f>VLOOKUP(Tabelle6[[#This Row],[FishStock]],'Export 2016'!$C:$K,3,FALSE)</f>
        <v>x</v>
      </c>
      <c r="H49">
        <v>1560</v>
      </c>
      <c r="I49">
        <v>169120</v>
      </c>
      <c r="J49" t="s">
        <v>138</v>
      </c>
      <c r="K49">
        <v>2015</v>
      </c>
      <c r="L49" t="s">
        <v>1585</v>
      </c>
      <c r="M49" t="s">
        <v>785</v>
      </c>
      <c r="N49" t="s">
        <v>267</v>
      </c>
      <c r="P49" t="s">
        <v>1586</v>
      </c>
      <c r="Q49">
        <v>267413.33192033297</v>
      </c>
      <c r="R49">
        <v>751630.405449479</v>
      </c>
      <c r="S49">
        <v>2112640.6164538399</v>
      </c>
      <c r="T49" t="s">
        <v>143</v>
      </c>
      <c r="U49" t="s">
        <v>13</v>
      </c>
      <c r="V49">
        <v>139840.81234839099</v>
      </c>
      <c r="W49">
        <v>310208.52139647899</v>
      </c>
      <c r="X49">
        <v>688134.78076235403</v>
      </c>
      <c r="Z49">
        <v>76185.162129207703</v>
      </c>
      <c r="AA49">
        <v>175430.81015107801</v>
      </c>
      <c r="AB49">
        <v>403962.77031042502</v>
      </c>
      <c r="AC49" t="s">
        <v>144</v>
      </c>
      <c r="AD49" t="s">
        <v>145</v>
      </c>
      <c r="AE49" t="s">
        <v>145</v>
      </c>
      <c r="AF49">
        <v>19293.046017661101</v>
      </c>
      <c r="AH49">
        <v>19293.046017661101</v>
      </c>
      <c r="AM49">
        <v>4.32617502682658E-2</v>
      </c>
      <c r="AN49">
        <v>9.8509725464296802E-2</v>
      </c>
      <c r="AO49">
        <v>0.22431283872880001</v>
      </c>
      <c r="AP49" t="s">
        <v>146</v>
      </c>
      <c r="AQ49" t="s">
        <v>1499</v>
      </c>
      <c r="AV49">
        <v>0.3</v>
      </c>
      <c r="AW49">
        <v>0.18</v>
      </c>
      <c r="AX49">
        <v>250000</v>
      </c>
      <c r="AY49">
        <v>410000</v>
      </c>
      <c r="AZ49">
        <v>0.16</v>
      </c>
      <c r="BA49">
        <v>410000</v>
      </c>
      <c r="BD49">
        <v>0</v>
      </c>
      <c r="BF49" s="1">
        <v>43254</v>
      </c>
      <c r="BM49" t="s">
        <v>148</v>
      </c>
      <c r="CC49">
        <v>19885</v>
      </c>
      <c r="CD49" t="s">
        <v>1587</v>
      </c>
      <c r="CE49" t="s">
        <v>145</v>
      </c>
    </row>
    <row r="50" spans="1:83" x14ac:dyDescent="0.25">
      <c r="A50">
        <v>8286</v>
      </c>
      <c r="B50">
        <v>2017</v>
      </c>
      <c r="C50" t="s">
        <v>1584</v>
      </c>
      <c r="D50" s="14">
        <f>VLOOKUP(Tabelle6[[#This Row],[FishStock]],'Export 2012'!$C:$J,8,FALSE)</f>
        <v>2012</v>
      </c>
      <c r="E50" s="14" t="str">
        <f>VLOOKUP(Tabelle6[[#This Row],[FishStock]],'Export 2016'!$C:$K,8,FALSE)</f>
        <v>Advice</v>
      </c>
      <c r="F50" s="14" t="str">
        <f>VLOOKUP(Tabelle6[[#This Row],[FishStock]],'Export 2012'!$C:$J,3,FALSE)</f>
        <v>x</v>
      </c>
      <c r="G50" s="14" t="str">
        <f>VLOOKUP(Tabelle6[[#This Row],[FishStock]],'Export 2016'!$C:$K,3,FALSE)</f>
        <v>x</v>
      </c>
      <c r="H50">
        <v>1560</v>
      </c>
      <c r="I50">
        <v>169120</v>
      </c>
      <c r="J50" t="s">
        <v>138</v>
      </c>
      <c r="K50">
        <v>2016</v>
      </c>
      <c r="L50" t="s">
        <v>1585</v>
      </c>
      <c r="M50" t="s">
        <v>785</v>
      </c>
      <c r="N50" t="s">
        <v>267</v>
      </c>
      <c r="P50" t="s">
        <v>1586</v>
      </c>
      <c r="Q50">
        <v>175946.63186542201</v>
      </c>
      <c r="R50">
        <v>684880.74007051799</v>
      </c>
      <c r="S50">
        <v>2665931.2721502702</v>
      </c>
      <c r="T50" t="s">
        <v>143</v>
      </c>
      <c r="U50" t="s">
        <v>13</v>
      </c>
      <c r="V50">
        <v>98121.992015918193</v>
      </c>
      <c r="W50">
        <v>240626.206972207</v>
      </c>
      <c r="X50">
        <v>590091.68375259195</v>
      </c>
      <c r="Z50">
        <v>62088.5455985878</v>
      </c>
      <c r="AA50">
        <v>151145.76782787201</v>
      </c>
      <c r="AB50">
        <v>367942.95810975699</v>
      </c>
      <c r="AC50" t="s">
        <v>144</v>
      </c>
      <c r="AD50" t="s">
        <v>145</v>
      </c>
      <c r="AE50" t="s">
        <v>145</v>
      </c>
      <c r="AF50">
        <v>7051.5307507256803</v>
      </c>
      <c r="AH50">
        <v>7051.5307507256803</v>
      </c>
      <c r="AM50">
        <v>2.0371321011735999E-2</v>
      </c>
      <c r="AN50">
        <v>4.9001714092684098E-2</v>
      </c>
      <c r="AO50">
        <v>0.11787001847537699</v>
      </c>
      <c r="AP50" t="s">
        <v>146</v>
      </c>
      <c r="AQ50" t="s">
        <v>1499</v>
      </c>
      <c r="AV50">
        <v>0.3</v>
      </c>
      <c r="AW50">
        <v>0.18</v>
      </c>
      <c r="AX50">
        <v>250000</v>
      </c>
      <c r="AY50">
        <v>410000</v>
      </c>
      <c r="AZ50">
        <v>0.16</v>
      </c>
      <c r="BA50">
        <v>410000</v>
      </c>
      <c r="BD50">
        <v>0</v>
      </c>
      <c r="BF50" s="1">
        <v>43254</v>
      </c>
      <c r="BM50" t="s">
        <v>148</v>
      </c>
      <c r="CC50">
        <v>6937</v>
      </c>
      <c r="CD50" t="s">
        <v>1587</v>
      </c>
      <c r="CE50" t="s">
        <v>145</v>
      </c>
    </row>
    <row r="51" spans="1:83" x14ac:dyDescent="0.25">
      <c r="A51">
        <v>8286</v>
      </c>
      <c r="B51">
        <v>2017</v>
      </c>
      <c r="C51" t="s">
        <v>1584</v>
      </c>
      <c r="D51" s="14">
        <f>VLOOKUP(Tabelle6[[#This Row],[FishStock]],'Export 2012'!$C:$J,8,FALSE)</f>
        <v>2012</v>
      </c>
      <c r="E51" s="14" t="str">
        <f>VLOOKUP(Tabelle6[[#This Row],[FishStock]],'Export 2016'!$C:$K,8,FALSE)</f>
        <v>Advice</v>
      </c>
      <c r="F51" s="14" t="str">
        <f>VLOOKUP(Tabelle6[[#This Row],[FishStock]],'Export 2012'!$C:$J,3,FALSE)</f>
        <v>x</v>
      </c>
      <c r="G51" s="14" t="str">
        <f>VLOOKUP(Tabelle6[[#This Row],[FishStock]],'Export 2016'!$C:$K,3,FALSE)</f>
        <v>x</v>
      </c>
      <c r="H51">
        <v>1560</v>
      </c>
      <c r="I51">
        <v>169120</v>
      </c>
      <c r="J51" t="s">
        <v>138</v>
      </c>
      <c r="K51">
        <v>2017</v>
      </c>
      <c r="L51" t="s">
        <v>1585</v>
      </c>
      <c r="M51" t="s">
        <v>785</v>
      </c>
      <c r="N51" t="s">
        <v>267</v>
      </c>
      <c r="P51" t="s">
        <v>1586</v>
      </c>
      <c r="R51">
        <v>733366</v>
      </c>
      <c r="T51" t="s">
        <v>143</v>
      </c>
      <c r="U51" t="s">
        <v>13</v>
      </c>
      <c r="AA51">
        <v>132340</v>
      </c>
      <c r="AC51" t="s">
        <v>144</v>
      </c>
      <c r="AD51" t="s">
        <v>145</v>
      </c>
      <c r="AE51" t="s">
        <v>145</v>
      </c>
      <c r="AP51" t="s">
        <v>146</v>
      </c>
      <c r="AQ51" t="s">
        <v>1499</v>
      </c>
      <c r="AV51">
        <v>0.3</v>
      </c>
      <c r="AW51">
        <v>0.18</v>
      </c>
      <c r="AX51">
        <v>250000</v>
      </c>
      <c r="AY51">
        <v>410000</v>
      </c>
      <c r="AZ51">
        <v>0.16</v>
      </c>
      <c r="BA51">
        <v>410000</v>
      </c>
      <c r="BD51">
        <v>0</v>
      </c>
      <c r="BF51" s="1">
        <v>43254</v>
      </c>
      <c r="BM51" t="s">
        <v>148</v>
      </c>
      <c r="CD51" t="s">
        <v>1587</v>
      </c>
      <c r="CE51" t="s">
        <v>145</v>
      </c>
    </row>
    <row r="52" spans="1:83" x14ac:dyDescent="0.25">
      <c r="A52">
        <v>8290</v>
      </c>
      <c r="B52">
        <v>2017</v>
      </c>
      <c r="C52" t="s">
        <v>595</v>
      </c>
      <c r="D52" s="14">
        <f>VLOOKUP(Tabelle6[[#This Row],[FishStock]],'Export 2012'!$C:$J,8,FALSE)</f>
        <v>2012</v>
      </c>
      <c r="E52" s="14" t="str">
        <f>VLOOKUP(Tabelle6[[#This Row],[FishStock]],'Export 2016'!$C:$K,8,FALSE)</f>
        <v>Advice</v>
      </c>
      <c r="F52" s="14" t="str">
        <f>VLOOKUP(Tabelle6[[#This Row],[FishStock]],'Export 2012'!$C:$J,3,FALSE)</f>
        <v>x</v>
      </c>
      <c r="G52" s="14" t="str">
        <f>VLOOKUP(Tabelle6[[#This Row],[FishStock]],'Export 2016'!$C:$K,3,FALSE)</f>
        <v>x</v>
      </c>
      <c r="H52">
        <v>1354</v>
      </c>
      <c r="I52">
        <v>169118</v>
      </c>
      <c r="J52" t="s">
        <v>138</v>
      </c>
      <c r="K52">
        <v>2012</v>
      </c>
      <c r="L52" t="s">
        <v>1568</v>
      </c>
      <c r="M52" t="s">
        <v>597</v>
      </c>
      <c r="N52" t="s">
        <v>267</v>
      </c>
      <c r="P52" t="s">
        <v>1569</v>
      </c>
      <c r="Q52">
        <v>1252001</v>
      </c>
      <c r="R52">
        <v>1594387</v>
      </c>
      <c r="S52">
        <v>2030406</v>
      </c>
      <c r="T52" t="s">
        <v>143</v>
      </c>
      <c r="U52" t="s">
        <v>13</v>
      </c>
      <c r="V52">
        <v>136737</v>
      </c>
      <c r="W52">
        <v>154353</v>
      </c>
      <c r="X52">
        <v>174239</v>
      </c>
      <c r="Z52">
        <v>79435</v>
      </c>
      <c r="AA52">
        <v>90219</v>
      </c>
      <c r="AB52">
        <v>102468</v>
      </c>
      <c r="AC52" t="s">
        <v>144</v>
      </c>
      <c r="AD52" t="s">
        <v>145</v>
      </c>
      <c r="AE52" t="s">
        <v>145</v>
      </c>
      <c r="AF52">
        <v>38646</v>
      </c>
      <c r="AH52">
        <v>38646</v>
      </c>
      <c r="AM52">
        <v>0.28333849519401999</v>
      </c>
      <c r="AN52">
        <v>0.338612125240355</v>
      </c>
      <c r="AO52">
        <v>0.404668526531406</v>
      </c>
      <c r="AP52" t="s">
        <v>146</v>
      </c>
      <c r="AQ52" t="s">
        <v>1499</v>
      </c>
      <c r="AV52">
        <v>0.52</v>
      </c>
      <c r="AW52">
        <v>0.45</v>
      </c>
      <c r="AX52">
        <v>90000</v>
      </c>
      <c r="AY52">
        <v>110000</v>
      </c>
      <c r="AZ52">
        <v>0.32</v>
      </c>
      <c r="BA52">
        <v>110000</v>
      </c>
      <c r="BD52">
        <v>0</v>
      </c>
      <c r="BF52" s="1">
        <v>43254</v>
      </c>
      <c r="BM52" t="s">
        <v>148</v>
      </c>
    </row>
    <row r="53" spans="1:83" x14ac:dyDescent="0.25">
      <c r="A53">
        <v>8290</v>
      </c>
      <c r="B53">
        <v>2017</v>
      </c>
      <c r="C53" t="s">
        <v>595</v>
      </c>
      <c r="D53" s="14">
        <f>VLOOKUP(Tabelle6[[#This Row],[FishStock]],'Export 2012'!$C:$J,8,FALSE)</f>
        <v>2012</v>
      </c>
      <c r="E53" s="14" t="str">
        <f>VLOOKUP(Tabelle6[[#This Row],[FishStock]],'Export 2016'!$C:$K,8,FALSE)</f>
        <v>Advice</v>
      </c>
      <c r="F53" s="14" t="str">
        <f>VLOOKUP(Tabelle6[[#This Row],[FishStock]],'Export 2012'!$C:$J,3,FALSE)</f>
        <v>x</v>
      </c>
      <c r="G53" s="14" t="str">
        <f>VLOOKUP(Tabelle6[[#This Row],[FishStock]],'Export 2016'!$C:$K,3,FALSE)</f>
        <v>x</v>
      </c>
      <c r="H53">
        <v>1354</v>
      </c>
      <c r="I53">
        <v>169118</v>
      </c>
      <c r="J53" t="s">
        <v>138</v>
      </c>
      <c r="K53">
        <v>2013</v>
      </c>
      <c r="L53" t="s">
        <v>1568</v>
      </c>
      <c r="M53" t="s">
        <v>597</v>
      </c>
      <c r="N53" t="s">
        <v>267</v>
      </c>
      <c r="P53" t="s">
        <v>1569</v>
      </c>
      <c r="Q53">
        <v>1317361</v>
      </c>
      <c r="R53">
        <v>1699764</v>
      </c>
      <c r="S53">
        <v>2193171</v>
      </c>
      <c r="T53" t="s">
        <v>143</v>
      </c>
      <c r="U53" t="s">
        <v>13</v>
      </c>
      <c r="V53">
        <v>148627</v>
      </c>
      <c r="W53">
        <v>169228</v>
      </c>
      <c r="X53">
        <v>192684</v>
      </c>
      <c r="Z53">
        <v>89444</v>
      </c>
      <c r="AA53">
        <v>102847</v>
      </c>
      <c r="AB53">
        <v>118259</v>
      </c>
      <c r="AC53" t="s">
        <v>144</v>
      </c>
      <c r="AD53" t="s">
        <v>145</v>
      </c>
      <c r="AE53" t="s">
        <v>145</v>
      </c>
      <c r="AF53">
        <v>43827</v>
      </c>
      <c r="AH53">
        <v>43827</v>
      </c>
      <c r="AM53">
        <v>0.28995514510972498</v>
      </c>
      <c r="AN53">
        <v>0.35134030334599797</v>
      </c>
      <c r="AO53">
        <v>0.42572104974562702</v>
      </c>
      <c r="AP53" t="s">
        <v>146</v>
      </c>
      <c r="AQ53" t="s">
        <v>1499</v>
      </c>
      <c r="AV53">
        <v>0.52</v>
      </c>
      <c r="AW53">
        <v>0.45</v>
      </c>
      <c r="AX53">
        <v>90000</v>
      </c>
      <c r="AY53">
        <v>110000</v>
      </c>
      <c r="AZ53">
        <v>0.32</v>
      </c>
      <c r="BA53">
        <v>110000</v>
      </c>
      <c r="BD53">
        <v>0</v>
      </c>
      <c r="BF53" s="1">
        <v>43254</v>
      </c>
      <c r="BM53" t="s">
        <v>148</v>
      </c>
    </row>
    <row r="54" spans="1:83" x14ac:dyDescent="0.25">
      <c r="A54">
        <v>8290</v>
      </c>
      <c r="B54">
        <v>2017</v>
      </c>
      <c r="C54" t="s">
        <v>595</v>
      </c>
      <c r="D54" s="14">
        <f>VLOOKUP(Tabelle6[[#This Row],[FishStock]],'Export 2012'!$C:$J,8,FALSE)</f>
        <v>2012</v>
      </c>
      <c r="E54" s="14" t="str">
        <f>VLOOKUP(Tabelle6[[#This Row],[FishStock]],'Export 2016'!$C:$K,8,FALSE)</f>
        <v>Advice</v>
      </c>
      <c r="F54" s="14" t="str">
        <f>VLOOKUP(Tabelle6[[#This Row],[FishStock]],'Export 2012'!$C:$J,3,FALSE)</f>
        <v>x</v>
      </c>
      <c r="G54" s="14" t="str">
        <f>VLOOKUP(Tabelle6[[#This Row],[FishStock]],'Export 2016'!$C:$K,3,FALSE)</f>
        <v>x</v>
      </c>
      <c r="H54">
        <v>1354</v>
      </c>
      <c r="I54">
        <v>169118</v>
      </c>
      <c r="J54" t="s">
        <v>138</v>
      </c>
      <c r="K54">
        <v>2014</v>
      </c>
      <c r="L54" t="s">
        <v>1568</v>
      </c>
      <c r="M54" t="s">
        <v>597</v>
      </c>
      <c r="N54" t="s">
        <v>267</v>
      </c>
      <c r="P54" t="s">
        <v>1569</v>
      </c>
      <c r="Q54">
        <v>1237737</v>
      </c>
      <c r="R54">
        <v>1624970</v>
      </c>
      <c r="S54">
        <v>2133352</v>
      </c>
      <c r="T54" t="s">
        <v>143</v>
      </c>
      <c r="U54" t="s">
        <v>13</v>
      </c>
      <c r="V54">
        <v>145071</v>
      </c>
      <c r="W54">
        <v>166043</v>
      </c>
      <c r="X54">
        <v>190047</v>
      </c>
      <c r="Z54">
        <v>89079</v>
      </c>
      <c r="AA54">
        <v>103570</v>
      </c>
      <c r="AB54">
        <v>120418</v>
      </c>
      <c r="AC54" t="s">
        <v>144</v>
      </c>
      <c r="AD54" t="s">
        <v>145</v>
      </c>
      <c r="AE54" t="s">
        <v>145</v>
      </c>
      <c r="AF54">
        <v>37358</v>
      </c>
      <c r="AH54">
        <v>37358</v>
      </c>
      <c r="AM54">
        <v>0.23644955308444501</v>
      </c>
      <c r="AN54">
        <v>0.291329601958355</v>
      </c>
      <c r="AO54">
        <v>0.35894733515060701</v>
      </c>
      <c r="AP54" t="s">
        <v>146</v>
      </c>
      <c r="AQ54" t="s">
        <v>1499</v>
      </c>
      <c r="AV54">
        <v>0.52</v>
      </c>
      <c r="AW54">
        <v>0.45</v>
      </c>
      <c r="AX54">
        <v>90000</v>
      </c>
      <c r="AY54">
        <v>110000</v>
      </c>
      <c r="AZ54">
        <v>0.32</v>
      </c>
      <c r="BA54">
        <v>110000</v>
      </c>
      <c r="BD54">
        <v>0</v>
      </c>
      <c r="BF54" s="1">
        <v>43254</v>
      </c>
      <c r="BM54" t="s">
        <v>148</v>
      </c>
    </row>
    <row r="55" spans="1:83" x14ac:dyDescent="0.25">
      <c r="A55">
        <v>8290</v>
      </c>
      <c r="B55">
        <v>2017</v>
      </c>
      <c r="C55" t="s">
        <v>595</v>
      </c>
      <c r="D55" s="14">
        <f>VLOOKUP(Tabelle6[[#This Row],[FishStock]],'Export 2012'!$C:$J,8,FALSE)</f>
        <v>2012</v>
      </c>
      <c r="E55" s="14" t="str">
        <f>VLOOKUP(Tabelle6[[#This Row],[FishStock]],'Export 2016'!$C:$K,8,FALSE)</f>
        <v>Advice</v>
      </c>
      <c r="F55" s="14" t="str">
        <f>VLOOKUP(Tabelle6[[#This Row],[FishStock]],'Export 2012'!$C:$J,3,FALSE)</f>
        <v>x</v>
      </c>
      <c r="G55" s="14" t="str">
        <f>VLOOKUP(Tabelle6[[#This Row],[FishStock]],'Export 2016'!$C:$K,3,FALSE)</f>
        <v>x</v>
      </c>
      <c r="H55">
        <v>1354</v>
      </c>
      <c r="I55">
        <v>169118</v>
      </c>
      <c r="J55" t="s">
        <v>138</v>
      </c>
      <c r="K55">
        <v>2015</v>
      </c>
      <c r="L55" t="s">
        <v>1568</v>
      </c>
      <c r="M55" t="s">
        <v>597</v>
      </c>
      <c r="N55" t="s">
        <v>267</v>
      </c>
      <c r="P55" t="s">
        <v>1569</v>
      </c>
      <c r="Q55">
        <v>1008434</v>
      </c>
      <c r="R55">
        <v>1377802</v>
      </c>
      <c r="S55">
        <v>1882462</v>
      </c>
      <c r="T55" t="s">
        <v>143</v>
      </c>
      <c r="U55" t="s">
        <v>13</v>
      </c>
      <c r="V55">
        <v>146891</v>
      </c>
      <c r="W55">
        <v>170246</v>
      </c>
      <c r="X55">
        <v>197314</v>
      </c>
      <c r="Z55">
        <v>86494</v>
      </c>
      <c r="AA55">
        <v>101722</v>
      </c>
      <c r="AB55">
        <v>119632</v>
      </c>
      <c r="AC55" t="s">
        <v>144</v>
      </c>
      <c r="AD55" t="s">
        <v>145</v>
      </c>
      <c r="AE55" t="s">
        <v>145</v>
      </c>
      <c r="AF55">
        <v>37490</v>
      </c>
      <c r="AH55">
        <v>37490</v>
      </c>
      <c r="AM55">
        <v>0.26773660471002098</v>
      </c>
      <c r="AN55">
        <v>0.334907802986946</v>
      </c>
      <c r="AO55">
        <v>0.41893127248335699</v>
      </c>
      <c r="AP55" t="s">
        <v>146</v>
      </c>
      <c r="AQ55" t="s">
        <v>1499</v>
      </c>
      <c r="AV55">
        <v>0.52</v>
      </c>
      <c r="AW55">
        <v>0.45</v>
      </c>
      <c r="AX55">
        <v>90000</v>
      </c>
      <c r="AY55">
        <v>110000</v>
      </c>
      <c r="AZ55">
        <v>0.32</v>
      </c>
      <c r="BA55">
        <v>110000</v>
      </c>
      <c r="BD55">
        <v>0</v>
      </c>
      <c r="BF55" s="1">
        <v>43254</v>
      </c>
      <c r="BM55" t="s">
        <v>148</v>
      </c>
    </row>
    <row r="56" spans="1:83" x14ac:dyDescent="0.25">
      <c r="A56">
        <v>8290</v>
      </c>
      <c r="B56">
        <v>2017</v>
      </c>
      <c r="C56" t="s">
        <v>595</v>
      </c>
      <c r="D56" s="14">
        <f>VLOOKUP(Tabelle6[[#This Row],[FishStock]],'Export 2012'!$C:$J,8,FALSE)</f>
        <v>2012</v>
      </c>
      <c r="E56" s="14" t="str">
        <f>VLOOKUP(Tabelle6[[#This Row],[FishStock]],'Export 2016'!$C:$K,8,FALSE)</f>
        <v>Advice</v>
      </c>
      <c r="F56" s="14" t="str">
        <f>VLOOKUP(Tabelle6[[#This Row],[FishStock]],'Export 2012'!$C:$J,3,FALSE)</f>
        <v>x</v>
      </c>
      <c r="G56" s="14" t="str">
        <f>VLOOKUP(Tabelle6[[#This Row],[FishStock]],'Export 2016'!$C:$K,3,FALSE)</f>
        <v>x</v>
      </c>
      <c r="H56">
        <v>1354</v>
      </c>
      <c r="I56">
        <v>169118</v>
      </c>
      <c r="J56" t="s">
        <v>138</v>
      </c>
      <c r="K56">
        <v>2016</v>
      </c>
      <c r="L56" t="s">
        <v>1568</v>
      </c>
      <c r="M56" t="s">
        <v>597</v>
      </c>
      <c r="N56" t="s">
        <v>267</v>
      </c>
      <c r="P56" t="s">
        <v>1569</v>
      </c>
      <c r="Q56">
        <v>934423</v>
      </c>
      <c r="R56">
        <v>1376425</v>
      </c>
      <c r="S56">
        <v>2027503</v>
      </c>
      <c r="T56" t="s">
        <v>143</v>
      </c>
      <c r="U56" t="s">
        <v>13</v>
      </c>
      <c r="V56">
        <v>128462</v>
      </c>
      <c r="W56">
        <v>154662</v>
      </c>
      <c r="X56">
        <v>186207</v>
      </c>
      <c r="Z56">
        <v>79481</v>
      </c>
      <c r="AA56">
        <v>97246</v>
      </c>
      <c r="AB56">
        <v>118981</v>
      </c>
      <c r="AC56" t="s">
        <v>144</v>
      </c>
      <c r="AD56" t="s">
        <v>145</v>
      </c>
      <c r="AE56" t="s">
        <v>145</v>
      </c>
      <c r="AF56">
        <v>51299</v>
      </c>
      <c r="AH56">
        <v>51299</v>
      </c>
      <c r="AM56">
        <v>0.30810754034049698</v>
      </c>
      <c r="AN56">
        <v>0.40685435813523002</v>
      </c>
      <c r="AO56">
        <v>0.53724900257455199</v>
      </c>
      <c r="AP56" t="s">
        <v>146</v>
      </c>
      <c r="AQ56" t="s">
        <v>1499</v>
      </c>
      <c r="AV56">
        <v>0.52</v>
      </c>
      <c r="AW56">
        <v>0.45</v>
      </c>
      <c r="AX56">
        <v>90000</v>
      </c>
      <c r="AY56">
        <v>110000</v>
      </c>
      <c r="AZ56">
        <v>0.32</v>
      </c>
      <c r="BA56">
        <v>110000</v>
      </c>
      <c r="BD56">
        <v>0</v>
      </c>
      <c r="BF56" s="1">
        <v>43254</v>
      </c>
      <c r="BM56" t="s">
        <v>148</v>
      </c>
    </row>
    <row r="57" spans="1:83" x14ac:dyDescent="0.25">
      <c r="A57">
        <v>8290</v>
      </c>
      <c r="B57">
        <v>2017</v>
      </c>
      <c r="C57" t="s">
        <v>595</v>
      </c>
      <c r="D57" s="14">
        <f>VLOOKUP(Tabelle6[[#This Row],[FishStock]],'Export 2012'!$C:$J,8,FALSE)</f>
        <v>2012</v>
      </c>
      <c r="E57" s="14" t="str">
        <f>VLOOKUP(Tabelle6[[#This Row],[FishStock]],'Export 2016'!$C:$K,8,FALSE)</f>
        <v>Advice</v>
      </c>
      <c r="F57" s="14" t="str">
        <f>VLOOKUP(Tabelle6[[#This Row],[FishStock]],'Export 2012'!$C:$J,3,FALSE)</f>
        <v>x</v>
      </c>
      <c r="G57" s="14" t="str">
        <f>VLOOKUP(Tabelle6[[#This Row],[FishStock]],'Export 2016'!$C:$K,3,FALSE)</f>
        <v>x</v>
      </c>
      <c r="H57">
        <v>1354</v>
      </c>
      <c r="I57">
        <v>169118</v>
      </c>
      <c r="J57" t="s">
        <v>138</v>
      </c>
      <c r="K57">
        <v>2017</v>
      </c>
      <c r="L57" t="s">
        <v>1568</v>
      </c>
      <c r="M57" t="s">
        <v>597</v>
      </c>
      <c r="N57" t="s">
        <v>267</v>
      </c>
      <c r="P57" t="s">
        <v>1569</v>
      </c>
      <c r="R57">
        <v>1589611</v>
      </c>
      <c r="T57" t="s">
        <v>143</v>
      </c>
      <c r="U57" t="s">
        <v>13</v>
      </c>
      <c r="AA57">
        <v>101440</v>
      </c>
      <c r="AC57" t="s">
        <v>144</v>
      </c>
      <c r="AD57" t="s">
        <v>145</v>
      </c>
      <c r="AE57" t="s">
        <v>145</v>
      </c>
      <c r="AP57" t="s">
        <v>146</v>
      </c>
      <c r="AQ57" t="s">
        <v>1499</v>
      </c>
      <c r="AV57">
        <v>0.52</v>
      </c>
      <c r="AW57">
        <v>0.45</v>
      </c>
      <c r="AX57">
        <v>90000</v>
      </c>
      <c r="AY57">
        <v>110000</v>
      </c>
      <c r="AZ57">
        <v>0.32</v>
      </c>
      <c r="BA57">
        <v>110000</v>
      </c>
      <c r="BD57">
        <v>0</v>
      </c>
      <c r="BF57" s="1">
        <v>43254</v>
      </c>
      <c r="BM57" t="s">
        <v>148</v>
      </c>
    </row>
    <row r="58" spans="1:83" x14ac:dyDescent="0.25">
      <c r="A58">
        <v>8296</v>
      </c>
      <c r="B58">
        <v>2017</v>
      </c>
      <c r="C58" t="s">
        <v>1544</v>
      </c>
      <c r="D58" s="14">
        <f>VLOOKUP(Tabelle6[[#This Row],[FishStock]],'Export 2012'!$C:$J,8,FALSE)</f>
        <v>2012</v>
      </c>
      <c r="E58" s="14" t="str">
        <f>VLOOKUP(Tabelle6[[#This Row],[FishStock]],'Export 2016'!$C:$K,8,FALSE)</f>
        <v>Advice</v>
      </c>
      <c r="F58" s="14" t="str">
        <f>VLOOKUP(Tabelle6[[#This Row],[FishStock]],'Export 2012'!$C:$J,3,FALSE)</f>
        <v>x</v>
      </c>
      <c r="G58" s="14" t="str">
        <f>VLOOKUP(Tabelle6[[#This Row],[FishStock]],'Export 2016'!$C:$K,3,FALSE)</f>
        <v>x</v>
      </c>
      <c r="H58">
        <v>1492</v>
      </c>
      <c r="I58">
        <v>169283</v>
      </c>
      <c r="J58" t="s">
        <v>138</v>
      </c>
      <c r="K58">
        <v>2012</v>
      </c>
      <c r="L58" t="s">
        <v>1545</v>
      </c>
      <c r="M58" t="s">
        <v>388</v>
      </c>
      <c r="N58" t="s">
        <v>309</v>
      </c>
      <c r="P58" t="s">
        <v>1546</v>
      </c>
      <c r="Q58">
        <v>124477097.020475</v>
      </c>
      <c r="R58">
        <v>174580000</v>
      </c>
      <c r="S58">
        <v>244849672.184971</v>
      </c>
      <c r="T58" t="s">
        <v>143</v>
      </c>
      <c r="U58" t="s">
        <v>13</v>
      </c>
      <c r="Z58">
        <v>66428.121378359705</v>
      </c>
      <c r="AA58">
        <v>88135</v>
      </c>
      <c r="AB58">
        <v>116935.08808952299</v>
      </c>
      <c r="AC58" t="s">
        <v>144</v>
      </c>
      <c r="AD58" t="s">
        <v>145</v>
      </c>
      <c r="AE58" t="s">
        <v>145</v>
      </c>
      <c r="AF58">
        <v>86196</v>
      </c>
      <c r="AH58">
        <v>86196</v>
      </c>
      <c r="AM58">
        <v>0.52811430000000004</v>
      </c>
      <c r="AN58">
        <v>0.90425999999999995</v>
      </c>
      <c r="AO58">
        <v>1.2804057</v>
      </c>
      <c r="AP58" t="s">
        <v>146</v>
      </c>
      <c r="AQ58" t="s">
        <v>1499</v>
      </c>
      <c r="AX58">
        <v>90000</v>
      </c>
      <c r="AY58">
        <v>142000</v>
      </c>
      <c r="BD58">
        <v>0</v>
      </c>
      <c r="BF58" s="1">
        <v>43132</v>
      </c>
      <c r="BM58" t="s">
        <v>148</v>
      </c>
    </row>
    <row r="59" spans="1:83" x14ac:dyDescent="0.25">
      <c r="A59">
        <v>8296</v>
      </c>
      <c r="B59">
        <v>2017</v>
      </c>
      <c r="C59" t="s">
        <v>1544</v>
      </c>
      <c r="D59" s="14">
        <f>VLOOKUP(Tabelle6[[#This Row],[FishStock]],'Export 2012'!$C:$J,8,FALSE)</f>
        <v>2012</v>
      </c>
      <c r="E59" s="14" t="str">
        <f>VLOOKUP(Tabelle6[[#This Row],[FishStock]],'Export 2016'!$C:$K,8,FALSE)</f>
        <v>Advice</v>
      </c>
      <c r="F59" s="14" t="str">
        <f>VLOOKUP(Tabelle6[[#This Row],[FishStock]],'Export 2012'!$C:$J,3,FALSE)</f>
        <v>x</v>
      </c>
      <c r="G59" s="14" t="str">
        <f>VLOOKUP(Tabelle6[[#This Row],[FishStock]],'Export 2016'!$C:$K,3,FALSE)</f>
        <v>x</v>
      </c>
      <c r="H59">
        <v>1492</v>
      </c>
      <c r="I59">
        <v>169283</v>
      </c>
      <c r="J59" t="s">
        <v>138</v>
      </c>
      <c r="K59">
        <v>2013</v>
      </c>
      <c r="L59" t="s">
        <v>1545</v>
      </c>
      <c r="M59" t="s">
        <v>388</v>
      </c>
      <c r="N59" t="s">
        <v>309</v>
      </c>
      <c r="P59" t="s">
        <v>1546</v>
      </c>
      <c r="Q59">
        <v>287353991.22056401</v>
      </c>
      <c r="R59">
        <v>394950000</v>
      </c>
      <c r="S59">
        <v>542833951.38322604</v>
      </c>
      <c r="T59" t="s">
        <v>143</v>
      </c>
      <c r="U59" t="s">
        <v>13</v>
      </c>
      <c r="Z59">
        <v>113428.38323298701</v>
      </c>
      <c r="AA59">
        <v>150990</v>
      </c>
      <c r="AB59">
        <v>200990.08246614799</v>
      </c>
      <c r="AC59" t="s">
        <v>144</v>
      </c>
      <c r="AD59" t="s">
        <v>145</v>
      </c>
      <c r="AE59" t="s">
        <v>145</v>
      </c>
      <c r="AF59">
        <v>81268</v>
      </c>
      <c r="AH59">
        <v>81268</v>
      </c>
      <c r="AM59">
        <v>0.11571415</v>
      </c>
      <c r="AN59">
        <v>0.40808</v>
      </c>
      <c r="AO59">
        <v>0.70044585000000004</v>
      </c>
      <c r="AP59" t="s">
        <v>146</v>
      </c>
      <c r="AQ59" t="s">
        <v>1499</v>
      </c>
      <c r="AX59">
        <v>90000</v>
      </c>
      <c r="AY59">
        <v>142000</v>
      </c>
      <c r="BD59">
        <v>0</v>
      </c>
      <c r="BF59" s="1">
        <v>43132</v>
      </c>
      <c r="BM59" t="s">
        <v>148</v>
      </c>
    </row>
    <row r="60" spans="1:83" x14ac:dyDescent="0.25">
      <c r="A60">
        <v>8296</v>
      </c>
      <c r="B60">
        <v>2017</v>
      </c>
      <c r="C60" t="s">
        <v>1544</v>
      </c>
      <c r="D60" s="14">
        <f>VLOOKUP(Tabelle6[[#This Row],[FishStock]],'Export 2012'!$C:$J,8,FALSE)</f>
        <v>2012</v>
      </c>
      <c r="E60" s="14" t="str">
        <f>VLOOKUP(Tabelle6[[#This Row],[FishStock]],'Export 2016'!$C:$K,8,FALSE)</f>
        <v>Advice</v>
      </c>
      <c r="F60" s="14" t="str">
        <f>VLOOKUP(Tabelle6[[#This Row],[FishStock]],'Export 2012'!$C:$J,3,FALSE)</f>
        <v>x</v>
      </c>
      <c r="G60" s="14" t="str">
        <f>VLOOKUP(Tabelle6[[#This Row],[FishStock]],'Export 2016'!$C:$K,3,FALSE)</f>
        <v>x</v>
      </c>
      <c r="H60">
        <v>1492</v>
      </c>
      <c r="I60">
        <v>169283</v>
      </c>
      <c r="J60" t="s">
        <v>138</v>
      </c>
      <c r="K60">
        <v>2014</v>
      </c>
      <c r="L60" t="s">
        <v>1545</v>
      </c>
      <c r="M60" t="s">
        <v>388</v>
      </c>
      <c r="N60" t="s">
        <v>309</v>
      </c>
      <c r="P60" t="s">
        <v>1546</v>
      </c>
      <c r="Q60">
        <v>337570619.66705799</v>
      </c>
      <c r="R60">
        <v>482590000</v>
      </c>
      <c r="S60">
        <v>689909294.62315202</v>
      </c>
      <c r="T60" t="s">
        <v>143</v>
      </c>
      <c r="U60" t="s">
        <v>13</v>
      </c>
      <c r="Z60">
        <v>317111.572356052</v>
      </c>
      <c r="AA60">
        <v>422070</v>
      </c>
      <c r="AB60">
        <v>561767.84586082899</v>
      </c>
      <c r="AC60" t="s">
        <v>144</v>
      </c>
      <c r="AD60" t="s">
        <v>145</v>
      </c>
      <c r="AE60" t="s">
        <v>145</v>
      </c>
      <c r="AF60">
        <v>192679</v>
      </c>
      <c r="AH60">
        <v>192679</v>
      </c>
      <c r="AM60">
        <v>0.41986564999999998</v>
      </c>
      <c r="AN60">
        <v>0.66501999999999994</v>
      </c>
      <c r="AO60">
        <v>0.91017435000000002</v>
      </c>
      <c r="AP60" t="s">
        <v>146</v>
      </c>
      <c r="AQ60" t="s">
        <v>1499</v>
      </c>
      <c r="AX60">
        <v>90000</v>
      </c>
      <c r="AY60">
        <v>142000</v>
      </c>
      <c r="BD60">
        <v>0</v>
      </c>
      <c r="BF60" s="1">
        <v>43132</v>
      </c>
      <c r="BM60" t="s">
        <v>148</v>
      </c>
    </row>
    <row r="61" spans="1:83" x14ac:dyDescent="0.25">
      <c r="A61">
        <v>8296</v>
      </c>
      <c r="B61">
        <v>2017</v>
      </c>
      <c r="C61" t="s">
        <v>1544</v>
      </c>
      <c r="D61" s="14">
        <f>VLOOKUP(Tabelle6[[#This Row],[FishStock]],'Export 2012'!$C:$J,8,FALSE)</f>
        <v>2012</v>
      </c>
      <c r="E61" s="14" t="str">
        <f>VLOOKUP(Tabelle6[[#This Row],[FishStock]],'Export 2016'!$C:$K,8,FALSE)</f>
        <v>Advice</v>
      </c>
      <c r="F61" s="14" t="str">
        <f>VLOOKUP(Tabelle6[[#This Row],[FishStock]],'Export 2012'!$C:$J,3,FALSE)</f>
        <v>x</v>
      </c>
      <c r="G61" s="14" t="str">
        <f>VLOOKUP(Tabelle6[[#This Row],[FishStock]],'Export 2016'!$C:$K,3,FALSE)</f>
        <v>x</v>
      </c>
      <c r="H61">
        <v>1492</v>
      </c>
      <c r="I61">
        <v>169283</v>
      </c>
      <c r="J61" t="s">
        <v>138</v>
      </c>
      <c r="K61">
        <v>2015</v>
      </c>
      <c r="L61" t="s">
        <v>1545</v>
      </c>
      <c r="M61" t="s">
        <v>388</v>
      </c>
      <c r="N61" t="s">
        <v>309</v>
      </c>
      <c r="P61" t="s">
        <v>1546</v>
      </c>
      <c r="Q61">
        <v>209087300.33003801</v>
      </c>
      <c r="R61">
        <v>318150000</v>
      </c>
      <c r="S61">
        <v>484101245.461721</v>
      </c>
      <c r="T61" t="s">
        <v>143</v>
      </c>
      <c r="U61" t="s">
        <v>13</v>
      </c>
      <c r="Z61">
        <v>278539.29770674498</v>
      </c>
      <c r="AA61">
        <v>370460</v>
      </c>
      <c r="AB61">
        <v>492715.43631337502</v>
      </c>
      <c r="AC61" t="s">
        <v>144</v>
      </c>
      <c r="AD61" t="s">
        <v>145</v>
      </c>
      <c r="AE61" t="s">
        <v>145</v>
      </c>
      <c r="AF61">
        <v>286086</v>
      </c>
      <c r="AH61">
        <v>286086</v>
      </c>
      <c r="AM61">
        <v>0.81784979999999996</v>
      </c>
      <c r="AN61">
        <v>1.1152</v>
      </c>
      <c r="AO61">
        <v>1.4125502000000001</v>
      </c>
      <c r="AP61" t="s">
        <v>146</v>
      </c>
      <c r="AQ61" t="s">
        <v>1499</v>
      </c>
      <c r="AX61">
        <v>90000</v>
      </c>
      <c r="AY61">
        <v>142000</v>
      </c>
      <c r="BD61">
        <v>0</v>
      </c>
      <c r="BF61" s="1">
        <v>43132</v>
      </c>
      <c r="BM61" t="s">
        <v>148</v>
      </c>
    </row>
    <row r="62" spans="1:83" x14ac:dyDescent="0.25">
      <c r="A62">
        <v>8296</v>
      </c>
      <c r="B62">
        <v>2017</v>
      </c>
      <c r="C62" t="s">
        <v>1544</v>
      </c>
      <c r="D62" s="14">
        <f>VLOOKUP(Tabelle6[[#This Row],[FishStock]],'Export 2012'!$C:$J,8,FALSE)</f>
        <v>2012</v>
      </c>
      <c r="E62" s="14" t="str">
        <f>VLOOKUP(Tabelle6[[#This Row],[FishStock]],'Export 2016'!$C:$K,8,FALSE)</f>
        <v>Advice</v>
      </c>
      <c r="F62" s="14" t="str">
        <f>VLOOKUP(Tabelle6[[#This Row],[FishStock]],'Export 2012'!$C:$J,3,FALSE)</f>
        <v>x</v>
      </c>
      <c r="G62" s="14" t="str">
        <f>VLOOKUP(Tabelle6[[#This Row],[FishStock]],'Export 2016'!$C:$K,3,FALSE)</f>
        <v>x</v>
      </c>
      <c r="H62">
        <v>1492</v>
      </c>
      <c r="I62">
        <v>169283</v>
      </c>
      <c r="J62" t="s">
        <v>138</v>
      </c>
      <c r="K62">
        <v>2016</v>
      </c>
      <c r="L62" t="s">
        <v>1545</v>
      </c>
      <c r="M62" t="s">
        <v>388</v>
      </c>
      <c r="N62" t="s">
        <v>309</v>
      </c>
      <c r="P62" t="s">
        <v>1546</v>
      </c>
      <c r="Q62">
        <v>353079831.392079</v>
      </c>
      <c r="R62">
        <v>758510000</v>
      </c>
      <c r="S62">
        <v>1629482538.92507</v>
      </c>
      <c r="T62" t="s">
        <v>143</v>
      </c>
      <c r="U62" t="s">
        <v>13</v>
      </c>
      <c r="Z62">
        <v>183548.51701575401</v>
      </c>
      <c r="AA62">
        <v>246170</v>
      </c>
      <c r="AB62">
        <v>330156.13465729501</v>
      </c>
      <c r="AC62" t="s">
        <v>144</v>
      </c>
      <c r="AD62" t="s">
        <v>145</v>
      </c>
      <c r="AE62" t="s">
        <v>145</v>
      </c>
      <c r="AF62">
        <v>252743</v>
      </c>
      <c r="AH62">
        <v>252743</v>
      </c>
      <c r="AM62">
        <v>1.12398855</v>
      </c>
      <c r="AN62">
        <v>1.5698000000000001</v>
      </c>
      <c r="AO62">
        <v>2.0156114500000002</v>
      </c>
      <c r="AP62" t="s">
        <v>146</v>
      </c>
      <c r="AQ62" t="s">
        <v>1499</v>
      </c>
      <c r="AX62">
        <v>90000</v>
      </c>
      <c r="AY62">
        <v>142000</v>
      </c>
      <c r="BD62">
        <v>0</v>
      </c>
      <c r="BF62" s="1">
        <v>43132</v>
      </c>
      <c r="BM62" t="s">
        <v>148</v>
      </c>
    </row>
    <row r="63" spans="1:83" x14ac:dyDescent="0.25">
      <c r="A63">
        <v>8296</v>
      </c>
      <c r="B63">
        <v>2017</v>
      </c>
      <c r="C63" t="s">
        <v>1544</v>
      </c>
      <c r="D63" s="14">
        <f>VLOOKUP(Tabelle6[[#This Row],[FishStock]],'Export 2012'!$C:$J,8,FALSE)</f>
        <v>2012</v>
      </c>
      <c r="E63" s="14" t="str">
        <f>VLOOKUP(Tabelle6[[#This Row],[FishStock]],'Export 2016'!$C:$K,8,FALSE)</f>
        <v>Advice</v>
      </c>
      <c r="F63" s="14" t="str">
        <f>VLOOKUP(Tabelle6[[#This Row],[FishStock]],'Export 2012'!$C:$J,3,FALSE)</f>
        <v>x</v>
      </c>
      <c r="G63" s="14" t="str">
        <f>VLOOKUP(Tabelle6[[#This Row],[FishStock]],'Export 2016'!$C:$K,3,FALSE)</f>
        <v>x</v>
      </c>
      <c r="H63">
        <v>1492</v>
      </c>
      <c r="I63">
        <v>169283</v>
      </c>
      <c r="J63" t="s">
        <v>138</v>
      </c>
      <c r="K63">
        <v>2017</v>
      </c>
      <c r="L63" t="s">
        <v>1545</v>
      </c>
      <c r="M63" t="s">
        <v>388</v>
      </c>
      <c r="N63" t="s">
        <v>309</v>
      </c>
      <c r="P63" t="s">
        <v>1546</v>
      </c>
      <c r="R63">
        <v>153915000</v>
      </c>
      <c r="T63" t="s">
        <v>143</v>
      </c>
      <c r="U63" t="s">
        <v>13</v>
      </c>
      <c r="Z63">
        <v>237333.164802516</v>
      </c>
      <c r="AA63">
        <v>409055.23503708601</v>
      </c>
      <c r="AB63">
        <v>705026.56234528602</v>
      </c>
      <c r="AC63" t="s">
        <v>144</v>
      </c>
      <c r="AD63" t="s">
        <v>145</v>
      </c>
      <c r="AE63" t="s">
        <v>145</v>
      </c>
      <c r="AP63" t="s">
        <v>146</v>
      </c>
      <c r="AQ63" t="s">
        <v>1499</v>
      </c>
      <c r="AX63">
        <v>90000</v>
      </c>
      <c r="AY63">
        <v>142000</v>
      </c>
      <c r="BD63">
        <v>0</v>
      </c>
      <c r="BF63" s="1">
        <v>43132</v>
      </c>
      <c r="BM63" t="s">
        <v>148</v>
      </c>
    </row>
    <row r="64" spans="1:83" x14ac:dyDescent="0.25">
      <c r="A64">
        <v>8297</v>
      </c>
      <c r="B64">
        <v>2017</v>
      </c>
      <c r="C64" t="s">
        <v>807</v>
      </c>
      <c r="D64" s="14">
        <f>VLOOKUP(Tabelle6[[#This Row],[FishStock]],'Export 2012'!$C:$J,8,FALSE)</f>
        <v>2012</v>
      </c>
      <c r="E64" s="14" t="str">
        <f>VLOOKUP(Tabelle6[[#This Row],[FishStock]],'Export 2016'!$C:$K,8,FALSE)</f>
        <v>Advice</v>
      </c>
      <c r="F64" s="14" t="str">
        <f>VLOOKUP(Tabelle6[[#This Row],[FishStock]],'Export 2012'!$C:$J,3,FALSE)</f>
        <v>x</v>
      </c>
      <c r="G64" s="14" t="str">
        <f>VLOOKUP(Tabelle6[[#This Row],[FishStock]],'Export 2016'!$C:$K,3,FALSE)</f>
        <v>x</v>
      </c>
      <c r="H64">
        <v>1367</v>
      </c>
      <c r="I64">
        <v>169122</v>
      </c>
      <c r="J64" t="s">
        <v>138</v>
      </c>
      <c r="K64">
        <v>2012</v>
      </c>
      <c r="L64" t="s">
        <v>1692</v>
      </c>
      <c r="M64" t="s">
        <v>622</v>
      </c>
      <c r="N64" t="s">
        <v>267</v>
      </c>
      <c r="P64" t="s">
        <v>1693</v>
      </c>
      <c r="Q64">
        <v>171281.41764528301</v>
      </c>
      <c r="R64">
        <v>282659.98843294801</v>
      </c>
      <c r="S64">
        <v>466464.314455738</v>
      </c>
      <c r="T64" t="s">
        <v>143</v>
      </c>
      <c r="U64" t="s">
        <v>13</v>
      </c>
      <c r="V64">
        <v>38909.542188466003</v>
      </c>
      <c r="W64">
        <v>51534.151355875001</v>
      </c>
      <c r="X64">
        <v>68254.947413837406</v>
      </c>
      <c r="Z64">
        <v>16619.0216358328</v>
      </c>
      <c r="AA64">
        <v>22811.042092302599</v>
      </c>
      <c r="AB64">
        <v>31310.124791875402</v>
      </c>
      <c r="AC64" t="s">
        <v>144</v>
      </c>
      <c r="AD64" t="s">
        <v>145</v>
      </c>
      <c r="AE64" t="s">
        <v>145</v>
      </c>
      <c r="AF64">
        <v>5693</v>
      </c>
      <c r="AH64">
        <v>5693</v>
      </c>
      <c r="AM64">
        <v>0.13507363564835501</v>
      </c>
      <c r="AN64">
        <v>0.197997673174617</v>
      </c>
      <c r="AO64">
        <v>0.29023486629635198</v>
      </c>
      <c r="AP64" t="s">
        <v>146</v>
      </c>
      <c r="AQ64" t="s">
        <v>1499</v>
      </c>
      <c r="AV64">
        <v>0.38</v>
      </c>
      <c r="AW64">
        <v>0.27</v>
      </c>
      <c r="AX64">
        <v>8500</v>
      </c>
      <c r="AY64">
        <v>11800</v>
      </c>
      <c r="AZ64">
        <v>0.26</v>
      </c>
      <c r="BA64">
        <v>11800</v>
      </c>
      <c r="BD64">
        <v>1</v>
      </c>
      <c r="BF64" s="1">
        <v>43255</v>
      </c>
      <c r="BM64" t="s">
        <v>148</v>
      </c>
    </row>
    <row r="65" spans="1:104" x14ac:dyDescent="0.25">
      <c r="A65">
        <v>8297</v>
      </c>
      <c r="B65">
        <v>2017</v>
      </c>
      <c r="C65" t="s">
        <v>807</v>
      </c>
      <c r="D65" s="14">
        <f>VLOOKUP(Tabelle6[[#This Row],[FishStock]],'Export 2012'!$C:$J,8,FALSE)</f>
        <v>2012</v>
      </c>
      <c r="E65" s="14" t="str">
        <f>VLOOKUP(Tabelle6[[#This Row],[FishStock]],'Export 2016'!$C:$K,8,FALSE)</f>
        <v>Advice</v>
      </c>
      <c r="F65" s="14" t="str">
        <f>VLOOKUP(Tabelle6[[#This Row],[FishStock]],'Export 2012'!$C:$J,3,FALSE)</f>
        <v>x</v>
      </c>
      <c r="G65" s="14" t="str">
        <f>VLOOKUP(Tabelle6[[#This Row],[FishStock]],'Export 2016'!$C:$K,3,FALSE)</f>
        <v>x</v>
      </c>
      <c r="H65">
        <v>1367</v>
      </c>
      <c r="I65">
        <v>169122</v>
      </c>
      <c r="J65" t="s">
        <v>138</v>
      </c>
      <c r="K65">
        <v>2013</v>
      </c>
      <c r="L65" t="s">
        <v>1692</v>
      </c>
      <c r="M65" t="s">
        <v>622</v>
      </c>
      <c r="N65" t="s">
        <v>267</v>
      </c>
      <c r="P65" t="s">
        <v>1693</v>
      </c>
      <c r="Q65">
        <v>109203.631802003</v>
      </c>
      <c r="R65">
        <v>182225.461713103</v>
      </c>
      <c r="S65">
        <v>304075.22486760898</v>
      </c>
      <c r="T65" t="s">
        <v>143</v>
      </c>
      <c r="U65" t="s">
        <v>13</v>
      </c>
      <c r="V65">
        <v>34286.878193395904</v>
      </c>
      <c r="W65">
        <v>44712.125151319597</v>
      </c>
      <c r="X65">
        <v>58307.266245438797</v>
      </c>
      <c r="Z65">
        <v>15898.785473876</v>
      </c>
      <c r="AA65">
        <v>21646.520400878198</v>
      </c>
      <c r="AB65">
        <v>29472.178628711401</v>
      </c>
      <c r="AC65" t="s">
        <v>144</v>
      </c>
      <c r="AD65" t="s">
        <v>145</v>
      </c>
      <c r="AE65" t="s">
        <v>145</v>
      </c>
      <c r="AF65">
        <v>4828</v>
      </c>
      <c r="AH65">
        <v>4828</v>
      </c>
      <c r="AM65">
        <v>0.12294064512974499</v>
      </c>
      <c r="AN65">
        <v>0.18433509669801301</v>
      </c>
      <c r="AO65">
        <v>0.27638888537477202</v>
      </c>
      <c r="AP65" t="s">
        <v>146</v>
      </c>
      <c r="AQ65" t="s">
        <v>1499</v>
      </c>
      <c r="AV65">
        <v>0.38</v>
      </c>
      <c r="AW65">
        <v>0.27</v>
      </c>
      <c r="AX65">
        <v>8500</v>
      </c>
      <c r="AY65">
        <v>11800</v>
      </c>
      <c r="AZ65">
        <v>0.26</v>
      </c>
      <c r="BA65">
        <v>11800</v>
      </c>
      <c r="BD65">
        <v>1</v>
      </c>
      <c r="BF65" s="1">
        <v>43255</v>
      </c>
      <c r="BM65" t="s">
        <v>148</v>
      </c>
    </row>
    <row r="66" spans="1:104" x14ac:dyDescent="0.25">
      <c r="A66">
        <v>8297</v>
      </c>
      <c r="B66">
        <v>2017</v>
      </c>
      <c r="C66" t="s">
        <v>807</v>
      </c>
      <c r="D66" s="14">
        <f>VLOOKUP(Tabelle6[[#This Row],[FishStock]],'Export 2012'!$C:$J,8,FALSE)</f>
        <v>2012</v>
      </c>
      <c r="E66" s="14" t="str">
        <f>VLOOKUP(Tabelle6[[#This Row],[FishStock]],'Export 2016'!$C:$K,8,FALSE)</f>
        <v>Advice</v>
      </c>
      <c r="F66" s="14" t="str">
        <f>VLOOKUP(Tabelle6[[#This Row],[FishStock]],'Export 2012'!$C:$J,3,FALSE)</f>
        <v>x</v>
      </c>
      <c r="G66" s="14" t="str">
        <f>VLOOKUP(Tabelle6[[#This Row],[FishStock]],'Export 2016'!$C:$K,3,FALSE)</f>
        <v>x</v>
      </c>
      <c r="H66">
        <v>1367</v>
      </c>
      <c r="I66">
        <v>169122</v>
      </c>
      <c r="J66" t="s">
        <v>138</v>
      </c>
      <c r="K66">
        <v>2014</v>
      </c>
      <c r="L66" t="s">
        <v>1692</v>
      </c>
      <c r="M66" t="s">
        <v>622</v>
      </c>
      <c r="N66" t="s">
        <v>267</v>
      </c>
      <c r="P66" t="s">
        <v>1693</v>
      </c>
      <c r="Q66">
        <v>192158.37869261799</v>
      </c>
      <c r="R66">
        <v>343176.44129689399</v>
      </c>
      <c r="S66">
        <v>612880.22235860303</v>
      </c>
      <c r="T66" t="s">
        <v>143</v>
      </c>
      <c r="U66" t="s">
        <v>13</v>
      </c>
      <c r="V66">
        <v>43076.444699588101</v>
      </c>
      <c r="W66">
        <v>58688.5542746176</v>
      </c>
      <c r="X66">
        <v>79958.929453564298</v>
      </c>
      <c r="Z66">
        <v>18737.4073918055</v>
      </c>
      <c r="AA66">
        <v>25311.1426827174</v>
      </c>
      <c r="AB66">
        <v>34191.1733308986</v>
      </c>
      <c r="AC66" t="s">
        <v>144</v>
      </c>
      <c r="AD66" t="s">
        <v>145</v>
      </c>
      <c r="AE66" t="s">
        <v>145</v>
      </c>
      <c r="AF66">
        <v>5202</v>
      </c>
      <c r="AH66">
        <v>5202</v>
      </c>
      <c r="AM66">
        <v>0.110164695621795</v>
      </c>
      <c r="AN66">
        <v>0.17106699766538</v>
      </c>
      <c r="AO66">
        <v>0.26563789356540002</v>
      </c>
      <c r="AP66" t="s">
        <v>146</v>
      </c>
      <c r="AQ66" t="s">
        <v>1499</v>
      </c>
      <c r="AV66">
        <v>0.38</v>
      </c>
      <c r="AW66">
        <v>0.27</v>
      </c>
      <c r="AX66">
        <v>8500</v>
      </c>
      <c r="AY66">
        <v>11800</v>
      </c>
      <c r="AZ66">
        <v>0.26</v>
      </c>
      <c r="BA66">
        <v>11800</v>
      </c>
      <c r="BD66">
        <v>1</v>
      </c>
      <c r="BF66" s="1">
        <v>43255</v>
      </c>
      <c r="BM66" t="s">
        <v>148</v>
      </c>
    </row>
    <row r="67" spans="1:104" x14ac:dyDescent="0.25">
      <c r="A67">
        <v>8297</v>
      </c>
      <c r="B67">
        <v>2017</v>
      </c>
      <c r="C67" t="s">
        <v>807</v>
      </c>
      <c r="D67" s="14">
        <f>VLOOKUP(Tabelle6[[#This Row],[FishStock]],'Export 2012'!$C:$J,8,FALSE)</f>
        <v>2012</v>
      </c>
      <c r="E67" s="14" t="str">
        <f>VLOOKUP(Tabelle6[[#This Row],[FishStock]],'Export 2016'!$C:$K,8,FALSE)</f>
        <v>Advice</v>
      </c>
      <c r="F67" s="14" t="str">
        <f>VLOOKUP(Tabelle6[[#This Row],[FishStock]],'Export 2012'!$C:$J,3,FALSE)</f>
        <v>x</v>
      </c>
      <c r="G67" s="14" t="str">
        <f>VLOOKUP(Tabelle6[[#This Row],[FishStock]],'Export 2016'!$C:$K,3,FALSE)</f>
        <v>x</v>
      </c>
      <c r="H67">
        <v>1367</v>
      </c>
      <c r="I67">
        <v>169122</v>
      </c>
      <c r="J67" t="s">
        <v>138</v>
      </c>
      <c r="K67">
        <v>2015</v>
      </c>
      <c r="L67" t="s">
        <v>1692</v>
      </c>
      <c r="M67" t="s">
        <v>622</v>
      </c>
      <c r="N67" t="s">
        <v>267</v>
      </c>
      <c r="P67" t="s">
        <v>1693</v>
      </c>
      <c r="Q67">
        <v>170639.08654174299</v>
      </c>
      <c r="R67">
        <v>349060.31199735799</v>
      </c>
      <c r="S67">
        <v>714039.81280623504</v>
      </c>
      <c r="T67" t="s">
        <v>143</v>
      </c>
      <c r="U67" t="s">
        <v>13</v>
      </c>
      <c r="V67">
        <v>42516.809739663797</v>
      </c>
      <c r="W67">
        <v>61083.679610796702</v>
      </c>
      <c r="X67">
        <v>87758.605070352103</v>
      </c>
      <c r="Z67">
        <v>17620.5162825468</v>
      </c>
      <c r="AA67">
        <v>24563.0853654522</v>
      </c>
      <c r="AB67">
        <v>34241.060420465998</v>
      </c>
      <c r="AC67" t="s">
        <v>144</v>
      </c>
      <c r="AD67" t="s">
        <v>145</v>
      </c>
      <c r="AE67" t="s">
        <v>145</v>
      </c>
      <c r="AF67">
        <v>4891</v>
      </c>
      <c r="AH67">
        <v>4891</v>
      </c>
      <c r="AM67">
        <v>0.11357353118226</v>
      </c>
      <c r="AN67">
        <v>0.17441809799224101</v>
      </c>
      <c r="AO67">
        <v>0.26785882758555002</v>
      </c>
      <c r="AP67" t="s">
        <v>146</v>
      </c>
      <c r="AQ67" t="s">
        <v>1499</v>
      </c>
      <c r="AV67">
        <v>0.38</v>
      </c>
      <c r="AW67">
        <v>0.27</v>
      </c>
      <c r="AX67">
        <v>8500</v>
      </c>
      <c r="AY67">
        <v>11800</v>
      </c>
      <c r="AZ67">
        <v>0.26</v>
      </c>
      <c r="BA67">
        <v>11800</v>
      </c>
      <c r="BD67">
        <v>1</v>
      </c>
      <c r="BF67" s="1">
        <v>43255</v>
      </c>
      <c r="BM67" t="s">
        <v>148</v>
      </c>
    </row>
    <row r="68" spans="1:104" x14ac:dyDescent="0.25">
      <c r="A68">
        <v>8297</v>
      </c>
      <c r="B68">
        <v>2017</v>
      </c>
      <c r="C68" t="s">
        <v>807</v>
      </c>
      <c r="D68" s="14">
        <f>VLOOKUP(Tabelle6[[#This Row],[FishStock]],'Export 2012'!$C:$J,8,FALSE)</f>
        <v>2012</v>
      </c>
      <c r="E68" s="14" t="str">
        <f>VLOOKUP(Tabelle6[[#This Row],[FishStock]],'Export 2016'!$C:$K,8,FALSE)</f>
        <v>Advice</v>
      </c>
      <c r="F68" s="14" t="str">
        <f>VLOOKUP(Tabelle6[[#This Row],[FishStock]],'Export 2012'!$C:$J,3,FALSE)</f>
        <v>x</v>
      </c>
      <c r="G68" s="14" t="str">
        <f>VLOOKUP(Tabelle6[[#This Row],[FishStock]],'Export 2016'!$C:$K,3,FALSE)</f>
        <v>x</v>
      </c>
      <c r="H68">
        <v>1367</v>
      </c>
      <c r="I68">
        <v>169122</v>
      </c>
      <c r="J68" t="s">
        <v>138</v>
      </c>
      <c r="K68">
        <v>2016</v>
      </c>
      <c r="L68" t="s">
        <v>1692</v>
      </c>
      <c r="M68" t="s">
        <v>622</v>
      </c>
      <c r="N68" t="s">
        <v>267</v>
      </c>
      <c r="P68" t="s">
        <v>1693</v>
      </c>
      <c r="Q68">
        <v>27708.353025928602</v>
      </c>
      <c r="R68">
        <v>103777.036820087</v>
      </c>
      <c r="S68">
        <v>388679.66497610701</v>
      </c>
      <c r="T68" t="s">
        <v>143</v>
      </c>
      <c r="U68" t="s">
        <v>13</v>
      </c>
      <c r="V68">
        <v>31728.112610499898</v>
      </c>
      <c r="W68">
        <v>46676.6818047657</v>
      </c>
      <c r="X68">
        <v>68668.207625509094</v>
      </c>
      <c r="Z68">
        <v>17427.8503422703</v>
      </c>
      <c r="AA68">
        <v>25874.158285252299</v>
      </c>
      <c r="AB68">
        <v>38413.9210414564</v>
      </c>
      <c r="AC68" t="s">
        <v>144</v>
      </c>
      <c r="AD68" t="s">
        <v>145</v>
      </c>
      <c r="AE68" t="s">
        <v>145</v>
      </c>
      <c r="AF68">
        <v>4327</v>
      </c>
      <c r="AH68">
        <v>4327</v>
      </c>
      <c r="AM68">
        <v>0.10895516626908</v>
      </c>
      <c r="AN68">
        <v>0.17135805889335701</v>
      </c>
      <c r="AO68">
        <v>0.26950153309097702</v>
      </c>
      <c r="AP68" t="s">
        <v>146</v>
      </c>
      <c r="AQ68" t="s">
        <v>1499</v>
      </c>
      <c r="AV68">
        <v>0.38</v>
      </c>
      <c r="AW68">
        <v>0.27</v>
      </c>
      <c r="AX68">
        <v>8500</v>
      </c>
      <c r="AY68">
        <v>11800</v>
      </c>
      <c r="AZ68">
        <v>0.26</v>
      </c>
      <c r="BA68">
        <v>11800</v>
      </c>
      <c r="BD68">
        <v>1</v>
      </c>
      <c r="BF68" s="1">
        <v>43255</v>
      </c>
      <c r="BM68" t="s">
        <v>148</v>
      </c>
    </row>
    <row r="69" spans="1:104" x14ac:dyDescent="0.25">
      <c r="A69">
        <v>8297</v>
      </c>
      <c r="B69">
        <v>2017</v>
      </c>
      <c r="C69" t="s">
        <v>807</v>
      </c>
      <c r="D69" s="14">
        <f>VLOOKUP(Tabelle6[[#This Row],[FishStock]],'Export 2012'!$C:$J,8,FALSE)</f>
        <v>2012</v>
      </c>
      <c r="E69" s="14" t="str">
        <f>VLOOKUP(Tabelle6[[#This Row],[FishStock]],'Export 2016'!$C:$K,8,FALSE)</f>
        <v>Advice</v>
      </c>
      <c r="F69" s="14" t="str">
        <f>VLOOKUP(Tabelle6[[#This Row],[FishStock]],'Export 2012'!$C:$J,3,FALSE)</f>
        <v>x</v>
      </c>
      <c r="G69" s="14" t="str">
        <f>VLOOKUP(Tabelle6[[#This Row],[FishStock]],'Export 2016'!$C:$K,3,FALSE)</f>
        <v>x</v>
      </c>
      <c r="H69">
        <v>1367</v>
      </c>
      <c r="I69">
        <v>169122</v>
      </c>
      <c r="J69" t="s">
        <v>138</v>
      </c>
      <c r="K69">
        <v>2017</v>
      </c>
      <c r="L69" t="s">
        <v>1692</v>
      </c>
      <c r="M69" t="s">
        <v>622</v>
      </c>
      <c r="N69" t="s">
        <v>267</v>
      </c>
      <c r="P69" t="s">
        <v>1693</v>
      </c>
      <c r="R69">
        <v>252045.18005684999</v>
      </c>
      <c r="T69" t="s">
        <v>143</v>
      </c>
      <c r="U69" t="s">
        <v>13</v>
      </c>
      <c r="AA69">
        <v>24997.934278611701</v>
      </c>
      <c r="AC69" t="s">
        <v>144</v>
      </c>
      <c r="AD69" t="s">
        <v>145</v>
      </c>
      <c r="AE69" t="s">
        <v>145</v>
      </c>
      <c r="AP69" t="s">
        <v>146</v>
      </c>
      <c r="AQ69" t="s">
        <v>1499</v>
      </c>
      <c r="AV69">
        <v>0.38</v>
      </c>
      <c r="AW69">
        <v>0.27</v>
      </c>
      <c r="AX69">
        <v>8500</v>
      </c>
      <c r="AY69">
        <v>11800</v>
      </c>
      <c r="AZ69">
        <v>0.26</v>
      </c>
      <c r="BA69">
        <v>11800</v>
      </c>
      <c r="BD69">
        <v>1</v>
      </c>
      <c r="BF69" s="1">
        <v>43255</v>
      </c>
      <c r="BM69" t="s">
        <v>148</v>
      </c>
    </row>
    <row r="70" spans="1:104" x14ac:dyDescent="0.25">
      <c r="A70">
        <v>8298</v>
      </c>
      <c r="B70">
        <v>2017</v>
      </c>
      <c r="C70" t="s">
        <v>684</v>
      </c>
      <c r="D70" s="14">
        <f>VLOOKUP(Tabelle6[[#This Row],[FishStock]],'Export 2012'!$C:$J,8,FALSE)</f>
        <v>2012</v>
      </c>
      <c r="E70" s="14" t="str">
        <f>VLOOKUP(Tabelle6[[#This Row],[FishStock]],'Export 2016'!$C:$K,8,FALSE)</f>
        <v>Advice</v>
      </c>
      <c r="F70" s="14" t="str">
        <f>VLOOKUP(Tabelle6[[#This Row],[FishStock]],'Export 2012'!$C:$J,3,FALSE)</f>
        <v>x</v>
      </c>
      <c r="G70" s="14" t="str">
        <f>VLOOKUP(Tabelle6[[#This Row],[FishStock]],'Export 2016'!$C:$K,3,FALSE)</f>
        <v>x</v>
      </c>
      <c r="H70">
        <v>1366</v>
      </c>
      <c r="I70">
        <v>169121</v>
      </c>
      <c r="J70" t="s">
        <v>138</v>
      </c>
      <c r="K70">
        <v>2012</v>
      </c>
      <c r="L70" t="s">
        <v>1591</v>
      </c>
      <c r="M70" t="s">
        <v>686</v>
      </c>
      <c r="N70" t="s">
        <v>267</v>
      </c>
      <c r="P70" t="s">
        <v>1592</v>
      </c>
      <c r="Q70">
        <v>718625</v>
      </c>
      <c r="R70">
        <v>905675</v>
      </c>
      <c r="S70">
        <v>1092725</v>
      </c>
      <c r="T70" t="s">
        <v>143</v>
      </c>
      <c r="U70" t="s">
        <v>13</v>
      </c>
      <c r="W70">
        <v>209867.60630000001</v>
      </c>
      <c r="Z70">
        <v>113906</v>
      </c>
      <c r="AA70">
        <v>136910</v>
      </c>
      <c r="AB70">
        <v>159914</v>
      </c>
      <c r="AC70" t="s">
        <v>144</v>
      </c>
      <c r="AD70" t="s">
        <v>145</v>
      </c>
      <c r="AE70" t="s">
        <v>145</v>
      </c>
      <c r="AF70">
        <v>21820</v>
      </c>
      <c r="AM70">
        <v>0.14047299999999999</v>
      </c>
      <c r="AN70">
        <v>0.190997</v>
      </c>
      <c r="AO70">
        <v>0.24152100000000001</v>
      </c>
      <c r="AP70" t="s">
        <v>146</v>
      </c>
      <c r="AQ70" t="s">
        <v>1499</v>
      </c>
      <c r="AV70">
        <v>0.61</v>
      </c>
      <c r="AW70">
        <v>0.37</v>
      </c>
      <c r="AX70">
        <v>33000</v>
      </c>
      <c r="AY70">
        <v>54000</v>
      </c>
      <c r="AZ70">
        <v>0.26</v>
      </c>
      <c r="BA70">
        <v>54000</v>
      </c>
      <c r="BD70">
        <v>1</v>
      </c>
      <c r="BF70" s="1">
        <v>43222</v>
      </c>
      <c r="BM70" t="s">
        <v>148</v>
      </c>
    </row>
    <row r="71" spans="1:104" x14ac:dyDescent="0.25">
      <c r="A71">
        <v>8298</v>
      </c>
      <c r="B71">
        <v>2017</v>
      </c>
      <c r="C71" t="s">
        <v>684</v>
      </c>
      <c r="D71" s="14">
        <f>VLOOKUP(Tabelle6[[#This Row],[FishStock]],'Export 2012'!$C:$J,8,FALSE)</f>
        <v>2012</v>
      </c>
      <c r="E71" s="14" t="str">
        <f>VLOOKUP(Tabelle6[[#This Row],[FishStock]],'Export 2016'!$C:$K,8,FALSE)</f>
        <v>Advice</v>
      </c>
      <c r="F71" s="14" t="str">
        <f>VLOOKUP(Tabelle6[[#This Row],[FishStock]],'Export 2012'!$C:$J,3,FALSE)</f>
        <v>x</v>
      </c>
      <c r="G71" s="14" t="str">
        <f>VLOOKUP(Tabelle6[[#This Row],[FishStock]],'Export 2016'!$C:$K,3,FALSE)</f>
        <v>x</v>
      </c>
      <c r="H71">
        <v>1366</v>
      </c>
      <c r="I71">
        <v>169121</v>
      </c>
      <c r="J71" t="s">
        <v>138</v>
      </c>
      <c r="K71">
        <v>2013</v>
      </c>
      <c r="L71" t="s">
        <v>1591</v>
      </c>
      <c r="M71" t="s">
        <v>686</v>
      </c>
      <c r="N71" t="s">
        <v>267</v>
      </c>
      <c r="P71" t="s">
        <v>1592</v>
      </c>
      <c r="Q71">
        <v>363613</v>
      </c>
      <c r="R71">
        <v>494823</v>
      </c>
      <c r="S71">
        <v>626033</v>
      </c>
      <c r="T71" t="s">
        <v>143</v>
      </c>
      <c r="U71" t="s">
        <v>13</v>
      </c>
      <c r="W71">
        <v>180057.255</v>
      </c>
      <c r="Z71">
        <v>103855</v>
      </c>
      <c r="AA71">
        <v>127485</v>
      </c>
      <c r="AB71">
        <v>151115</v>
      </c>
      <c r="AC71" t="s">
        <v>144</v>
      </c>
      <c r="AD71" t="s">
        <v>145</v>
      </c>
      <c r="AE71" t="s">
        <v>145</v>
      </c>
      <c r="AF71">
        <v>16247</v>
      </c>
      <c r="AM71">
        <v>0.106709</v>
      </c>
      <c r="AN71">
        <v>0.14935300000000001</v>
      </c>
      <c r="AO71">
        <v>0.191997</v>
      </c>
      <c r="AP71" t="s">
        <v>146</v>
      </c>
      <c r="AQ71" t="s">
        <v>1499</v>
      </c>
      <c r="AV71">
        <v>0.61</v>
      </c>
      <c r="AW71">
        <v>0.37</v>
      </c>
      <c r="AX71">
        <v>33000</v>
      </c>
      <c r="AY71">
        <v>54000</v>
      </c>
      <c r="AZ71">
        <v>0.26</v>
      </c>
      <c r="BA71">
        <v>54000</v>
      </c>
      <c r="BD71">
        <v>1</v>
      </c>
      <c r="BF71" s="1">
        <v>43222</v>
      </c>
      <c r="BM71" t="s">
        <v>148</v>
      </c>
    </row>
    <row r="72" spans="1:104" x14ac:dyDescent="0.25">
      <c r="A72">
        <v>8298</v>
      </c>
      <c r="B72">
        <v>2017</v>
      </c>
      <c r="C72" t="s">
        <v>684</v>
      </c>
      <c r="D72" s="14">
        <f>VLOOKUP(Tabelle6[[#This Row],[FishStock]],'Export 2012'!$C:$J,8,FALSE)</f>
        <v>2012</v>
      </c>
      <c r="E72" s="14" t="str">
        <f>VLOOKUP(Tabelle6[[#This Row],[FishStock]],'Export 2016'!$C:$K,8,FALSE)</f>
        <v>Advice</v>
      </c>
      <c r="F72" s="14" t="str">
        <f>VLOOKUP(Tabelle6[[#This Row],[FishStock]],'Export 2012'!$C:$J,3,FALSE)</f>
        <v>x</v>
      </c>
      <c r="G72" s="14" t="str">
        <f>VLOOKUP(Tabelle6[[#This Row],[FishStock]],'Export 2016'!$C:$K,3,FALSE)</f>
        <v>x</v>
      </c>
      <c r="H72">
        <v>1366</v>
      </c>
      <c r="I72">
        <v>169121</v>
      </c>
      <c r="J72" t="s">
        <v>138</v>
      </c>
      <c r="K72">
        <v>2014</v>
      </c>
      <c r="L72" t="s">
        <v>1591</v>
      </c>
      <c r="M72" t="s">
        <v>686</v>
      </c>
      <c r="N72" t="s">
        <v>267</v>
      </c>
      <c r="P72" t="s">
        <v>1592</v>
      </c>
      <c r="Q72">
        <v>249807</v>
      </c>
      <c r="R72">
        <v>357287</v>
      </c>
      <c r="S72">
        <v>464767</v>
      </c>
      <c r="T72" t="s">
        <v>143</v>
      </c>
      <c r="U72" t="s">
        <v>13</v>
      </c>
      <c r="W72">
        <v>149182.99249999999</v>
      </c>
      <c r="Z72">
        <v>81819</v>
      </c>
      <c r="AA72">
        <v>103650</v>
      </c>
      <c r="AB72">
        <v>125481</v>
      </c>
      <c r="AC72" t="s">
        <v>144</v>
      </c>
      <c r="AD72" t="s">
        <v>145</v>
      </c>
      <c r="AE72" t="s">
        <v>145</v>
      </c>
      <c r="AF72">
        <v>19574</v>
      </c>
      <c r="AM72">
        <v>0.144369</v>
      </c>
      <c r="AN72">
        <v>0.20477500000000001</v>
      </c>
      <c r="AO72">
        <v>0.265181</v>
      </c>
      <c r="AP72" t="s">
        <v>146</v>
      </c>
      <c r="AQ72" t="s">
        <v>1499</v>
      </c>
      <c r="AV72">
        <v>0.61</v>
      </c>
      <c r="AW72">
        <v>0.37</v>
      </c>
      <c r="AX72">
        <v>33000</v>
      </c>
      <c r="AY72">
        <v>54000</v>
      </c>
      <c r="AZ72">
        <v>0.26</v>
      </c>
      <c r="BA72">
        <v>54000</v>
      </c>
      <c r="BD72">
        <v>1</v>
      </c>
      <c r="BF72" s="1">
        <v>43222</v>
      </c>
      <c r="BM72" t="s">
        <v>148</v>
      </c>
    </row>
    <row r="73" spans="1:104" x14ac:dyDescent="0.25">
      <c r="A73">
        <v>8298</v>
      </c>
      <c r="B73">
        <v>2017</v>
      </c>
      <c r="C73" t="s">
        <v>684</v>
      </c>
      <c r="D73" s="14">
        <f>VLOOKUP(Tabelle6[[#This Row],[FishStock]],'Export 2012'!$C:$J,8,FALSE)</f>
        <v>2012</v>
      </c>
      <c r="E73" s="14" t="str">
        <f>VLOOKUP(Tabelle6[[#This Row],[FishStock]],'Export 2016'!$C:$K,8,FALSE)</f>
        <v>Advice</v>
      </c>
      <c r="F73" s="14" t="str">
        <f>VLOOKUP(Tabelle6[[#This Row],[FishStock]],'Export 2012'!$C:$J,3,FALSE)</f>
        <v>x</v>
      </c>
      <c r="G73" s="14" t="str">
        <f>VLOOKUP(Tabelle6[[#This Row],[FishStock]],'Export 2016'!$C:$K,3,FALSE)</f>
        <v>x</v>
      </c>
      <c r="H73">
        <v>1366</v>
      </c>
      <c r="I73">
        <v>169121</v>
      </c>
      <c r="J73" t="s">
        <v>138</v>
      </c>
      <c r="K73">
        <v>2015</v>
      </c>
      <c r="L73" t="s">
        <v>1591</v>
      </c>
      <c r="M73" t="s">
        <v>686</v>
      </c>
      <c r="N73" t="s">
        <v>267</v>
      </c>
      <c r="P73" t="s">
        <v>1592</v>
      </c>
      <c r="Q73">
        <v>76246</v>
      </c>
      <c r="R73">
        <v>132033</v>
      </c>
      <c r="S73">
        <v>187820</v>
      </c>
      <c r="T73" t="s">
        <v>143</v>
      </c>
      <c r="U73" t="s">
        <v>13</v>
      </c>
      <c r="W73">
        <v>99431.069499999998</v>
      </c>
      <c r="Z73">
        <v>52069</v>
      </c>
      <c r="AA73">
        <v>69979</v>
      </c>
      <c r="AB73">
        <v>87889</v>
      </c>
      <c r="AC73" t="s">
        <v>144</v>
      </c>
      <c r="AD73" t="s">
        <v>145</v>
      </c>
      <c r="AE73" t="s">
        <v>145</v>
      </c>
      <c r="AF73">
        <v>18355</v>
      </c>
      <c r="AM73">
        <v>0.18102499999999999</v>
      </c>
      <c r="AN73">
        <v>0.27263199999999999</v>
      </c>
      <c r="AO73">
        <v>0.36423899999999998</v>
      </c>
      <c r="AP73" t="s">
        <v>146</v>
      </c>
      <c r="AQ73" t="s">
        <v>1499</v>
      </c>
      <c r="AV73">
        <v>0.61</v>
      </c>
      <c r="AW73">
        <v>0.37</v>
      </c>
      <c r="AX73">
        <v>33000</v>
      </c>
      <c r="AY73">
        <v>54000</v>
      </c>
      <c r="AZ73">
        <v>0.26</v>
      </c>
      <c r="BA73">
        <v>54000</v>
      </c>
      <c r="BD73">
        <v>1</v>
      </c>
      <c r="BF73" s="1">
        <v>43222</v>
      </c>
      <c r="BM73" t="s">
        <v>148</v>
      </c>
    </row>
    <row r="74" spans="1:104" x14ac:dyDescent="0.25">
      <c r="A74">
        <v>8298</v>
      </c>
      <c r="B74">
        <v>2017</v>
      </c>
      <c r="C74" t="s">
        <v>684</v>
      </c>
      <c r="D74" s="14">
        <f>VLOOKUP(Tabelle6[[#This Row],[FishStock]],'Export 2012'!$C:$J,8,FALSE)</f>
        <v>2012</v>
      </c>
      <c r="E74" s="14" t="str">
        <f>VLOOKUP(Tabelle6[[#This Row],[FishStock]],'Export 2016'!$C:$K,8,FALSE)</f>
        <v>Advice</v>
      </c>
      <c r="F74" s="14" t="str">
        <f>VLOOKUP(Tabelle6[[#This Row],[FishStock]],'Export 2012'!$C:$J,3,FALSE)</f>
        <v>x</v>
      </c>
      <c r="G74" s="14" t="str">
        <f>VLOOKUP(Tabelle6[[#This Row],[FishStock]],'Export 2016'!$C:$K,3,FALSE)</f>
        <v>x</v>
      </c>
      <c r="H74">
        <v>1366</v>
      </c>
      <c r="I74">
        <v>169121</v>
      </c>
      <c r="J74" t="s">
        <v>138</v>
      </c>
      <c r="K74">
        <v>2016</v>
      </c>
      <c r="L74" t="s">
        <v>1591</v>
      </c>
      <c r="M74" t="s">
        <v>686</v>
      </c>
      <c r="N74" t="s">
        <v>267</v>
      </c>
      <c r="P74" t="s">
        <v>1592</v>
      </c>
      <c r="Q74">
        <v>103103</v>
      </c>
      <c r="R74">
        <v>263363</v>
      </c>
      <c r="S74">
        <v>423623</v>
      </c>
      <c r="T74" t="s">
        <v>143</v>
      </c>
      <c r="U74" t="s">
        <v>13</v>
      </c>
      <c r="W74">
        <v>74490.670899999997</v>
      </c>
      <c r="Z74">
        <v>30282.2</v>
      </c>
      <c r="AA74">
        <v>46048.2</v>
      </c>
      <c r="AB74">
        <v>61814.2</v>
      </c>
      <c r="AC74" t="s">
        <v>144</v>
      </c>
      <c r="AD74" t="s">
        <v>145</v>
      </c>
      <c r="AE74" t="s">
        <v>145</v>
      </c>
      <c r="AF74">
        <v>16318</v>
      </c>
      <c r="AM74">
        <v>0.22353999999999999</v>
      </c>
      <c r="AN74">
        <v>0.40512999999999999</v>
      </c>
      <c r="AO74">
        <v>0.58672000000000002</v>
      </c>
      <c r="AP74" t="s">
        <v>146</v>
      </c>
      <c r="AQ74" t="s">
        <v>1499</v>
      </c>
      <c r="AV74">
        <v>0.61</v>
      </c>
      <c r="AW74">
        <v>0.37</v>
      </c>
      <c r="AX74">
        <v>33000</v>
      </c>
      <c r="AY74">
        <v>54000</v>
      </c>
      <c r="AZ74">
        <v>0.26</v>
      </c>
      <c r="BA74">
        <v>54000</v>
      </c>
      <c r="BD74">
        <v>1</v>
      </c>
      <c r="BF74" s="1">
        <v>43222</v>
      </c>
      <c r="BM74" t="s">
        <v>148</v>
      </c>
    </row>
    <row r="75" spans="1:104" x14ac:dyDescent="0.25">
      <c r="A75">
        <v>8298</v>
      </c>
      <c r="B75">
        <v>2017</v>
      </c>
      <c r="C75" t="s">
        <v>684</v>
      </c>
      <c r="D75" s="14">
        <f>VLOOKUP(Tabelle6[[#This Row],[FishStock]],'Export 2012'!$C:$J,8,FALSE)</f>
        <v>2012</v>
      </c>
      <c r="E75" s="14" t="str">
        <f>VLOOKUP(Tabelle6[[#This Row],[FishStock]],'Export 2016'!$C:$K,8,FALSE)</f>
        <v>Advice</v>
      </c>
      <c r="F75" s="14" t="str">
        <f>VLOOKUP(Tabelle6[[#This Row],[FishStock]],'Export 2012'!$C:$J,3,FALSE)</f>
        <v>x</v>
      </c>
      <c r="G75" s="14" t="str">
        <f>VLOOKUP(Tabelle6[[#This Row],[FishStock]],'Export 2016'!$C:$K,3,FALSE)</f>
        <v>x</v>
      </c>
      <c r="H75">
        <v>1366</v>
      </c>
      <c r="I75">
        <v>169121</v>
      </c>
      <c r="J75" t="s">
        <v>138</v>
      </c>
      <c r="K75">
        <v>2017</v>
      </c>
      <c r="L75" t="s">
        <v>1591</v>
      </c>
      <c r="M75" t="s">
        <v>686</v>
      </c>
      <c r="N75" t="s">
        <v>267</v>
      </c>
      <c r="P75" t="s">
        <v>1592</v>
      </c>
      <c r="R75">
        <v>496445</v>
      </c>
      <c r="T75" t="s">
        <v>143</v>
      </c>
      <c r="U75" t="s">
        <v>13</v>
      </c>
      <c r="AA75">
        <v>37795</v>
      </c>
      <c r="AC75" t="s">
        <v>144</v>
      </c>
      <c r="AD75" t="s">
        <v>145</v>
      </c>
      <c r="AE75" t="s">
        <v>145</v>
      </c>
      <c r="AP75" t="s">
        <v>146</v>
      </c>
      <c r="AQ75" t="s">
        <v>1499</v>
      </c>
      <c r="AV75">
        <v>0.61</v>
      </c>
      <c r="AW75">
        <v>0.37</v>
      </c>
      <c r="AX75">
        <v>33000</v>
      </c>
      <c r="AY75">
        <v>54000</v>
      </c>
      <c r="AZ75">
        <v>0.26</v>
      </c>
      <c r="BA75">
        <v>54000</v>
      </c>
      <c r="BD75">
        <v>1</v>
      </c>
      <c r="BF75" s="1">
        <v>43222</v>
      </c>
      <c r="BM75" t="s">
        <v>148</v>
      </c>
    </row>
    <row r="76" spans="1:104" x14ac:dyDescent="0.25">
      <c r="A76">
        <v>8314</v>
      </c>
      <c r="B76">
        <v>2017</v>
      </c>
      <c r="C76" t="s">
        <v>1647</v>
      </c>
      <c r="D76" s="14">
        <f>VLOOKUP(Tabelle6[[#This Row],[FishStock]],'Export 2012'!$C:$J,8,FALSE)</f>
        <v>2012</v>
      </c>
      <c r="E76" s="14" t="str">
        <f>VLOOKUP(Tabelle6[[#This Row],[FishStock]],'Export 2016'!$C:$K,8,FALSE)</f>
        <v>Advice</v>
      </c>
      <c r="F76" s="14" t="str">
        <f>VLOOKUP(Tabelle6[[#This Row],[FishStock]],'Export 2012'!$C:$J,3,FALSE)</f>
        <v>no</v>
      </c>
      <c r="G76" s="14" t="str">
        <f>VLOOKUP(Tabelle6[[#This Row],[FishStock]],'Export 2016'!$C:$K,3,FALSE)</f>
        <v>no</v>
      </c>
      <c r="H76">
        <v>1562</v>
      </c>
      <c r="I76">
        <v>169282</v>
      </c>
      <c r="J76" t="s">
        <v>138</v>
      </c>
      <c r="K76">
        <v>2012</v>
      </c>
      <c r="L76" t="s">
        <v>1648</v>
      </c>
      <c r="M76" t="s">
        <v>466</v>
      </c>
      <c r="N76" t="s">
        <v>309</v>
      </c>
      <c r="P76" t="s">
        <v>1649</v>
      </c>
      <c r="AA76">
        <v>0.31045060699999999</v>
      </c>
      <c r="AC76" t="s">
        <v>1643</v>
      </c>
      <c r="AD76" t="s">
        <v>1539</v>
      </c>
      <c r="AE76" t="s">
        <v>145</v>
      </c>
      <c r="AF76">
        <v>10416</v>
      </c>
      <c r="BM76" t="s">
        <v>148</v>
      </c>
      <c r="CC76">
        <v>209.48500000000001</v>
      </c>
      <c r="CD76" t="s">
        <v>1650</v>
      </c>
      <c r="CE76" t="s">
        <v>1539</v>
      </c>
      <c r="CF76">
        <v>1531.549</v>
      </c>
      <c r="CG76" t="s">
        <v>1651</v>
      </c>
      <c r="CH76" t="s">
        <v>1539</v>
      </c>
      <c r="CI76">
        <v>832.37</v>
      </c>
      <c r="CJ76" t="s">
        <v>1652</v>
      </c>
      <c r="CK76" t="s">
        <v>1539</v>
      </c>
      <c r="CL76">
        <v>123.9</v>
      </c>
      <c r="CM76" t="s">
        <v>1653</v>
      </c>
      <c r="CN76" t="s">
        <v>1539</v>
      </c>
      <c r="CO76">
        <v>0.135200012326994</v>
      </c>
      <c r="CP76" t="s">
        <v>1654</v>
      </c>
      <c r="CQ76" t="s">
        <v>1539</v>
      </c>
      <c r="CR76">
        <v>0.89072648863454096</v>
      </c>
      <c r="CS76" t="s">
        <v>1655</v>
      </c>
      <c r="CT76" t="s">
        <v>1539</v>
      </c>
      <c r="CU76">
        <v>0.25283</v>
      </c>
      <c r="CV76" t="s">
        <v>1656</v>
      </c>
      <c r="CW76" t="s">
        <v>1539</v>
      </c>
      <c r="CX76">
        <v>5.4431E-2</v>
      </c>
      <c r="CY76" t="s">
        <v>1657</v>
      </c>
      <c r="CZ76" t="s">
        <v>1539</v>
      </c>
    </row>
    <row r="77" spans="1:104" x14ac:dyDescent="0.25">
      <c r="A77">
        <v>8314</v>
      </c>
      <c r="B77">
        <v>2017</v>
      </c>
      <c r="C77" t="s">
        <v>1647</v>
      </c>
      <c r="D77" s="14">
        <f>VLOOKUP(Tabelle6[[#This Row],[FishStock]],'Export 2012'!$C:$J,8,FALSE)</f>
        <v>2012</v>
      </c>
      <c r="E77" s="14" t="str">
        <f>VLOOKUP(Tabelle6[[#This Row],[FishStock]],'Export 2016'!$C:$K,8,FALSE)</f>
        <v>Advice</v>
      </c>
      <c r="F77" s="14" t="str">
        <f>VLOOKUP(Tabelle6[[#This Row],[FishStock]],'Export 2012'!$C:$J,3,FALSE)</f>
        <v>no</v>
      </c>
      <c r="G77" s="14" t="str">
        <f>VLOOKUP(Tabelle6[[#This Row],[FishStock]],'Export 2016'!$C:$K,3,FALSE)</f>
        <v>no</v>
      </c>
      <c r="H77">
        <v>1562</v>
      </c>
      <c r="I77">
        <v>169282</v>
      </c>
      <c r="J77" t="s">
        <v>138</v>
      </c>
      <c r="K77">
        <v>2013</v>
      </c>
      <c r="L77" t="s">
        <v>1648</v>
      </c>
      <c r="M77" t="s">
        <v>466</v>
      </c>
      <c r="N77" t="s">
        <v>309</v>
      </c>
      <c r="P77" t="s">
        <v>1649</v>
      </c>
      <c r="AA77">
        <v>0.171016792</v>
      </c>
      <c r="AC77" t="s">
        <v>1643</v>
      </c>
      <c r="AD77" t="s">
        <v>1539</v>
      </c>
      <c r="AE77" t="s">
        <v>145</v>
      </c>
      <c r="AF77">
        <v>3900</v>
      </c>
      <c r="BM77" t="s">
        <v>148</v>
      </c>
      <c r="CC77">
        <v>301.26400000000001</v>
      </c>
      <c r="CD77" t="s">
        <v>1650</v>
      </c>
      <c r="CE77" t="s">
        <v>1539</v>
      </c>
      <c r="CF77">
        <v>237.33799999999999</v>
      </c>
      <c r="CG77" t="s">
        <v>1651</v>
      </c>
      <c r="CH77" t="s">
        <v>1539</v>
      </c>
      <c r="CI77">
        <v>356.27</v>
      </c>
      <c r="CJ77" t="s">
        <v>1652</v>
      </c>
      <c r="CK77" t="s">
        <v>1539</v>
      </c>
      <c r="CL77">
        <v>14.5</v>
      </c>
      <c r="CM77" t="s">
        <v>1653</v>
      </c>
      <c r="CN77" t="s">
        <v>1539</v>
      </c>
      <c r="CO77">
        <v>0.19443347501577399</v>
      </c>
      <c r="CP77" t="s">
        <v>1654</v>
      </c>
      <c r="CQ77" t="s">
        <v>1539</v>
      </c>
      <c r="CR77">
        <v>0.13803230804861299</v>
      </c>
      <c r="CS77" t="s">
        <v>1655</v>
      </c>
      <c r="CT77" t="s">
        <v>1539</v>
      </c>
      <c r="CU77">
        <v>0.148925</v>
      </c>
      <c r="CV77" t="s">
        <v>1656</v>
      </c>
      <c r="CW77" t="s">
        <v>1539</v>
      </c>
      <c r="CX77">
        <v>0.14854500000000001</v>
      </c>
      <c r="CY77" t="s">
        <v>1657</v>
      </c>
      <c r="CZ77" t="s">
        <v>1539</v>
      </c>
    </row>
    <row r="78" spans="1:104" x14ac:dyDescent="0.25">
      <c r="A78">
        <v>8314</v>
      </c>
      <c r="B78">
        <v>2017</v>
      </c>
      <c r="C78" t="s">
        <v>1647</v>
      </c>
      <c r="D78" s="14">
        <f>VLOOKUP(Tabelle6[[#This Row],[FishStock]],'Export 2012'!$C:$J,8,FALSE)</f>
        <v>2012</v>
      </c>
      <c r="E78" s="14" t="str">
        <f>VLOOKUP(Tabelle6[[#This Row],[FishStock]],'Export 2016'!$C:$K,8,FALSE)</f>
        <v>Advice</v>
      </c>
      <c r="F78" s="14" t="str">
        <f>VLOOKUP(Tabelle6[[#This Row],[FishStock]],'Export 2012'!$C:$J,3,FALSE)</f>
        <v>no</v>
      </c>
      <c r="G78" s="14" t="str">
        <f>VLOOKUP(Tabelle6[[#This Row],[FishStock]],'Export 2016'!$C:$K,3,FALSE)</f>
        <v>no</v>
      </c>
      <c r="H78">
        <v>1562</v>
      </c>
      <c r="I78">
        <v>169282</v>
      </c>
      <c r="J78" t="s">
        <v>138</v>
      </c>
      <c r="K78">
        <v>2014</v>
      </c>
      <c r="L78" t="s">
        <v>1648</v>
      </c>
      <c r="M78" t="s">
        <v>466</v>
      </c>
      <c r="N78" t="s">
        <v>309</v>
      </c>
      <c r="P78" t="s">
        <v>1649</v>
      </c>
      <c r="AA78">
        <v>0.30024262800000001</v>
      </c>
      <c r="AC78" t="s">
        <v>1643</v>
      </c>
      <c r="AD78" t="s">
        <v>1539</v>
      </c>
      <c r="AE78" t="s">
        <v>145</v>
      </c>
      <c r="AF78">
        <v>18537</v>
      </c>
      <c r="BM78" t="s">
        <v>148</v>
      </c>
      <c r="CC78">
        <v>518.178</v>
      </c>
      <c r="CD78" t="s">
        <v>1650</v>
      </c>
      <c r="CE78" t="s">
        <v>1539</v>
      </c>
      <c r="CF78">
        <v>229.09299999999999</v>
      </c>
      <c r="CG78" t="s">
        <v>1651</v>
      </c>
      <c r="CH78" t="s">
        <v>1539</v>
      </c>
      <c r="CI78">
        <v>30111.5</v>
      </c>
      <c r="CJ78" t="s">
        <v>1652</v>
      </c>
      <c r="CK78" t="s">
        <v>1539</v>
      </c>
      <c r="CL78">
        <v>614.5</v>
      </c>
      <c r="CM78" t="s">
        <v>1653</v>
      </c>
      <c r="CN78" t="s">
        <v>1539</v>
      </c>
      <c r="CO78">
        <v>0.33442810696506597</v>
      </c>
      <c r="CP78" t="s">
        <v>1654</v>
      </c>
      <c r="CQ78" t="s">
        <v>1539</v>
      </c>
      <c r="CR78">
        <v>0.13323713669020901</v>
      </c>
      <c r="CS78" t="s">
        <v>1655</v>
      </c>
      <c r="CT78" t="s">
        <v>1539</v>
      </c>
      <c r="CU78">
        <v>6.3742999999999994E-2</v>
      </c>
      <c r="CV78" t="s">
        <v>1656</v>
      </c>
      <c r="CW78" t="s">
        <v>1539</v>
      </c>
      <c r="CX78">
        <v>1.7384E-2</v>
      </c>
      <c r="CY78" t="s">
        <v>1657</v>
      </c>
      <c r="CZ78" t="s">
        <v>1539</v>
      </c>
    </row>
    <row r="79" spans="1:104" x14ac:dyDescent="0.25">
      <c r="A79">
        <v>8314</v>
      </c>
      <c r="B79">
        <v>2017</v>
      </c>
      <c r="C79" t="s">
        <v>1647</v>
      </c>
      <c r="D79" s="14">
        <f>VLOOKUP(Tabelle6[[#This Row],[FishStock]],'Export 2012'!$C:$J,8,FALSE)</f>
        <v>2012</v>
      </c>
      <c r="E79" s="14" t="str">
        <f>VLOOKUP(Tabelle6[[#This Row],[FishStock]],'Export 2016'!$C:$K,8,FALSE)</f>
        <v>Advice</v>
      </c>
      <c r="F79" s="14" t="str">
        <f>VLOOKUP(Tabelle6[[#This Row],[FishStock]],'Export 2012'!$C:$J,3,FALSE)</f>
        <v>no</v>
      </c>
      <c r="G79" s="14" t="str">
        <f>VLOOKUP(Tabelle6[[#This Row],[FishStock]],'Export 2016'!$C:$K,3,FALSE)</f>
        <v>no</v>
      </c>
      <c r="H79">
        <v>1562</v>
      </c>
      <c r="I79">
        <v>169282</v>
      </c>
      <c r="J79" t="s">
        <v>138</v>
      </c>
      <c r="K79">
        <v>2015</v>
      </c>
      <c r="L79" t="s">
        <v>1648</v>
      </c>
      <c r="M79" t="s">
        <v>466</v>
      </c>
      <c r="N79" t="s">
        <v>309</v>
      </c>
      <c r="P79" t="s">
        <v>1649</v>
      </c>
      <c r="AA79">
        <v>0.78524034499999995</v>
      </c>
      <c r="AC79" t="s">
        <v>1643</v>
      </c>
      <c r="AD79" t="s">
        <v>1539</v>
      </c>
      <c r="AE79" t="s">
        <v>145</v>
      </c>
      <c r="AF79">
        <v>13276</v>
      </c>
      <c r="BM79" t="s">
        <v>148</v>
      </c>
      <c r="CC79">
        <v>957.72699999999998</v>
      </c>
      <c r="CD79" t="s">
        <v>1650</v>
      </c>
      <c r="CE79" t="s">
        <v>1539</v>
      </c>
      <c r="CF79">
        <v>206.94300000000001</v>
      </c>
      <c r="CG79" t="s">
        <v>1651</v>
      </c>
      <c r="CH79" t="s">
        <v>1539</v>
      </c>
      <c r="CI79">
        <v>16064.67</v>
      </c>
      <c r="CJ79" t="s">
        <v>1652</v>
      </c>
      <c r="CK79" t="s">
        <v>1539</v>
      </c>
      <c r="CL79">
        <v>840.8</v>
      </c>
      <c r="CM79" t="s">
        <v>1653</v>
      </c>
      <c r="CN79" t="s">
        <v>1539</v>
      </c>
      <c r="CO79">
        <v>0.61810966038568205</v>
      </c>
      <c r="CP79" t="s">
        <v>1654</v>
      </c>
      <c r="CQ79" t="s">
        <v>1539</v>
      </c>
      <c r="CR79">
        <v>0.120355020791041</v>
      </c>
      <c r="CS79" t="s">
        <v>1655</v>
      </c>
      <c r="CT79" t="s">
        <v>1539</v>
      </c>
      <c r="CU79">
        <v>5.3874409999999999</v>
      </c>
      <c r="CV79" t="s">
        <v>1656</v>
      </c>
      <c r="CW79" t="s">
        <v>1539</v>
      </c>
      <c r="CX79">
        <v>0.73673200000000005</v>
      </c>
      <c r="CY79" t="s">
        <v>1657</v>
      </c>
      <c r="CZ79" t="s">
        <v>1539</v>
      </c>
    </row>
    <row r="80" spans="1:104" x14ac:dyDescent="0.25">
      <c r="A80">
        <v>8314</v>
      </c>
      <c r="B80">
        <v>2017</v>
      </c>
      <c r="C80" t="s">
        <v>1647</v>
      </c>
      <c r="D80" s="14">
        <f>VLOOKUP(Tabelle6[[#This Row],[FishStock]],'Export 2012'!$C:$J,8,FALSE)</f>
        <v>2012</v>
      </c>
      <c r="E80" s="14" t="str">
        <f>VLOOKUP(Tabelle6[[#This Row],[FishStock]],'Export 2016'!$C:$K,8,FALSE)</f>
        <v>Advice</v>
      </c>
      <c r="F80" s="14" t="str">
        <f>VLOOKUP(Tabelle6[[#This Row],[FishStock]],'Export 2012'!$C:$J,3,FALSE)</f>
        <v>no</v>
      </c>
      <c r="G80" s="14" t="str">
        <f>VLOOKUP(Tabelle6[[#This Row],[FishStock]],'Export 2016'!$C:$K,3,FALSE)</f>
        <v>no</v>
      </c>
      <c r="H80">
        <v>1562</v>
      </c>
      <c r="I80">
        <v>169282</v>
      </c>
      <c r="J80" t="s">
        <v>138</v>
      </c>
      <c r="K80">
        <v>2016</v>
      </c>
      <c r="L80" t="s">
        <v>1648</v>
      </c>
      <c r="M80" t="s">
        <v>466</v>
      </c>
      <c r="N80" t="s">
        <v>309</v>
      </c>
      <c r="P80" t="s">
        <v>1649</v>
      </c>
      <c r="AA80">
        <v>2.4694199659999998</v>
      </c>
      <c r="AC80" t="s">
        <v>1643</v>
      </c>
      <c r="AD80" t="s">
        <v>1539</v>
      </c>
      <c r="AE80" t="s">
        <v>145</v>
      </c>
      <c r="AF80">
        <v>8204</v>
      </c>
      <c r="BM80" t="s">
        <v>148</v>
      </c>
      <c r="CC80">
        <v>4208.3789999999999</v>
      </c>
      <c r="CD80" t="s">
        <v>1650</v>
      </c>
      <c r="CE80" t="s">
        <v>1539</v>
      </c>
      <c r="CF80">
        <v>2216.2620000000002</v>
      </c>
      <c r="CG80" t="s">
        <v>1651</v>
      </c>
      <c r="CH80" t="s">
        <v>1539</v>
      </c>
      <c r="CI80">
        <v>5034.6540000000005</v>
      </c>
      <c r="CJ80" t="s">
        <v>1652</v>
      </c>
      <c r="CK80" t="s">
        <v>1539</v>
      </c>
      <c r="CL80">
        <v>5.4</v>
      </c>
      <c r="CM80" t="s">
        <v>1653</v>
      </c>
      <c r="CN80" t="s">
        <v>1539</v>
      </c>
      <c r="CO80">
        <v>2.7160555298787998</v>
      </c>
      <c r="CP80" t="s">
        <v>1654</v>
      </c>
      <c r="CQ80" t="s">
        <v>1539</v>
      </c>
      <c r="CR80">
        <v>1.2889455506511101</v>
      </c>
      <c r="CS80" t="s">
        <v>1655</v>
      </c>
      <c r="CT80" t="s">
        <v>1539</v>
      </c>
      <c r="CU80">
        <v>2.8742329999999998</v>
      </c>
      <c r="CV80" t="s">
        <v>1656</v>
      </c>
      <c r="CW80" t="s">
        <v>1539</v>
      </c>
      <c r="CX80">
        <v>1.008046</v>
      </c>
      <c r="CY80" t="s">
        <v>1657</v>
      </c>
      <c r="CZ80" t="s">
        <v>1539</v>
      </c>
    </row>
    <row r="81" spans="1:104" x14ac:dyDescent="0.25">
      <c r="A81">
        <v>8314</v>
      </c>
      <c r="B81">
        <v>2017</v>
      </c>
      <c r="C81" t="s">
        <v>1647</v>
      </c>
      <c r="D81" s="14">
        <f>VLOOKUP(Tabelle6[[#This Row],[FishStock]],'Export 2012'!$C:$J,8,FALSE)</f>
        <v>2012</v>
      </c>
      <c r="E81" s="14" t="str">
        <f>VLOOKUP(Tabelle6[[#This Row],[FishStock]],'Export 2016'!$C:$K,8,FALSE)</f>
        <v>Advice</v>
      </c>
      <c r="F81" s="14" t="str">
        <f>VLOOKUP(Tabelle6[[#This Row],[FishStock]],'Export 2012'!$C:$J,3,FALSE)</f>
        <v>no</v>
      </c>
      <c r="G81" s="14" t="str">
        <f>VLOOKUP(Tabelle6[[#This Row],[FishStock]],'Export 2016'!$C:$K,3,FALSE)</f>
        <v>no</v>
      </c>
      <c r="H81">
        <v>1562</v>
      </c>
      <c r="I81">
        <v>169282</v>
      </c>
      <c r="J81" t="s">
        <v>138</v>
      </c>
      <c r="K81">
        <v>2017</v>
      </c>
      <c r="L81" t="s">
        <v>1648</v>
      </c>
      <c r="M81" t="s">
        <v>466</v>
      </c>
      <c r="N81" t="s">
        <v>309</v>
      </c>
      <c r="P81" t="s">
        <v>1649</v>
      </c>
      <c r="AA81">
        <v>0.67910046199999996</v>
      </c>
      <c r="AC81" t="s">
        <v>1643</v>
      </c>
      <c r="AD81" t="s">
        <v>1539</v>
      </c>
      <c r="AE81" t="s">
        <v>145</v>
      </c>
      <c r="BM81" t="s">
        <v>148</v>
      </c>
      <c r="CC81">
        <v>1102.7650000000001</v>
      </c>
      <c r="CD81" t="s">
        <v>1650</v>
      </c>
      <c r="CE81" t="s">
        <v>1539</v>
      </c>
      <c r="CF81">
        <v>752.58</v>
      </c>
      <c r="CG81" t="s">
        <v>1651</v>
      </c>
      <c r="CH81" t="s">
        <v>1539</v>
      </c>
      <c r="CJ81" t="s">
        <v>1652</v>
      </c>
      <c r="CK81" t="s">
        <v>1539</v>
      </c>
      <c r="CM81" t="s">
        <v>1653</v>
      </c>
      <c r="CN81" t="s">
        <v>1539</v>
      </c>
      <c r="CO81">
        <v>0.71171607319749397</v>
      </c>
      <c r="CP81" t="s">
        <v>1654</v>
      </c>
      <c r="CQ81" t="s">
        <v>1539</v>
      </c>
      <c r="CR81">
        <v>0.43768951618040502</v>
      </c>
      <c r="CS81" t="s">
        <v>1655</v>
      </c>
      <c r="CT81" t="s">
        <v>1539</v>
      </c>
      <c r="CV81" t="s">
        <v>1656</v>
      </c>
      <c r="CW81" t="s">
        <v>1539</v>
      </c>
      <c r="CY81" t="s">
        <v>1657</v>
      </c>
      <c r="CZ81" t="s">
        <v>1539</v>
      </c>
    </row>
    <row r="82" spans="1:104" x14ac:dyDescent="0.25">
      <c r="A82">
        <v>8355</v>
      </c>
      <c r="B82">
        <v>2017</v>
      </c>
      <c r="C82" t="s">
        <v>913</v>
      </c>
      <c r="D82" s="14">
        <f>VLOOKUP(Tabelle6[[#This Row],[FishStock]],'Export 2012'!$C:$J,8,FALSE)</f>
        <v>2012</v>
      </c>
      <c r="E82" s="14" t="str">
        <f>VLOOKUP(Tabelle6[[#This Row],[FishStock]],'Export 2016'!$C:$K,8,FALSE)</f>
        <v>Advice</v>
      </c>
      <c r="F82" s="14" t="str">
        <f>VLOOKUP(Tabelle6[[#This Row],[FishStock]],'Export 2012'!$C:$J,3,FALSE)</f>
        <v>x</v>
      </c>
      <c r="G82" s="14" t="str">
        <f>VLOOKUP(Tabelle6[[#This Row],[FishStock]],'Export 2016'!$C:$K,3,FALSE)</f>
        <v>x</v>
      </c>
      <c r="H82">
        <v>1351</v>
      </c>
      <c r="I82">
        <v>169115</v>
      </c>
      <c r="J82" t="s">
        <v>138</v>
      </c>
      <c r="K82">
        <v>2012</v>
      </c>
      <c r="L82" t="s">
        <v>1529</v>
      </c>
      <c r="M82" t="s">
        <v>915</v>
      </c>
      <c r="N82" t="s">
        <v>267</v>
      </c>
      <c r="P82" t="s">
        <v>1530</v>
      </c>
      <c r="R82">
        <v>24392291.5983086</v>
      </c>
      <c r="T82" t="s">
        <v>143</v>
      </c>
      <c r="U82" t="s">
        <v>13</v>
      </c>
      <c r="W82">
        <v>1461708.6922007001</v>
      </c>
      <c r="AA82">
        <v>923726.74143221101</v>
      </c>
      <c r="AC82" t="s">
        <v>144</v>
      </c>
      <c r="AD82" t="s">
        <v>145</v>
      </c>
      <c r="AE82" t="s">
        <v>145</v>
      </c>
      <c r="AF82">
        <v>100893</v>
      </c>
      <c r="AH82">
        <v>100893</v>
      </c>
      <c r="AN82">
        <v>0.10992401798509099</v>
      </c>
      <c r="AP82" t="s">
        <v>146</v>
      </c>
      <c r="AQ82" t="s">
        <v>1499</v>
      </c>
      <c r="AV82">
        <v>0.52</v>
      </c>
      <c r="AW82">
        <v>0.41</v>
      </c>
      <c r="AX82">
        <v>430000</v>
      </c>
      <c r="AY82">
        <v>600000</v>
      </c>
      <c r="AZ82">
        <v>0.22</v>
      </c>
      <c r="BA82">
        <v>600000</v>
      </c>
      <c r="BD82">
        <v>1</v>
      </c>
      <c r="BF82" s="1">
        <v>43254</v>
      </c>
      <c r="BM82" t="s">
        <v>148</v>
      </c>
    </row>
    <row r="83" spans="1:104" x14ac:dyDescent="0.25">
      <c r="A83">
        <v>8355</v>
      </c>
      <c r="B83">
        <v>2017</v>
      </c>
      <c r="C83" t="s">
        <v>913</v>
      </c>
      <c r="D83" s="14">
        <f>VLOOKUP(Tabelle6[[#This Row],[FishStock]],'Export 2012'!$C:$J,8,FALSE)</f>
        <v>2012</v>
      </c>
      <c r="E83" s="14" t="str">
        <f>VLOOKUP(Tabelle6[[#This Row],[FishStock]],'Export 2016'!$C:$K,8,FALSE)</f>
        <v>Advice</v>
      </c>
      <c r="F83" s="14" t="str">
        <f>VLOOKUP(Tabelle6[[#This Row],[FishStock]],'Export 2012'!$C:$J,3,FALSE)</f>
        <v>x</v>
      </c>
      <c r="G83" s="14" t="str">
        <f>VLOOKUP(Tabelle6[[#This Row],[FishStock]],'Export 2016'!$C:$K,3,FALSE)</f>
        <v>x</v>
      </c>
      <c r="H83">
        <v>1351</v>
      </c>
      <c r="I83">
        <v>169115</v>
      </c>
      <c r="J83" t="s">
        <v>138</v>
      </c>
      <c r="K83">
        <v>2013</v>
      </c>
      <c r="L83" t="s">
        <v>1529</v>
      </c>
      <c r="M83" t="s">
        <v>915</v>
      </c>
      <c r="N83" t="s">
        <v>267</v>
      </c>
      <c r="P83" t="s">
        <v>1530</v>
      </c>
      <c r="R83">
        <v>21540882.635415401</v>
      </c>
      <c r="T83" t="s">
        <v>143</v>
      </c>
      <c r="U83" t="s">
        <v>13</v>
      </c>
      <c r="W83">
        <v>1504699.29659525</v>
      </c>
      <c r="AA83">
        <v>1001657.06882893</v>
      </c>
      <c r="AC83" t="s">
        <v>144</v>
      </c>
      <c r="AD83" t="s">
        <v>145</v>
      </c>
      <c r="AE83" t="s">
        <v>145</v>
      </c>
      <c r="AF83">
        <v>100954</v>
      </c>
      <c r="AH83">
        <v>100954</v>
      </c>
      <c r="AN83">
        <v>9.8230191650623994E-2</v>
      </c>
      <c r="AP83" t="s">
        <v>146</v>
      </c>
      <c r="AQ83" t="s">
        <v>1499</v>
      </c>
      <c r="AV83">
        <v>0.52</v>
      </c>
      <c r="AW83">
        <v>0.41</v>
      </c>
      <c r="AX83">
        <v>430000</v>
      </c>
      <c r="AY83">
        <v>600000</v>
      </c>
      <c r="AZ83">
        <v>0.22</v>
      </c>
      <c r="BA83">
        <v>600000</v>
      </c>
      <c r="BD83">
        <v>1</v>
      </c>
      <c r="BF83" s="1">
        <v>43254</v>
      </c>
      <c r="BM83" t="s">
        <v>148</v>
      </c>
    </row>
    <row r="84" spans="1:104" x14ac:dyDescent="0.25">
      <c r="A84">
        <v>8355</v>
      </c>
      <c r="B84">
        <v>2017</v>
      </c>
      <c r="C84" t="s">
        <v>913</v>
      </c>
      <c r="D84" s="14">
        <f>VLOOKUP(Tabelle6[[#This Row],[FishStock]],'Export 2012'!$C:$J,8,FALSE)</f>
        <v>2012</v>
      </c>
      <c r="E84" s="14" t="str">
        <f>VLOOKUP(Tabelle6[[#This Row],[FishStock]],'Export 2016'!$C:$K,8,FALSE)</f>
        <v>Advice</v>
      </c>
      <c r="F84" s="14" t="str">
        <f>VLOOKUP(Tabelle6[[#This Row],[FishStock]],'Export 2012'!$C:$J,3,FALSE)</f>
        <v>x</v>
      </c>
      <c r="G84" s="14" t="str">
        <f>VLOOKUP(Tabelle6[[#This Row],[FishStock]],'Export 2016'!$C:$K,3,FALSE)</f>
        <v>x</v>
      </c>
      <c r="H84">
        <v>1351</v>
      </c>
      <c r="I84">
        <v>169115</v>
      </c>
      <c r="J84" t="s">
        <v>138</v>
      </c>
      <c r="K84">
        <v>2014</v>
      </c>
      <c r="L84" t="s">
        <v>1529</v>
      </c>
      <c r="M84" t="s">
        <v>915</v>
      </c>
      <c r="N84" t="s">
        <v>267</v>
      </c>
      <c r="P84" t="s">
        <v>1530</v>
      </c>
      <c r="R84">
        <v>16964239.660935499</v>
      </c>
      <c r="T84" t="s">
        <v>143</v>
      </c>
      <c r="U84" t="s">
        <v>13</v>
      </c>
      <c r="W84">
        <v>1570540.12382804</v>
      </c>
      <c r="AA84">
        <v>1103796.78533865</v>
      </c>
      <c r="AC84" t="s">
        <v>144</v>
      </c>
      <c r="AD84" t="s">
        <v>145</v>
      </c>
      <c r="AE84" t="s">
        <v>145</v>
      </c>
      <c r="AF84">
        <v>132700</v>
      </c>
      <c r="AH84">
        <v>132700</v>
      </c>
      <c r="AN84">
        <v>0.13447578657643799</v>
      </c>
      <c r="AP84" t="s">
        <v>146</v>
      </c>
      <c r="AQ84" t="s">
        <v>1499</v>
      </c>
      <c r="AV84">
        <v>0.52</v>
      </c>
      <c r="AW84">
        <v>0.41</v>
      </c>
      <c r="AX84">
        <v>430000</v>
      </c>
      <c r="AY84">
        <v>600000</v>
      </c>
      <c r="AZ84">
        <v>0.22</v>
      </c>
      <c r="BA84">
        <v>600000</v>
      </c>
      <c r="BD84">
        <v>1</v>
      </c>
      <c r="BF84" s="1">
        <v>43254</v>
      </c>
      <c r="BM84" t="s">
        <v>148</v>
      </c>
    </row>
    <row r="85" spans="1:104" x14ac:dyDescent="0.25">
      <c r="A85">
        <v>8355</v>
      </c>
      <c r="B85">
        <v>2017</v>
      </c>
      <c r="C85" t="s">
        <v>913</v>
      </c>
      <c r="D85" s="14">
        <f>VLOOKUP(Tabelle6[[#This Row],[FishStock]],'Export 2012'!$C:$J,8,FALSE)</f>
        <v>2012</v>
      </c>
      <c r="E85" s="14" t="str">
        <f>VLOOKUP(Tabelle6[[#This Row],[FishStock]],'Export 2016'!$C:$K,8,FALSE)</f>
        <v>Advice</v>
      </c>
      <c r="F85" s="14" t="str">
        <f>VLOOKUP(Tabelle6[[#This Row],[FishStock]],'Export 2012'!$C:$J,3,FALSE)</f>
        <v>x</v>
      </c>
      <c r="G85" s="14" t="str">
        <f>VLOOKUP(Tabelle6[[#This Row],[FishStock]],'Export 2016'!$C:$K,3,FALSE)</f>
        <v>x</v>
      </c>
      <c r="H85">
        <v>1351</v>
      </c>
      <c r="I85">
        <v>169115</v>
      </c>
      <c r="J85" t="s">
        <v>138</v>
      </c>
      <c r="K85">
        <v>2015</v>
      </c>
      <c r="L85" t="s">
        <v>1529</v>
      </c>
      <c r="M85" t="s">
        <v>915</v>
      </c>
      <c r="N85" t="s">
        <v>267</v>
      </c>
      <c r="P85" t="s">
        <v>1530</v>
      </c>
      <c r="R85">
        <v>61114865.0896727</v>
      </c>
      <c r="T85" t="s">
        <v>143</v>
      </c>
      <c r="U85" t="s">
        <v>13</v>
      </c>
      <c r="W85">
        <v>1741587.7214895401</v>
      </c>
      <c r="AA85">
        <v>1050467.5143929599</v>
      </c>
      <c r="AC85" t="s">
        <v>144</v>
      </c>
      <c r="AD85" t="s">
        <v>145</v>
      </c>
      <c r="AE85" t="s">
        <v>145</v>
      </c>
      <c r="AF85">
        <v>174433</v>
      </c>
      <c r="AH85">
        <v>174433</v>
      </c>
      <c r="AN85">
        <v>0.17949246938868099</v>
      </c>
      <c r="AP85" t="s">
        <v>146</v>
      </c>
      <c r="AQ85" t="s">
        <v>1499</v>
      </c>
      <c r="AV85">
        <v>0.52</v>
      </c>
      <c r="AW85">
        <v>0.41</v>
      </c>
      <c r="AX85">
        <v>430000</v>
      </c>
      <c r="AY85">
        <v>600000</v>
      </c>
      <c r="AZ85">
        <v>0.22</v>
      </c>
      <c r="BA85">
        <v>600000</v>
      </c>
      <c r="BD85">
        <v>1</v>
      </c>
      <c r="BF85" s="1">
        <v>43254</v>
      </c>
      <c r="BM85" t="s">
        <v>148</v>
      </c>
    </row>
    <row r="86" spans="1:104" x14ac:dyDescent="0.25">
      <c r="A86">
        <v>8355</v>
      </c>
      <c r="B86">
        <v>2017</v>
      </c>
      <c r="C86" t="s">
        <v>913</v>
      </c>
      <c r="D86" s="14">
        <f>VLOOKUP(Tabelle6[[#This Row],[FishStock]],'Export 2012'!$C:$J,8,FALSE)</f>
        <v>2012</v>
      </c>
      <c r="E86" s="14" t="str">
        <f>VLOOKUP(Tabelle6[[#This Row],[FishStock]],'Export 2016'!$C:$K,8,FALSE)</f>
        <v>Advice</v>
      </c>
      <c r="F86" s="14" t="str">
        <f>VLOOKUP(Tabelle6[[#This Row],[FishStock]],'Export 2012'!$C:$J,3,FALSE)</f>
        <v>x</v>
      </c>
      <c r="G86" s="14" t="str">
        <f>VLOOKUP(Tabelle6[[#This Row],[FishStock]],'Export 2016'!$C:$K,3,FALSE)</f>
        <v>x</v>
      </c>
      <c r="H86">
        <v>1351</v>
      </c>
      <c r="I86">
        <v>169115</v>
      </c>
      <c r="J86" t="s">
        <v>138</v>
      </c>
      <c r="K86">
        <v>2016</v>
      </c>
      <c r="L86" t="s">
        <v>1529</v>
      </c>
      <c r="M86" t="s">
        <v>915</v>
      </c>
      <c r="N86" t="s">
        <v>267</v>
      </c>
      <c r="P86" t="s">
        <v>1530</v>
      </c>
      <c r="R86">
        <v>19584250.023186199</v>
      </c>
      <c r="T86" t="s">
        <v>143</v>
      </c>
      <c r="U86" t="s">
        <v>13</v>
      </c>
      <c r="W86">
        <v>1547449.7610930901</v>
      </c>
      <c r="AA86">
        <v>1036926.2285935699</v>
      </c>
      <c r="AC86" t="s">
        <v>144</v>
      </c>
      <c r="AD86" t="s">
        <v>145</v>
      </c>
      <c r="AE86" t="s">
        <v>145</v>
      </c>
      <c r="AF86">
        <v>192056</v>
      </c>
      <c r="AH86">
        <v>192056</v>
      </c>
      <c r="AN86">
        <v>0.20147200034506499</v>
      </c>
      <c r="AP86" t="s">
        <v>146</v>
      </c>
      <c r="AQ86" t="s">
        <v>1499</v>
      </c>
      <c r="AV86">
        <v>0.52</v>
      </c>
      <c r="AW86">
        <v>0.41</v>
      </c>
      <c r="AX86">
        <v>430000</v>
      </c>
      <c r="AY86">
        <v>600000</v>
      </c>
      <c r="AZ86">
        <v>0.22</v>
      </c>
      <c r="BA86">
        <v>600000</v>
      </c>
      <c r="BD86">
        <v>1</v>
      </c>
      <c r="BF86" s="1">
        <v>43254</v>
      </c>
      <c r="BM86" t="s">
        <v>148</v>
      </c>
    </row>
    <row r="87" spans="1:104" x14ac:dyDescent="0.25">
      <c r="A87">
        <v>8355</v>
      </c>
      <c r="B87">
        <v>2017</v>
      </c>
      <c r="C87" t="s">
        <v>913</v>
      </c>
      <c r="D87" s="14">
        <f>VLOOKUP(Tabelle6[[#This Row],[FishStock]],'Export 2012'!$C:$J,8,FALSE)</f>
        <v>2012</v>
      </c>
      <c r="E87" s="14" t="str">
        <f>VLOOKUP(Tabelle6[[#This Row],[FishStock]],'Export 2016'!$C:$K,8,FALSE)</f>
        <v>Advice</v>
      </c>
      <c r="F87" s="14" t="str">
        <f>VLOOKUP(Tabelle6[[#This Row],[FishStock]],'Export 2012'!$C:$J,3,FALSE)</f>
        <v>x</v>
      </c>
      <c r="G87" s="14" t="str">
        <f>VLOOKUP(Tabelle6[[#This Row],[FishStock]],'Export 2016'!$C:$K,3,FALSE)</f>
        <v>x</v>
      </c>
      <c r="H87">
        <v>1351</v>
      </c>
      <c r="I87">
        <v>169115</v>
      </c>
      <c r="J87" t="s">
        <v>138</v>
      </c>
      <c r="K87">
        <v>2017</v>
      </c>
      <c r="L87" t="s">
        <v>1529</v>
      </c>
      <c r="M87" t="s">
        <v>915</v>
      </c>
      <c r="N87" t="s">
        <v>267</v>
      </c>
      <c r="P87" t="s">
        <v>1530</v>
      </c>
      <c r="R87">
        <v>14587000</v>
      </c>
      <c r="T87" t="s">
        <v>143</v>
      </c>
      <c r="U87" t="s">
        <v>13</v>
      </c>
      <c r="AA87">
        <v>1341625</v>
      </c>
      <c r="AC87" t="s">
        <v>144</v>
      </c>
      <c r="AD87" t="s">
        <v>145</v>
      </c>
      <c r="AE87" t="s">
        <v>145</v>
      </c>
      <c r="AP87" t="s">
        <v>146</v>
      </c>
      <c r="AQ87" t="s">
        <v>1499</v>
      </c>
      <c r="AV87">
        <v>0.52</v>
      </c>
      <c r="AW87">
        <v>0.41</v>
      </c>
      <c r="AX87">
        <v>430000</v>
      </c>
      <c r="AY87">
        <v>600000</v>
      </c>
      <c r="AZ87">
        <v>0.22</v>
      </c>
      <c r="BA87">
        <v>600000</v>
      </c>
      <c r="BD87">
        <v>1</v>
      </c>
      <c r="BF87" s="1">
        <v>43254</v>
      </c>
      <c r="BM87" t="s">
        <v>148</v>
      </c>
    </row>
    <row r="88" spans="1:104" x14ac:dyDescent="0.25">
      <c r="A88">
        <v>8376</v>
      </c>
      <c r="B88">
        <v>2017</v>
      </c>
      <c r="C88" t="s">
        <v>1853</v>
      </c>
      <c r="D88" s="14">
        <f>VLOOKUP(Tabelle6[[#This Row],[FishStock]],'Export 2012'!$C:$J,8,FALSE)</f>
        <v>2012</v>
      </c>
      <c r="E88" s="14" t="str">
        <f>VLOOKUP(Tabelle6[[#This Row],[FishStock]],'Export 2016'!$C:$K,8,FALSE)</f>
        <v>Advice</v>
      </c>
      <c r="F88" s="14" t="str">
        <f>VLOOKUP(Tabelle6[[#This Row],[FishStock]],'Export 2012'!$C:$J,3,FALSE)</f>
        <v>no</v>
      </c>
      <c r="G88" s="14" t="str">
        <f>VLOOKUP(Tabelle6[[#This Row],[FishStock]],'Export 2016'!$C:$K,3,FALSE)</f>
        <v>no</v>
      </c>
      <c r="H88">
        <v>1499</v>
      </c>
      <c r="I88">
        <v>169293</v>
      </c>
      <c r="J88" t="s">
        <v>138</v>
      </c>
      <c r="K88">
        <v>2012</v>
      </c>
      <c r="L88" t="s">
        <v>1854</v>
      </c>
      <c r="M88" t="s">
        <v>308</v>
      </c>
      <c r="N88" t="s">
        <v>406</v>
      </c>
      <c r="P88" t="s">
        <v>1855</v>
      </c>
      <c r="AA88">
        <v>2.2999999999999998</v>
      </c>
      <c r="AC88" t="s">
        <v>973</v>
      </c>
      <c r="AD88" t="s">
        <v>1597</v>
      </c>
      <c r="AE88" t="s">
        <v>145</v>
      </c>
      <c r="AF88">
        <v>221</v>
      </c>
      <c r="AH88">
        <v>360</v>
      </c>
      <c r="AI88">
        <v>139</v>
      </c>
      <c r="BM88" t="s">
        <v>148</v>
      </c>
    </row>
    <row r="89" spans="1:104" x14ac:dyDescent="0.25">
      <c r="A89">
        <v>8376</v>
      </c>
      <c r="B89">
        <v>2017</v>
      </c>
      <c r="C89" t="s">
        <v>1853</v>
      </c>
      <c r="D89" s="14">
        <f>VLOOKUP(Tabelle6[[#This Row],[FishStock]],'Export 2012'!$C:$J,8,FALSE)</f>
        <v>2012</v>
      </c>
      <c r="E89" s="14" t="str">
        <f>VLOOKUP(Tabelle6[[#This Row],[FishStock]],'Export 2016'!$C:$K,8,FALSE)</f>
        <v>Advice</v>
      </c>
      <c r="F89" s="14" t="str">
        <f>VLOOKUP(Tabelle6[[#This Row],[FishStock]],'Export 2012'!$C:$J,3,FALSE)</f>
        <v>no</v>
      </c>
      <c r="G89" s="14" t="str">
        <f>VLOOKUP(Tabelle6[[#This Row],[FishStock]],'Export 2016'!$C:$K,3,FALSE)</f>
        <v>no</v>
      </c>
      <c r="H89">
        <v>1499</v>
      </c>
      <c r="I89">
        <v>169293</v>
      </c>
      <c r="J89" t="s">
        <v>138</v>
      </c>
      <c r="K89">
        <v>2013</v>
      </c>
      <c r="L89" t="s">
        <v>1854</v>
      </c>
      <c r="M89" t="s">
        <v>308</v>
      </c>
      <c r="N89" t="s">
        <v>406</v>
      </c>
      <c r="P89" t="s">
        <v>1855</v>
      </c>
      <c r="AA89">
        <v>2.9</v>
      </c>
      <c r="AC89" t="s">
        <v>973</v>
      </c>
      <c r="AD89" t="s">
        <v>1597</v>
      </c>
      <c r="AE89" t="s">
        <v>145</v>
      </c>
      <c r="AF89">
        <v>312.71452199999999</v>
      </c>
      <c r="AH89">
        <v>338</v>
      </c>
      <c r="AI89">
        <v>25.285478000000001</v>
      </c>
      <c r="BM89" t="s">
        <v>148</v>
      </c>
    </row>
    <row r="90" spans="1:104" x14ac:dyDescent="0.25">
      <c r="A90">
        <v>8376</v>
      </c>
      <c r="B90">
        <v>2017</v>
      </c>
      <c r="C90" t="s">
        <v>1853</v>
      </c>
      <c r="D90" s="14">
        <f>VLOOKUP(Tabelle6[[#This Row],[FishStock]],'Export 2012'!$C:$J,8,FALSE)</f>
        <v>2012</v>
      </c>
      <c r="E90" s="14" t="str">
        <f>VLOOKUP(Tabelle6[[#This Row],[FishStock]],'Export 2016'!$C:$K,8,FALSE)</f>
        <v>Advice</v>
      </c>
      <c r="F90" s="14" t="str">
        <f>VLOOKUP(Tabelle6[[#This Row],[FishStock]],'Export 2012'!$C:$J,3,FALSE)</f>
        <v>no</v>
      </c>
      <c r="G90" s="14" t="str">
        <f>VLOOKUP(Tabelle6[[#This Row],[FishStock]],'Export 2016'!$C:$K,3,FALSE)</f>
        <v>no</v>
      </c>
      <c r="H90">
        <v>1499</v>
      </c>
      <c r="I90">
        <v>169293</v>
      </c>
      <c r="J90" t="s">
        <v>138</v>
      </c>
      <c r="K90">
        <v>2014</v>
      </c>
      <c r="L90" t="s">
        <v>1854</v>
      </c>
      <c r="M90" t="s">
        <v>308</v>
      </c>
      <c r="N90" t="s">
        <v>406</v>
      </c>
      <c r="P90" t="s">
        <v>1855</v>
      </c>
      <c r="AA90">
        <v>2.4</v>
      </c>
      <c r="AC90" t="s">
        <v>973</v>
      </c>
      <c r="AD90" t="s">
        <v>1597</v>
      </c>
      <c r="AE90" t="s">
        <v>145</v>
      </c>
      <c r="AF90">
        <v>252.66890000000001</v>
      </c>
      <c r="AH90">
        <v>337.2</v>
      </c>
      <c r="AI90">
        <v>84.531099999999995</v>
      </c>
      <c r="BM90" t="s">
        <v>148</v>
      </c>
    </row>
    <row r="91" spans="1:104" x14ac:dyDescent="0.25">
      <c r="A91">
        <v>8376</v>
      </c>
      <c r="B91">
        <v>2017</v>
      </c>
      <c r="C91" t="s">
        <v>1853</v>
      </c>
      <c r="D91" s="14">
        <f>VLOOKUP(Tabelle6[[#This Row],[FishStock]],'Export 2012'!$C:$J,8,FALSE)</f>
        <v>2012</v>
      </c>
      <c r="E91" s="14" t="str">
        <f>VLOOKUP(Tabelle6[[#This Row],[FishStock]],'Export 2016'!$C:$K,8,FALSE)</f>
        <v>Advice</v>
      </c>
      <c r="F91" s="14" t="str">
        <f>VLOOKUP(Tabelle6[[#This Row],[FishStock]],'Export 2012'!$C:$J,3,FALSE)</f>
        <v>no</v>
      </c>
      <c r="G91" s="14" t="str">
        <f>VLOOKUP(Tabelle6[[#This Row],[FishStock]],'Export 2016'!$C:$K,3,FALSE)</f>
        <v>no</v>
      </c>
      <c r="H91">
        <v>1499</v>
      </c>
      <c r="I91">
        <v>169293</v>
      </c>
      <c r="J91" t="s">
        <v>138</v>
      </c>
      <c r="K91">
        <v>2015</v>
      </c>
      <c r="L91" t="s">
        <v>1854</v>
      </c>
      <c r="M91" t="s">
        <v>308</v>
      </c>
      <c r="N91" t="s">
        <v>406</v>
      </c>
      <c r="P91" t="s">
        <v>1855</v>
      </c>
      <c r="AA91">
        <v>3.25</v>
      </c>
      <c r="AC91" t="s">
        <v>973</v>
      </c>
      <c r="AD91" t="s">
        <v>1597</v>
      </c>
      <c r="AE91" t="s">
        <v>145</v>
      </c>
      <c r="AF91">
        <v>233</v>
      </c>
      <c r="AH91">
        <v>267.3211288</v>
      </c>
      <c r="AI91">
        <v>34.321128799999997</v>
      </c>
      <c r="BM91" t="s">
        <v>148</v>
      </c>
    </row>
    <row r="92" spans="1:104" x14ac:dyDescent="0.25">
      <c r="A92">
        <v>8376</v>
      </c>
      <c r="B92">
        <v>2017</v>
      </c>
      <c r="C92" t="s">
        <v>1853</v>
      </c>
      <c r="D92" s="14">
        <f>VLOOKUP(Tabelle6[[#This Row],[FishStock]],'Export 2012'!$C:$J,8,FALSE)</f>
        <v>2012</v>
      </c>
      <c r="E92" s="14" t="str">
        <f>VLOOKUP(Tabelle6[[#This Row],[FishStock]],'Export 2016'!$C:$K,8,FALSE)</f>
        <v>Advice</v>
      </c>
      <c r="F92" s="14" t="str">
        <f>VLOOKUP(Tabelle6[[#This Row],[FishStock]],'Export 2012'!$C:$J,3,FALSE)</f>
        <v>no</v>
      </c>
      <c r="G92" s="14" t="str">
        <f>VLOOKUP(Tabelle6[[#This Row],[FishStock]],'Export 2016'!$C:$K,3,FALSE)</f>
        <v>no</v>
      </c>
      <c r="H92">
        <v>1499</v>
      </c>
      <c r="I92">
        <v>169293</v>
      </c>
      <c r="J92" t="s">
        <v>138</v>
      </c>
      <c r="K92">
        <v>2016</v>
      </c>
      <c r="L92" t="s">
        <v>1854</v>
      </c>
      <c r="M92" t="s">
        <v>308</v>
      </c>
      <c r="N92" t="s">
        <v>406</v>
      </c>
      <c r="P92" t="s">
        <v>1855</v>
      </c>
      <c r="AA92">
        <v>3.65</v>
      </c>
      <c r="AC92" t="s">
        <v>973</v>
      </c>
      <c r="AD92" t="s">
        <v>1597</v>
      </c>
      <c r="AE92" t="s">
        <v>145</v>
      </c>
      <c r="AF92">
        <v>245.5</v>
      </c>
      <c r="AH92">
        <v>345.77</v>
      </c>
      <c r="AI92">
        <v>100.27</v>
      </c>
      <c r="BM92" t="s">
        <v>148</v>
      </c>
    </row>
    <row r="93" spans="1:104" x14ac:dyDescent="0.25">
      <c r="A93">
        <v>8376</v>
      </c>
      <c r="B93">
        <v>2017</v>
      </c>
      <c r="C93" t="s">
        <v>1853</v>
      </c>
      <c r="D93" s="14">
        <f>VLOOKUP(Tabelle6[[#This Row],[FishStock]],'Export 2012'!$C:$J,8,FALSE)</f>
        <v>2012</v>
      </c>
      <c r="E93" s="14" t="str">
        <f>VLOOKUP(Tabelle6[[#This Row],[FishStock]],'Export 2016'!$C:$K,8,FALSE)</f>
        <v>Advice</v>
      </c>
      <c r="F93" s="14" t="str">
        <f>VLOOKUP(Tabelle6[[#This Row],[FishStock]],'Export 2012'!$C:$J,3,FALSE)</f>
        <v>no</v>
      </c>
      <c r="G93" s="14" t="str">
        <f>VLOOKUP(Tabelle6[[#This Row],[FishStock]],'Export 2016'!$C:$K,3,FALSE)</f>
        <v>no</v>
      </c>
      <c r="H93">
        <v>1499</v>
      </c>
      <c r="I93">
        <v>169293</v>
      </c>
      <c r="J93" t="s">
        <v>138</v>
      </c>
      <c r="K93">
        <v>2017</v>
      </c>
      <c r="L93" t="s">
        <v>1854</v>
      </c>
      <c r="M93" t="s">
        <v>308</v>
      </c>
      <c r="N93" t="s">
        <v>406</v>
      </c>
      <c r="P93" t="s">
        <v>1855</v>
      </c>
      <c r="AC93" t="s">
        <v>973</v>
      </c>
      <c r="AD93" t="s">
        <v>1597</v>
      </c>
      <c r="AE93" t="s">
        <v>145</v>
      </c>
      <c r="BM93" t="s">
        <v>148</v>
      </c>
    </row>
    <row r="94" spans="1:104" x14ac:dyDescent="0.25">
      <c r="A94">
        <v>8382</v>
      </c>
      <c r="B94">
        <v>2017</v>
      </c>
      <c r="C94" t="s">
        <v>272</v>
      </c>
      <c r="D94" s="14">
        <f>VLOOKUP(Tabelle6[[#This Row],[FishStock]],'Export 2012'!$C:$J,8,FALSE)</f>
        <v>2012</v>
      </c>
      <c r="E94" s="14" t="str">
        <f>VLOOKUP(Tabelle6[[#This Row],[FishStock]],'Export 2016'!$C:$K,8,FALSE)</f>
        <v>Advice</v>
      </c>
      <c r="F94" s="14" t="str">
        <f>VLOOKUP(Tabelle6[[#This Row],[FishStock]],'Export 2012'!$C:$J,3,FALSE)</f>
        <v>x</v>
      </c>
      <c r="G94" s="14" t="str">
        <f>VLOOKUP(Tabelle6[[#This Row],[FishStock]],'Export 2016'!$C:$K,3,FALSE)</f>
        <v>x</v>
      </c>
      <c r="H94">
        <v>1489</v>
      </c>
      <c r="I94">
        <v>169277</v>
      </c>
      <c r="J94" t="s">
        <v>138</v>
      </c>
      <c r="K94">
        <v>2012</v>
      </c>
      <c r="L94" t="s">
        <v>1856</v>
      </c>
      <c r="M94" t="s">
        <v>597</v>
      </c>
      <c r="N94" t="s">
        <v>275</v>
      </c>
      <c r="P94" t="s">
        <v>1857</v>
      </c>
      <c r="Q94">
        <v>950</v>
      </c>
      <c r="R94">
        <v>1537</v>
      </c>
      <c r="S94">
        <v>2485</v>
      </c>
      <c r="T94" t="s">
        <v>143</v>
      </c>
      <c r="U94" t="s">
        <v>13</v>
      </c>
      <c r="V94">
        <v>2215</v>
      </c>
      <c r="W94">
        <v>2812</v>
      </c>
      <c r="X94">
        <v>3570</v>
      </c>
      <c r="Z94">
        <v>1777</v>
      </c>
      <c r="AA94">
        <v>2280</v>
      </c>
      <c r="AB94">
        <v>2927</v>
      </c>
      <c r="AC94" t="s">
        <v>144</v>
      </c>
      <c r="AD94" t="s">
        <v>145</v>
      </c>
      <c r="AE94" t="s">
        <v>145</v>
      </c>
      <c r="AF94">
        <v>358</v>
      </c>
      <c r="AM94">
        <v>0.13200000000000001</v>
      </c>
      <c r="AN94">
        <v>0.18099999999999999</v>
      </c>
      <c r="AO94">
        <v>0.249</v>
      </c>
      <c r="AP94" t="s">
        <v>146</v>
      </c>
      <c r="AQ94" t="s">
        <v>1499</v>
      </c>
      <c r="AV94">
        <v>0.315</v>
      </c>
      <c r="AW94">
        <v>0.23</v>
      </c>
      <c r="AX94">
        <v>1850</v>
      </c>
      <c r="AY94">
        <v>2600</v>
      </c>
      <c r="AZ94">
        <v>0.23</v>
      </c>
      <c r="BA94">
        <v>2600</v>
      </c>
      <c r="BD94">
        <v>1</v>
      </c>
      <c r="BF94" s="1">
        <v>43316</v>
      </c>
      <c r="BM94" t="s">
        <v>148</v>
      </c>
    </row>
    <row r="95" spans="1:104" x14ac:dyDescent="0.25">
      <c r="A95">
        <v>8382</v>
      </c>
      <c r="B95">
        <v>2017</v>
      </c>
      <c r="C95" t="s">
        <v>272</v>
      </c>
      <c r="D95" s="14">
        <f>VLOOKUP(Tabelle6[[#This Row],[FishStock]],'Export 2012'!$C:$J,8,FALSE)</f>
        <v>2012</v>
      </c>
      <c r="E95" s="14" t="str">
        <f>VLOOKUP(Tabelle6[[#This Row],[FishStock]],'Export 2016'!$C:$K,8,FALSE)</f>
        <v>Advice</v>
      </c>
      <c r="F95" s="14" t="str">
        <f>VLOOKUP(Tabelle6[[#This Row],[FishStock]],'Export 2012'!$C:$J,3,FALSE)</f>
        <v>x</v>
      </c>
      <c r="G95" s="14" t="str">
        <f>VLOOKUP(Tabelle6[[#This Row],[FishStock]],'Export 2016'!$C:$K,3,FALSE)</f>
        <v>x</v>
      </c>
      <c r="H95">
        <v>1489</v>
      </c>
      <c r="I95">
        <v>169277</v>
      </c>
      <c r="J95" t="s">
        <v>138</v>
      </c>
      <c r="K95">
        <v>2013</v>
      </c>
      <c r="L95" t="s">
        <v>1856</v>
      </c>
      <c r="M95" t="s">
        <v>597</v>
      </c>
      <c r="N95" t="s">
        <v>275</v>
      </c>
      <c r="P95" t="s">
        <v>1857</v>
      </c>
      <c r="Q95">
        <v>1009</v>
      </c>
      <c r="R95">
        <v>1624</v>
      </c>
      <c r="S95">
        <v>2615</v>
      </c>
      <c r="T95" t="s">
        <v>143</v>
      </c>
      <c r="U95" t="s">
        <v>13</v>
      </c>
      <c r="V95">
        <v>1704</v>
      </c>
      <c r="W95">
        <v>2178</v>
      </c>
      <c r="X95">
        <v>2784</v>
      </c>
      <c r="Z95">
        <v>1370</v>
      </c>
      <c r="AA95">
        <v>1770</v>
      </c>
      <c r="AB95">
        <v>2287</v>
      </c>
      <c r="AC95" t="s">
        <v>144</v>
      </c>
      <c r="AD95" t="s">
        <v>145</v>
      </c>
      <c r="AE95" t="s">
        <v>145</v>
      </c>
      <c r="AF95">
        <v>331.90649999999999</v>
      </c>
      <c r="AM95">
        <v>0.128</v>
      </c>
      <c r="AN95">
        <v>0.17499999999999999</v>
      </c>
      <c r="AO95">
        <v>0.24</v>
      </c>
      <c r="AP95" t="s">
        <v>146</v>
      </c>
      <c r="AQ95" t="s">
        <v>1499</v>
      </c>
      <c r="AV95">
        <v>0.315</v>
      </c>
      <c r="AW95">
        <v>0.23</v>
      </c>
      <c r="AX95">
        <v>1850</v>
      </c>
      <c r="AY95">
        <v>2600</v>
      </c>
      <c r="AZ95">
        <v>0.23</v>
      </c>
      <c r="BA95">
        <v>2600</v>
      </c>
      <c r="BD95">
        <v>1</v>
      </c>
      <c r="BF95" s="1">
        <v>43316</v>
      </c>
      <c r="BM95" t="s">
        <v>148</v>
      </c>
    </row>
    <row r="96" spans="1:104" x14ac:dyDescent="0.25">
      <c r="A96">
        <v>8382</v>
      </c>
      <c r="B96">
        <v>2017</v>
      </c>
      <c r="C96" t="s">
        <v>272</v>
      </c>
      <c r="D96" s="14">
        <f>VLOOKUP(Tabelle6[[#This Row],[FishStock]],'Export 2012'!$C:$J,8,FALSE)</f>
        <v>2012</v>
      </c>
      <c r="E96" s="14" t="str">
        <f>VLOOKUP(Tabelle6[[#This Row],[FishStock]],'Export 2016'!$C:$K,8,FALSE)</f>
        <v>Advice</v>
      </c>
      <c r="F96" s="14" t="str">
        <f>VLOOKUP(Tabelle6[[#This Row],[FishStock]],'Export 2012'!$C:$J,3,FALSE)</f>
        <v>x</v>
      </c>
      <c r="G96" s="14" t="str">
        <f>VLOOKUP(Tabelle6[[#This Row],[FishStock]],'Export 2016'!$C:$K,3,FALSE)</f>
        <v>x</v>
      </c>
      <c r="H96">
        <v>1489</v>
      </c>
      <c r="I96">
        <v>169277</v>
      </c>
      <c r="J96" t="s">
        <v>138</v>
      </c>
      <c r="K96">
        <v>2014</v>
      </c>
      <c r="L96" t="s">
        <v>1856</v>
      </c>
      <c r="M96" t="s">
        <v>597</v>
      </c>
      <c r="N96" t="s">
        <v>275</v>
      </c>
      <c r="P96" t="s">
        <v>1857</v>
      </c>
      <c r="Q96">
        <v>1559</v>
      </c>
      <c r="R96">
        <v>2392</v>
      </c>
      <c r="S96">
        <v>3670</v>
      </c>
      <c r="T96" t="s">
        <v>143</v>
      </c>
      <c r="U96" t="s">
        <v>13</v>
      </c>
      <c r="V96">
        <v>2092</v>
      </c>
      <c r="W96">
        <v>2641</v>
      </c>
      <c r="X96">
        <v>3334</v>
      </c>
      <c r="Z96">
        <v>1719</v>
      </c>
      <c r="AA96">
        <v>2200</v>
      </c>
      <c r="AB96">
        <v>2816</v>
      </c>
      <c r="AC96" t="s">
        <v>144</v>
      </c>
      <c r="AD96" t="s">
        <v>145</v>
      </c>
      <c r="AE96" t="s">
        <v>145</v>
      </c>
      <c r="AF96">
        <v>334.52600000000001</v>
      </c>
      <c r="AM96">
        <v>0.12</v>
      </c>
      <c r="AN96">
        <v>0.16500000000000001</v>
      </c>
      <c r="AO96">
        <v>0.22600000000000001</v>
      </c>
      <c r="AP96" t="s">
        <v>146</v>
      </c>
      <c r="AQ96" t="s">
        <v>1499</v>
      </c>
      <c r="AV96">
        <v>0.315</v>
      </c>
      <c r="AW96">
        <v>0.23</v>
      </c>
      <c r="AX96">
        <v>1850</v>
      </c>
      <c r="AY96">
        <v>2600</v>
      </c>
      <c r="AZ96">
        <v>0.23</v>
      </c>
      <c r="BA96">
        <v>2600</v>
      </c>
      <c r="BD96">
        <v>1</v>
      </c>
      <c r="BF96" s="1">
        <v>43316</v>
      </c>
      <c r="BM96" t="s">
        <v>148</v>
      </c>
    </row>
    <row r="97" spans="1:65" x14ac:dyDescent="0.25">
      <c r="A97">
        <v>8382</v>
      </c>
      <c r="B97">
        <v>2017</v>
      </c>
      <c r="C97" t="s">
        <v>272</v>
      </c>
      <c r="D97" s="14">
        <f>VLOOKUP(Tabelle6[[#This Row],[FishStock]],'Export 2012'!$C:$J,8,FALSE)</f>
        <v>2012</v>
      </c>
      <c r="E97" s="14" t="str">
        <f>VLOOKUP(Tabelle6[[#This Row],[FishStock]],'Export 2016'!$C:$K,8,FALSE)</f>
        <v>Advice</v>
      </c>
      <c r="F97" s="14" t="str">
        <f>VLOOKUP(Tabelle6[[#This Row],[FishStock]],'Export 2012'!$C:$J,3,FALSE)</f>
        <v>x</v>
      </c>
      <c r="G97" s="14" t="str">
        <f>VLOOKUP(Tabelle6[[#This Row],[FishStock]],'Export 2016'!$C:$K,3,FALSE)</f>
        <v>x</v>
      </c>
      <c r="H97">
        <v>1489</v>
      </c>
      <c r="I97">
        <v>169277</v>
      </c>
      <c r="J97" t="s">
        <v>138</v>
      </c>
      <c r="K97">
        <v>2015</v>
      </c>
      <c r="L97" t="s">
        <v>1856</v>
      </c>
      <c r="M97" t="s">
        <v>597</v>
      </c>
      <c r="N97" t="s">
        <v>275</v>
      </c>
      <c r="P97" t="s">
        <v>1857</v>
      </c>
      <c r="Q97">
        <v>1770</v>
      </c>
      <c r="R97">
        <v>2906</v>
      </c>
      <c r="S97">
        <v>4770</v>
      </c>
      <c r="T97" t="s">
        <v>143</v>
      </c>
      <c r="U97" t="s">
        <v>13</v>
      </c>
      <c r="V97">
        <v>2040</v>
      </c>
      <c r="W97">
        <v>2592</v>
      </c>
      <c r="X97">
        <v>3293</v>
      </c>
      <c r="Z97">
        <v>1498</v>
      </c>
      <c r="AA97">
        <v>1938</v>
      </c>
      <c r="AB97">
        <v>2508</v>
      </c>
      <c r="AC97" t="s">
        <v>144</v>
      </c>
      <c r="AD97" t="s">
        <v>145</v>
      </c>
      <c r="AE97" t="s">
        <v>145</v>
      </c>
      <c r="AF97">
        <v>224.20009999999999</v>
      </c>
      <c r="AM97">
        <v>0.10199999999999999</v>
      </c>
      <c r="AN97">
        <v>0.14399999999999999</v>
      </c>
      <c r="AO97">
        <v>0.20200000000000001</v>
      </c>
      <c r="AP97" t="s">
        <v>146</v>
      </c>
      <c r="AQ97" t="s">
        <v>1499</v>
      </c>
      <c r="AV97">
        <v>0.315</v>
      </c>
      <c r="AW97">
        <v>0.23</v>
      </c>
      <c r="AX97">
        <v>1850</v>
      </c>
      <c r="AY97">
        <v>2600</v>
      </c>
      <c r="AZ97">
        <v>0.23</v>
      </c>
      <c r="BA97">
        <v>2600</v>
      </c>
      <c r="BD97">
        <v>1</v>
      </c>
      <c r="BF97" s="1">
        <v>43316</v>
      </c>
      <c r="BM97" t="s">
        <v>148</v>
      </c>
    </row>
    <row r="98" spans="1:65" x14ac:dyDescent="0.25">
      <c r="A98">
        <v>8382</v>
      </c>
      <c r="B98">
        <v>2017</v>
      </c>
      <c r="C98" t="s">
        <v>272</v>
      </c>
      <c r="D98" s="14">
        <f>VLOOKUP(Tabelle6[[#This Row],[FishStock]],'Export 2012'!$C:$J,8,FALSE)</f>
        <v>2012</v>
      </c>
      <c r="E98" s="14" t="str">
        <f>VLOOKUP(Tabelle6[[#This Row],[FishStock]],'Export 2016'!$C:$K,8,FALSE)</f>
        <v>Advice</v>
      </c>
      <c r="F98" s="14" t="str">
        <f>VLOOKUP(Tabelle6[[#This Row],[FishStock]],'Export 2012'!$C:$J,3,FALSE)</f>
        <v>x</v>
      </c>
      <c r="G98" s="14" t="str">
        <f>VLOOKUP(Tabelle6[[#This Row],[FishStock]],'Export 2016'!$C:$K,3,FALSE)</f>
        <v>x</v>
      </c>
      <c r="H98">
        <v>1489</v>
      </c>
      <c r="I98">
        <v>169277</v>
      </c>
      <c r="J98" t="s">
        <v>138</v>
      </c>
      <c r="K98">
        <v>2016</v>
      </c>
      <c r="L98" t="s">
        <v>1856</v>
      </c>
      <c r="M98" t="s">
        <v>597</v>
      </c>
      <c r="N98" t="s">
        <v>275</v>
      </c>
      <c r="P98" t="s">
        <v>1857</v>
      </c>
      <c r="Q98">
        <v>1359</v>
      </c>
      <c r="R98">
        <v>2484</v>
      </c>
      <c r="S98">
        <v>4540</v>
      </c>
      <c r="T98" t="s">
        <v>143</v>
      </c>
      <c r="U98" t="s">
        <v>13</v>
      </c>
      <c r="V98">
        <v>2046</v>
      </c>
      <c r="W98">
        <v>2663</v>
      </c>
      <c r="X98">
        <v>3466</v>
      </c>
      <c r="Z98">
        <v>1527</v>
      </c>
      <c r="AA98">
        <v>2016</v>
      </c>
      <c r="AB98">
        <v>2662</v>
      </c>
      <c r="AC98" t="s">
        <v>144</v>
      </c>
      <c r="AD98" t="s">
        <v>145</v>
      </c>
      <c r="AE98" t="s">
        <v>145</v>
      </c>
      <c r="AF98">
        <v>347.99299999999999</v>
      </c>
      <c r="AM98">
        <v>0.123</v>
      </c>
      <c r="AN98">
        <v>0.17299999999999999</v>
      </c>
      <c r="AO98">
        <v>0.24399999999999999</v>
      </c>
      <c r="AP98" t="s">
        <v>146</v>
      </c>
      <c r="AQ98" t="s">
        <v>1499</v>
      </c>
      <c r="AV98">
        <v>0.315</v>
      </c>
      <c r="AW98">
        <v>0.23</v>
      </c>
      <c r="AX98">
        <v>1850</v>
      </c>
      <c r="AY98">
        <v>2600</v>
      </c>
      <c r="AZ98">
        <v>0.23</v>
      </c>
      <c r="BA98">
        <v>2600</v>
      </c>
      <c r="BD98">
        <v>1</v>
      </c>
      <c r="BF98" s="1">
        <v>43316</v>
      </c>
      <c r="BM98" t="s">
        <v>148</v>
      </c>
    </row>
    <row r="99" spans="1:65" x14ac:dyDescent="0.25">
      <c r="A99">
        <v>8382</v>
      </c>
      <c r="B99">
        <v>2017</v>
      </c>
      <c r="C99" t="s">
        <v>272</v>
      </c>
      <c r="D99" s="14">
        <f>VLOOKUP(Tabelle6[[#This Row],[FishStock]],'Export 2012'!$C:$J,8,FALSE)</f>
        <v>2012</v>
      </c>
      <c r="E99" s="14" t="str">
        <f>VLOOKUP(Tabelle6[[#This Row],[FishStock]],'Export 2016'!$C:$K,8,FALSE)</f>
        <v>Advice</v>
      </c>
      <c r="F99" s="14" t="str">
        <f>VLOOKUP(Tabelle6[[#This Row],[FishStock]],'Export 2012'!$C:$J,3,FALSE)</f>
        <v>x</v>
      </c>
      <c r="G99" s="14" t="str">
        <f>VLOOKUP(Tabelle6[[#This Row],[FishStock]],'Export 2016'!$C:$K,3,FALSE)</f>
        <v>x</v>
      </c>
      <c r="H99">
        <v>1489</v>
      </c>
      <c r="I99">
        <v>169277</v>
      </c>
      <c r="J99" t="s">
        <v>138</v>
      </c>
      <c r="K99">
        <v>2017</v>
      </c>
      <c r="L99" t="s">
        <v>1856</v>
      </c>
      <c r="M99" t="s">
        <v>597</v>
      </c>
      <c r="N99" t="s">
        <v>275</v>
      </c>
      <c r="P99" t="s">
        <v>1857</v>
      </c>
      <c r="R99">
        <v>2392</v>
      </c>
      <c r="T99" t="s">
        <v>143</v>
      </c>
      <c r="U99" t="s">
        <v>13</v>
      </c>
      <c r="AA99">
        <v>2457</v>
      </c>
      <c r="AC99" t="s">
        <v>144</v>
      </c>
      <c r="AD99" t="s">
        <v>145</v>
      </c>
      <c r="AE99" t="s">
        <v>145</v>
      </c>
      <c r="AP99" t="s">
        <v>146</v>
      </c>
      <c r="AQ99" t="s">
        <v>1499</v>
      </c>
      <c r="AV99">
        <v>0.315</v>
      </c>
      <c r="AW99">
        <v>0.23</v>
      </c>
      <c r="AX99">
        <v>1850</v>
      </c>
      <c r="AY99">
        <v>2600</v>
      </c>
      <c r="AZ99">
        <v>0.23</v>
      </c>
      <c r="BA99">
        <v>2600</v>
      </c>
      <c r="BD99">
        <v>1</v>
      </c>
      <c r="BF99" s="1">
        <v>43316</v>
      </c>
      <c r="BM99" t="s">
        <v>148</v>
      </c>
    </row>
    <row r="100" spans="1:65" x14ac:dyDescent="0.25">
      <c r="A100">
        <v>8406</v>
      </c>
      <c r="B100">
        <v>2017</v>
      </c>
      <c r="C100" t="s">
        <v>1919</v>
      </c>
      <c r="D100" s="14">
        <f>VLOOKUP(Tabelle6[[#This Row],[FishStock]],'Export 2012'!$C:$J,8,FALSE)</f>
        <v>2012</v>
      </c>
      <c r="E100" s="14" t="str">
        <f>VLOOKUP(Tabelle6[[#This Row],[FishStock]],'Export 2016'!$C:$K,8,FALSE)</f>
        <v>Advice</v>
      </c>
      <c r="F100" s="14" t="str">
        <f>VLOOKUP(Tabelle6[[#This Row],[FishStock]],'Export 2012'!$C:$J,3,FALSE)</f>
        <v>no</v>
      </c>
      <c r="G100" s="14" t="str">
        <f>VLOOKUP(Tabelle6[[#This Row],[FishStock]],'Export 2016'!$C:$K,3,FALSE)</f>
        <v>no</v>
      </c>
      <c r="H100">
        <v>1528</v>
      </c>
      <c r="I100">
        <v>169099</v>
      </c>
      <c r="J100" t="s">
        <v>138</v>
      </c>
      <c r="K100">
        <v>2012</v>
      </c>
      <c r="L100" t="s">
        <v>1920</v>
      </c>
      <c r="M100" t="s">
        <v>772</v>
      </c>
      <c r="N100" t="s">
        <v>780</v>
      </c>
      <c r="P100" t="s">
        <v>1921</v>
      </c>
      <c r="AA100">
        <v>0.55772619973020199</v>
      </c>
      <c r="AC100" t="s">
        <v>1643</v>
      </c>
      <c r="AD100" t="s">
        <v>1922</v>
      </c>
      <c r="AE100" t="s">
        <v>145</v>
      </c>
      <c r="AF100">
        <v>190</v>
      </c>
      <c r="BM100" t="s">
        <v>148</v>
      </c>
    </row>
    <row r="101" spans="1:65" x14ac:dyDescent="0.25">
      <c r="A101">
        <v>8406</v>
      </c>
      <c r="B101">
        <v>2017</v>
      </c>
      <c r="C101" t="s">
        <v>1919</v>
      </c>
      <c r="D101" s="14">
        <f>VLOOKUP(Tabelle6[[#This Row],[FishStock]],'Export 2012'!$C:$J,8,FALSE)</f>
        <v>2012</v>
      </c>
      <c r="E101" s="14" t="str">
        <f>VLOOKUP(Tabelle6[[#This Row],[FishStock]],'Export 2016'!$C:$K,8,FALSE)</f>
        <v>Advice</v>
      </c>
      <c r="F101" s="14" t="str">
        <f>VLOOKUP(Tabelle6[[#This Row],[FishStock]],'Export 2012'!$C:$J,3,FALSE)</f>
        <v>no</v>
      </c>
      <c r="G101" s="14" t="str">
        <f>VLOOKUP(Tabelle6[[#This Row],[FishStock]],'Export 2016'!$C:$K,3,FALSE)</f>
        <v>no</v>
      </c>
      <c r="H101">
        <v>1528</v>
      </c>
      <c r="I101">
        <v>169099</v>
      </c>
      <c r="J101" t="s">
        <v>138</v>
      </c>
      <c r="K101">
        <v>2013</v>
      </c>
      <c r="L101" t="s">
        <v>1920</v>
      </c>
      <c r="M101" t="s">
        <v>772</v>
      </c>
      <c r="N101" t="s">
        <v>780</v>
      </c>
      <c r="P101" t="s">
        <v>1921</v>
      </c>
      <c r="AA101">
        <v>1.21109635768276</v>
      </c>
      <c r="AC101" t="s">
        <v>1643</v>
      </c>
      <c r="AD101" t="s">
        <v>1922</v>
      </c>
      <c r="AE101" t="s">
        <v>145</v>
      </c>
      <c r="AF101">
        <v>237</v>
      </c>
      <c r="BM101" t="s">
        <v>148</v>
      </c>
    </row>
    <row r="102" spans="1:65" x14ac:dyDescent="0.25">
      <c r="A102">
        <v>8406</v>
      </c>
      <c r="B102">
        <v>2017</v>
      </c>
      <c r="C102" t="s">
        <v>1919</v>
      </c>
      <c r="D102" s="14">
        <f>VLOOKUP(Tabelle6[[#This Row],[FishStock]],'Export 2012'!$C:$J,8,FALSE)</f>
        <v>2012</v>
      </c>
      <c r="E102" s="14" t="str">
        <f>VLOOKUP(Tabelle6[[#This Row],[FishStock]],'Export 2016'!$C:$K,8,FALSE)</f>
        <v>Advice</v>
      </c>
      <c r="F102" s="14" t="str">
        <f>VLOOKUP(Tabelle6[[#This Row],[FishStock]],'Export 2012'!$C:$J,3,FALSE)</f>
        <v>no</v>
      </c>
      <c r="G102" s="14" t="str">
        <f>VLOOKUP(Tabelle6[[#This Row],[FishStock]],'Export 2016'!$C:$K,3,FALSE)</f>
        <v>no</v>
      </c>
      <c r="H102">
        <v>1528</v>
      </c>
      <c r="I102">
        <v>169099</v>
      </c>
      <c r="J102" t="s">
        <v>138</v>
      </c>
      <c r="K102">
        <v>2014</v>
      </c>
      <c r="L102" t="s">
        <v>1920</v>
      </c>
      <c r="M102" t="s">
        <v>772</v>
      </c>
      <c r="N102" t="s">
        <v>780</v>
      </c>
      <c r="P102" t="s">
        <v>1921</v>
      </c>
      <c r="AA102">
        <v>1.2616893627511401</v>
      </c>
      <c r="AC102" t="s">
        <v>1643</v>
      </c>
      <c r="AD102" t="s">
        <v>1922</v>
      </c>
      <c r="AE102" t="s">
        <v>145</v>
      </c>
      <c r="AF102">
        <v>183</v>
      </c>
      <c r="BM102" t="s">
        <v>148</v>
      </c>
    </row>
    <row r="103" spans="1:65" x14ac:dyDescent="0.25">
      <c r="A103">
        <v>8406</v>
      </c>
      <c r="B103">
        <v>2017</v>
      </c>
      <c r="C103" t="s">
        <v>1919</v>
      </c>
      <c r="D103" s="14">
        <f>VLOOKUP(Tabelle6[[#This Row],[FishStock]],'Export 2012'!$C:$J,8,FALSE)</f>
        <v>2012</v>
      </c>
      <c r="E103" s="14" t="str">
        <f>VLOOKUP(Tabelle6[[#This Row],[FishStock]],'Export 2016'!$C:$K,8,FALSE)</f>
        <v>Advice</v>
      </c>
      <c r="F103" s="14" t="str">
        <f>VLOOKUP(Tabelle6[[#This Row],[FishStock]],'Export 2012'!$C:$J,3,FALSE)</f>
        <v>no</v>
      </c>
      <c r="G103" s="14" t="str">
        <f>VLOOKUP(Tabelle6[[#This Row],[FishStock]],'Export 2016'!$C:$K,3,FALSE)</f>
        <v>no</v>
      </c>
      <c r="H103">
        <v>1528</v>
      </c>
      <c r="I103">
        <v>169099</v>
      </c>
      <c r="J103" t="s">
        <v>138</v>
      </c>
      <c r="K103">
        <v>2015</v>
      </c>
      <c r="L103" t="s">
        <v>1920</v>
      </c>
      <c r="M103" t="s">
        <v>772</v>
      </c>
      <c r="N103" t="s">
        <v>780</v>
      </c>
      <c r="P103" t="s">
        <v>1921</v>
      </c>
      <c r="AA103">
        <v>4.3697712457337703</v>
      </c>
      <c r="AC103" t="s">
        <v>1643</v>
      </c>
      <c r="AD103" t="s">
        <v>1922</v>
      </c>
      <c r="AE103" t="s">
        <v>145</v>
      </c>
      <c r="AF103">
        <v>176</v>
      </c>
      <c r="BM103" t="s">
        <v>148</v>
      </c>
    </row>
    <row r="104" spans="1:65" x14ac:dyDescent="0.25">
      <c r="A104">
        <v>8406</v>
      </c>
      <c r="B104">
        <v>2017</v>
      </c>
      <c r="C104" t="s">
        <v>1919</v>
      </c>
      <c r="D104" s="14">
        <f>VLOOKUP(Tabelle6[[#This Row],[FishStock]],'Export 2012'!$C:$J,8,FALSE)</f>
        <v>2012</v>
      </c>
      <c r="E104" s="14" t="str">
        <f>VLOOKUP(Tabelle6[[#This Row],[FishStock]],'Export 2016'!$C:$K,8,FALSE)</f>
        <v>Advice</v>
      </c>
      <c r="F104" s="14" t="str">
        <f>VLOOKUP(Tabelle6[[#This Row],[FishStock]],'Export 2012'!$C:$J,3,FALSE)</f>
        <v>no</v>
      </c>
      <c r="G104" s="14" t="str">
        <f>VLOOKUP(Tabelle6[[#This Row],[FishStock]],'Export 2016'!$C:$K,3,FALSE)</f>
        <v>no</v>
      </c>
      <c r="H104">
        <v>1528</v>
      </c>
      <c r="I104">
        <v>169099</v>
      </c>
      <c r="J104" t="s">
        <v>138</v>
      </c>
      <c r="K104">
        <v>2016</v>
      </c>
      <c r="L104" t="s">
        <v>1920</v>
      </c>
      <c r="M104" t="s">
        <v>772</v>
      </c>
      <c r="N104" t="s">
        <v>780</v>
      </c>
      <c r="P104" t="s">
        <v>1921</v>
      </c>
      <c r="AA104">
        <v>1.1825485421497599</v>
      </c>
      <c r="AC104" t="s">
        <v>1643</v>
      </c>
      <c r="AD104" t="s">
        <v>1922</v>
      </c>
      <c r="AE104" t="s">
        <v>145</v>
      </c>
      <c r="AF104">
        <v>172.83070000000001</v>
      </c>
      <c r="BM104" t="s">
        <v>148</v>
      </c>
    </row>
    <row r="105" spans="1:65" x14ac:dyDescent="0.25">
      <c r="A105">
        <v>8410</v>
      </c>
      <c r="B105">
        <v>2017</v>
      </c>
      <c r="C105" t="s">
        <v>1644</v>
      </c>
      <c r="D105" s="14">
        <f>VLOOKUP(Tabelle6[[#This Row],[FishStock]],'Export 2012'!$C:$J,8,FALSE)</f>
        <v>2012</v>
      </c>
      <c r="E105" s="14" t="str">
        <f>VLOOKUP(Tabelle6[[#This Row],[FishStock]],'Export 2016'!$C:$K,8,FALSE)</f>
        <v>Advice</v>
      </c>
      <c r="F105" s="14" t="str">
        <f>VLOOKUP(Tabelle6[[#This Row],[FishStock]],'Export 2012'!$C:$J,3,FALSE)</f>
        <v>no</v>
      </c>
      <c r="G105" s="14" t="str">
        <f>VLOOKUP(Tabelle6[[#This Row],[FishStock]],'Export 2016'!$C:$K,3,FALSE)</f>
        <v>no</v>
      </c>
      <c r="H105">
        <v>1524</v>
      </c>
      <c r="I105">
        <v>169097</v>
      </c>
      <c r="J105" t="s">
        <v>138</v>
      </c>
      <c r="K105">
        <v>2012</v>
      </c>
      <c r="L105" t="s">
        <v>1645</v>
      </c>
      <c r="M105" t="s">
        <v>593</v>
      </c>
      <c r="N105" t="s">
        <v>780</v>
      </c>
      <c r="P105" t="s">
        <v>1646</v>
      </c>
      <c r="AA105">
        <v>94.332539999999995</v>
      </c>
      <c r="AC105" t="s">
        <v>1643</v>
      </c>
      <c r="AD105" t="s">
        <v>1552</v>
      </c>
      <c r="AE105" t="s">
        <v>145</v>
      </c>
      <c r="AF105">
        <v>10430</v>
      </c>
      <c r="BM105" t="s">
        <v>148</v>
      </c>
    </row>
    <row r="106" spans="1:65" x14ac:dyDescent="0.25">
      <c r="A106">
        <v>8410</v>
      </c>
      <c r="B106">
        <v>2017</v>
      </c>
      <c r="C106" t="s">
        <v>1644</v>
      </c>
      <c r="D106" s="14">
        <f>VLOOKUP(Tabelle6[[#This Row],[FishStock]],'Export 2012'!$C:$J,8,FALSE)</f>
        <v>2012</v>
      </c>
      <c r="E106" s="14" t="str">
        <f>VLOOKUP(Tabelle6[[#This Row],[FishStock]],'Export 2016'!$C:$K,8,FALSE)</f>
        <v>Advice</v>
      </c>
      <c r="F106" s="14" t="str">
        <f>VLOOKUP(Tabelle6[[#This Row],[FishStock]],'Export 2012'!$C:$J,3,FALSE)</f>
        <v>no</v>
      </c>
      <c r="G106" s="14" t="str">
        <f>VLOOKUP(Tabelle6[[#This Row],[FishStock]],'Export 2016'!$C:$K,3,FALSE)</f>
        <v>no</v>
      </c>
      <c r="H106">
        <v>1524</v>
      </c>
      <c r="I106">
        <v>169097</v>
      </c>
      <c r="J106" t="s">
        <v>138</v>
      </c>
      <c r="K106">
        <v>2013</v>
      </c>
      <c r="L106" t="s">
        <v>1645</v>
      </c>
      <c r="M106" t="s">
        <v>593</v>
      </c>
      <c r="N106" t="s">
        <v>780</v>
      </c>
      <c r="P106" t="s">
        <v>1646</v>
      </c>
      <c r="AA106">
        <v>117.37432</v>
      </c>
      <c r="AC106" t="s">
        <v>1643</v>
      </c>
      <c r="AD106" t="s">
        <v>1552</v>
      </c>
      <c r="AE106" t="s">
        <v>145</v>
      </c>
      <c r="AF106">
        <v>14318</v>
      </c>
      <c r="BM106" t="s">
        <v>148</v>
      </c>
    </row>
    <row r="107" spans="1:65" x14ac:dyDescent="0.25">
      <c r="A107">
        <v>8410</v>
      </c>
      <c r="B107">
        <v>2017</v>
      </c>
      <c r="C107" t="s">
        <v>1644</v>
      </c>
      <c r="D107" s="14">
        <f>VLOOKUP(Tabelle6[[#This Row],[FishStock]],'Export 2012'!$C:$J,8,FALSE)</f>
        <v>2012</v>
      </c>
      <c r="E107" s="14" t="str">
        <f>VLOOKUP(Tabelle6[[#This Row],[FishStock]],'Export 2016'!$C:$K,8,FALSE)</f>
        <v>Advice</v>
      </c>
      <c r="F107" s="14" t="str">
        <f>VLOOKUP(Tabelle6[[#This Row],[FishStock]],'Export 2012'!$C:$J,3,FALSE)</f>
        <v>no</v>
      </c>
      <c r="G107" s="14" t="str">
        <f>VLOOKUP(Tabelle6[[#This Row],[FishStock]],'Export 2016'!$C:$K,3,FALSE)</f>
        <v>no</v>
      </c>
      <c r="H107">
        <v>1524</v>
      </c>
      <c r="I107">
        <v>169097</v>
      </c>
      <c r="J107" t="s">
        <v>138</v>
      </c>
      <c r="K107">
        <v>2014</v>
      </c>
      <c r="L107" t="s">
        <v>1645</v>
      </c>
      <c r="M107" t="s">
        <v>593</v>
      </c>
      <c r="N107" t="s">
        <v>780</v>
      </c>
      <c r="P107" t="s">
        <v>1646</v>
      </c>
      <c r="AA107">
        <v>138.19718</v>
      </c>
      <c r="AC107" t="s">
        <v>1643</v>
      </c>
      <c r="AD107" t="s">
        <v>1552</v>
      </c>
      <c r="AE107" t="s">
        <v>145</v>
      </c>
      <c r="AF107">
        <v>14612</v>
      </c>
      <c r="AH107">
        <v>20153.5778863655</v>
      </c>
      <c r="AI107">
        <v>5542</v>
      </c>
      <c r="BM107" t="s">
        <v>148</v>
      </c>
    </row>
    <row r="108" spans="1:65" x14ac:dyDescent="0.25">
      <c r="A108">
        <v>8410</v>
      </c>
      <c r="B108">
        <v>2017</v>
      </c>
      <c r="C108" t="s">
        <v>1644</v>
      </c>
      <c r="D108" s="14">
        <f>VLOOKUP(Tabelle6[[#This Row],[FishStock]],'Export 2012'!$C:$J,8,FALSE)</f>
        <v>2012</v>
      </c>
      <c r="E108" s="14" t="str">
        <f>VLOOKUP(Tabelle6[[#This Row],[FishStock]],'Export 2016'!$C:$K,8,FALSE)</f>
        <v>Advice</v>
      </c>
      <c r="F108" s="14" t="str">
        <f>VLOOKUP(Tabelle6[[#This Row],[FishStock]],'Export 2012'!$C:$J,3,FALSE)</f>
        <v>no</v>
      </c>
      <c r="G108" s="14" t="str">
        <f>VLOOKUP(Tabelle6[[#This Row],[FishStock]],'Export 2016'!$C:$K,3,FALSE)</f>
        <v>no</v>
      </c>
      <c r="H108">
        <v>1524</v>
      </c>
      <c r="I108">
        <v>169097</v>
      </c>
      <c r="J108" t="s">
        <v>138</v>
      </c>
      <c r="K108">
        <v>2015</v>
      </c>
      <c r="L108" t="s">
        <v>1645</v>
      </c>
      <c r="M108" t="s">
        <v>593</v>
      </c>
      <c r="N108" t="s">
        <v>780</v>
      </c>
      <c r="P108" t="s">
        <v>1646</v>
      </c>
      <c r="AA108">
        <v>171.30795000000001</v>
      </c>
      <c r="AC108" t="s">
        <v>1643</v>
      </c>
      <c r="AD108" t="s">
        <v>1552</v>
      </c>
      <c r="AE108" t="s">
        <v>145</v>
      </c>
      <c r="AF108">
        <v>11090</v>
      </c>
      <c r="AH108">
        <v>17054.7063031978</v>
      </c>
      <c r="AI108">
        <v>5965</v>
      </c>
      <c r="BM108" t="s">
        <v>148</v>
      </c>
    </row>
    <row r="109" spans="1:65" x14ac:dyDescent="0.25">
      <c r="A109">
        <v>8410</v>
      </c>
      <c r="B109">
        <v>2017</v>
      </c>
      <c r="C109" t="s">
        <v>1644</v>
      </c>
      <c r="D109" s="14">
        <f>VLOOKUP(Tabelle6[[#This Row],[FishStock]],'Export 2012'!$C:$J,8,FALSE)</f>
        <v>2012</v>
      </c>
      <c r="E109" s="14" t="str">
        <f>VLOOKUP(Tabelle6[[#This Row],[FishStock]],'Export 2016'!$C:$K,8,FALSE)</f>
        <v>Advice</v>
      </c>
      <c r="F109" s="14" t="str">
        <f>VLOOKUP(Tabelle6[[#This Row],[FishStock]],'Export 2012'!$C:$J,3,FALSE)</f>
        <v>no</v>
      </c>
      <c r="G109" s="14" t="str">
        <f>VLOOKUP(Tabelle6[[#This Row],[FishStock]],'Export 2016'!$C:$K,3,FALSE)</f>
        <v>no</v>
      </c>
      <c r="H109">
        <v>1524</v>
      </c>
      <c r="I109">
        <v>169097</v>
      </c>
      <c r="J109" t="s">
        <v>138</v>
      </c>
      <c r="K109">
        <v>2016</v>
      </c>
      <c r="L109" t="s">
        <v>1645</v>
      </c>
      <c r="M109" t="s">
        <v>593</v>
      </c>
      <c r="N109" t="s">
        <v>780</v>
      </c>
      <c r="P109" t="s">
        <v>1646</v>
      </c>
      <c r="AA109">
        <v>209.52005</v>
      </c>
      <c r="AC109" t="s">
        <v>1643</v>
      </c>
      <c r="AD109" t="s">
        <v>1552</v>
      </c>
      <c r="AE109" t="s">
        <v>145</v>
      </c>
      <c r="AF109">
        <v>14637</v>
      </c>
      <c r="AH109">
        <v>19779.203782436602</v>
      </c>
      <c r="AI109">
        <v>5143</v>
      </c>
      <c r="BM109" t="s">
        <v>148</v>
      </c>
    </row>
    <row r="110" spans="1:65" x14ac:dyDescent="0.25">
      <c r="A110">
        <v>8414</v>
      </c>
      <c r="B110">
        <v>2017</v>
      </c>
      <c r="C110" t="s">
        <v>1716</v>
      </c>
      <c r="D110" s="14">
        <f>VLOOKUP(Tabelle6[[#This Row],[FishStock]],'Export 2012'!$C:$J,8,FALSE)</f>
        <v>2012</v>
      </c>
      <c r="E110" s="14" t="str">
        <f>VLOOKUP(Tabelle6[[#This Row],[FishStock]],'Export 2016'!$C:$K,8,FALSE)</f>
        <v>Advice</v>
      </c>
      <c r="F110" s="14" t="str">
        <f>VLOOKUP(Tabelle6[[#This Row],[FishStock]],'Export 2012'!$C:$J,3,FALSE)</f>
        <v>no</v>
      </c>
      <c r="G110" s="14" t="str">
        <f>VLOOKUP(Tabelle6[[#This Row],[FishStock]],'Export 2016'!$C:$K,3,FALSE)</f>
        <v>no</v>
      </c>
      <c r="H110">
        <v>1527</v>
      </c>
      <c r="I110">
        <v>169098</v>
      </c>
      <c r="J110" t="s">
        <v>138</v>
      </c>
      <c r="K110">
        <v>2012</v>
      </c>
      <c r="L110" t="s">
        <v>1717</v>
      </c>
      <c r="M110" t="s">
        <v>315</v>
      </c>
      <c r="N110" t="s">
        <v>780</v>
      </c>
      <c r="P110" t="s">
        <v>1718</v>
      </c>
      <c r="AA110">
        <v>168.529882870215</v>
      </c>
      <c r="AC110" t="s">
        <v>1551</v>
      </c>
      <c r="AD110" t="s">
        <v>1552</v>
      </c>
      <c r="AE110" t="s">
        <v>145</v>
      </c>
      <c r="AF110">
        <v>3958.88978</v>
      </c>
      <c r="AP110" t="s">
        <v>146</v>
      </c>
      <c r="AQ110" t="s">
        <v>1499</v>
      </c>
      <c r="BM110" t="s">
        <v>148</v>
      </c>
    </row>
    <row r="111" spans="1:65" x14ac:dyDescent="0.25">
      <c r="A111">
        <v>8414</v>
      </c>
      <c r="B111">
        <v>2017</v>
      </c>
      <c r="C111" t="s">
        <v>1716</v>
      </c>
      <c r="D111" s="14">
        <f>VLOOKUP(Tabelle6[[#This Row],[FishStock]],'Export 2012'!$C:$J,8,FALSE)</f>
        <v>2012</v>
      </c>
      <c r="E111" s="14" t="str">
        <f>VLOOKUP(Tabelle6[[#This Row],[FishStock]],'Export 2016'!$C:$K,8,FALSE)</f>
        <v>Advice</v>
      </c>
      <c r="F111" s="14" t="str">
        <f>VLOOKUP(Tabelle6[[#This Row],[FishStock]],'Export 2012'!$C:$J,3,FALSE)</f>
        <v>no</v>
      </c>
      <c r="G111" s="14" t="str">
        <f>VLOOKUP(Tabelle6[[#This Row],[FishStock]],'Export 2016'!$C:$K,3,FALSE)</f>
        <v>no</v>
      </c>
      <c r="H111">
        <v>1527</v>
      </c>
      <c r="I111">
        <v>169098</v>
      </c>
      <c r="J111" t="s">
        <v>138</v>
      </c>
      <c r="K111">
        <v>2013</v>
      </c>
      <c r="L111" t="s">
        <v>1717</v>
      </c>
      <c r="M111" t="s">
        <v>315</v>
      </c>
      <c r="N111" t="s">
        <v>780</v>
      </c>
      <c r="P111" t="s">
        <v>1718</v>
      </c>
      <c r="AA111">
        <v>152.760522126453</v>
      </c>
      <c r="AC111" t="s">
        <v>1551</v>
      </c>
      <c r="AD111" t="s">
        <v>1552</v>
      </c>
      <c r="AE111" t="s">
        <v>145</v>
      </c>
      <c r="AF111">
        <v>5089.0971</v>
      </c>
      <c r="AP111" t="s">
        <v>146</v>
      </c>
      <c r="AQ111" t="s">
        <v>1499</v>
      </c>
      <c r="BM111" t="s">
        <v>148</v>
      </c>
    </row>
    <row r="112" spans="1:65" x14ac:dyDescent="0.25">
      <c r="A112">
        <v>8414</v>
      </c>
      <c r="B112">
        <v>2017</v>
      </c>
      <c r="C112" t="s">
        <v>1716</v>
      </c>
      <c r="D112" s="14">
        <f>VLOOKUP(Tabelle6[[#This Row],[FishStock]],'Export 2012'!$C:$J,8,FALSE)</f>
        <v>2012</v>
      </c>
      <c r="E112" s="14" t="str">
        <f>VLOOKUP(Tabelle6[[#This Row],[FishStock]],'Export 2016'!$C:$K,8,FALSE)</f>
        <v>Advice</v>
      </c>
      <c r="F112" s="14" t="str">
        <f>VLOOKUP(Tabelle6[[#This Row],[FishStock]],'Export 2012'!$C:$J,3,FALSE)</f>
        <v>no</v>
      </c>
      <c r="G112" s="14" t="str">
        <f>VLOOKUP(Tabelle6[[#This Row],[FishStock]],'Export 2016'!$C:$K,3,FALSE)</f>
        <v>no</v>
      </c>
      <c r="H112">
        <v>1527</v>
      </c>
      <c r="I112">
        <v>169098</v>
      </c>
      <c r="J112" t="s">
        <v>138</v>
      </c>
      <c r="K112">
        <v>2014</v>
      </c>
      <c r="L112" t="s">
        <v>1717</v>
      </c>
      <c r="M112" t="s">
        <v>315</v>
      </c>
      <c r="N112" t="s">
        <v>780</v>
      </c>
      <c r="P112" t="s">
        <v>1718</v>
      </c>
      <c r="AA112">
        <v>72.464952311870107</v>
      </c>
      <c r="AC112" t="s">
        <v>1551</v>
      </c>
      <c r="AD112" t="s">
        <v>1552</v>
      </c>
      <c r="AE112" t="s">
        <v>145</v>
      </c>
      <c r="AF112">
        <v>4613.5398999999998</v>
      </c>
      <c r="AP112" t="s">
        <v>146</v>
      </c>
      <c r="AQ112" t="s">
        <v>1499</v>
      </c>
      <c r="BM112" t="s">
        <v>148</v>
      </c>
    </row>
    <row r="113" spans="1:65" x14ac:dyDescent="0.25">
      <c r="A113">
        <v>8414</v>
      </c>
      <c r="B113">
        <v>2017</v>
      </c>
      <c r="C113" t="s">
        <v>1716</v>
      </c>
      <c r="D113" s="14">
        <f>VLOOKUP(Tabelle6[[#This Row],[FishStock]],'Export 2012'!$C:$J,8,FALSE)</f>
        <v>2012</v>
      </c>
      <c r="E113" s="14" t="str">
        <f>VLOOKUP(Tabelle6[[#This Row],[FishStock]],'Export 2016'!$C:$K,8,FALSE)</f>
        <v>Advice</v>
      </c>
      <c r="F113" s="14" t="str">
        <f>VLOOKUP(Tabelle6[[#This Row],[FishStock]],'Export 2012'!$C:$J,3,FALSE)</f>
        <v>no</v>
      </c>
      <c r="G113" s="14" t="str">
        <f>VLOOKUP(Tabelle6[[#This Row],[FishStock]],'Export 2016'!$C:$K,3,FALSE)</f>
        <v>no</v>
      </c>
      <c r="H113">
        <v>1527</v>
      </c>
      <c r="I113">
        <v>169098</v>
      </c>
      <c r="J113" t="s">
        <v>138</v>
      </c>
      <c r="K113">
        <v>2015</v>
      </c>
      <c r="L113" t="s">
        <v>1717</v>
      </c>
      <c r="M113" t="s">
        <v>315</v>
      </c>
      <c r="N113" t="s">
        <v>780</v>
      </c>
      <c r="P113" t="s">
        <v>1718</v>
      </c>
      <c r="AA113">
        <v>83.910515239669095</v>
      </c>
      <c r="AC113" t="s">
        <v>1551</v>
      </c>
      <c r="AD113" t="s">
        <v>1552</v>
      </c>
      <c r="AE113" t="s">
        <v>145</v>
      </c>
      <c r="AF113">
        <v>4442.9700899999998</v>
      </c>
      <c r="AH113">
        <v>5387.6995872816296</v>
      </c>
      <c r="AI113">
        <v>944.72949728163303</v>
      </c>
      <c r="AP113" t="s">
        <v>146</v>
      </c>
      <c r="AQ113" t="s">
        <v>1499</v>
      </c>
      <c r="BM113" t="s">
        <v>148</v>
      </c>
    </row>
    <row r="114" spans="1:65" x14ac:dyDescent="0.25">
      <c r="A114">
        <v>8414</v>
      </c>
      <c r="B114">
        <v>2017</v>
      </c>
      <c r="C114" t="s">
        <v>1716</v>
      </c>
      <c r="D114" s="14">
        <f>VLOOKUP(Tabelle6[[#This Row],[FishStock]],'Export 2012'!$C:$J,8,FALSE)</f>
        <v>2012</v>
      </c>
      <c r="E114" s="14" t="str">
        <f>VLOOKUP(Tabelle6[[#This Row],[FishStock]],'Export 2016'!$C:$K,8,FALSE)</f>
        <v>Advice</v>
      </c>
      <c r="F114" s="14" t="str">
        <f>VLOOKUP(Tabelle6[[#This Row],[FishStock]],'Export 2012'!$C:$J,3,FALSE)</f>
        <v>no</v>
      </c>
      <c r="G114" s="14" t="str">
        <f>VLOOKUP(Tabelle6[[#This Row],[FishStock]],'Export 2016'!$C:$K,3,FALSE)</f>
        <v>no</v>
      </c>
      <c r="H114">
        <v>1527</v>
      </c>
      <c r="I114">
        <v>169098</v>
      </c>
      <c r="J114" t="s">
        <v>138</v>
      </c>
      <c r="K114">
        <v>2016</v>
      </c>
      <c r="L114" t="s">
        <v>1717</v>
      </c>
      <c r="M114" t="s">
        <v>315</v>
      </c>
      <c r="N114" t="s">
        <v>780</v>
      </c>
      <c r="P114" t="s">
        <v>1718</v>
      </c>
      <c r="AA114">
        <v>85.470482102043306</v>
      </c>
      <c r="AC114" t="s">
        <v>1551</v>
      </c>
      <c r="AD114" t="s">
        <v>1552</v>
      </c>
      <c r="AE114" t="s">
        <v>145</v>
      </c>
      <c r="AF114">
        <v>4251.51</v>
      </c>
      <c r="AH114">
        <v>4442.4549999999999</v>
      </c>
      <c r="AI114">
        <v>190.94499999999999</v>
      </c>
      <c r="AP114" t="s">
        <v>146</v>
      </c>
      <c r="AQ114" t="s">
        <v>1499</v>
      </c>
      <c r="BM114" t="s">
        <v>148</v>
      </c>
    </row>
    <row r="115" spans="1:65" x14ac:dyDescent="0.25">
      <c r="A115">
        <v>8424</v>
      </c>
      <c r="B115">
        <v>2017</v>
      </c>
      <c r="C115" t="s">
        <v>923</v>
      </c>
      <c r="D115" s="14">
        <f>VLOOKUP(Tabelle6[[#This Row],[FishStock]],'Export 2012'!$C:$J,8,FALSE)</f>
        <v>2012</v>
      </c>
      <c r="E115" s="14" t="str">
        <f>VLOOKUP(Tabelle6[[#This Row],[FishStock]],'Export 2016'!$C:$K,8,FALSE)</f>
        <v>Advice</v>
      </c>
      <c r="F115" s="14" t="str">
        <f>VLOOKUP(Tabelle6[[#This Row],[FishStock]],'Export 2012'!$C:$J,3,FALSE)</f>
        <v>x</v>
      </c>
      <c r="G115" s="14" t="str">
        <f>VLOOKUP(Tabelle6[[#This Row],[FishStock]],'Export 2016'!$C:$K,3,FALSE)</f>
        <v>x</v>
      </c>
      <c r="H115">
        <v>1436</v>
      </c>
      <c r="I115">
        <v>169238</v>
      </c>
      <c r="J115" t="s">
        <v>138</v>
      </c>
      <c r="K115">
        <v>2012</v>
      </c>
      <c r="L115" t="s">
        <v>924</v>
      </c>
      <c r="M115" t="s">
        <v>734</v>
      </c>
      <c r="N115" t="s">
        <v>416</v>
      </c>
      <c r="P115" t="s">
        <v>1526</v>
      </c>
      <c r="Q115">
        <v>113360</v>
      </c>
      <c r="R115">
        <v>159692</v>
      </c>
      <c r="S115">
        <v>224960</v>
      </c>
      <c r="T115" t="s">
        <v>143</v>
      </c>
      <c r="U115" t="s">
        <v>13</v>
      </c>
      <c r="Z115">
        <v>254136</v>
      </c>
      <c r="AA115">
        <v>307737</v>
      </c>
      <c r="AB115">
        <v>372642</v>
      </c>
      <c r="AC115" t="s">
        <v>144</v>
      </c>
      <c r="AD115" t="s">
        <v>145</v>
      </c>
      <c r="AE115" t="s">
        <v>145</v>
      </c>
      <c r="AF115">
        <v>160865</v>
      </c>
      <c r="AM115">
        <v>0.26400000000000001</v>
      </c>
      <c r="AN115">
        <v>0.34200000000000003</v>
      </c>
      <c r="AO115">
        <v>0.442</v>
      </c>
      <c r="AP115" t="s">
        <v>146</v>
      </c>
      <c r="AQ115" t="s">
        <v>1499</v>
      </c>
      <c r="AV115">
        <v>0.57999999999999996</v>
      </c>
      <c r="AW115">
        <v>0.35</v>
      </c>
      <c r="AX115">
        <v>136000</v>
      </c>
      <c r="AY115">
        <v>220000</v>
      </c>
      <c r="BD115">
        <v>3</v>
      </c>
      <c r="BF115" s="1">
        <v>43285</v>
      </c>
      <c r="BM115" t="s">
        <v>148</v>
      </c>
    </row>
    <row r="116" spans="1:65" x14ac:dyDescent="0.25">
      <c r="A116">
        <v>8424</v>
      </c>
      <c r="B116">
        <v>2017</v>
      </c>
      <c r="C116" t="s">
        <v>923</v>
      </c>
      <c r="D116" s="14">
        <f>VLOOKUP(Tabelle6[[#This Row],[FishStock]],'Export 2012'!$C:$J,8,FALSE)</f>
        <v>2012</v>
      </c>
      <c r="E116" s="14" t="str">
        <f>VLOOKUP(Tabelle6[[#This Row],[FishStock]],'Export 2016'!$C:$K,8,FALSE)</f>
        <v>Advice</v>
      </c>
      <c r="F116" s="14" t="str">
        <f>VLOOKUP(Tabelle6[[#This Row],[FishStock]],'Export 2012'!$C:$J,3,FALSE)</f>
        <v>x</v>
      </c>
      <c r="G116" s="14" t="str">
        <f>VLOOKUP(Tabelle6[[#This Row],[FishStock]],'Export 2016'!$C:$K,3,FALSE)</f>
        <v>x</v>
      </c>
      <c r="H116">
        <v>1436</v>
      </c>
      <c r="I116">
        <v>169238</v>
      </c>
      <c r="J116" t="s">
        <v>138</v>
      </c>
      <c r="K116">
        <v>2013</v>
      </c>
      <c r="L116" t="s">
        <v>924</v>
      </c>
      <c r="M116" t="s">
        <v>734</v>
      </c>
      <c r="N116" t="s">
        <v>416</v>
      </c>
      <c r="P116" t="s">
        <v>1526</v>
      </c>
      <c r="Q116">
        <v>155453</v>
      </c>
      <c r="R116">
        <v>220136</v>
      </c>
      <c r="S116">
        <v>311732</v>
      </c>
      <c r="T116" t="s">
        <v>143</v>
      </c>
      <c r="U116" t="s">
        <v>13</v>
      </c>
      <c r="Z116">
        <v>268225</v>
      </c>
      <c r="AA116">
        <v>333367</v>
      </c>
      <c r="AB116">
        <v>414331</v>
      </c>
      <c r="AC116" t="s">
        <v>144</v>
      </c>
      <c r="AD116" t="s">
        <v>145</v>
      </c>
      <c r="AE116" t="s">
        <v>145</v>
      </c>
      <c r="AF116">
        <v>131806</v>
      </c>
      <c r="AM116">
        <v>0.20899999999999999</v>
      </c>
      <c r="AN116">
        <v>0.27400000000000002</v>
      </c>
      <c r="AO116">
        <v>0.35899999999999999</v>
      </c>
      <c r="AP116" t="s">
        <v>146</v>
      </c>
      <c r="AQ116" t="s">
        <v>1499</v>
      </c>
      <c r="AV116">
        <v>0.57999999999999996</v>
      </c>
      <c r="AW116">
        <v>0.35</v>
      </c>
      <c r="AX116">
        <v>136000</v>
      </c>
      <c r="AY116">
        <v>220000</v>
      </c>
      <c r="BD116">
        <v>3</v>
      </c>
      <c r="BF116" s="1">
        <v>43285</v>
      </c>
      <c r="BM116" t="s">
        <v>148</v>
      </c>
    </row>
    <row r="117" spans="1:65" x14ac:dyDescent="0.25">
      <c r="A117">
        <v>8424</v>
      </c>
      <c r="B117">
        <v>2017</v>
      </c>
      <c r="C117" t="s">
        <v>923</v>
      </c>
      <c r="D117" s="14">
        <f>VLOOKUP(Tabelle6[[#This Row],[FishStock]],'Export 2012'!$C:$J,8,FALSE)</f>
        <v>2012</v>
      </c>
      <c r="E117" s="14" t="str">
        <f>VLOOKUP(Tabelle6[[#This Row],[FishStock]],'Export 2016'!$C:$K,8,FALSE)</f>
        <v>Advice</v>
      </c>
      <c r="F117" s="14" t="str">
        <f>VLOOKUP(Tabelle6[[#This Row],[FishStock]],'Export 2012'!$C:$J,3,FALSE)</f>
        <v>x</v>
      </c>
      <c r="G117" s="14" t="str">
        <f>VLOOKUP(Tabelle6[[#This Row],[FishStock]],'Export 2016'!$C:$K,3,FALSE)</f>
        <v>x</v>
      </c>
      <c r="H117">
        <v>1436</v>
      </c>
      <c r="I117">
        <v>169238</v>
      </c>
      <c r="J117" t="s">
        <v>138</v>
      </c>
      <c r="K117">
        <v>2014</v>
      </c>
      <c r="L117" t="s">
        <v>924</v>
      </c>
      <c r="M117" t="s">
        <v>734</v>
      </c>
      <c r="N117" t="s">
        <v>416</v>
      </c>
      <c r="P117" t="s">
        <v>1526</v>
      </c>
      <c r="Q117">
        <v>71903</v>
      </c>
      <c r="R117">
        <v>103156</v>
      </c>
      <c r="S117">
        <v>147993</v>
      </c>
      <c r="T117" t="s">
        <v>143</v>
      </c>
      <c r="U117" t="s">
        <v>13</v>
      </c>
      <c r="Z117">
        <v>302422</v>
      </c>
      <c r="AA117">
        <v>383080</v>
      </c>
      <c r="AB117">
        <v>485250</v>
      </c>
      <c r="AC117" t="s">
        <v>144</v>
      </c>
      <c r="AD117" t="s">
        <v>145</v>
      </c>
      <c r="AE117" t="s">
        <v>145</v>
      </c>
      <c r="AF117">
        <v>132005</v>
      </c>
      <c r="AM117">
        <v>0.18</v>
      </c>
      <c r="AN117">
        <v>0.23899999999999999</v>
      </c>
      <c r="AO117">
        <v>0.317</v>
      </c>
      <c r="AP117" t="s">
        <v>146</v>
      </c>
      <c r="AQ117" t="s">
        <v>1499</v>
      </c>
      <c r="AV117">
        <v>0.57999999999999996</v>
      </c>
      <c r="AW117">
        <v>0.35</v>
      </c>
      <c r="AX117">
        <v>136000</v>
      </c>
      <c r="AY117">
        <v>220000</v>
      </c>
      <c r="BD117">
        <v>3</v>
      </c>
      <c r="BF117" s="1">
        <v>43285</v>
      </c>
      <c r="BM117" t="s">
        <v>148</v>
      </c>
    </row>
    <row r="118" spans="1:65" x14ac:dyDescent="0.25">
      <c r="A118">
        <v>8424</v>
      </c>
      <c r="B118">
        <v>2017</v>
      </c>
      <c r="C118" t="s">
        <v>923</v>
      </c>
      <c r="D118" s="14">
        <f>VLOOKUP(Tabelle6[[#This Row],[FishStock]],'Export 2012'!$C:$J,8,FALSE)</f>
        <v>2012</v>
      </c>
      <c r="E118" s="14" t="str">
        <f>VLOOKUP(Tabelle6[[#This Row],[FishStock]],'Export 2016'!$C:$K,8,FALSE)</f>
        <v>Advice</v>
      </c>
      <c r="F118" s="14" t="str">
        <f>VLOOKUP(Tabelle6[[#This Row],[FishStock]],'Export 2012'!$C:$J,3,FALSE)</f>
        <v>x</v>
      </c>
      <c r="G118" s="14" t="str">
        <f>VLOOKUP(Tabelle6[[#This Row],[FishStock]],'Export 2016'!$C:$K,3,FALSE)</f>
        <v>x</v>
      </c>
      <c r="H118">
        <v>1436</v>
      </c>
      <c r="I118">
        <v>169238</v>
      </c>
      <c r="J118" t="s">
        <v>138</v>
      </c>
      <c r="K118">
        <v>2015</v>
      </c>
      <c r="L118" t="s">
        <v>924</v>
      </c>
      <c r="M118" t="s">
        <v>734</v>
      </c>
      <c r="N118" t="s">
        <v>416</v>
      </c>
      <c r="P118" t="s">
        <v>1526</v>
      </c>
      <c r="Q118">
        <v>100216</v>
      </c>
      <c r="R118">
        <v>146972</v>
      </c>
      <c r="S118">
        <v>215544</v>
      </c>
      <c r="T118" t="s">
        <v>143</v>
      </c>
      <c r="U118" t="s">
        <v>13</v>
      </c>
      <c r="Z118">
        <v>314217</v>
      </c>
      <c r="AA118">
        <v>407583</v>
      </c>
      <c r="AB118">
        <v>528691</v>
      </c>
      <c r="AC118" t="s">
        <v>144</v>
      </c>
      <c r="AD118" t="s">
        <v>145</v>
      </c>
      <c r="AE118" t="s">
        <v>145</v>
      </c>
      <c r="AF118">
        <v>131764.96489999999</v>
      </c>
      <c r="AM118">
        <v>0.16700000000000001</v>
      </c>
      <c r="AN118">
        <v>0.22700000000000001</v>
      </c>
      <c r="AO118">
        <v>0.308</v>
      </c>
      <c r="AP118" t="s">
        <v>146</v>
      </c>
      <c r="AQ118" t="s">
        <v>1499</v>
      </c>
      <c r="AV118">
        <v>0.57999999999999996</v>
      </c>
      <c r="AW118">
        <v>0.35</v>
      </c>
      <c r="AX118">
        <v>136000</v>
      </c>
      <c r="AY118">
        <v>220000</v>
      </c>
      <c r="BD118">
        <v>3</v>
      </c>
      <c r="BF118" s="1">
        <v>43285</v>
      </c>
      <c r="BM118" t="s">
        <v>148</v>
      </c>
    </row>
    <row r="119" spans="1:65" x14ac:dyDescent="0.25">
      <c r="A119">
        <v>8424</v>
      </c>
      <c r="B119">
        <v>2017</v>
      </c>
      <c r="C119" t="s">
        <v>923</v>
      </c>
      <c r="D119" s="14">
        <f>VLOOKUP(Tabelle6[[#This Row],[FishStock]],'Export 2012'!$C:$J,8,FALSE)</f>
        <v>2012</v>
      </c>
      <c r="E119" s="14" t="str">
        <f>VLOOKUP(Tabelle6[[#This Row],[FishStock]],'Export 2016'!$C:$K,8,FALSE)</f>
        <v>Advice</v>
      </c>
      <c r="F119" s="14" t="str">
        <f>VLOOKUP(Tabelle6[[#This Row],[FishStock]],'Export 2012'!$C:$J,3,FALSE)</f>
        <v>x</v>
      </c>
      <c r="G119" s="14" t="str">
        <f>VLOOKUP(Tabelle6[[#This Row],[FishStock]],'Export 2016'!$C:$K,3,FALSE)</f>
        <v>x</v>
      </c>
      <c r="H119">
        <v>1436</v>
      </c>
      <c r="I119">
        <v>169238</v>
      </c>
      <c r="J119" t="s">
        <v>138</v>
      </c>
      <c r="K119">
        <v>2016</v>
      </c>
      <c r="L119" t="s">
        <v>924</v>
      </c>
      <c r="M119" t="s">
        <v>734</v>
      </c>
      <c r="N119" t="s">
        <v>416</v>
      </c>
      <c r="P119" t="s">
        <v>1526</v>
      </c>
      <c r="Q119">
        <v>106799</v>
      </c>
      <c r="R119">
        <v>171442</v>
      </c>
      <c r="S119">
        <v>275213</v>
      </c>
      <c r="T119" t="s">
        <v>143</v>
      </c>
      <c r="U119" t="s">
        <v>13</v>
      </c>
      <c r="Z119">
        <v>351758</v>
      </c>
      <c r="AA119">
        <v>473544</v>
      </c>
      <c r="AB119">
        <v>637494</v>
      </c>
      <c r="AC119" t="s">
        <v>144</v>
      </c>
      <c r="AD119" t="s">
        <v>145</v>
      </c>
      <c r="AE119" t="s">
        <v>145</v>
      </c>
      <c r="AF119">
        <v>140392</v>
      </c>
      <c r="AM119">
        <v>0.159</v>
      </c>
      <c r="AN119">
        <v>0.22800000000000001</v>
      </c>
      <c r="AO119">
        <v>0.32500000000000001</v>
      </c>
      <c r="AP119" t="s">
        <v>146</v>
      </c>
      <c r="AQ119" t="s">
        <v>1499</v>
      </c>
      <c r="AV119">
        <v>0.57999999999999996</v>
      </c>
      <c r="AW119">
        <v>0.35</v>
      </c>
      <c r="AX119">
        <v>136000</v>
      </c>
      <c r="AY119">
        <v>220000</v>
      </c>
      <c r="BD119">
        <v>3</v>
      </c>
      <c r="BF119" s="1">
        <v>43285</v>
      </c>
      <c r="BM119" t="s">
        <v>148</v>
      </c>
    </row>
    <row r="120" spans="1:65" x14ac:dyDescent="0.25">
      <c r="A120">
        <v>8424</v>
      </c>
      <c r="B120">
        <v>2017</v>
      </c>
      <c r="C120" t="s">
        <v>923</v>
      </c>
      <c r="D120" s="14">
        <f>VLOOKUP(Tabelle6[[#This Row],[FishStock]],'Export 2012'!$C:$J,8,FALSE)</f>
        <v>2012</v>
      </c>
      <c r="E120" s="14" t="str">
        <f>VLOOKUP(Tabelle6[[#This Row],[FishStock]],'Export 2016'!$C:$K,8,FALSE)</f>
        <v>Advice</v>
      </c>
      <c r="F120" s="14" t="str">
        <f>VLOOKUP(Tabelle6[[#This Row],[FishStock]],'Export 2012'!$C:$J,3,FALSE)</f>
        <v>x</v>
      </c>
      <c r="G120" s="14" t="str">
        <f>VLOOKUP(Tabelle6[[#This Row],[FishStock]],'Export 2016'!$C:$K,3,FALSE)</f>
        <v>x</v>
      </c>
      <c r="H120">
        <v>1436</v>
      </c>
      <c r="I120">
        <v>169238</v>
      </c>
      <c r="J120" t="s">
        <v>138</v>
      </c>
      <c r="K120">
        <v>2017</v>
      </c>
      <c r="L120" t="s">
        <v>924</v>
      </c>
      <c r="M120" t="s">
        <v>734</v>
      </c>
      <c r="N120" t="s">
        <v>416</v>
      </c>
      <c r="P120" t="s">
        <v>1526</v>
      </c>
      <c r="R120">
        <v>158831</v>
      </c>
      <c r="T120" t="s">
        <v>143</v>
      </c>
      <c r="U120" t="s">
        <v>13</v>
      </c>
      <c r="AA120">
        <v>465419</v>
      </c>
      <c r="AC120" t="s">
        <v>144</v>
      </c>
      <c r="AD120" t="s">
        <v>145</v>
      </c>
      <c r="AE120" t="s">
        <v>145</v>
      </c>
      <c r="AP120" t="s">
        <v>146</v>
      </c>
      <c r="AQ120" t="s">
        <v>1499</v>
      </c>
      <c r="AV120">
        <v>0.57999999999999996</v>
      </c>
      <c r="AW120">
        <v>0.35</v>
      </c>
      <c r="AX120">
        <v>136000</v>
      </c>
      <c r="AY120">
        <v>220000</v>
      </c>
      <c r="BD120">
        <v>3</v>
      </c>
      <c r="BF120" s="1">
        <v>43285</v>
      </c>
      <c r="BM120" t="s">
        <v>148</v>
      </c>
    </row>
    <row r="121" spans="1:65" x14ac:dyDescent="0.25">
      <c r="A121">
        <v>8428</v>
      </c>
      <c r="B121">
        <v>2017</v>
      </c>
      <c r="C121" t="s">
        <v>1512</v>
      </c>
      <c r="D121" s="14">
        <f>VLOOKUP(Tabelle6[[#This Row],[FishStock]],'Export 2012'!$C:$J,8,FALSE)</f>
        <v>2012</v>
      </c>
      <c r="E121" s="14" t="str">
        <f>VLOOKUP(Tabelle6[[#This Row],[FishStock]],'Export 2016'!$C:$K,8,FALSE)</f>
        <v>Advice</v>
      </c>
      <c r="F121" s="14" t="str">
        <f>VLOOKUP(Tabelle6[[#This Row],[FishStock]],'Export 2012'!$C:$J,3,FALSE)</f>
        <v>x</v>
      </c>
      <c r="G121" s="14" t="str">
        <f>VLOOKUP(Tabelle6[[#This Row],[FishStock]],'Export 2016'!$C:$K,3,FALSE)</f>
        <v>x</v>
      </c>
      <c r="H121">
        <v>1346</v>
      </c>
      <c r="I121">
        <v>169110</v>
      </c>
      <c r="J121" t="s">
        <v>138</v>
      </c>
      <c r="K121">
        <v>2012</v>
      </c>
      <c r="L121" t="s">
        <v>1513</v>
      </c>
      <c r="M121" t="s">
        <v>734</v>
      </c>
      <c r="N121" t="s">
        <v>253</v>
      </c>
      <c r="P121" t="s">
        <v>1514</v>
      </c>
      <c r="Q121">
        <v>212988</v>
      </c>
      <c r="R121">
        <v>294197</v>
      </c>
      <c r="S121">
        <v>406370</v>
      </c>
      <c r="T121" t="s">
        <v>143</v>
      </c>
      <c r="U121" t="s">
        <v>13</v>
      </c>
      <c r="V121">
        <v>981641</v>
      </c>
      <c r="W121">
        <v>1159621</v>
      </c>
      <c r="X121">
        <v>1369871</v>
      </c>
      <c r="Z121">
        <v>492660</v>
      </c>
      <c r="AA121">
        <v>588932</v>
      </c>
      <c r="AB121">
        <v>704017</v>
      </c>
      <c r="AC121" t="s">
        <v>144</v>
      </c>
      <c r="AD121" t="s">
        <v>145</v>
      </c>
      <c r="AE121" t="s">
        <v>145</v>
      </c>
      <c r="AF121">
        <v>315627</v>
      </c>
      <c r="AH121">
        <v>315627</v>
      </c>
      <c r="AM121">
        <v>0.15</v>
      </c>
      <c r="AN121">
        <v>0.2</v>
      </c>
      <c r="AO121">
        <v>0.25</v>
      </c>
      <c r="AP121" t="s">
        <v>146</v>
      </c>
      <c r="AQ121" t="s">
        <v>1499</v>
      </c>
      <c r="AR121">
        <v>0.2</v>
      </c>
      <c r="AV121">
        <v>0.77</v>
      </c>
      <c r="AW121">
        <v>0.47</v>
      </c>
      <c r="AX121">
        <v>80000</v>
      </c>
      <c r="AY121">
        <v>50000</v>
      </c>
      <c r="AZ121">
        <v>0.35</v>
      </c>
      <c r="BA121">
        <v>80000</v>
      </c>
      <c r="BD121">
        <v>3</v>
      </c>
      <c r="BF121" s="1">
        <v>43285</v>
      </c>
      <c r="BM121" t="s">
        <v>148</v>
      </c>
    </row>
    <row r="122" spans="1:65" x14ac:dyDescent="0.25">
      <c r="A122">
        <v>8428</v>
      </c>
      <c r="B122">
        <v>2017</v>
      </c>
      <c r="C122" t="s">
        <v>1512</v>
      </c>
      <c r="D122" s="14">
        <f>VLOOKUP(Tabelle6[[#This Row],[FishStock]],'Export 2012'!$C:$J,8,FALSE)</f>
        <v>2012</v>
      </c>
      <c r="E122" s="14" t="str">
        <f>VLOOKUP(Tabelle6[[#This Row],[FishStock]],'Export 2016'!$C:$K,8,FALSE)</f>
        <v>Advice</v>
      </c>
      <c r="F122" s="14" t="str">
        <f>VLOOKUP(Tabelle6[[#This Row],[FishStock]],'Export 2012'!$C:$J,3,FALSE)</f>
        <v>x</v>
      </c>
      <c r="G122" s="14" t="str">
        <f>VLOOKUP(Tabelle6[[#This Row],[FishStock]],'Export 2016'!$C:$K,3,FALSE)</f>
        <v>x</v>
      </c>
      <c r="H122">
        <v>1346</v>
      </c>
      <c r="I122">
        <v>169110</v>
      </c>
      <c r="J122" t="s">
        <v>138</v>
      </c>
      <c r="K122">
        <v>2013</v>
      </c>
      <c r="L122" t="s">
        <v>1513</v>
      </c>
      <c r="M122" t="s">
        <v>734</v>
      </c>
      <c r="N122" t="s">
        <v>253</v>
      </c>
      <c r="P122" t="s">
        <v>1514</v>
      </c>
      <c r="Q122">
        <v>76581</v>
      </c>
      <c r="R122">
        <v>105011</v>
      </c>
      <c r="S122">
        <v>143995</v>
      </c>
      <c r="T122" t="s">
        <v>143</v>
      </c>
      <c r="U122" t="s">
        <v>13</v>
      </c>
      <c r="V122">
        <v>868471</v>
      </c>
      <c r="W122">
        <v>1029862</v>
      </c>
      <c r="X122">
        <v>1221245</v>
      </c>
      <c r="Z122">
        <v>537000</v>
      </c>
      <c r="AA122">
        <v>651494</v>
      </c>
      <c r="AB122">
        <v>790398</v>
      </c>
      <c r="AC122" t="s">
        <v>144</v>
      </c>
      <c r="AD122" t="s">
        <v>145</v>
      </c>
      <c r="AE122" t="s">
        <v>145</v>
      </c>
      <c r="AF122">
        <v>193744</v>
      </c>
      <c r="AH122">
        <v>193744</v>
      </c>
      <c r="AM122">
        <v>0.12</v>
      </c>
      <c r="AN122">
        <v>0.15</v>
      </c>
      <c r="AO122">
        <v>0.19</v>
      </c>
      <c r="AP122" t="s">
        <v>146</v>
      </c>
      <c r="AQ122" t="s">
        <v>1499</v>
      </c>
      <c r="AR122">
        <v>0.15</v>
      </c>
      <c r="AV122">
        <v>0.77</v>
      </c>
      <c r="AW122">
        <v>0.47</v>
      </c>
      <c r="AX122">
        <v>80000</v>
      </c>
      <c r="AY122">
        <v>50000</v>
      </c>
      <c r="AZ122">
        <v>0.35</v>
      </c>
      <c r="BA122">
        <v>80000</v>
      </c>
      <c r="BD122">
        <v>3</v>
      </c>
      <c r="BF122" s="1">
        <v>43285</v>
      </c>
      <c r="BM122" t="s">
        <v>148</v>
      </c>
    </row>
    <row r="123" spans="1:65" x14ac:dyDescent="0.25">
      <c r="A123">
        <v>8428</v>
      </c>
      <c r="B123">
        <v>2017</v>
      </c>
      <c r="C123" t="s">
        <v>1512</v>
      </c>
      <c r="D123" s="14">
        <f>VLOOKUP(Tabelle6[[#This Row],[FishStock]],'Export 2012'!$C:$J,8,FALSE)</f>
        <v>2012</v>
      </c>
      <c r="E123" s="14" t="str">
        <f>VLOOKUP(Tabelle6[[#This Row],[FishStock]],'Export 2016'!$C:$K,8,FALSE)</f>
        <v>Advice</v>
      </c>
      <c r="F123" s="14" t="str">
        <f>VLOOKUP(Tabelle6[[#This Row],[FishStock]],'Export 2012'!$C:$J,3,FALSE)</f>
        <v>x</v>
      </c>
      <c r="G123" s="14" t="str">
        <f>VLOOKUP(Tabelle6[[#This Row],[FishStock]],'Export 2016'!$C:$K,3,FALSE)</f>
        <v>x</v>
      </c>
      <c r="H123">
        <v>1346</v>
      </c>
      <c r="I123">
        <v>169110</v>
      </c>
      <c r="J123" t="s">
        <v>138</v>
      </c>
      <c r="K123">
        <v>2014</v>
      </c>
      <c r="L123" t="s">
        <v>1513</v>
      </c>
      <c r="M123" t="s">
        <v>734</v>
      </c>
      <c r="N123" t="s">
        <v>253</v>
      </c>
      <c r="P123" t="s">
        <v>1514</v>
      </c>
      <c r="Q123">
        <v>247571</v>
      </c>
      <c r="R123">
        <v>340143</v>
      </c>
      <c r="S123">
        <v>467328</v>
      </c>
      <c r="T123" t="s">
        <v>143</v>
      </c>
      <c r="U123" t="s">
        <v>13</v>
      </c>
      <c r="V123">
        <v>853865</v>
      </c>
      <c r="W123">
        <v>1026566</v>
      </c>
      <c r="X123">
        <v>1234198</v>
      </c>
      <c r="Z123">
        <v>540987</v>
      </c>
      <c r="AA123">
        <v>675563</v>
      </c>
      <c r="AB123">
        <v>843617</v>
      </c>
      <c r="AC123" t="s">
        <v>144</v>
      </c>
      <c r="AD123" t="s">
        <v>145</v>
      </c>
      <c r="AE123" t="s">
        <v>145</v>
      </c>
      <c r="AF123">
        <v>177522</v>
      </c>
      <c r="AH123">
        <v>177522</v>
      </c>
      <c r="AM123">
        <v>0.12</v>
      </c>
      <c r="AN123">
        <v>0.15</v>
      </c>
      <c r="AO123">
        <v>0.19</v>
      </c>
      <c r="AP123" t="s">
        <v>146</v>
      </c>
      <c r="AQ123" t="s">
        <v>1499</v>
      </c>
      <c r="AR123">
        <v>0.15</v>
      </c>
      <c r="AV123">
        <v>0.77</v>
      </c>
      <c r="AW123">
        <v>0.47</v>
      </c>
      <c r="AX123">
        <v>80000</v>
      </c>
      <c r="AY123">
        <v>50000</v>
      </c>
      <c r="AZ123">
        <v>0.35</v>
      </c>
      <c r="BA123">
        <v>80000</v>
      </c>
      <c r="BD123">
        <v>3</v>
      </c>
      <c r="BF123" s="1">
        <v>43285</v>
      </c>
      <c r="BM123" t="s">
        <v>148</v>
      </c>
    </row>
    <row r="124" spans="1:65" x14ac:dyDescent="0.25">
      <c r="A124">
        <v>8428</v>
      </c>
      <c r="B124">
        <v>2017</v>
      </c>
      <c r="C124" t="s">
        <v>1512</v>
      </c>
      <c r="D124" s="14">
        <f>VLOOKUP(Tabelle6[[#This Row],[FishStock]],'Export 2012'!$C:$J,8,FALSE)</f>
        <v>2012</v>
      </c>
      <c r="E124" s="14" t="str">
        <f>VLOOKUP(Tabelle6[[#This Row],[FishStock]],'Export 2016'!$C:$K,8,FALSE)</f>
        <v>Advice</v>
      </c>
      <c r="F124" s="14" t="str">
        <f>VLOOKUP(Tabelle6[[#This Row],[FishStock]],'Export 2012'!$C:$J,3,FALSE)</f>
        <v>x</v>
      </c>
      <c r="G124" s="14" t="str">
        <f>VLOOKUP(Tabelle6[[#This Row],[FishStock]],'Export 2016'!$C:$K,3,FALSE)</f>
        <v>x</v>
      </c>
      <c r="H124">
        <v>1346</v>
      </c>
      <c r="I124">
        <v>169110</v>
      </c>
      <c r="J124" t="s">
        <v>138</v>
      </c>
      <c r="K124">
        <v>2015</v>
      </c>
      <c r="L124" t="s">
        <v>1513</v>
      </c>
      <c r="M124" t="s">
        <v>734</v>
      </c>
      <c r="N124" t="s">
        <v>253</v>
      </c>
      <c r="P124" t="s">
        <v>1514</v>
      </c>
      <c r="Q124">
        <v>55999</v>
      </c>
      <c r="R124">
        <v>79170</v>
      </c>
      <c r="S124">
        <v>111928</v>
      </c>
      <c r="T124" t="s">
        <v>143</v>
      </c>
      <c r="U124" t="s">
        <v>13</v>
      </c>
      <c r="V124">
        <v>780189</v>
      </c>
      <c r="W124">
        <v>963719</v>
      </c>
      <c r="X124">
        <v>1190421</v>
      </c>
      <c r="Z124">
        <v>503483</v>
      </c>
      <c r="AA124">
        <v>656269</v>
      </c>
      <c r="AB124">
        <v>855419</v>
      </c>
      <c r="AC124" t="s">
        <v>144</v>
      </c>
      <c r="AD124" t="s">
        <v>145</v>
      </c>
      <c r="AE124" t="s">
        <v>145</v>
      </c>
      <c r="AF124">
        <v>194756</v>
      </c>
      <c r="AH124">
        <v>194756</v>
      </c>
      <c r="AM124">
        <v>0.13</v>
      </c>
      <c r="AN124">
        <v>0.17</v>
      </c>
      <c r="AO124">
        <v>0.22</v>
      </c>
      <c r="AP124" t="s">
        <v>146</v>
      </c>
      <c r="AQ124" t="s">
        <v>1499</v>
      </c>
      <c r="AR124">
        <v>0.17</v>
      </c>
      <c r="AV124">
        <v>0.77</v>
      </c>
      <c r="AW124">
        <v>0.47</v>
      </c>
      <c r="AX124">
        <v>80000</v>
      </c>
      <c r="AY124">
        <v>50000</v>
      </c>
      <c r="AZ124">
        <v>0.35</v>
      </c>
      <c r="BA124">
        <v>80000</v>
      </c>
      <c r="BD124">
        <v>3</v>
      </c>
      <c r="BF124" s="1">
        <v>43285</v>
      </c>
      <c r="BM124" t="s">
        <v>148</v>
      </c>
    </row>
    <row r="125" spans="1:65" x14ac:dyDescent="0.25">
      <c r="A125">
        <v>8428</v>
      </c>
      <c r="B125">
        <v>2017</v>
      </c>
      <c r="C125" t="s">
        <v>1512</v>
      </c>
      <c r="D125" s="14">
        <f>VLOOKUP(Tabelle6[[#This Row],[FishStock]],'Export 2012'!$C:$J,8,FALSE)</f>
        <v>2012</v>
      </c>
      <c r="E125" s="14" t="str">
        <f>VLOOKUP(Tabelle6[[#This Row],[FishStock]],'Export 2016'!$C:$K,8,FALSE)</f>
        <v>Advice</v>
      </c>
      <c r="F125" s="14" t="str">
        <f>VLOOKUP(Tabelle6[[#This Row],[FishStock]],'Export 2012'!$C:$J,3,FALSE)</f>
        <v>x</v>
      </c>
      <c r="G125" s="14" t="str">
        <f>VLOOKUP(Tabelle6[[#This Row],[FishStock]],'Export 2016'!$C:$K,3,FALSE)</f>
        <v>x</v>
      </c>
      <c r="H125">
        <v>1346</v>
      </c>
      <c r="I125">
        <v>169110</v>
      </c>
      <c r="J125" t="s">
        <v>138</v>
      </c>
      <c r="K125">
        <v>2016</v>
      </c>
      <c r="L125" t="s">
        <v>1513</v>
      </c>
      <c r="M125" t="s">
        <v>734</v>
      </c>
      <c r="N125" t="s">
        <v>253</v>
      </c>
      <c r="P125" t="s">
        <v>1514</v>
      </c>
      <c r="Q125">
        <v>125741</v>
      </c>
      <c r="R125">
        <v>183956</v>
      </c>
      <c r="S125">
        <v>269123</v>
      </c>
      <c r="T125" t="s">
        <v>143</v>
      </c>
      <c r="U125" t="s">
        <v>13</v>
      </c>
      <c r="V125">
        <v>712613</v>
      </c>
      <c r="W125">
        <v>911430</v>
      </c>
      <c r="X125">
        <v>1165716</v>
      </c>
      <c r="Z125">
        <v>501105</v>
      </c>
      <c r="AA125">
        <v>675068</v>
      </c>
      <c r="AB125">
        <v>909423</v>
      </c>
      <c r="AC125" t="s">
        <v>144</v>
      </c>
      <c r="AD125" t="s">
        <v>145</v>
      </c>
      <c r="AE125" t="s">
        <v>145</v>
      </c>
      <c r="AF125">
        <v>233183</v>
      </c>
      <c r="AH125">
        <v>233183</v>
      </c>
      <c r="AM125">
        <v>0.15</v>
      </c>
      <c r="AN125">
        <v>0.2</v>
      </c>
      <c r="AO125">
        <v>0.26</v>
      </c>
      <c r="AP125" t="s">
        <v>146</v>
      </c>
      <c r="AQ125" t="s">
        <v>1499</v>
      </c>
      <c r="AR125">
        <v>0.2</v>
      </c>
      <c r="AV125">
        <v>0.77</v>
      </c>
      <c r="AW125">
        <v>0.47</v>
      </c>
      <c r="AX125">
        <v>80000</v>
      </c>
      <c r="AY125">
        <v>50000</v>
      </c>
      <c r="AZ125">
        <v>0.35</v>
      </c>
      <c r="BA125">
        <v>80000</v>
      </c>
      <c r="BD125">
        <v>3</v>
      </c>
      <c r="BF125" s="1">
        <v>43285</v>
      </c>
      <c r="BM125" t="s">
        <v>148</v>
      </c>
    </row>
    <row r="126" spans="1:65" x14ac:dyDescent="0.25">
      <c r="A126">
        <v>8428</v>
      </c>
      <c r="B126">
        <v>2017</v>
      </c>
      <c r="C126" t="s">
        <v>1512</v>
      </c>
      <c r="D126" s="14">
        <f>VLOOKUP(Tabelle6[[#This Row],[FishStock]],'Export 2012'!$C:$J,8,FALSE)</f>
        <v>2012</v>
      </c>
      <c r="E126" s="14" t="str">
        <f>VLOOKUP(Tabelle6[[#This Row],[FishStock]],'Export 2016'!$C:$K,8,FALSE)</f>
        <v>Advice</v>
      </c>
      <c r="F126" s="14" t="str">
        <f>VLOOKUP(Tabelle6[[#This Row],[FishStock]],'Export 2012'!$C:$J,3,FALSE)</f>
        <v>x</v>
      </c>
      <c r="G126" s="14" t="str">
        <f>VLOOKUP(Tabelle6[[#This Row],[FishStock]],'Export 2016'!$C:$K,3,FALSE)</f>
        <v>x</v>
      </c>
      <c r="H126">
        <v>1346</v>
      </c>
      <c r="I126">
        <v>169110</v>
      </c>
      <c r="J126" t="s">
        <v>138</v>
      </c>
      <c r="K126">
        <v>2017</v>
      </c>
      <c r="L126" t="s">
        <v>1513</v>
      </c>
      <c r="M126" t="s">
        <v>734</v>
      </c>
      <c r="N126" t="s">
        <v>253</v>
      </c>
      <c r="P126" t="s">
        <v>1514</v>
      </c>
      <c r="R126">
        <v>189000</v>
      </c>
      <c r="T126" t="s">
        <v>143</v>
      </c>
      <c r="U126" t="s">
        <v>13</v>
      </c>
      <c r="W126">
        <v>742559</v>
      </c>
      <c r="AA126">
        <v>537865</v>
      </c>
      <c r="AC126" t="s">
        <v>144</v>
      </c>
      <c r="AD126" t="s">
        <v>145</v>
      </c>
      <c r="AE126" t="s">
        <v>145</v>
      </c>
      <c r="AP126" t="s">
        <v>146</v>
      </c>
      <c r="AQ126" t="s">
        <v>1499</v>
      </c>
      <c r="AV126">
        <v>0.77</v>
      </c>
      <c r="AW126">
        <v>0.47</v>
      </c>
      <c r="AX126">
        <v>80000</v>
      </c>
      <c r="AY126">
        <v>50000</v>
      </c>
      <c r="AZ126">
        <v>0.35</v>
      </c>
      <c r="BA126">
        <v>80000</v>
      </c>
      <c r="BD126">
        <v>3</v>
      </c>
      <c r="BF126" s="1">
        <v>43285</v>
      </c>
      <c r="BM126" t="s">
        <v>148</v>
      </c>
    </row>
    <row r="127" spans="1:65" x14ac:dyDescent="0.25">
      <c r="A127">
        <v>8435</v>
      </c>
      <c r="B127">
        <v>2017</v>
      </c>
      <c r="C127" t="s">
        <v>1501</v>
      </c>
      <c r="D127" s="14">
        <f>VLOOKUP(Tabelle6[[#This Row],[FishStock]],'Export 2012'!$C:$J,8,FALSE)</f>
        <v>2012</v>
      </c>
      <c r="E127" s="14" t="str">
        <f>VLOOKUP(Tabelle6[[#This Row],[FishStock]],'Export 2016'!$C:$K,8,FALSE)</f>
        <v>Advice</v>
      </c>
      <c r="F127" s="14" t="str">
        <f>VLOOKUP(Tabelle6[[#This Row],[FishStock]],'Export 2012'!$C:$J,3,FALSE)</f>
        <v>x</v>
      </c>
      <c r="G127" s="14" t="str">
        <f>VLOOKUP(Tabelle6[[#This Row],[FishStock]],'Export 2016'!$C:$K,3,FALSE)</f>
        <v>x</v>
      </c>
      <c r="H127">
        <v>1325</v>
      </c>
      <c r="I127">
        <v>169079</v>
      </c>
      <c r="J127" t="s">
        <v>138</v>
      </c>
      <c r="K127">
        <v>2012</v>
      </c>
      <c r="L127" t="s">
        <v>1502</v>
      </c>
      <c r="M127" t="s">
        <v>734</v>
      </c>
      <c r="N127" t="s">
        <v>324</v>
      </c>
      <c r="P127" t="s">
        <v>1503</v>
      </c>
      <c r="Q127">
        <v>409083</v>
      </c>
      <c r="R127">
        <v>538425</v>
      </c>
      <c r="S127">
        <v>708660</v>
      </c>
      <c r="T127" t="s">
        <v>143</v>
      </c>
      <c r="U127" t="s">
        <v>13</v>
      </c>
      <c r="V127">
        <v>3637935</v>
      </c>
      <c r="W127">
        <v>4175910</v>
      </c>
      <c r="X127">
        <v>4793440</v>
      </c>
      <c r="Z127">
        <v>2051268</v>
      </c>
      <c r="AA127">
        <v>2371480</v>
      </c>
      <c r="AB127">
        <v>2741680</v>
      </c>
      <c r="AC127" t="s">
        <v>144</v>
      </c>
      <c r="AD127" t="s">
        <v>145</v>
      </c>
      <c r="AE127" t="s">
        <v>145</v>
      </c>
      <c r="AF127">
        <v>727663</v>
      </c>
      <c r="AM127">
        <v>0.19</v>
      </c>
      <c r="AN127">
        <v>0.24</v>
      </c>
      <c r="AO127">
        <v>0.3</v>
      </c>
      <c r="AP127" t="s">
        <v>146</v>
      </c>
      <c r="AQ127" t="s">
        <v>1499</v>
      </c>
      <c r="AV127">
        <v>0.74</v>
      </c>
      <c r="AW127">
        <v>0.4</v>
      </c>
      <c r="AX127">
        <v>220000</v>
      </c>
      <c r="AY127">
        <v>460000</v>
      </c>
      <c r="AZ127">
        <v>0.4</v>
      </c>
      <c r="BA127">
        <v>460000</v>
      </c>
      <c r="BD127">
        <v>3</v>
      </c>
      <c r="BF127" s="1">
        <v>43378</v>
      </c>
      <c r="BM127" t="s">
        <v>148</v>
      </c>
    </row>
    <row r="128" spans="1:65" x14ac:dyDescent="0.25">
      <c r="A128">
        <v>8435</v>
      </c>
      <c r="B128">
        <v>2017</v>
      </c>
      <c r="C128" t="s">
        <v>1501</v>
      </c>
      <c r="D128" s="14">
        <f>VLOOKUP(Tabelle6[[#This Row],[FishStock]],'Export 2012'!$C:$J,8,FALSE)</f>
        <v>2012</v>
      </c>
      <c r="E128" s="14" t="str">
        <f>VLOOKUP(Tabelle6[[#This Row],[FishStock]],'Export 2016'!$C:$K,8,FALSE)</f>
        <v>Advice</v>
      </c>
      <c r="F128" s="14" t="str">
        <f>VLOOKUP(Tabelle6[[#This Row],[FishStock]],'Export 2012'!$C:$J,3,FALSE)</f>
        <v>x</v>
      </c>
      <c r="G128" s="14" t="str">
        <f>VLOOKUP(Tabelle6[[#This Row],[FishStock]],'Export 2016'!$C:$K,3,FALSE)</f>
        <v>x</v>
      </c>
      <c r="H128">
        <v>1325</v>
      </c>
      <c r="I128">
        <v>169079</v>
      </c>
      <c r="J128" t="s">
        <v>138</v>
      </c>
      <c r="K128">
        <v>2013</v>
      </c>
      <c r="L128" t="s">
        <v>1502</v>
      </c>
      <c r="M128" t="s">
        <v>734</v>
      </c>
      <c r="N128" t="s">
        <v>324</v>
      </c>
      <c r="P128" t="s">
        <v>1503</v>
      </c>
      <c r="Q128">
        <v>439996</v>
      </c>
      <c r="R128">
        <v>589602</v>
      </c>
      <c r="S128">
        <v>790077</v>
      </c>
      <c r="T128" t="s">
        <v>143</v>
      </c>
      <c r="U128" t="s">
        <v>13</v>
      </c>
      <c r="V128">
        <v>3803023</v>
      </c>
      <c r="W128">
        <v>4376272</v>
      </c>
      <c r="X128">
        <v>5035931</v>
      </c>
      <c r="Z128">
        <v>2310017</v>
      </c>
      <c r="AA128">
        <v>2692927</v>
      </c>
      <c r="AB128">
        <v>3139308</v>
      </c>
      <c r="AC128" t="s">
        <v>144</v>
      </c>
      <c r="AD128" t="s">
        <v>145</v>
      </c>
      <c r="AE128" t="s">
        <v>145</v>
      </c>
      <c r="AF128">
        <v>966209</v>
      </c>
      <c r="AM128">
        <v>0.21</v>
      </c>
      <c r="AN128">
        <v>0.27</v>
      </c>
      <c r="AO128">
        <v>0.34</v>
      </c>
      <c r="AP128" t="s">
        <v>146</v>
      </c>
      <c r="AQ128" t="s">
        <v>1499</v>
      </c>
      <c r="AV128">
        <v>0.74</v>
      </c>
      <c r="AW128">
        <v>0.4</v>
      </c>
      <c r="AX128">
        <v>220000</v>
      </c>
      <c r="AY128">
        <v>460000</v>
      </c>
      <c r="AZ128">
        <v>0.4</v>
      </c>
      <c r="BA128">
        <v>460000</v>
      </c>
      <c r="BD128">
        <v>3</v>
      </c>
      <c r="BF128" s="1">
        <v>43378</v>
      </c>
      <c r="BM128" t="s">
        <v>148</v>
      </c>
    </row>
    <row r="129" spans="1:122" x14ac:dyDescent="0.25">
      <c r="A129">
        <v>8435</v>
      </c>
      <c r="B129">
        <v>2017</v>
      </c>
      <c r="C129" t="s">
        <v>1501</v>
      </c>
      <c r="D129" s="14">
        <f>VLOOKUP(Tabelle6[[#This Row],[FishStock]],'Export 2012'!$C:$J,8,FALSE)</f>
        <v>2012</v>
      </c>
      <c r="E129" s="14" t="str">
        <f>VLOOKUP(Tabelle6[[#This Row],[FishStock]],'Export 2016'!$C:$K,8,FALSE)</f>
        <v>Advice</v>
      </c>
      <c r="F129" s="14" t="str">
        <f>VLOOKUP(Tabelle6[[#This Row],[FishStock]],'Export 2012'!$C:$J,3,FALSE)</f>
        <v>x</v>
      </c>
      <c r="G129" s="14" t="str">
        <f>VLOOKUP(Tabelle6[[#This Row],[FishStock]],'Export 2016'!$C:$K,3,FALSE)</f>
        <v>x</v>
      </c>
      <c r="H129">
        <v>1325</v>
      </c>
      <c r="I129">
        <v>169079</v>
      </c>
      <c r="J129" t="s">
        <v>138</v>
      </c>
      <c r="K129">
        <v>2014</v>
      </c>
      <c r="L129" t="s">
        <v>1502</v>
      </c>
      <c r="M129" t="s">
        <v>734</v>
      </c>
      <c r="N129" t="s">
        <v>324</v>
      </c>
      <c r="P129" t="s">
        <v>1503</v>
      </c>
      <c r="Q129">
        <v>474289</v>
      </c>
      <c r="R129">
        <v>659968</v>
      </c>
      <c r="S129">
        <v>918338</v>
      </c>
      <c r="T129" t="s">
        <v>143</v>
      </c>
      <c r="U129" t="s">
        <v>13</v>
      </c>
      <c r="V129">
        <v>3378932</v>
      </c>
      <c r="W129">
        <v>3923889</v>
      </c>
      <c r="X129">
        <v>4556737</v>
      </c>
      <c r="Z129">
        <v>2167050</v>
      </c>
      <c r="AA129">
        <v>2563812</v>
      </c>
      <c r="AB129">
        <v>3033216</v>
      </c>
      <c r="AC129" t="s">
        <v>144</v>
      </c>
      <c r="AD129" t="s">
        <v>145</v>
      </c>
      <c r="AE129" t="s">
        <v>145</v>
      </c>
      <c r="AF129">
        <v>986449</v>
      </c>
      <c r="AM129">
        <v>0.23</v>
      </c>
      <c r="AN129">
        <v>0.3</v>
      </c>
      <c r="AO129">
        <v>0.38</v>
      </c>
      <c r="AP129" t="s">
        <v>146</v>
      </c>
      <c r="AQ129" t="s">
        <v>1499</v>
      </c>
      <c r="AV129">
        <v>0.74</v>
      </c>
      <c r="AW129">
        <v>0.4</v>
      </c>
      <c r="AX129">
        <v>220000</v>
      </c>
      <c r="AY129">
        <v>460000</v>
      </c>
      <c r="AZ129">
        <v>0.4</v>
      </c>
      <c r="BA129">
        <v>460000</v>
      </c>
      <c r="BD129">
        <v>3</v>
      </c>
      <c r="BF129" s="1">
        <v>43378</v>
      </c>
      <c r="BM129" t="s">
        <v>148</v>
      </c>
    </row>
    <row r="130" spans="1:122" x14ac:dyDescent="0.25">
      <c r="A130">
        <v>8435</v>
      </c>
      <c r="B130">
        <v>2017</v>
      </c>
      <c r="C130" t="s">
        <v>1501</v>
      </c>
      <c r="D130" s="14">
        <f>VLOOKUP(Tabelle6[[#This Row],[FishStock]],'Export 2012'!$C:$J,8,FALSE)</f>
        <v>2012</v>
      </c>
      <c r="E130" s="14" t="str">
        <f>VLOOKUP(Tabelle6[[#This Row],[FishStock]],'Export 2016'!$C:$K,8,FALSE)</f>
        <v>Advice</v>
      </c>
      <c r="F130" s="14" t="str">
        <f>VLOOKUP(Tabelle6[[#This Row],[FishStock]],'Export 2012'!$C:$J,3,FALSE)</f>
        <v>x</v>
      </c>
      <c r="G130" s="14" t="str">
        <f>VLOOKUP(Tabelle6[[#This Row],[FishStock]],'Export 2016'!$C:$K,3,FALSE)</f>
        <v>x</v>
      </c>
      <c r="H130">
        <v>1325</v>
      </c>
      <c r="I130">
        <v>169079</v>
      </c>
      <c r="J130" t="s">
        <v>138</v>
      </c>
      <c r="K130">
        <v>2015</v>
      </c>
      <c r="L130" t="s">
        <v>1502</v>
      </c>
      <c r="M130" t="s">
        <v>734</v>
      </c>
      <c r="N130" t="s">
        <v>324</v>
      </c>
      <c r="P130" t="s">
        <v>1503</v>
      </c>
      <c r="Q130">
        <v>246875</v>
      </c>
      <c r="R130">
        <v>353296</v>
      </c>
      <c r="S130">
        <v>505592</v>
      </c>
      <c r="T130" t="s">
        <v>143</v>
      </c>
      <c r="U130" t="s">
        <v>13</v>
      </c>
      <c r="V130">
        <v>3025412</v>
      </c>
      <c r="W130">
        <v>3586396</v>
      </c>
      <c r="X130">
        <v>4251401</v>
      </c>
      <c r="Z130">
        <v>1758498</v>
      </c>
      <c r="AA130">
        <v>2133663</v>
      </c>
      <c r="AB130">
        <v>2588867</v>
      </c>
      <c r="AC130" t="s">
        <v>144</v>
      </c>
      <c r="AD130" t="s">
        <v>145</v>
      </c>
      <c r="AE130" t="s">
        <v>145</v>
      </c>
      <c r="AF130">
        <v>864384</v>
      </c>
      <c r="AM130">
        <v>0.25</v>
      </c>
      <c r="AN130">
        <v>0.32</v>
      </c>
      <c r="AO130">
        <v>0.41</v>
      </c>
      <c r="AP130" t="s">
        <v>146</v>
      </c>
      <c r="AQ130" t="s">
        <v>1499</v>
      </c>
      <c r="AV130">
        <v>0.74</v>
      </c>
      <c r="AW130">
        <v>0.4</v>
      </c>
      <c r="AX130">
        <v>220000</v>
      </c>
      <c r="AY130">
        <v>460000</v>
      </c>
      <c r="AZ130">
        <v>0.4</v>
      </c>
      <c r="BA130">
        <v>460000</v>
      </c>
      <c r="BD130">
        <v>3</v>
      </c>
      <c r="BF130" s="1">
        <v>43378</v>
      </c>
      <c r="BM130" t="s">
        <v>148</v>
      </c>
    </row>
    <row r="131" spans="1:122" x14ac:dyDescent="0.25">
      <c r="A131">
        <v>8435</v>
      </c>
      <c r="B131">
        <v>2017</v>
      </c>
      <c r="C131" t="s">
        <v>1501</v>
      </c>
      <c r="D131" s="14">
        <f>VLOOKUP(Tabelle6[[#This Row],[FishStock]],'Export 2012'!$C:$J,8,FALSE)</f>
        <v>2012</v>
      </c>
      <c r="E131" s="14" t="str">
        <f>VLOOKUP(Tabelle6[[#This Row],[FishStock]],'Export 2016'!$C:$K,8,FALSE)</f>
        <v>Advice</v>
      </c>
      <c r="F131" s="14" t="str">
        <f>VLOOKUP(Tabelle6[[#This Row],[FishStock]],'Export 2012'!$C:$J,3,FALSE)</f>
        <v>x</v>
      </c>
      <c r="G131" s="14" t="str">
        <f>VLOOKUP(Tabelle6[[#This Row],[FishStock]],'Export 2016'!$C:$K,3,FALSE)</f>
        <v>x</v>
      </c>
      <c r="H131">
        <v>1325</v>
      </c>
      <c r="I131">
        <v>169079</v>
      </c>
      <c r="J131" t="s">
        <v>138</v>
      </c>
      <c r="K131">
        <v>2016</v>
      </c>
      <c r="L131" t="s">
        <v>1502</v>
      </c>
      <c r="M131" t="s">
        <v>734</v>
      </c>
      <c r="N131" t="s">
        <v>324</v>
      </c>
      <c r="P131" t="s">
        <v>1503</v>
      </c>
      <c r="Q131">
        <v>115957</v>
      </c>
      <c r="R131">
        <v>180347</v>
      </c>
      <c r="S131">
        <v>280492</v>
      </c>
      <c r="T131" t="s">
        <v>143</v>
      </c>
      <c r="U131" t="s">
        <v>13</v>
      </c>
      <c r="V131">
        <v>2450111</v>
      </c>
      <c r="W131">
        <v>3035323</v>
      </c>
      <c r="X131">
        <v>3760314</v>
      </c>
      <c r="Z131">
        <v>1387517</v>
      </c>
      <c r="AA131">
        <v>1769635</v>
      </c>
      <c r="AB131">
        <v>2256988</v>
      </c>
      <c r="AC131" t="s">
        <v>144</v>
      </c>
      <c r="AD131" t="s">
        <v>145</v>
      </c>
      <c r="AE131" t="s">
        <v>145</v>
      </c>
      <c r="AF131">
        <v>849422</v>
      </c>
      <c r="AM131">
        <v>0.24</v>
      </c>
      <c r="AN131">
        <v>0.33</v>
      </c>
      <c r="AO131">
        <v>0.46</v>
      </c>
      <c r="AP131" t="s">
        <v>146</v>
      </c>
      <c r="AQ131" t="s">
        <v>1499</v>
      </c>
      <c r="AV131">
        <v>0.74</v>
      </c>
      <c r="AW131">
        <v>0.4</v>
      </c>
      <c r="AX131">
        <v>220000</v>
      </c>
      <c r="AY131">
        <v>460000</v>
      </c>
      <c r="AZ131">
        <v>0.4</v>
      </c>
      <c r="BA131">
        <v>460000</v>
      </c>
      <c r="BD131">
        <v>3</v>
      </c>
      <c r="BF131" s="1">
        <v>43378</v>
      </c>
      <c r="BM131" t="s">
        <v>148</v>
      </c>
    </row>
    <row r="132" spans="1:122" x14ac:dyDescent="0.25">
      <c r="A132">
        <v>8435</v>
      </c>
      <c r="B132">
        <v>2017</v>
      </c>
      <c r="C132" t="s">
        <v>1501</v>
      </c>
      <c r="D132" s="14">
        <f>VLOOKUP(Tabelle6[[#This Row],[FishStock]],'Export 2012'!$C:$J,8,FALSE)</f>
        <v>2012</v>
      </c>
      <c r="E132" s="14" t="str">
        <f>VLOOKUP(Tabelle6[[#This Row],[FishStock]],'Export 2016'!$C:$K,8,FALSE)</f>
        <v>Advice</v>
      </c>
      <c r="F132" s="14" t="str">
        <f>VLOOKUP(Tabelle6[[#This Row],[FishStock]],'Export 2012'!$C:$J,3,FALSE)</f>
        <v>x</v>
      </c>
      <c r="G132" s="14" t="str">
        <f>VLOOKUP(Tabelle6[[#This Row],[FishStock]],'Export 2016'!$C:$K,3,FALSE)</f>
        <v>x</v>
      </c>
      <c r="H132">
        <v>1325</v>
      </c>
      <c r="I132">
        <v>169079</v>
      </c>
      <c r="J132" t="s">
        <v>138</v>
      </c>
      <c r="K132">
        <v>2017</v>
      </c>
      <c r="L132" t="s">
        <v>1502</v>
      </c>
      <c r="M132" t="s">
        <v>734</v>
      </c>
      <c r="N132" t="s">
        <v>324</v>
      </c>
      <c r="P132" t="s">
        <v>1503</v>
      </c>
      <c r="R132">
        <v>566000</v>
      </c>
      <c r="T132" t="s">
        <v>143</v>
      </c>
      <c r="U132" t="s">
        <v>13</v>
      </c>
      <c r="W132">
        <v>2821721</v>
      </c>
      <c r="Z132">
        <v>1342641</v>
      </c>
      <c r="AA132">
        <v>1835961</v>
      </c>
      <c r="AB132">
        <v>2510530</v>
      </c>
      <c r="AC132" t="s">
        <v>144</v>
      </c>
      <c r="AD132" t="s">
        <v>145</v>
      </c>
      <c r="AE132" t="s">
        <v>145</v>
      </c>
      <c r="AP132" t="s">
        <v>146</v>
      </c>
      <c r="AQ132" t="s">
        <v>1499</v>
      </c>
      <c r="AV132">
        <v>0.74</v>
      </c>
      <c r="AW132">
        <v>0.4</v>
      </c>
      <c r="AX132">
        <v>220000</v>
      </c>
      <c r="AY132">
        <v>460000</v>
      </c>
      <c r="AZ132">
        <v>0.4</v>
      </c>
      <c r="BA132">
        <v>460000</v>
      </c>
      <c r="BD132">
        <v>3</v>
      </c>
      <c r="BF132" s="1">
        <v>43378</v>
      </c>
      <c r="BM132" t="s">
        <v>148</v>
      </c>
    </row>
    <row r="133" spans="1:122" x14ac:dyDescent="0.25">
      <c r="A133">
        <v>8437</v>
      </c>
      <c r="B133">
        <v>2017</v>
      </c>
      <c r="C133" t="s">
        <v>1635</v>
      </c>
      <c r="D133" s="14">
        <f>VLOOKUP(Tabelle6[[#This Row],[FishStock]],'Export 2012'!$C:$J,8,FALSE)</f>
        <v>2012</v>
      </c>
      <c r="E133" s="14" t="str">
        <f>VLOOKUP(Tabelle6[[#This Row],[FishStock]],'Export 2016'!$C:$K,8,FALSE)</f>
        <v>Advice</v>
      </c>
      <c r="F133" s="14" t="str">
        <f>VLOOKUP(Tabelle6[[#This Row],[FishStock]],'Export 2012'!$C:$J,3,FALSE)</f>
        <v>x</v>
      </c>
      <c r="G133" s="14" t="str">
        <f>VLOOKUP(Tabelle6[[#This Row],[FishStock]],'Export 2016'!$C:$K,3,FALSE)</f>
        <v>x</v>
      </c>
      <c r="H133">
        <v>1474</v>
      </c>
      <c r="I133">
        <v>169262</v>
      </c>
      <c r="J133" t="s">
        <v>138</v>
      </c>
      <c r="K133">
        <v>2012</v>
      </c>
      <c r="L133" t="s">
        <v>1636</v>
      </c>
      <c r="M133" t="s">
        <v>734</v>
      </c>
      <c r="N133" t="s">
        <v>1489</v>
      </c>
      <c r="P133" t="s">
        <v>1637</v>
      </c>
      <c r="Q133">
        <v>213990.86900000001</v>
      </c>
      <c r="R133">
        <v>334959.38400000002</v>
      </c>
      <c r="S133">
        <v>524311.10699999996</v>
      </c>
      <c r="T133" t="s">
        <v>143</v>
      </c>
      <c r="U133" t="s">
        <v>13</v>
      </c>
      <c r="W133">
        <v>1147477</v>
      </c>
      <c r="Z133">
        <v>786401</v>
      </c>
      <c r="AA133">
        <v>956916</v>
      </c>
      <c r="AB133">
        <v>1164403</v>
      </c>
      <c r="AC133" t="s">
        <v>144</v>
      </c>
      <c r="AD133" t="s">
        <v>145</v>
      </c>
      <c r="AE133" t="s">
        <v>145</v>
      </c>
      <c r="AF133">
        <v>11056</v>
      </c>
      <c r="AN133">
        <v>8.0000000000000002E-3</v>
      </c>
      <c r="AP133" t="s">
        <v>146</v>
      </c>
      <c r="AQ133" t="s">
        <v>1499</v>
      </c>
      <c r="BD133">
        <v>2</v>
      </c>
      <c r="BF133" s="4">
        <v>43435</v>
      </c>
      <c r="BM133" t="s">
        <v>148</v>
      </c>
    </row>
    <row r="134" spans="1:122" x14ac:dyDescent="0.25">
      <c r="A134">
        <v>8437</v>
      </c>
      <c r="B134">
        <v>2017</v>
      </c>
      <c r="C134" t="s">
        <v>1635</v>
      </c>
      <c r="D134" s="14">
        <f>VLOOKUP(Tabelle6[[#This Row],[FishStock]],'Export 2012'!$C:$J,8,FALSE)</f>
        <v>2012</v>
      </c>
      <c r="E134" s="14" t="str">
        <f>VLOOKUP(Tabelle6[[#This Row],[FishStock]],'Export 2016'!$C:$K,8,FALSE)</f>
        <v>Advice</v>
      </c>
      <c r="F134" s="14" t="str">
        <f>VLOOKUP(Tabelle6[[#This Row],[FishStock]],'Export 2012'!$C:$J,3,FALSE)</f>
        <v>x</v>
      </c>
      <c r="G134" s="14" t="str">
        <f>VLOOKUP(Tabelle6[[#This Row],[FishStock]],'Export 2016'!$C:$K,3,FALSE)</f>
        <v>x</v>
      </c>
      <c r="H134">
        <v>1474</v>
      </c>
      <c r="I134">
        <v>169262</v>
      </c>
      <c r="J134" t="s">
        <v>138</v>
      </c>
      <c r="K134">
        <v>2013</v>
      </c>
      <c r="L134" t="s">
        <v>1636</v>
      </c>
      <c r="M134" t="s">
        <v>734</v>
      </c>
      <c r="N134" t="s">
        <v>1489</v>
      </c>
      <c r="P134" t="s">
        <v>1637</v>
      </c>
      <c r="Q134">
        <v>143627.992</v>
      </c>
      <c r="R134">
        <v>235884.878</v>
      </c>
      <c r="S134">
        <v>387401.33399999997</v>
      </c>
      <c r="T134" t="s">
        <v>143</v>
      </c>
      <c r="U134" t="s">
        <v>13</v>
      </c>
      <c r="W134">
        <v>1078153</v>
      </c>
      <c r="Z134">
        <v>673051</v>
      </c>
      <c r="AA134">
        <v>819787</v>
      </c>
      <c r="AB134">
        <v>998513</v>
      </c>
      <c r="AC134" t="s">
        <v>144</v>
      </c>
      <c r="AD134" t="s">
        <v>145</v>
      </c>
      <c r="AE134" t="s">
        <v>145</v>
      </c>
      <c r="AF134">
        <v>9474</v>
      </c>
      <c r="AN134">
        <v>8.0000000000000002E-3</v>
      </c>
      <c r="AP134" t="s">
        <v>146</v>
      </c>
      <c r="AQ134" t="s">
        <v>1499</v>
      </c>
      <c r="BD134">
        <v>2</v>
      </c>
      <c r="BF134" s="4">
        <v>43435</v>
      </c>
      <c r="BM134" t="s">
        <v>148</v>
      </c>
    </row>
    <row r="135" spans="1:122" x14ac:dyDescent="0.25">
      <c r="A135">
        <v>8437</v>
      </c>
      <c r="B135">
        <v>2017</v>
      </c>
      <c r="C135" t="s">
        <v>1635</v>
      </c>
      <c r="D135" s="14">
        <f>VLOOKUP(Tabelle6[[#This Row],[FishStock]],'Export 2012'!$C:$J,8,FALSE)</f>
        <v>2012</v>
      </c>
      <c r="E135" s="14" t="str">
        <f>VLOOKUP(Tabelle6[[#This Row],[FishStock]],'Export 2016'!$C:$K,8,FALSE)</f>
        <v>Advice</v>
      </c>
      <c r="F135" s="14" t="str">
        <f>VLOOKUP(Tabelle6[[#This Row],[FishStock]],'Export 2012'!$C:$J,3,FALSE)</f>
        <v>x</v>
      </c>
      <c r="G135" s="14" t="str">
        <f>VLOOKUP(Tabelle6[[#This Row],[FishStock]],'Export 2016'!$C:$K,3,FALSE)</f>
        <v>x</v>
      </c>
      <c r="H135">
        <v>1474</v>
      </c>
      <c r="I135">
        <v>169262</v>
      </c>
      <c r="J135" t="s">
        <v>138</v>
      </c>
      <c r="K135">
        <v>2014</v>
      </c>
      <c r="L135" t="s">
        <v>1636</v>
      </c>
      <c r="M135" t="s">
        <v>734</v>
      </c>
      <c r="N135" t="s">
        <v>1489</v>
      </c>
      <c r="P135" t="s">
        <v>1637</v>
      </c>
      <c r="Q135">
        <v>75222.274999999994</v>
      </c>
      <c r="R135">
        <v>137924.261</v>
      </c>
      <c r="S135">
        <v>252891.87</v>
      </c>
      <c r="T135" t="s">
        <v>143</v>
      </c>
      <c r="U135" t="s">
        <v>13</v>
      </c>
      <c r="W135">
        <v>1198110</v>
      </c>
      <c r="Z135">
        <v>754814</v>
      </c>
      <c r="AA135">
        <v>918103</v>
      </c>
      <c r="AB135">
        <v>1116716</v>
      </c>
      <c r="AC135" t="s">
        <v>144</v>
      </c>
      <c r="AD135" t="s">
        <v>145</v>
      </c>
      <c r="AE135" t="s">
        <v>145</v>
      </c>
      <c r="AF135">
        <v>18780</v>
      </c>
      <c r="AN135">
        <v>1.4999999999999999E-2</v>
      </c>
      <c r="AP135" t="s">
        <v>146</v>
      </c>
      <c r="AQ135" t="s">
        <v>1499</v>
      </c>
      <c r="BD135">
        <v>2</v>
      </c>
      <c r="BF135" s="4">
        <v>43435</v>
      </c>
      <c r="BM135" t="s">
        <v>148</v>
      </c>
    </row>
    <row r="136" spans="1:122" x14ac:dyDescent="0.25">
      <c r="A136">
        <v>8437</v>
      </c>
      <c r="B136">
        <v>2017</v>
      </c>
      <c r="C136" t="s">
        <v>1635</v>
      </c>
      <c r="D136" s="14">
        <f>VLOOKUP(Tabelle6[[#This Row],[FishStock]],'Export 2012'!$C:$J,8,FALSE)</f>
        <v>2012</v>
      </c>
      <c r="E136" s="14" t="str">
        <f>VLOOKUP(Tabelle6[[#This Row],[FishStock]],'Export 2016'!$C:$K,8,FALSE)</f>
        <v>Advice</v>
      </c>
      <c r="F136" s="14" t="str">
        <f>VLOOKUP(Tabelle6[[#This Row],[FishStock]],'Export 2012'!$C:$J,3,FALSE)</f>
        <v>x</v>
      </c>
      <c r="G136" s="14" t="str">
        <f>VLOOKUP(Tabelle6[[#This Row],[FishStock]],'Export 2016'!$C:$K,3,FALSE)</f>
        <v>x</v>
      </c>
      <c r="H136">
        <v>1474</v>
      </c>
      <c r="I136">
        <v>169262</v>
      </c>
      <c r="J136" t="s">
        <v>138</v>
      </c>
      <c r="K136">
        <v>2015</v>
      </c>
      <c r="L136" t="s">
        <v>1636</v>
      </c>
      <c r="M136" t="s">
        <v>734</v>
      </c>
      <c r="N136" t="s">
        <v>1489</v>
      </c>
      <c r="P136" t="s">
        <v>1637</v>
      </c>
      <c r="Q136">
        <v>85005.236000000004</v>
      </c>
      <c r="R136">
        <v>187688.61300000001</v>
      </c>
      <c r="S136">
        <v>414409.94900000002</v>
      </c>
      <c r="T136" t="s">
        <v>143</v>
      </c>
      <c r="U136" t="s">
        <v>13</v>
      </c>
      <c r="W136">
        <v>1240661</v>
      </c>
      <c r="Z136">
        <v>717290</v>
      </c>
      <c r="AA136">
        <v>871128</v>
      </c>
      <c r="AB136">
        <v>1057960</v>
      </c>
      <c r="AC136" t="s">
        <v>144</v>
      </c>
      <c r="AD136" t="s">
        <v>145</v>
      </c>
      <c r="AE136" t="s">
        <v>145</v>
      </c>
      <c r="AF136">
        <v>25836</v>
      </c>
      <c r="AN136">
        <v>2.1999999999999999E-2</v>
      </c>
      <c r="AP136" t="s">
        <v>146</v>
      </c>
      <c r="AQ136" t="s">
        <v>1499</v>
      </c>
      <c r="BD136">
        <v>2</v>
      </c>
      <c r="BF136" s="4">
        <v>43435</v>
      </c>
      <c r="BM136" t="s">
        <v>148</v>
      </c>
    </row>
    <row r="137" spans="1:122" x14ac:dyDescent="0.25">
      <c r="A137">
        <v>8437</v>
      </c>
      <c r="B137">
        <v>2017</v>
      </c>
      <c r="C137" t="s">
        <v>1635</v>
      </c>
      <c r="D137" s="14">
        <f>VLOOKUP(Tabelle6[[#This Row],[FishStock]],'Export 2012'!$C:$J,8,FALSE)</f>
        <v>2012</v>
      </c>
      <c r="E137" s="14" t="str">
        <f>VLOOKUP(Tabelle6[[#This Row],[FishStock]],'Export 2016'!$C:$K,8,FALSE)</f>
        <v>Advice</v>
      </c>
      <c r="F137" s="14" t="str">
        <f>VLOOKUP(Tabelle6[[#This Row],[FishStock]],'Export 2012'!$C:$J,3,FALSE)</f>
        <v>x</v>
      </c>
      <c r="G137" s="14" t="str">
        <f>VLOOKUP(Tabelle6[[#This Row],[FishStock]],'Export 2016'!$C:$K,3,FALSE)</f>
        <v>x</v>
      </c>
      <c r="H137">
        <v>1474</v>
      </c>
      <c r="I137">
        <v>169262</v>
      </c>
      <c r="J137" t="s">
        <v>138</v>
      </c>
      <c r="K137">
        <v>2016</v>
      </c>
      <c r="L137" t="s">
        <v>1636</v>
      </c>
      <c r="M137" t="s">
        <v>734</v>
      </c>
      <c r="N137" t="s">
        <v>1489</v>
      </c>
      <c r="P137" t="s">
        <v>1637</v>
      </c>
      <c r="Q137">
        <v>53284.17</v>
      </c>
      <c r="R137">
        <v>177776.655</v>
      </c>
      <c r="S137">
        <v>593131.85800000001</v>
      </c>
      <c r="T137" t="s">
        <v>143</v>
      </c>
      <c r="U137" t="s">
        <v>13</v>
      </c>
      <c r="W137">
        <v>1262583</v>
      </c>
      <c r="Z137">
        <v>706173</v>
      </c>
      <c r="AA137">
        <v>857406</v>
      </c>
      <c r="AB137">
        <v>1041027</v>
      </c>
      <c r="AC137" t="s">
        <v>144</v>
      </c>
      <c r="AD137" t="s">
        <v>145</v>
      </c>
      <c r="AE137" t="s">
        <v>145</v>
      </c>
      <c r="AF137">
        <v>33979</v>
      </c>
      <c r="AN137">
        <v>0.03</v>
      </c>
      <c r="AP137" t="s">
        <v>146</v>
      </c>
      <c r="AQ137" t="s">
        <v>1499</v>
      </c>
      <c r="BD137">
        <v>2</v>
      </c>
      <c r="BF137" s="4">
        <v>43435</v>
      </c>
      <c r="BM137" t="s">
        <v>148</v>
      </c>
    </row>
    <row r="138" spans="1:122" x14ac:dyDescent="0.25">
      <c r="A138">
        <v>8455</v>
      </c>
      <c r="B138">
        <v>2017</v>
      </c>
      <c r="C138" t="s">
        <v>1872</v>
      </c>
      <c r="D138" s="14">
        <f>VLOOKUP(Tabelle6[[#This Row],[FishStock]],'Export 2012'!$C:$J,8,FALSE)</f>
        <v>2012</v>
      </c>
      <c r="E138" s="14" t="str">
        <f>VLOOKUP(Tabelle6[[#This Row],[FishStock]],'Export 2016'!$C:$K,8,FALSE)</f>
        <v>Advice</v>
      </c>
      <c r="F138" s="14" t="str">
        <f>VLOOKUP(Tabelle6[[#This Row],[FishStock]],'Export 2012'!$C:$J,3,FALSE)</f>
        <v>no</v>
      </c>
      <c r="G138" s="14" t="str">
        <f>VLOOKUP(Tabelle6[[#This Row],[FishStock]],'Export 2016'!$C:$K,3,FALSE)</f>
        <v>no</v>
      </c>
      <c r="H138">
        <v>1498</v>
      </c>
      <c r="I138">
        <v>169291</v>
      </c>
      <c r="J138" t="s">
        <v>138</v>
      </c>
      <c r="K138">
        <v>2012</v>
      </c>
      <c r="L138" t="s">
        <v>1873</v>
      </c>
      <c r="M138" t="s">
        <v>308</v>
      </c>
      <c r="N138" t="s">
        <v>1874</v>
      </c>
      <c r="P138" t="s">
        <v>1875</v>
      </c>
      <c r="AE138" t="s">
        <v>145</v>
      </c>
      <c r="AH138">
        <v>281</v>
      </c>
      <c r="BM138" t="s">
        <v>148</v>
      </c>
      <c r="CC138">
        <v>2.835</v>
      </c>
      <c r="CD138" t="s">
        <v>1876</v>
      </c>
      <c r="CE138" t="s">
        <v>1877</v>
      </c>
      <c r="CF138">
        <v>1.67583333333333</v>
      </c>
      <c r="CG138" t="s">
        <v>1878</v>
      </c>
      <c r="CH138" t="s">
        <v>1877</v>
      </c>
      <c r="CI138">
        <v>25.0978105819291</v>
      </c>
      <c r="CJ138" t="s">
        <v>1879</v>
      </c>
      <c r="CK138" t="s">
        <v>1877</v>
      </c>
      <c r="CL138">
        <v>13.3</v>
      </c>
      <c r="CM138" t="s">
        <v>1880</v>
      </c>
      <c r="CN138" t="s">
        <v>1877</v>
      </c>
      <c r="CO138">
        <v>5.5882352941176503</v>
      </c>
      <c r="CP138" t="s">
        <v>1881</v>
      </c>
      <c r="CQ138" t="s">
        <v>1877</v>
      </c>
      <c r="CR138">
        <v>20.115500843385401</v>
      </c>
      <c r="CS138" t="s">
        <v>1882</v>
      </c>
      <c r="CT138" t="s">
        <v>1877</v>
      </c>
      <c r="CU138">
        <v>6.59</v>
      </c>
      <c r="CV138" t="s">
        <v>1883</v>
      </c>
      <c r="CW138" t="s">
        <v>1877</v>
      </c>
      <c r="CX138">
        <v>7.65</v>
      </c>
      <c r="CY138" t="s">
        <v>1884</v>
      </c>
      <c r="CZ138" t="s">
        <v>1877</v>
      </c>
      <c r="DA138">
        <v>24.6</v>
      </c>
      <c r="DB138" t="s">
        <v>1885</v>
      </c>
      <c r="DC138" t="s">
        <v>1877</v>
      </c>
      <c r="DD138">
        <v>1.9</v>
      </c>
      <c r="DE138" t="s">
        <v>1886</v>
      </c>
      <c r="DF138" t="s">
        <v>1877</v>
      </c>
      <c r="DG138">
        <v>98</v>
      </c>
      <c r="DH138" t="s">
        <v>1887</v>
      </c>
      <c r="DI138" t="s">
        <v>1877</v>
      </c>
      <c r="DJ138">
        <v>62.22</v>
      </c>
      <c r="DK138" t="s">
        <v>1888</v>
      </c>
      <c r="DL138" t="s">
        <v>1877</v>
      </c>
      <c r="DM138">
        <v>16.2</v>
      </c>
      <c r="DN138" t="s">
        <v>1889</v>
      </c>
      <c r="DO138" t="s">
        <v>1877</v>
      </c>
      <c r="DQ138" t="s">
        <v>1890</v>
      </c>
      <c r="DR138" t="s">
        <v>1877</v>
      </c>
    </row>
    <row r="139" spans="1:122" x14ac:dyDescent="0.25">
      <c r="A139">
        <v>8455</v>
      </c>
      <c r="B139">
        <v>2017</v>
      </c>
      <c r="C139" t="s">
        <v>1872</v>
      </c>
      <c r="D139" s="14">
        <f>VLOOKUP(Tabelle6[[#This Row],[FishStock]],'Export 2012'!$C:$J,8,FALSE)</f>
        <v>2012</v>
      </c>
      <c r="E139" s="14" t="str">
        <f>VLOOKUP(Tabelle6[[#This Row],[FishStock]],'Export 2016'!$C:$K,8,FALSE)</f>
        <v>Advice</v>
      </c>
      <c r="F139" s="14" t="str">
        <f>VLOOKUP(Tabelle6[[#This Row],[FishStock]],'Export 2012'!$C:$J,3,FALSE)</f>
        <v>no</v>
      </c>
      <c r="G139" s="14" t="str">
        <f>VLOOKUP(Tabelle6[[#This Row],[FishStock]],'Export 2016'!$C:$K,3,FALSE)</f>
        <v>no</v>
      </c>
      <c r="H139">
        <v>1498</v>
      </c>
      <c r="I139">
        <v>169291</v>
      </c>
      <c r="J139" t="s">
        <v>138</v>
      </c>
      <c r="K139">
        <v>2013</v>
      </c>
      <c r="L139" t="s">
        <v>1873</v>
      </c>
      <c r="M139" t="s">
        <v>308</v>
      </c>
      <c r="N139" t="s">
        <v>1874</v>
      </c>
      <c r="P139" t="s">
        <v>1875</v>
      </c>
      <c r="AE139" t="s">
        <v>145</v>
      </c>
      <c r="AH139">
        <v>212</v>
      </c>
      <c r="BM139" t="s">
        <v>148</v>
      </c>
      <c r="CC139">
        <v>2.8966666666666701</v>
      </c>
      <c r="CD139" t="s">
        <v>1876</v>
      </c>
      <c r="CE139" t="s">
        <v>1877</v>
      </c>
      <c r="CF139">
        <v>0.89500000000000002</v>
      </c>
      <c r="CG139" t="s">
        <v>1878</v>
      </c>
      <c r="CH139" t="s">
        <v>1877</v>
      </c>
      <c r="CI139">
        <v>26.480312130224998</v>
      </c>
      <c r="CJ139" t="s">
        <v>1879</v>
      </c>
      <c r="CK139" t="s">
        <v>1877</v>
      </c>
      <c r="CL139">
        <v>41.793999999999997</v>
      </c>
      <c r="CM139" t="s">
        <v>1880</v>
      </c>
      <c r="CN139" t="s">
        <v>1877</v>
      </c>
      <c r="CO139">
        <v>4.3785714285714299</v>
      </c>
      <c r="CP139" t="s">
        <v>1881</v>
      </c>
      <c r="CQ139" t="s">
        <v>1877</v>
      </c>
      <c r="CR139">
        <v>14.580971668662301</v>
      </c>
      <c r="CS139" t="s">
        <v>1882</v>
      </c>
      <c r="CT139" t="s">
        <v>1877</v>
      </c>
      <c r="CU139">
        <v>4.42</v>
      </c>
      <c r="CV139" t="s">
        <v>1883</v>
      </c>
      <c r="CW139" t="s">
        <v>1877</v>
      </c>
      <c r="CX139">
        <v>2.4</v>
      </c>
      <c r="CY139" t="s">
        <v>1884</v>
      </c>
      <c r="CZ139" t="s">
        <v>1877</v>
      </c>
      <c r="DA139">
        <v>73.599999999999994</v>
      </c>
      <c r="DB139" t="s">
        <v>1885</v>
      </c>
      <c r="DC139" t="s">
        <v>1877</v>
      </c>
      <c r="DD139">
        <v>1.98</v>
      </c>
      <c r="DE139" t="s">
        <v>1886</v>
      </c>
      <c r="DF139" t="s">
        <v>1877</v>
      </c>
      <c r="DG139">
        <v>58.65</v>
      </c>
      <c r="DH139" t="s">
        <v>1887</v>
      </c>
      <c r="DI139" t="s">
        <v>1877</v>
      </c>
      <c r="DJ139">
        <v>46.3333333333333</v>
      </c>
      <c r="DK139" t="s">
        <v>1888</v>
      </c>
      <c r="DL139" t="s">
        <v>1877</v>
      </c>
      <c r="DM139">
        <v>3.63</v>
      </c>
      <c r="DN139" t="s">
        <v>1889</v>
      </c>
      <c r="DO139" t="s">
        <v>1877</v>
      </c>
      <c r="DQ139" t="s">
        <v>1890</v>
      </c>
      <c r="DR139" t="s">
        <v>1877</v>
      </c>
    </row>
    <row r="140" spans="1:122" x14ac:dyDescent="0.25">
      <c r="A140">
        <v>8455</v>
      </c>
      <c r="B140">
        <v>2017</v>
      </c>
      <c r="C140" t="s">
        <v>1872</v>
      </c>
      <c r="D140" s="14">
        <f>VLOOKUP(Tabelle6[[#This Row],[FishStock]],'Export 2012'!$C:$J,8,FALSE)</f>
        <v>2012</v>
      </c>
      <c r="E140" s="14" t="str">
        <f>VLOOKUP(Tabelle6[[#This Row],[FishStock]],'Export 2016'!$C:$K,8,FALSE)</f>
        <v>Advice</v>
      </c>
      <c r="F140" s="14" t="str">
        <f>VLOOKUP(Tabelle6[[#This Row],[FishStock]],'Export 2012'!$C:$J,3,FALSE)</f>
        <v>no</v>
      </c>
      <c r="G140" s="14" t="str">
        <f>VLOOKUP(Tabelle6[[#This Row],[FishStock]],'Export 2016'!$C:$K,3,FALSE)</f>
        <v>no</v>
      </c>
      <c r="H140">
        <v>1498</v>
      </c>
      <c r="I140">
        <v>169291</v>
      </c>
      <c r="J140" t="s">
        <v>138</v>
      </c>
      <c r="K140">
        <v>2014</v>
      </c>
      <c r="L140" t="s">
        <v>1873</v>
      </c>
      <c r="M140" t="s">
        <v>308</v>
      </c>
      <c r="N140" t="s">
        <v>1874</v>
      </c>
      <c r="P140" t="s">
        <v>1875</v>
      </c>
      <c r="AE140" t="s">
        <v>145</v>
      </c>
      <c r="AH140">
        <v>220</v>
      </c>
      <c r="BM140" t="s">
        <v>148</v>
      </c>
      <c r="CC140">
        <v>10.71</v>
      </c>
      <c r="CD140" t="s">
        <v>1876</v>
      </c>
      <c r="CE140" t="s">
        <v>1877</v>
      </c>
      <c r="CF140">
        <v>2.8058333333333301</v>
      </c>
      <c r="CG140" t="s">
        <v>1878</v>
      </c>
      <c r="CH140" t="s">
        <v>1877</v>
      </c>
      <c r="CI140">
        <v>32.269300083235997</v>
      </c>
      <c r="CJ140" t="s">
        <v>1879</v>
      </c>
      <c r="CK140" t="s">
        <v>1877</v>
      </c>
      <c r="CL140">
        <v>43.055999999999997</v>
      </c>
      <c r="CM140" t="s">
        <v>1880</v>
      </c>
      <c r="CN140" t="s">
        <v>1877</v>
      </c>
      <c r="CO140">
        <v>20.6444444444444</v>
      </c>
      <c r="CP140" t="s">
        <v>1881</v>
      </c>
      <c r="CQ140" t="s">
        <v>1877</v>
      </c>
      <c r="CR140">
        <v>25.797075347320298</v>
      </c>
      <c r="CS140" t="s">
        <v>1882</v>
      </c>
      <c r="CT140" t="s">
        <v>1877</v>
      </c>
      <c r="CU140">
        <v>9.6166666666666707</v>
      </c>
      <c r="CV140" t="s">
        <v>1883</v>
      </c>
      <c r="CW140" t="s">
        <v>1877</v>
      </c>
      <c r="CX140">
        <v>12.35</v>
      </c>
      <c r="CY140" t="s">
        <v>1884</v>
      </c>
      <c r="CZ140" t="s">
        <v>1877</v>
      </c>
      <c r="DA140">
        <v>69.2</v>
      </c>
      <c r="DB140" t="s">
        <v>1885</v>
      </c>
      <c r="DC140" t="s">
        <v>1877</v>
      </c>
      <c r="DD140">
        <v>7</v>
      </c>
      <c r="DE140" t="s">
        <v>1886</v>
      </c>
      <c r="DF140" t="s">
        <v>1877</v>
      </c>
      <c r="DG140">
        <v>65.044444444444395</v>
      </c>
      <c r="DH140" t="s">
        <v>1887</v>
      </c>
      <c r="DI140" t="s">
        <v>1877</v>
      </c>
      <c r="DJ140">
        <v>33.380000000000003</v>
      </c>
      <c r="DK140" t="s">
        <v>1888</v>
      </c>
      <c r="DL140" t="s">
        <v>1877</v>
      </c>
      <c r="DM140">
        <v>5.73</v>
      </c>
      <c r="DN140" t="s">
        <v>1889</v>
      </c>
      <c r="DO140" t="s">
        <v>1877</v>
      </c>
      <c r="DP140">
        <v>68.090402000289203</v>
      </c>
      <c r="DQ140" t="s">
        <v>1890</v>
      </c>
      <c r="DR140" t="s">
        <v>1877</v>
      </c>
    </row>
    <row r="141" spans="1:122" x14ac:dyDescent="0.25">
      <c r="A141">
        <v>8455</v>
      </c>
      <c r="B141">
        <v>2017</v>
      </c>
      <c r="C141" t="s">
        <v>1872</v>
      </c>
      <c r="D141" s="14">
        <f>VLOOKUP(Tabelle6[[#This Row],[FishStock]],'Export 2012'!$C:$J,8,FALSE)</f>
        <v>2012</v>
      </c>
      <c r="E141" s="14" t="str">
        <f>VLOOKUP(Tabelle6[[#This Row],[FishStock]],'Export 2016'!$C:$K,8,FALSE)</f>
        <v>Advice</v>
      </c>
      <c r="F141" s="14" t="str">
        <f>VLOOKUP(Tabelle6[[#This Row],[FishStock]],'Export 2012'!$C:$J,3,FALSE)</f>
        <v>no</v>
      </c>
      <c r="G141" s="14" t="str">
        <f>VLOOKUP(Tabelle6[[#This Row],[FishStock]],'Export 2016'!$C:$K,3,FALSE)</f>
        <v>no</v>
      </c>
      <c r="H141">
        <v>1498</v>
      </c>
      <c r="I141">
        <v>169291</v>
      </c>
      <c r="J141" t="s">
        <v>138</v>
      </c>
      <c r="K141">
        <v>2015</v>
      </c>
      <c r="L141" t="s">
        <v>1873</v>
      </c>
      <c r="M141" t="s">
        <v>308</v>
      </c>
      <c r="N141" t="s">
        <v>1874</v>
      </c>
      <c r="P141" t="s">
        <v>1875</v>
      </c>
      <c r="AE141" t="s">
        <v>145</v>
      </c>
      <c r="AH141">
        <v>192</v>
      </c>
      <c r="BM141" t="s">
        <v>148</v>
      </c>
      <c r="CC141">
        <v>12.5866666666667</v>
      </c>
      <c r="CD141" t="s">
        <v>1876</v>
      </c>
      <c r="CE141" t="s">
        <v>1877</v>
      </c>
      <c r="CF141">
        <v>4.0435714285714299</v>
      </c>
      <c r="CG141" t="s">
        <v>1878</v>
      </c>
      <c r="CH141" t="s">
        <v>1877</v>
      </c>
      <c r="CI141">
        <v>33.738369032176202</v>
      </c>
      <c r="CJ141" t="s">
        <v>1879</v>
      </c>
      <c r="CK141" t="s">
        <v>1877</v>
      </c>
      <c r="CL141">
        <v>30.5</v>
      </c>
      <c r="CM141" t="s">
        <v>1880</v>
      </c>
      <c r="CN141" t="s">
        <v>1877</v>
      </c>
      <c r="CO141">
        <v>12.3888888888889</v>
      </c>
      <c r="CP141" t="s">
        <v>1881</v>
      </c>
      <c r="CQ141" t="s">
        <v>1877</v>
      </c>
      <c r="CR141">
        <v>42.465207515252501</v>
      </c>
      <c r="CS141" t="s">
        <v>1882</v>
      </c>
      <c r="CT141" t="s">
        <v>1877</v>
      </c>
      <c r="CU141">
        <v>8.5846153846153896</v>
      </c>
      <c r="CV141" t="s">
        <v>1883</v>
      </c>
      <c r="CW141" t="s">
        <v>1877</v>
      </c>
      <c r="CX141">
        <v>10.5</v>
      </c>
      <c r="CY141" t="s">
        <v>1884</v>
      </c>
      <c r="CZ141" t="s">
        <v>1877</v>
      </c>
      <c r="DA141">
        <v>73.2</v>
      </c>
      <c r="DB141" t="s">
        <v>1885</v>
      </c>
      <c r="DC141" t="s">
        <v>1877</v>
      </c>
      <c r="DD141">
        <v>9</v>
      </c>
      <c r="DE141" t="s">
        <v>1886</v>
      </c>
      <c r="DF141" t="s">
        <v>1877</v>
      </c>
      <c r="DG141">
        <v>43.14</v>
      </c>
      <c r="DH141" t="s">
        <v>1887</v>
      </c>
      <c r="DI141" t="s">
        <v>1877</v>
      </c>
      <c r="DJ141">
        <v>22.16</v>
      </c>
      <c r="DK141" t="s">
        <v>1888</v>
      </c>
      <c r="DL141" t="s">
        <v>1877</v>
      </c>
      <c r="DM141">
        <v>5.91</v>
      </c>
      <c r="DN141" t="s">
        <v>1889</v>
      </c>
      <c r="DO141" t="s">
        <v>1877</v>
      </c>
      <c r="DP141">
        <v>30.161386563806602</v>
      </c>
      <c r="DQ141" t="s">
        <v>1890</v>
      </c>
      <c r="DR141" t="s">
        <v>1877</v>
      </c>
    </row>
    <row r="142" spans="1:122" x14ac:dyDescent="0.25">
      <c r="A142">
        <v>8455</v>
      </c>
      <c r="B142">
        <v>2017</v>
      </c>
      <c r="C142" t="s">
        <v>1872</v>
      </c>
      <c r="D142" s="14">
        <f>VLOOKUP(Tabelle6[[#This Row],[FishStock]],'Export 2012'!$C:$J,8,FALSE)</f>
        <v>2012</v>
      </c>
      <c r="E142" s="14" t="str">
        <f>VLOOKUP(Tabelle6[[#This Row],[FishStock]],'Export 2016'!$C:$K,8,FALSE)</f>
        <v>Advice</v>
      </c>
      <c r="F142" s="14" t="str">
        <f>VLOOKUP(Tabelle6[[#This Row],[FishStock]],'Export 2012'!$C:$J,3,FALSE)</f>
        <v>no</v>
      </c>
      <c r="G142" s="14" t="str">
        <f>VLOOKUP(Tabelle6[[#This Row],[FishStock]],'Export 2016'!$C:$K,3,FALSE)</f>
        <v>no</v>
      </c>
      <c r="H142">
        <v>1498</v>
      </c>
      <c r="I142">
        <v>169291</v>
      </c>
      <c r="J142" t="s">
        <v>138</v>
      </c>
      <c r="K142">
        <v>2016</v>
      </c>
      <c r="L142" t="s">
        <v>1873</v>
      </c>
      <c r="M142" t="s">
        <v>308</v>
      </c>
      <c r="N142" t="s">
        <v>1874</v>
      </c>
      <c r="P142" t="s">
        <v>1875</v>
      </c>
      <c r="AE142" t="s">
        <v>145</v>
      </c>
      <c r="AH142">
        <v>232</v>
      </c>
      <c r="BM142" t="s">
        <v>148</v>
      </c>
      <c r="CC142">
        <v>6.9583333333333304</v>
      </c>
      <c r="CD142" t="s">
        <v>1876</v>
      </c>
      <c r="CE142" t="s">
        <v>1877</v>
      </c>
      <c r="CF142">
        <v>3.91785714285714</v>
      </c>
      <c r="CG142" t="s">
        <v>1878</v>
      </c>
      <c r="CH142" t="s">
        <v>1877</v>
      </c>
      <c r="CI142">
        <v>28.8188410753855</v>
      </c>
      <c r="CJ142" t="s">
        <v>1879</v>
      </c>
      <c r="CK142" t="s">
        <v>1877</v>
      </c>
      <c r="CL142">
        <v>24.48</v>
      </c>
      <c r="CM142" t="s">
        <v>1880</v>
      </c>
      <c r="CN142" t="s">
        <v>1877</v>
      </c>
      <c r="CP142" t="s">
        <v>1881</v>
      </c>
      <c r="CQ142" t="s">
        <v>1877</v>
      </c>
      <c r="CR142">
        <v>33.923717571063897</v>
      </c>
      <c r="CS142" t="s">
        <v>1882</v>
      </c>
      <c r="CT142" t="s">
        <v>1877</v>
      </c>
      <c r="CU142">
        <v>10.028461538461499</v>
      </c>
      <c r="CV142" t="s">
        <v>1883</v>
      </c>
      <c r="CW142" t="s">
        <v>1877</v>
      </c>
      <c r="CX142">
        <v>10.1</v>
      </c>
      <c r="CY142" t="s">
        <v>1884</v>
      </c>
      <c r="CZ142" t="s">
        <v>1877</v>
      </c>
      <c r="DA142">
        <v>90</v>
      </c>
      <c r="DB142" t="s">
        <v>1885</v>
      </c>
      <c r="DC142" t="s">
        <v>1877</v>
      </c>
      <c r="DD142">
        <v>15.4</v>
      </c>
      <c r="DE142" t="s">
        <v>1886</v>
      </c>
      <c r="DF142" t="s">
        <v>1877</v>
      </c>
      <c r="DG142">
        <v>63.38</v>
      </c>
      <c r="DH142" t="s">
        <v>1887</v>
      </c>
      <c r="DI142" t="s">
        <v>1877</v>
      </c>
      <c r="DJ142">
        <v>56.636060606060603</v>
      </c>
      <c r="DK142" t="s">
        <v>1888</v>
      </c>
      <c r="DL142" t="s">
        <v>1877</v>
      </c>
      <c r="DM142">
        <v>4.5199999999999996</v>
      </c>
      <c r="DN142" t="s">
        <v>1889</v>
      </c>
      <c r="DO142" t="s">
        <v>1877</v>
      </c>
      <c r="DP142">
        <v>50.3395763156878</v>
      </c>
      <c r="DQ142" t="s">
        <v>1890</v>
      </c>
      <c r="DR142" t="s">
        <v>1877</v>
      </c>
    </row>
    <row r="143" spans="1:122" x14ac:dyDescent="0.25">
      <c r="A143">
        <v>8465</v>
      </c>
      <c r="B143">
        <v>2017</v>
      </c>
      <c r="C143" t="s">
        <v>464</v>
      </c>
      <c r="D143" s="14">
        <f>VLOOKUP(Tabelle6[[#This Row],[FishStock]],'Export 2012'!$C:$J,8,FALSE)</f>
        <v>2012</v>
      </c>
      <c r="E143" s="14" t="str">
        <f>VLOOKUP(Tabelle6[[#This Row],[FishStock]],'Export 2016'!$C:$K,8,FALSE)</f>
        <v>Advice</v>
      </c>
      <c r="F143" s="14" t="str">
        <f>VLOOKUP(Tabelle6[[#This Row],[FishStock]],'Export 2012'!$C:$J,3,FALSE)</f>
        <v>no</v>
      </c>
      <c r="G143" s="14" t="str">
        <f>VLOOKUP(Tabelle6[[#This Row],[FishStock]],'Export 2016'!$C:$K,3,FALSE)</f>
        <v>no</v>
      </c>
      <c r="H143">
        <v>1511</v>
      </c>
      <c r="I143">
        <v>169306</v>
      </c>
      <c r="J143" t="s">
        <v>138</v>
      </c>
      <c r="K143">
        <v>2012</v>
      </c>
      <c r="L143" t="s">
        <v>465</v>
      </c>
      <c r="M143" t="s">
        <v>466</v>
      </c>
      <c r="N143" t="s">
        <v>467</v>
      </c>
      <c r="P143" t="s">
        <v>1858</v>
      </c>
      <c r="AE143" t="s">
        <v>145</v>
      </c>
      <c r="AF143">
        <v>62.7</v>
      </c>
      <c r="AH143">
        <v>339.7</v>
      </c>
      <c r="AI143">
        <v>277</v>
      </c>
      <c r="BM143" t="s">
        <v>148</v>
      </c>
    </row>
    <row r="144" spans="1:122" x14ac:dyDescent="0.25">
      <c r="A144">
        <v>8465</v>
      </c>
      <c r="B144">
        <v>2017</v>
      </c>
      <c r="C144" t="s">
        <v>464</v>
      </c>
      <c r="D144" s="14">
        <f>VLOOKUP(Tabelle6[[#This Row],[FishStock]],'Export 2012'!$C:$J,8,FALSE)</f>
        <v>2012</v>
      </c>
      <c r="E144" s="14" t="str">
        <f>VLOOKUP(Tabelle6[[#This Row],[FishStock]],'Export 2016'!$C:$K,8,FALSE)</f>
        <v>Advice</v>
      </c>
      <c r="F144" s="14" t="str">
        <f>VLOOKUP(Tabelle6[[#This Row],[FishStock]],'Export 2012'!$C:$J,3,FALSE)</f>
        <v>no</v>
      </c>
      <c r="G144" s="14" t="str">
        <f>VLOOKUP(Tabelle6[[#This Row],[FishStock]],'Export 2016'!$C:$K,3,FALSE)</f>
        <v>no</v>
      </c>
      <c r="H144">
        <v>1511</v>
      </c>
      <c r="I144">
        <v>169306</v>
      </c>
      <c r="J144" t="s">
        <v>138</v>
      </c>
      <c r="K144">
        <v>2013</v>
      </c>
      <c r="L144" t="s">
        <v>465</v>
      </c>
      <c r="M144" t="s">
        <v>466</v>
      </c>
      <c r="N144" t="s">
        <v>467</v>
      </c>
      <c r="P144" t="s">
        <v>1858</v>
      </c>
      <c r="AE144" t="s">
        <v>145</v>
      </c>
      <c r="AF144">
        <v>154.9</v>
      </c>
      <c r="AH144">
        <v>745.9</v>
      </c>
      <c r="AI144">
        <v>591</v>
      </c>
      <c r="BM144" t="s">
        <v>148</v>
      </c>
    </row>
    <row r="145" spans="1:65" x14ac:dyDescent="0.25">
      <c r="A145">
        <v>8465</v>
      </c>
      <c r="B145">
        <v>2017</v>
      </c>
      <c r="C145" t="s">
        <v>464</v>
      </c>
      <c r="D145" s="14">
        <f>VLOOKUP(Tabelle6[[#This Row],[FishStock]],'Export 2012'!$C:$J,8,FALSE)</f>
        <v>2012</v>
      </c>
      <c r="E145" s="14" t="str">
        <f>VLOOKUP(Tabelle6[[#This Row],[FishStock]],'Export 2016'!$C:$K,8,FALSE)</f>
        <v>Advice</v>
      </c>
      <c r="F145" s="14" t="str">
        <f>VLOOKUP(Tabelle6[[#This Row],[FishStock]],'Export 2012'!$C:$J,3,FALSE)</f>
        <v>no</v>
      </c>
      <c r="G145" s="14" t="str">
        <f>VLOOKUP(Tabelle6[[#This Row],[FishStock]],'Export 2016'!$C:$K,3,FALSE)</f>
        <v>no</v>
      </c>
      <c r="H145">
        <v>1511</v>
      </c>
      <c r="I145">
        <v>169306</v>
      </c>
      <c r="J145" t="s">
        <v>138</v>
      </c>
      <c r="K145">
        <v>2014</v>
      </c>
      <c r="L145" t="s">
        <v>465</v>
      </c>
      <c r="M145" t="s">
        <v>466</v>
      </c>
      <c r="N145" t="s">
        <v>467</v>
      </c>
      <c r="P145" t="s">
        <v>1858</v>
      </c>
      <c r="AE145" t="s">
        <v>145</v>
      </c>
      <c r="AF145">
        <v>438.7</v>
      </c>
      <c r="AH145">
        <v>1017.7</v>
      </c>
      <c r="AI145">
        <v>579</v>
      </c>
      <c r="BM145" t="s">
        <v>148</v>
      </c>
    </row>
    <row r="146" spans="1:65" x14ac:dyDescent="0.25">
      <c r="A146">
        <v>8465</v>
      </c>
      <c r="B146">
        <v>2017</v>
      </c>
      <c r="C146" t="s">
        <v>464</v>
      </c>
      <c r="D146" s="14">
        <f>VLOOKUP(Tabelle6[[#This Row],[FishStock]],'Export 2012'!$C:$J,8,FALSE)</f>
        <v>2012</v>
      </c>
      <c r="E146" s="14" t="str">
        <f>VLOOKUP(Tabelle6[[#This Row],[FishStock]],'Export 2016'!$C:$K,8,FALSE)</f>
        <v>Advice</v>
      </c>
      <c r="F146" s="14" t="str">
        <f>VLOOKUP(Tabelle6[[#This Row],[FishStock]],'Export 2012'!$C:$J,3,FALSE)</f>
        <v>no</v>
      </c>
      <c r="G146" s="14" t="str">
        <f>VLOOKUP(Tabelle6[[#This Row],[FishStock]],'Export 2016'!$C:$K,3,FALSE)</f>
        <v>no</v>
      </c>
      <c r="H146">
        <v>1511</v>
      </c>
      <c r="I146">
        <v>169306</v>
      </c>
      <c r="J146" t="s">
        <v>138</v>
      </c>
      <c r="K146">
        <v>2015</v>
      </c>
      <c r="L146" t="s">
        <v>465</v>
      </c>
      <c r="M146" t="s">
        <v>466</v>
      </c>
      <c r="N146" t="s">
        <v>467</v>
      </c>
      <c r="P146" t="s">
        <v>1858</v>
      </c>
      <c r="AE146" t="s">
        <v>145</v>
      </c>
      <c r="AF146">
        <v>713.4</v>
      </c>
      <c r="AH146">
        <v>1317.4</v>
      </c>
      <c r="AI146">
        <v>604</v>
      </c>
      <c r="BM146" t="s">
        <v>148</v>
      </c>
    </row>
    <row r="147" spans="1:65" x14ac:dyDescent="0.25">
      <c r="A147">
        <v>8465</v>
      </c>
      <c r="B147">
        <v>2017</v>
      </c>
      <c r="C147" t="s">
        <v>464</v>
      </c>
      <c r="D147" s="14">
        <f>VLOOKUP(Tabelle6[[#This Row],[FishStock]],'Export 2012'!$C:$J,8,FALSE)</f>
        <v>2012</v>
      </c>
      <c r="E147" s="14" t="str">
        <f>VLOOKUP(Tabelle6[[#This Row],[FishStock]],'Export 2016'!$C:$K,8,FALSE)</f>
        <v>Advice</v>
      </c>
      <c r="F147" s="14" t="str">
        <f>VLOOKUP(Tabelle6[[#This Row],[FishStock]],'Export 2012'!$C:$J,3,FALSE)</f>
        <v>no</v>
      </c>
      <c r="G147" s="14" t="str">
        <f>VLOOKUP(Tabelle6[[#This Row],[FishStock]],'Export 2016'!$C:$K,3,FALSE)</f>
        <v>no</v>
      </c>
      <c r="H147">
        <v>1511</v>
      </c>
      <c r="I147">
        <v>169306</v>
      </c>
      <c r="J147" t="s">
        <v>138</v>
      </c>
      <c r="K147">
        <v>2016</v>
      </c>
      <c r="L147" t="s">
        <v>465</v>
      </c>
      <c r="M147" t="s">
        <v>466</v>
      </c>
      <c r="N147" t="s">
        <v>467</v>
      </c>
      <c r="P147" t="s">
        <v>1858</v>
      </c>
      <c r="AE147" t="s">
        <v>145</v>
      </c>
      <c r="AF147">
        <v>545.79160000000002</v>
      </c>
      <c r="AH147">
        <v>1660.4805160000001</v>
      </c>
      <c r="AI147">
        <v>1114.6889160000001</v>
      </c>
      <c r="BM147" t="s">
        <v>148</v>
      </c>
    </row>
    <row r="148" spans="1:65" x14ac:dyDescent="0.25">
      <c r="A148">
        <v>8469</v>
      </c>
      <c r="B148">
        <v>2017</v>
      </c>
      <c r="C148" t="s">
        <v>849</v>
      </c>
      <c r="D148" s="14">
        <f>VLOOKUP(Tabelle6[[#This Row],[FishStock]],'Export 2012'!$C:$J,8,FALSE)</f>
        <v>2012</v>
      </c>
      <c r="E148" s="14" t="str">
        <f>VLOOKUP(Tabelle6[[#This Row],[FishStock]],'Export 2016'!$C:$K,8,FALSE)</f>
        <v>Advice</v>
      </c>
      <c r="F148" s="14" t="str">
        <f>VLOOKUP(Tabelle6[[#This Row],[FishStock]],'Export 2012'!$C:$J,3,FALSE)</f>
        <v>no</v>
      </c>
      <c r="G148" s="14" t="str">
        <f>VLOOKUP(Tabelle6[[#This Row],[FishStock]],'Export 2016'!$C:$K,3,FALSE)</f>
        <v>no</v>
      </c>
      <c r="H148">
        <v>1556</v>
      </c>
      <c r="I148">
        <v>169058</v>
      </c>
      <c r="J148" t="s">
        <v>138</v>
      </c>
      <c r="K148">
        <v>2012</v>
      </c>
      <c r="L148" t="s">
        <v>850</v>
      </c>
      <c r="M148" t="s">
        <v>851</v>
      </c>
      <c r="N148" t="s">
        <v>852</v>
      </c>
      <c r="P148" t="s">
        <v>1610</v>
      </c>
      <c r="Z148">
        <v>19.1028245217787</v>
      </c>
      <c r="AA148">
        <v>33.879251619969402</v>
      </c>
      <c r="AB148">
        <v>48.655678718160097</v>
      </c>
      <c r="AC148" t="s">
        <v>1551</v>
      </c>
      <c r="AD148" t="s">
        <v>1552</v>
      </c>
      <c r="AE148" t="s">
        <v>145</v>
      </c>
      <c r="AF148">
        <v>14968.606</v>
      </c>
      <c r="AH148">
        <v>14968.606</v>
      </c>
      <c r="BM148" t="s">
        <v>148</v>
      </c>
    </row>
    <row r="149" spans="1:65" x14ac:dyDescent="0.25">
      <c r="A149">
        <v>8469</v>
      </c>
      <c r="B149">
        <v>2017</v>
      </c>
      <c r="C149" t="s">
        <v>849</v>
      </c>
      <c r="D149" s="14">
        <f>VLOOKUP(Tabelle6[[#This Row],[FishStock]],'Export 2012'!$C:$J,8,FALSE)</f>
        <v>2012</v>
      </c>
      <c r="E149" s="14" t="str">
        <f>VLOOKUP(Tabelle6[[#This Row],[FishStock]],'Export 2016'!$C:$K,8,FALSE)</f>
        <v>Advice</v>
      </c>
      <c r="F149" s="14" t="str">
        <f>VLOOKUP(Tabelle6[[#This Row],[FishStock]],'Export 2012'!$C:$J,3,FALSE)</f>
        <v>no</v>
      </c>
      <c r="G149" s="14" t="str">
        <f>VLOOKUP(Tabelle6[[#This Row],[FishStock]],'Export 2016'!$C:$K,3,FALSE)</f>
        <v>no</v>
      </c>
      <c r="H149">
        <v>1556</v>
      </c>
      <c r="I149">
        <v>169058</v>
      </c>
      <c r="J149" t="s">
        <v>138</v>
      </c>
      <c r="K149">
        <v>2013</v>
      </c>
      <c r="L149" t="s">
        <v>850</v>
      </c>
      <c r="M149" t="s">
        <v>851</v>
      </c>
      <c r="N149" t="s">
        <v>852</v>
      </c>
      <c r="P149" t="s">
        <v>1610</v>
      </c>
      <c r="Z149">
        <v>13.0780057868479</v>
      </c>
      <c r="AA149">
        <v>18.654947457186999</v>
      </c>
      <c r="AB149">
        <v>24.231889127526099</v>
      </c>
      <c r="AC149" t="s">
        <v>1551</v>
      </c>
      <c r="AD149" t="s">
        <v>1552</v>
      </c>
      <c r="AE149" t="s">
        <v>145</v>
      </c>
      <c r="AF149">
        <v>16667.735000000001</v>
      </c>
      <c r="AH149">
        <v>16667.735000000001</v>
      </c>
      <c r="BM149" t="s">
        <v>148</v>
      </c>
    </row>
    <row r="150" spans="1:65" x14ac:dyDescent="0.25">
      <c r="A150">
        <v>8469</v>
      </c>
      <c r="B150">
        <v>2017</v>
      </c>
      <c r="C150" t="s">
        <v>849</v>
      </c>
      <c r="D150" s="14">
        <f>VLOOKUP(Tabelle6[[#This Row],[FishStock]],'Export 2012'!$C:$J,8,FALSE)</f>
        <v>2012</v>
      </c>
      <c r="E150" s="14" t="str">
        <f>VLOOKUP(Tabelle6[[#This Row],[FishStock]],'Export 2016'!$C:$K,8,FALSE)</f>
        <v>Advice</v>
      </c>
      <c r="F150" s="14" t="str">
        <f>VLOOKUP(Tabelle6[[#This Row],[FishStock]],'Export 2012'!$C:$J,3,FALSE)</f>
        <v>no</v>
      </c>
      <c r="G150" s="14" t="str">
        <f>VLOOKUP(Tabelle6[[#This Row],[FishStock]],'Export 2016'!$C:$K,3,FALSE)</f>
        <v>no</v>
      </c>
      <c r="H150">
        <v>1556</v>
      </c>
      <c r="I150">
        <v>169058</v>
      </c>
      <c r="J150" t="s">
        <v>138</v>
      </c>
      <c r="K150">
        <v>2014</v>
      </c>
      <c r="L150" t="s">
        <v>850</v>
      </c>
      <c r="M150" t="s">
        <v>851</v>
      </c>
      <c r="N150" t="s">
        <v>852</v>
      </c>
      <c r="P150" t="s">
        <v>1610</v>
      </c>
      <c r="Z150">
        <v>14.0070890374136</v>
      </c>
      <c r="AA150">
        <v>19.5521690700654</v>
      </c>
      <c r="AB150">
        <v>25.0972491027172</v>
      </c>
      <c r="AC150" t="s">
        <v>1551</v>
      </c>
      <c r="AD150" t="s">
        <v>1552</v>
      </c>
      <c r="AE150" t="s">
        <v>145</v>
      </c>
      <c r="AF150">
        <v>15663</v>
      </c>
      <c r="AH150">
        <v>17243.669999999998</v>
      </c>
      <c r="AI150">
        <v>1580.67</v>
      </c>
      <c r="BM150" t="s">
        <v>148</v>
      </c>
    </row>
    <row r="151" spans="1:65" x14ac:dyDescent="0.25">
      <c r="A151">
        <v>8469</v>
      </c>
      <c r="B151">
        <v>2017</v>
      </c>
      <c r="C151" t="s">
        <v>849</v>
      </c>
      <c r="D151" s="14">
        <f>VLOOKUP(Tabelle6[[#This Row],[FishStock]],'Export 2012'!$C:$J,8,FALSE)</f>
        <v>2012</v>
      </c>
      <c r="E151" s="14" t="str">
        <f>VLOOKUP(Tabelle6[[#This Row],[FishStock]],'Export 2016'!$C:$K,8,FALSE)</f>
        <v>Advice</v>
      </c>
      <c r="F151" s="14" t="str">
        <f>VLOOKUP(Tabelle6[[#This Row],[FishStock]],'Export 2012'!$C:$J,3,FALSE)</f>
        <v>no</v>
      </c>
      <c r="G151" s="14" t="str">
        <f>VLOOKUP(Tabelle6[[#This Row],[FishStock]],'Export 2016'!$C:$K,3,FALSE)</f>
        <v>no</v>
      </c>
      <c r="H151">
        <v>1556</v>
      </c>
      <c r="I151">
        <v>169058</v>
      </c>
      <c r="J151" t="s">
        <v>138</v>
      </c>
      <c r="K151">
        <v>2015</v>
      </c>
      <c r="L151" t="s">
        <v>850</v>
      </c>
      <c r="M151" t="s">
        <v>851</v>
      </c>
      <c r="N151" t="s">
        <v>852</v>
      </c>
      <c r="P151" t="s">
        <v>1610</v>
      </c>
      <c r="Z151">
        <v>20.491887971422099</v>
      </c>
      <c r="AA151">
        <v>33.125832077673401</v>
      </c>
      <c r="AB151">
        <v>45.7597761839247</v>
      </c>
      <c r="AC151" t="s">
        <v>1551</v>
      </c>
      <c r="AD151" t="s">
        <v>1552</v>
      </c>
      <c r="AE151" t="s">
        <v>145</v>
      </c>
      <c r="AF151">
        <v>17548.073</v>
      </c>
      <c r="AH151">
        <v>17818.373</v>
      </c>
      <c r="AI151">
        <v>270.3</v>
      </c>
      <c r="BM151" t="s">
        <v>148</v>
      </c>
    </row>
    <row r="152" spans="1:65" x14ac:dyDescent="0.25">
      <c r="A152">
        <v>8469</v>
      </c>
      <c r="B152">
        <v>2017</v>
      </c>
      <c r="C152" t="s">
        <v>849</v>
      </c>
      <c r="D152" s="14">
        <f>VLOOKUP(Tabelle6[[#This Row],[FishStock]],'Export 2012'!$C:$J,8,FALSE)</f>
        <v>2012</v>
      </c>
      <c r="E152" s="14" t="str">
        <f>VLOOKUP(Tabelle6[[#This Row],[FishStock]],'Export 2016'!$C:$K,8,FALSE)</f>
        <v>Advice</v>
      </c>
      <c r="F152" s="14" t="str">
        <f>VLOOKUP(Tabelle6[[#This Row],[FishStock]],'Export 2012'!$C:$J,3,FALSE)</f>
        <v>no</v>
      </c>
      <c r="G152" s="14" t="str">
        <f>VLOOKUP(Tabelle6[[#This Row],[FishStock]],'Export 2016'!$C:$K,3,FALSE)</f>
        <v>no</v>
      </c>
      <c r="H152">
        <v>1556</v>
      </c>
      <c r="I152">
        <v>169058</v>
      </c>
      <c r="J152" t="s">
        <v>138</v>
      </c>
      <c r="K152">
        <v>2016</v>
      </c>
      <c r="L152" t="s">
        <v>850</v>
      </c>
      <c r="M152" t="s">
        <v>851</v>
      </c>
      <c r="N152" t="s">
        <v>852</v>
      </c>
      <c r="P152" t="s">
        <v>1610</v>
      </c>
      <c r="Z152">
        <v>22.756494578499499</v>
      </c>
      <c r="AA152">
        <v>42.070368566628503</v>
      </c>
      <c r="AB152">
        <v>61.384242554757499</v>
      </c>
      <c r="AC152" t="s">
        <v>1551</v>
      </c>
      <c r="AD152" t="s">
        <v>1552</v>
      </c>
      <c r="AE152" t="s">
        <v>145</v>
      </c>
      <c r="AF152">
        <v>16330.14</v>
      </c>
      <c r="AH152">
        <v>17992.84</v>
      </c>
      <c r="AI152">
        <v>1662.7</v>
      </c>
      <c r="BM152" t="s">
        <v>148</v>
      </c>
    </row>
    <row r="153" spans="1:65" x14ac:dyDescent="0.25">
      <c r="A153">
        <v>8471</v>
      </c>
      <c r="B153">
        <v>2017</v>
      </c>
      <c r="C153" t="s">
        <v>1605</v>
      </c>
      <c r="D153" s="14">
        <f>VLOOKUP(Tabelle6[[#This Row],[FishStock]],'Export 2012'!$C:$J,8,FALSE)</f>
        <v>2012</v>
      </c>
      <c r="E153" s="14" t="str">
        <f>VLOOKUP(Tabelle6[[#This Row],[FishStock]],'Export 2016'!$C:$K,8,FALSE)</f>
        <v>Advice</v>
      </c>
      <c r="F153" s="14" t="str">
        <f>VLOOKUP(Tabelle6[[#This Row],[FishStock]],'Export 2012'!$C:$J,3,FALSE)</f>
        <v>no</v>
      </c>
      <c r="G153" s="14" t="str">
        <f>VLOOKUP(Tabelle6[[#This Row],[FishStock]],'Export 2016'!$C:$K,3,FALSE)</f>
        <v>no</v>
      </c>
      <c r="H153">
        <v>1380</v>
      </c>
      <c r="I153">
        <v>169136</v>
      </c>
      <c r="J153" t="s">
        <v>138</v>
      </c>
      <c r="K153">
        <v>2012</v>
      </c>
      <c r="L153" t="s">
        <v>1606</v>
      </c>
      <c r="M153" t="s">
        <v>1607</v>
      </c>
      <c r="N153" t="s">
        <v>513</v>
      </c>
      <c r="P153" t="s">
        <v>1608</v>
      </c>
      <c r="Z153">
        <v>104.7</v>
      </c>
      <c r="AA153">
        <v>110.7</v>
      </c>
      <c r="AB153">
        <v>116.8</v>
      </c>
      <c r="AC153" t="s">
        <v>1551</v>
      </c>
      <c r="AD153" t="s">
        <v>1609</v>
      </c>
      <c r="AE153" t="s">
        <v>145</v>
      </c>
      <c r="AF153">
        <v>16208</v>
      </c>
      <c r="AI153">
        <v>222</v>
      </c>
      <c r="BM153" t="s">
        <v>148</v>
      </c>
    </row>
    <row r="154" spans="1:65" x14ac:dyDescent="0.25">
      <c r="A154">
        <v>8471</v>
      </c>
      <c r="B154">
        <v>2017</v>
      </c>
      <c r="C154" t="s">
        <v>1605</v>
      </c>
      <c r="D154" s="14">
        <f>VLOOKUP(Tabelle6[[#This Row],[FishStock]],'Export 2012'!$C:$J,8,FALSE)</f>
        <v>2012</v>
      </c>
      <c r="E154" s="14" t="str">
        <f>VLOOKUP(Tabelle6[[#This Row],[FishStock]],'Export 2016'!$C:$K,8,FALSE)</f>
        <v>Advice</v>
      </c>
      <c r="F154" s="14" t="str">
        <f>VLOOKUP(Tabelle6[[#This Row],[FishStock]],'Export 2012'!$C:$J,3,FALSE)</f>
        <v>no</v>
      </c>
      <c r="G154" s="14" t="str">
        <f>VLOOKUP(Tabelle6[[#This Row],[FishStock]],'Export 2016'!$C:$K,3,FALSE)</f>
        <v>no</v>
      </c>
      <c r="H154">
        <v>1380</v>
      </c>
      <c r="I154">
        <v>169136</v>
      </c>
      <c r="J154" t="s">
        <v>138</v>
      </c>
      <c r="K154">
        <v>2013</v>
      </c>
      <c r="L154" t="s">
        <v>1606</v>
      </c>
      <c r="M154" t="s">
        <v>1607</v>
      </c>
      <c r="N154" t="s">
        <v>513</v>
      </c>
      <c r="P154" t="s">
        <v>1608</v>
      </c>
      <c r="Z154">
        <v>112</v>
      </c>
      <c r="AA154">
        <v>118.1</v>
      </c>
      <c r="AB154">
        <v>124.2</v>
      </c>
      <c r="AC154" t="s">
        <v>1551</v>
      </c>
      <c r="AD154" t="s">
        <v>1609</v>
      </c>
      <c r="AE154" t="s">
        <v>145</v>
      </c>
      <c r="AF154">
        <v>16771</v>
      </c>
      <c r="AI154">
        <v>290</v>
      </c>
      <c r="BM154" t="s">
        <v>148</v>
      </c>
    </row>
    <row r="155" spans="1:65" x14ac:dyDescent="0.25">
      <c r="A155">
        <v>8471</v>
      </c>
      <c r="B155">
        <v>2017</v>
      </c>
      <c r="C155" t="s">
        <v>1605</v>
      </c>
      <c r="D155" s="14">
        <f>VLOOKUP(Tabelle6[[#This Row],[FishStock]],'Export 2012'!$C:$J,8,FALSE)</f>
        <v>2012</v>
      </c>
      <c r="E155" s="14" t="str">
        <f>VLOOKUP(Tabelle6[[#This Row],[FishStock]],'Export 2016'!$C:$K,8,FALSE)</f>
        <v>Advice</v>
      </c>
      <c r="F155" s="14" t="str">
        <f>VLOOKUP(Tabelle6[[#This Row],[FishStock]],'Export 2012'!$C:$J,3,FALSE)</f>
        <v>no</v>
      </c>
      <c r="G155" s="14" t="str">
        <f>VLOOKUP(Tabelle6[[#This Row],[FishStock]],'Export 2016'!$C:$K,3,FALSE)</f>
        <v>no</v>
      </c>
      <c r="H155">
        <v>1380</v>
      </c>
      <c r="I155">
        <v>169136</v>
      </c>
      <c r="J155" t="s">
        <v>138</v>
      </c>
      <c r="K155">
        <v>2014</v>
      </c>
      <c r="L155" t="s">
        <v>1606</v>
      </c>
      <c r="M155" t="s">
        <v>1607</v>
      </c>
      <c r="N155" t="s">
        <v>513</v>
      </c>
      <c r="P155" t="s">
        <v>1608</v>
      </c>
      <c r="Z155">
        <v>131</v>
      </c>
      <c r="AA155">
        <v>137.1</v>
      </c>
      <c r="AB155">
        <v>143.19999999999999</v>
      </c>
      <c r="AC155" t="s">
        <v>1551</v>
      </c>
      <c r="AD155" t="s">
        <v>1609</v>
      </c>
      <c r="AE155" t="s">
        <v>145</v>
      </c>
      <c r="AF155">
        <v>17006</v>
      </c>
      <c r="AI155">
        <v>504</v>
      </c>
      <c r="BM155" t="s">
        <v>148</v>
      </c>
    </row>
    <row r="156" spans="1:65" x14ac:dyDescent="0.25">
      <c r="A156">
        <v>8471</v>
      </c>
      <c r="B156">
        <v>2017</v>
      </c>
      <c r="C156" t="s">
        <v>1605</v>
      </c>
      <c r="D156" s="14">
        <f>VLOOKUP(Tabelle6[[#This Row],[FishStock]],'Export 2012'!$C:$J,8,FALSE)</f>
        <v>2012</v>
      </c>
      <c r="E156" s="14" t="str">
        <f>VLOOKUP(Tabelle6[[#This Row],[FishStock]],'Export 2016'!$C:$K,8,FALSE)</f>
        <v>Advice</v>
      </c>
      <c r="F156" s="14" t="str">
        <f>VLOOKUP(Tabelle6[[#This Row],[FishStock]],'Export 2012'!$C:$J,3,FALSE)</f>
        <v>no</v>
      </c>
      <c r="G156" s="14" t="str">
        <f>VLOOKUP(Tabelle6[[#This Row],[FishStock]],'Export 2016'!$C:$K,3,FALSE)</f>
        <v>no</v>
      </c>
      <c r="H156">
        <v>1380</v>
      </c>
      <c r="I156">
        <v>169136</v>
      </c>
      <c r="J156" t="s">
        <v>138</v>
      </c>
      <c r="K156">
        <v>2015</v>
      </c>
      <c r="L156" t="s">
        <v>1606</v>
      </c>
      <c r="M156" t="s">
        <v>1607</v>
      </c>
      <c r="N156" t="s">
        <v>513</v>
      </c>
      <c r="P156" t="s">
        <v>1608</v>
      </c>
      <c r="Z156">
        <v>142.80000000000001</v>
      </c>
      <c r="AA156">
        <v>148.69999999999999</v>
      </c>
      <c r="AB156">
        <v>154.69999999999999</v>
      </c>
      <c r="AC156" t="s">
        <v>1551</v>
      </c>
      <c r="AD156" t="s">
        <v>1609</v>
      </c>
      <c r="AE156" t="s">
        <v>145</v>
      </c>
      <c r="AF156">
        <v>16736</v>
      </c>
      <c r="AI156">
        <v>839</v>
      </c>
      <c r="BM156" t="s">
        <v>148</v>
      </c>
    </row>
    <row r="157" spans="1:65" x14ac:dyDescent="0.25">
      <c r="A157">
        <v>8471</v>
      </c>
      <c r="B157">
        <v>2017</v>
      </c>
      <c r="C157" t="s">
        <v>1605</v>
      </c>
      <c r="D157" s="14">
        <f>VLOOKUP(Tabelle6[[#This Row],[FishStock]],'Export 2012'!$C:$J,8,FALSE)</f>
        <v>2012</v>
      </c>
      <c r="E157" s="14" t="str">
        <f>VLOOKUP(Tabelle6[[#This Row],[FishStock]],'Export 2016'!$C:$K,8,FALSE)</f>
        <v>Advice</v>
      </c>
      <c r="F157" s="14" t="str">
        <f>VLOOKUP(Tabelle6[[#This Row],[FishStock]],'Export 2012'!$C:$J,3,FALSE)</f>
        <v>no</v>
      </c>
      <c r="G157" s="14" t="str">
        <f>VLOOKUP(Tabelle6[[#This Row],[FishStock]],'Export 2016'!$C:$K,3,FALSE)</f>
        <v>no</v>
      </c>
      <c r="H157">
        <v>1380</v>
      </c>
      <c r="I157">
        <v>169136</v>
      </c>
      <c r="J157" t="s">
        <v>138</v>
      </c>
      <c r="K157">
        <v>2016</v>
      </c>
      <c r="L157" t="s">
        <v>1606</v>
      </c>
      <c r="M157" t="s">
        <v>1607</v>
      </c>
      <c r="N157" t="s">
        <v>513</v>
      </c>
      <c r="P157" t="s">
        <v>1608</v>
      </c>
      <c r="Z157">
        <v>158.4</v>
      </c>
      <c r="AA157">
        <v>164.5</v>
      </c>
      <c r="AB157">
        <v>170.7</v>
      </c>
      <c r="AC157" t="s">
        <v>1551</v>
      </c>
      <c r="AD157" t="s">
        <v>1609</v>
      </c>
      <c r="AE157" t="s">
        <v>145</v>
      </c>
      <c r="AF157">
        <v>19269</v>
      </c>
      <c r="AI157">
        <v>1598</v>
      </c>
      <c r="BM157" t="s">
        <v>148</v>
      </c>
    </row>
    <row r="158" spans="1:65" x14ac:dyDescent="0.25">
      <c r="A158">
        <v>8479</v>
      </c>
      <c r="B158">
        <v>2017</v>
      </c>
      <c r="C158" t="s">
        <v>532</v>
      </c>
      <c r="D158" s="14">
        <f>VLOOKUP(Tabelle6[[#This Row],[FishStock]],'Export 2012'!$C:$J,8,FALSE)</f>
        <v>2012</v>
      </c>
      <c r="E158" s="14" t="str">
        <f>VLOOKUP(Tabelle6[[#This Row],[FishStock]],'Export 2016'!$C:$K,8,FALSE)</f>
        <v>Advice</v>
      </c>
      <c r="F158" s="14" t="str">
        <f>VLOOKUP(Tabelle6[[#This Row],[FishStock]],'Export 2012'!$C:$J,3,FALSE)</f>
        <v>no</v>
      </c>
      <c r="G158" s="14" t="str">
        <f>VLOOKUP(Tabelle6[[#This Row],[FishStock]],'Export 2016'!$C:$K,3,FALSE)</f>
        <v>no</v>
      </c>
      <c r="H158">
        <v>1378</v>
      </c>
      <c r="I158">
        <v>169134</v>
      </c>
      <c r="J158" t="s">
        <v>138</v>
      </c>
      <c r="K158">
        <v>2012</v>
      </c>
      <c r="L158" t="s">
        <v>533</v>
      </c>
      <c r="M158" t="s">
        <v>534</v>
      </c>
      <c r="N158" t="s">
        <v>513</v>
      </c>
      <c r="P158" t="s">
        <v>1691</v>
      </c>
      <c r="Z158">
        <v>12.8233104021018</v>
      </c>
      <c r="AA158">
        <v>19.7867746235464</v>
      </c>
      <c r="AB158">
        <v>26.750238844990999</v>
      </c>
      <c r="AC158" t="s">
        <v>1551</v>
      </c>
      <c r="AD158" t="s">
        <v>1552</v>
      </c>
      <c r="AE158" t="s">
        <v>145</v>
      </c>
      <c r="AF158">
        <v>6011</v>
      </c>
      <c r="BM158" t="s">
        <v>148</v>
      </c>
    </row>
    <row r="159" spans="1:65" x14ac:dyDescent="0.25">
      <c r="A159">
        <v>8479</v>
      </c>
      <c r="B159">
        <v>2017</v>
      </c>
      <c r="C159" t="s">
        <v>532</v>
      </c>
      <c r="D159" s="14">
        <f>VLOOKUP(Tabelle6[[#This Row],[FishStock]],'Export 2012'!$C:$J,8,FALSE)</f>
        <v>2012</v>
      </c>
      <c r="E159" s="14" t="str">
        <f>VLOOKUP(Tabelle6[[#This Row],[FishStock]],'Export 2016'!$C:$K,8,FALSE)</f>
        <v>Advice</v>
      </c>
      <c r="F159" s="14" t="str">
        <f>VLOOKUP(Tabelle6[[#This Row],[FishStock]],'Export 2012'!$C:$J,3,FALSE)</f>
        <v>no</v>
      </c>
      <c r="G159" s="14" t="str">
        <f>VLOOKUP(Tabelle6[[#This Row],[FishStock]],'Export 2016'!$C:$K,3,FALSE)</f>
        <v>no</v>
      </c>
      <c r="H159">
        <v>1378</v>
      </c>
      <c r="I159">
        <v>169134</v>
      </c>
      <c r="J159" t="s">
        <v>138</v>
      </c>
      <c r="K159">
        <v>2013</v>
      </c>
      <c r="L159" t="s">
        <v>533</v>
      </c>
      <c r="M159" t="s">
        <v>534</v>
      </c>
      <c r="N159" t="s">
        <v>513</v>
      </c>
      <c r="P159" t="s">
        <v>1691</v>
      </c>
      <c r="Z159">
        <v>14.7657230330682</v>
      </c>
      <c r="AA159">
        <v>21.435031068703001</v>
      </c>
      <c r="AB159">
        <v>28.1043391043378</v>
      </c>
      <c r="AC159" t="s">
        <v>1551</v>
      </c>
      <c r="AD159" t="s">
        <v>1552</v>
      </c>
      <c r="AE159" t="s">
        <v>145</v>
      </c>
      <c r="AF159">
        <v>4132.3770000000004</v>
      </c>
      <c r="BM159" t="s">
        <v>148</v>
      </c>
    </row>
    <row r="160" spans="1:65" x14ac:dyDescent="0.25">
      <c r="A160">
        <v>8479</v>
      </c>
      <c r="B160">
        <v>2017</v>
      </c>
      <c r="C160" t="s">
        <v>532</v>
      </c>
      <c r="D160" s="14">
        <f>VLOOKUP(Tabelle6[[#This Row],[FishStock]],'Export 2012'!$C:$J,8,FALSE)</f>
        <v>2012</v>
      </c>
      <c r="E160" s="14" t="str">
        <f>VLOOKUP(Tabelle6[[#This Row],[FishStock]],'Export 2016'!$C:$K,8,FALSE)</f>
        <v>Advice</v>
      </c>
      <c r="F160" s="14" t="str">
        <f>VLOOKUP(Tabelle6[[#This Row],[FishStock]],'Export 2012'!$C:$J,3,FALSE)</f>
        <v>no</v>
      </c>
      <c r="G160" s="14" t="str">
        <f>VLOOKUP(Tabelle6[[#This Row],[FishStock]],'Export 2016'!$C:$K,3,FALSE)</f>
        <v>no</v>
      </c>
      <c r="H160">
        <v>1378</v>
      </c>
      <c r="I160">
        <v>169134</v>
      </c>
      <c r="J160" t="s">
        <v>138</v>
      </c>
      <c r="K160">
        <v>2014</v>
      </c>
      <c r="L160" t="s">
        <v>533</v>
      </c>
      <c r="M160" t="s">
        <v>534</v>
      </c>
      <c r="N160" t="s">
        <v>513</v>
      </c>
      <c r="P160" t="s">
        <v>1691</v>
      </c>
      <c r="Z160">
        <v>18.4264141884683</v>
      </c>
      <c r="AA160">
        <v>33.357195518188597</v>
      </c>
      <c r="AB160">
        <v>48.287976847908901</v>
      </c>
      <c r="AC160" t="s">
        <v>1551</v>
      </c>
      <c r="AD160" t="s">
        <v>1552</v>
      </c>
      <c r="AE160" t="s">
        <v>145</v>
      </c>
      <c r="AF160">
        <v>6655.3230000000003</v>
      </c>
      <c r="BM160" t="s">
        <v>148</v>
      </c>
    </row>
    <row r="161" spans="1:67" x14ac:dyDescent="0.25">
      <c r="A161">
        <v>8479</v>
      </c>
      <c r="B161">
        <v>2017</v>
      </c>
      <c r="C161" t="s">
        <v>532</v>
      </c>
      <c r="D161" s="14">
        <f>VLOOKUP(Tabelle6[[#This Row],[FishStock]],'Export 2012'!$C:$J,8,FALSE)</f>
        <v>2012</v>
      </c>
      <c r="E161" s="14" t="str">
        <f>VLOOKUP(Tabelle6[[#This Row],[FishStock]],'Export 2016'!$C:$K,8,FALSE)</f>
        <v>Advice</v>
      </c>
      <c r="F161" s="14" t="str">
        <f>VLOOKUP(Tabelle6[[#This Row],[FishStock]],'Export 2012'!$C:$J,3,FALSE)</f>
        <v>no</v>
      </c>
      <c r="G161" s="14" t="str">
        <f>VLOOKUP(Tabelle6[[#This Row],[FishStock]],'Export 2016'!$C:$K,3,FALSE)</f>
        <v>no</v>
      </c>
      <c r="H161">
        <v>1378</v>
      </c>
      <c r="I161">
        <v>169134</v>
      </c>
      <c r="J161" t="s">
        <v>138</v>
      </c>
      <c r="K161">
        <v>2015</v>
      </c>
      <c r="L161" t="s">
        <v>533</v>
      </c>
      <c r="M161" t="s">
        <v>534</v>
      </c>
      <c r="N161" t="s">
        <v>513</v>
      </c>
      <c r="P161" t="s">
        <v>1691</v>
      </c>
      <c r="Z161">
        <v>15.1888604712088</v>
      </c>
      <c r="AA161">
        <v>25.673350442712</v>
      </c>
      <c r="AB161">
        <v>36.157840414215201</v>
      </c>
      <c r="AC161" t="s">
        <v>1551</v>
      </c>
      <c r="AD161" t="s">
        <v>1552</v>
      </c>
      <c r="AE161" t="s">
        <v>145</v>
      </c>
      <c r="AF161">
        <v>5974.1180000000004</v>
      </c>
      <c r="BM161" t="s">
        <v>148</v>
      </c>
    </row>
    <row r="162" spans="1:67" x14ac:dyDescent="0.25">
      <c r="A162">
        <v>8479</v>
      </c>
      <c r="B162">
        <v>2017</v>
      </c>
      <c r="C162" t="s">
        <v>532</v>
      </c>
      <c r="D162" s="14">
        <f>VLOOKUP(Tabelle6[[#This Row],[FishStock]],'Export 2012'!$C:$J,8,FALSE)</f>
        <v>2012</v>
      </c>
      <c r="E162" s="14" t="str">
        <f>VLOOKUP(Tabelle6[[#This Row],[FishStock]],'Export 2016'!$C:$K,8,FALSE)</f>
        <v>Advice</v>
      </c>
      <c r="F162" s="14" t="str">
        <f>VLOOKUP(Tabelle6[[#This Row],[FishStock]],'Export 2012'!$C:$J,3,FALSE)</f>
        <v>no</v>
      </c>
      <c r="G162" s="14" t="str">
        <f>VLOOKUP(Tabelle6[[#This Row],[FishStock]],'Export 2016'!$C:$K,3,FALSE)</f>
        <v>no</v>
      </c>
      <c r="H162">
        <v>1378</v>
      </c>
      <c r="I162">
        <v>169134</v>
      </c>
      <c r="J162" t="s">
        <v>138</v>
      </c>
      <c r="K162">
        <v>2016</v>
      </c>
      <c r="L162" t="s">
        <v>533</v>
      </c>
      <c r="M162" t="s">
        <v>534</v>
      </c>
      <c r="N162" t="s">
        <v>513</v>
      </c>
      <c r="P162" t="s">
        <v>1691</v>
      </c>
      <c r="Z162">
        <v>14.974807671836</v>
      </c>
      <c r="AA162">
        <v>22.264603340652702</v>
      </c>
      <c r="AB162">
        <v>29.5543990094694</v>
      </c>
      <c r="AC162" t="s">
        <v>1551</v>
      </c>
      <c r="AD162" t="s">
        <v>1552</v>
      </c>
      <c r="AE162" t="s">
        <v>145</v>
      </c>
      <c r="AF162">
        <v>5885.9859999999999</v>
      </c>
      <c r="AI162">
        <v>1.4630000000000001</v>
      </c>
      <c r="BM162" t="s">
        <v>148</v>
      </c>
    </row>
    <row r="163" spans="1:67" x14ac:dyDescent="0.25">
      <c r="A163">
        <v>8483</v>
      </c>
      <c r="B163">
        <v>2017</v>
      </c>
      <c r="C163" t="s">
        <v>1662</v>
      </c>
      <c r="D163" s="14">
        <f>VLOOKUP(Tabelle6[[#This Row],[FishStock]],'Export 2012'!$C:$J,8,FALSE)</f>
        <v>2012</v>
      </c>
      <c r="E163" s="14" t="str">
        <f>VLOOKUP(Tabelle6[[#This Row],[FishStock]],'Export 2016'!$C:$K,8,FALSE)</f>
        <v>Advice</v>
      </c>
      <c r="F163" s="14" t="str">
        <f>VLOOKUP(Tabelle6[[#This Row],[FishStock]],'Export 2012'!$C:$J,3,FALSE)</f>
        <v>no</v>
      </c>
      <c r="G163" s="14" t="str">
        <f>VLOOKUP(Tabelle6[[#This Row],[FishStock]],'Export 2016'!$C:$K,3,FALSE)</f>
        <v>no</v>
      </c>
      <c r="H163">
        <v>1377</v>
      </c>
      <c r="I163">
        <v>169133</v>
      </c>
      <c r="J163" t="s">
        <v>138</v>
      </c>
      <c r="K163">
        <v>2012</v>
      </c>
      <c r="L163" t="s">
        <v>1663</v>
      </c>
      <c r="M163" t="s">
        <v>734</v>
      </c>
      <c r="N163" t="s">
        <v>513</v>
      </c>
      <c r="P163" t="s">
        <v>1664</v>
      </c>
      <c r="Z163">
        <v>72.25</v>
      </c>
      <c r="AA163">
        <v>76.77</v>
      </c>
      <c r="AB163">
        <v>81.290000000000006</v>
      </c>
      <c r="AC163" t="s">
        <v>1551</v>
      </c>
      <c r="AE163" t="s">
        <v>145</v>
      </c>
      <c r="AF163">
        <v>8849</v>
      </c>
      <c r="BM163" t="s">
        <v>148</v>
      </c>
    </row>
    <row r="164" spans="1:67" x14ac:dyDescent="0.25">
      <c r="A164">
        <v>8483</v>
      </c>
      <c r="B164">
        <v>2017</v>
      </c>
      <c r="C164" t="s">
        <v>1662</v>
      </c>
      <c r="D164" s="14">
        <f>VLOOKUP(Tabelle6[[#This Row],[FishStock]],'Export 2012'!$C:$J,8,FALSE)</f>
        <v>2012</v>
      </c>
      <c r="E164" s="14" t="str">
        <f>VLOOKUP(Tabelle6[[#This Row],[FishStock]],'Export 2016'!$C:$K,8,FALSE)</f>
        <v>Advice</v>
      </c>
      <c r="F164" s="14" t="str">
        <f>VLOOKUP(Tabelle6[[#This Row],[FishStock]],'Export 2012'!$C:$J,3,FALSE)</f>
        <v>no</v>
      </c>
      <c r="G164" s="14" t="str">
        <f>VLOOKUP(Tabelle6[[#This Row],[FishStock]],'Export 2016'!$C:$K,3,FALSE)</f>
        <v>no</v>
      </c>
      <c r="H164">
        <v>1377</v>
      </c>
      <c r="I164">
        <v>169133</v>
      </c>
      <c r="J164" t="s">
        <v>138</v>
      </c>
      <c r="K164">
        <v>2013</v>
      </c>
      <c r="L164" t="s">
        <v>1663</v>
      </c>
      <c r="M164" t="s">
        <v>734</v>
      </c>
      <c r="N164" t="s">
        <v>513</v>
      </c>
      <c r="P164" t="s">
        <v>1664</v>
      </c>
      <c r="Z164">
        <v>77.510000000000005</v>
      </c>
      <c r="AA164">
        <v>82.18</v>
      </c>
      <c r="AB164">
        <v>86.86</v>
      </c>
      <c r="AC164" t="s">
        <v>1551</v>
      </c>
      <c r="AE164" t="s">
        <v>145</v>
      </c>
      <c r="AF164">
        <v>9021</v>
      </c>
      <c r="BM164" t="s">
        <v>148</v>
      </c>
    </row>
    <row r="165" spans="1:67" x14ac:dyDescent="0.25">
      <c r="A165">
        <v>8483</v>
      </c>
      <c r="B165">
        <v>2017</v>
      </c>
      <c r="C165" t="s">
        <v>1662</v>
      </c>
      <c r="D165" s="14">
        <f>VLOOKUP(Tabelle6[[#This Row],[FishStock]],'Export 2012'!$C:$J,8,FALSE)</f>
        <v>2012</v>
      </c>
      <c r="E165" s="14" t="str">
        <f>VLOOKUP(Tabelle6[[#This Row],[FishStock]],'Export 2016'!$C:$K,8,FALSE)</f>
        <v>Advice</v>
      </c>
      <c r="F165" s="14" t="str">
        <f>VLOOKUP(Tabelle6[[#This Row],[FishStock]],'Export 2012'!$C:$J,3,FALSE)</f>
        <v>no</v>
      </c>
      <c r="G165" s="14" t="str">
        <f>VLOOKUP(Tabelle6[[#This Row],[FishStock]],'Export 2016'!$C:$K,3,FALSE)</f>
        <v>no</v>
      </c>
      <c r="H165">
        <v>1377</v>
      </c>
      <c r="I165">
        <v>169133</v>
      </c>
      <c r="J165" t="s">
        <v>138</v>
      </c>
      <c r="K165">
        <v>2014</v>
      </c>
      <c r="L165" t="s">
        <v>1663</v>
      </c>
      <c r="M165" t="s">
        <v>734</v>
      </c>
      <c r="N165" t="s">
        <v>513</v>
      </c>
      <c r="P165" t="s">
        <v>1664</v>
      </c>
      <c r="Z165">
        <v>95.82</v>
      </c>
      <c r="AA165">
        <v>100.7</v>
      </c>
      <c r="AB165">
        <v>105.6</v>
      </c>
      <c r="AC165" t="s">
        <v>1551</v>
      </c>
      <c r="AE165" t="s">
        <v>145</v>
      </c>
      <c r="AF165">
        <v>9597</v>
      </c>
      <c r="BM165" t="s">
        <v>148</v>
      </c>
    </row>
    <row r="166" spans="1:67" x14ac:dyDescent="0.25">
      <c r="A166">
        <v>8483</v>
      </c>
      <c r="B166">
        <v>2017</v>
      </c>
      <c r="C166" t="s">
        <v>1662</v>
      </c>
      <c r="D166" s="14">
        <f>VLOOKUP(Tabelle6[[#This Row],[FishStock]],'Export 2012'!$C:$J,8,FALSE)</f>
        <v>2012</v>
      </c>
      <c r="E166" s="14" t="str">
        <f>VLOOKUP(Tabelle6[[#This Row],[FishStock]],'Export 2016'!$C:$K,8,FALSE)</f>
        <v>Advice</v>
      </c>
      <c r="F166" s="14" t="str">
        <f>VLOOKUP(Tabelle6[[#This Row],[FishStock]],'Export 2012'!$C:$J,3,FALSE)</f>
        <v>no</v>
      </c>
      <c r="G166" s="14" t="str">
        <f>VLOOKUP(Tabelle6[[#This Row],[FishStock]],'Export 2016'!$C:$K,3,FALSE)</f>
        <v>no</v>
      </c>
      <c r="H166">
        <v>1377</v>
      </c>
      <c r="I166">
        <v>169133</v>
      </c>
      <c r="J166" t="s">
        <v>138</v>
      </c>
      <c r="K166">
        <v>2015</v>
      </c>
      <c r="L166" t="s">
        <v>1663</v>
      </c>
      <c r="M166" t="s">
        <v>734</v>
      </c>
      <c r="N166" t="s">
        <v>513</v>
      </c>
      <c r="P166" t="s">
        <v>1664</v>
      </c>
      <c r="Z166">
        <v>96.24</v>
      </c>
      <c r="AA166">
        <v>101.2</v>
      </c>
      <c r="AB166">
        <v>106.2</v>
      </c>
      <c r="AC166" t="s">
        <v>1551</v>
      </c>
      <c r="AE166" t="s">
        <v>145</v>
      </c>
      <c r="AF166">
        <v>8550</v>
      </c>
      <c r="BM166" t="s">
        <v>148</v>
      </c>
    </row>
    <row r="167" spans="1:67" x14ac:dyDescent="0.25">
      <c r="A167">
        <v>8483</v>
      </c>
      <c r="B167">
        <v>2017</v>
      </c>
      <c r="C167" t="s">
        <v>1662</v>
      </c>
      <c r="D167" s="14">
        <f>VLOOKUP(Tabelle6[[#This Row],[FishStock]],'Export 2012'!$C:$J,8,FALSE)</f>
        <v>2012</v>
      </c>
      <c r="E167" s="14" t="str">
        <f>VLOOKUP(Tabelle6[[#This Row],[FishStock]],'Export 2016'!$C:$K,8,FALSE)</f>
        <v>Advice</v>
      </c>
      <c r="F167" s="14" t="str">
        <f>VLOOKUP(Tabelle6[[#This Row],[FishStock]],'Export 2012'!$C:$J,3,FALSE)</f>
        <v>no</v>
      </c>
      <c r="G167" s="14" t="str">
        <f>VLOOKUP(Tabelle6[[#This Row],[FishStock]],'Export 2016'!$C:$K,3,FALSE)</f>
        <v>no</v>
      </c>
      <c r="H167">
        <v>1377</v>
      </c>
      <c r="I167">
        <v>169133</v>
      </c>
      <c r="J167" t="s">
        <v>138</v>
      </c>
      <c r="K167">
        <v>2016</v>
      </c>
      <c r="L167" t="s">
        <v>1663</v>
      </c>
      <c r="M167" t="s">
        <v>734</v>
      </c>
      <c r="N167" t="s">
        <v>513</v>
      </c>
      <c r="P167" t="s">
        <v>1664</v>
      </c>
      <c r="Z167">
        <v>94.62</v>
      </c>
      <c r="AA167">
        <v>99.52</v>
      </c>
      <c r="AB167">
        <v>104.4</v>
      </c>
      <c r="AC167" t="s">
        <v>1551</v>
      </c>
      <c r="AE167" t="s">
        <v>145</v>
      </c>
      <c r="AF167">
        <v>8822</v>
      </c>
      <c r="BM167" t="s">
        <v>148</v>
      </c>
    </row>
    <row r="168" spans="1:67" x14ac:dyDescent="0.25">
      <c r="A168">
        <v>8484</v>
      </c>
      <c r="B168">
        <v>2017</v>
      </c>
      <c r="C168" t="s">
        <v>1944</v>
      </c>
      <c r="D168" s="14">
        <f>VLOOKUP(Tabelle6[[#This Row],[FishStock]],'Export 2012'!$C:$J,8,FALSE)</f>
        <v>2012</v>
      </c>
      <c r="E168" s="14" t="str">
        <f>VLOOKUP(Tabelle6[[#This Row],[FishStock]],'Export 2016'!$C:$K,8,FALSE)</f>
        <v>Advice</v>
      </c>
      <c r="F168" s="14" t="str">
        <f>VLOOKUP(Tabelle6[[#This Row],[FishStock]],'Export 2012'!$C:$J,3,FALSE)</f>
        <v>no</v>
      </c>
      <c r="G168" s="14" t="str">
        <f>VLOOKUP(Tabelle6[[#This Row],[FishStock]],'Export 2016'!$C:$K,3,FALSE)</f>
        <v>no</v>
      </c>
      <c r="H168">
        <v>1557</v>
      </c>
      <c r="I168">
        <v>169060</v>
      </c>
      <c r="J168" t="s">
        <v>138</v>
      </c>
      <c r="K168">
        <v>2012</v>
      </c>
      <c r="L168" t="s">
        <v>1945</v>
      </c>
      <c r="M168" t="s">
        <v>1946</v>
      </c>
      <c r="N168" t="s">
        <v>852</v>
      </c>
      <c r="P168" t="s">
        <v>1947</v>
      </c>
      <c r="T168" t="s">
        <v>1539</v>
      </c>
      <c r="Z168">
        <v>72.087541459950799</v>
      </c>
      <c r="AA168">
        <v>93.519782843660707</v>
      </c>
      <c r="AB168">
        <v>114.952024227371</v>
      </c>
      <c r="AC168" t="s">
        <v>1551</v>
      </c>
      <c r="AE168" t="s">
        <v>145</v>
      </c>
      <c r="AF168">
        <v>36</v>
      </c>
      <c r="BM168" t="s">
        <v>148</v>
      </c>
    </row>
    <row r="169" spans="1:67" x14ac:dyDescent="0.25">
      <c r="A169">
        <v>8484</v>
      </c>
      <c r="B169">
        <v>2017</v>
      </c>
      <c r="C169" t="s">
        <v>1944</v>
      </c>
      <c r="D169" s="14">
        <f>VLOOKUP(Tabelle6[[#This Row],[FishStock]],'Export 2012'!$C:$J,8,FALSE)</f>
        <v>2012</v>
      </c>
      <c r="E169" s="14" t="str">
        <f>VLOOKUP(Tabelle6[[#This Row],[FishStock]],'Export 2016'!$C:$K,8,FALSE)</f>
        <v>Advice</v>
      </c>
      <c r="F169" s="14" t="str">
        <f>VLOOKUP(Tabelle6[[#This Row],[FishStock]],'Export 2012'!$C:$J,3,FALSE)</f>
        <v>no</v>
      </c>
      <c r="G169" s="14" t="str">
        <f>VLOOKUP(Tabelle6[[#This Row],[FishStock]],'Export 2016'!$C:$K,3,FALSE)</f>
        <v>no</v>
      </c>
      <c r="H169">
        <v>1557</v>
      </c>
      <c r="I169">
        <v>169060</v>
      </c>
      <c r="J169" t="s">
        <v>138</v>
      </c>
      <c r="K169">
        <v>2013</v>
      </c>
      <c r="L169" t="s">
        <v>1945</v>
      </c>
      <c r="M169" t="s">
        <v>1946</v>
      </c>
      <c r="N169" t="s">
        <v>852</v>
      </c>
      <c r="P169" t="s">
        <v>1947</v>
      </c>
      <c r="T169" t="s">
        <v>1539</v>
      </c>
      <c r="Z169">
        <v>105.384408473015</v>
      </c>
      <c r="AA169">
        <v>135.62992080168999</v>
      </c>
      <c r="AB169">
        <v>165.875433130365</v>
      </c>
      <c r="AC169" t="s">
        <v>1551</v>
      </c>
      <c r="AE169" t="s">
        <v>145</v>
      </c>
      <c r="AF169">
        <v>1</v>
      </c>
      <c r="BM169" t="s">
        <v>148</v>
      </c>
    </row>
    <row r="170" spans="1:67" x14ac:dyDescent="0.25">
      <c r="A170">
        <v>8484</v>
      </c>
      <c r="B170">
        <v>2017</v>
      </c>
      <c r="C170" t="s">
        <v>1944</v>
      </c>
      <c r="D170" s="14">
        <f>VLOOKUP(Tabelle6[[#This Row],[FishStock]],'Export 2012'!$C:$J,8,FALSE)</f>
        <v>2012</v>
      </c>
      <c r="E170" s="14" t="str">
        <f>VLOOKUP(Tabelle6[[#This Row],[FishStock]],'Export 2016'!$C:$K,8,FALSE)</f>
        <v>Advice</v>
      </c>
      <c r="F170" s="14" t="str">
        <f>VLOOKUP(Tabelle6[[#This Row],[FishStock]],'Export 2012'!$C:$J,3,FALSE)</f>
        <v>no</v>
      </c>
      <c r="G170" s="14" t="str">
        <f>VLOOKUP(Tabelle6[[#This Row],[FishStock]],'Export 2016'!$C:$K,3,FALSE)</f>
        <v>no</v>
      </c>
      <c r="H170">
        <v>1557</v>
      </c>
      <c r="I170">
        <v>169060</v>
      </c>
      <c r="J170" t="s">
        <v>138</v>
      </c>
      <c r="K170">
        <v>2014</v>
      </c>
      <c r="L170" t="s">
        <v>1945</v>
      </c>
      <c r="M170" t="s">
        <v>1946</v>
      </c>
      <c r="N170" t="s">
        <v>852</v>
      </c>
      <c r="P170" t="s">
        <v>1947</v>
      </c>
      <c r="T170" t="s">
        <v>1539</v>
      </c>
      <c r="Z170">
        <v>61.718894582064202</v>
      </c>
      <c r="AA170">
        <v>75.586570713911897</v>
      </c>
      <c r="AB170">
        <v>89.454246845759599</v>
      </c>
      <c r="AC170" t="s">
        <v>1551</v>
      </c>
      <c r="AE170" t="s">
        <v>145</v>
      </c>
      <c r="AF170">
        <v>22</v>
      </c>
      <c r="BM170" t="s">
        <v>148</v>
      </c>
    </row>
    <row r="171" spans="1:67" x14ac:dyDescent="0.25">
      <c r="A171">
        <v>8484</v>
      </c>
      <c r="B171">
        <v>2017</v>
      </c>
      <c r="C171" t="s">
        <v>1944</v>
      </c>
      <c r="D171" s="14">
        <f>VLOOKUP(Tabelle6[[#This Row],[FishStock]],'Export 2012'!$C:$J,8,FALSE)</f>
        <v>2012</v>
      </c>
      <c r="E171" s="14" t="str">
        <f>VLOOKUP(Tabelle6[[#This Row],[FishStock]],'Export 2016'!$C:$K,8,FALSE)</f>
        <v>Advice</v>
      </c>
      <c r="F171" s="14" t="str">
        <f>VLOOKUP(Tabelle6[[#This Row],[FishStock]],'Export 2012'!$C:$J,3,FALSE)</f>
        <v>no</v>
      </c>
      <c r="G171" s="14" t="str">
        <f>VLOOKUP(Tabelle6[[#This Row],[FishStock]],'Export 2016'!$C:$K,3,FALSE)</f>
        <v>no</v>
      </c>
      <c r="H171">
        <v>1557</v>
      </c>
      <c r="I171">
        <v>169060</v>
      </c>
      <c r="J171" t="s">
        <v>138</v>
      </c>
      <c r="K171">
        <v>2015</v>
      </c>
      <c r="L171" t="s">
        <v>1945</v>
      </c>
      <c r="M171" t="s">
        <v>1946</v>
      </c>
      <c r="N171" t="s">
        <v>852</v>
      </c>
      <c r="P171" t="s">
        <v>1947</v>
      </c>
      <c r="T171" t="s">
        <v>1539</v>
      </c>
      <c r="Z171">
        <v>72.913363060121</v>
      </c>
      <c r="AA171">
        <v>92.8040970724863</v>
      </c>
      <c r="AB171">
        <v>112.694831084852</v>
      </c>
      <c r="AC171" t="s">
        <v>1551</v>
      </c>
      <c r="AE171" t="s">
        <v>145</v>
      </c>
      <c r="AF171">
        <v>5</v>
      </c>
      <c r="AI171">
        <v>35</v>
      </c>
      <c r="BM171" t="s">
        <v>148</v>
      </c>
    </row>
    <row r="172" spans="1:67" x14ac:dyDescent="0.25">
      <c r="A172">
        <v>8484</v>
      </c>
      <c r="B172">
        <v>2017</v>
      </c>
      <c r="C172" t="s">
        <v>1944</v>
      </c>
      <c r="D172" s="14">
        <f>VLOOKUP(Tabelle6[[#This Row],[FishStock]],'Export 2012'!$C:$J,8,FALSE)</f>
        <v>2012</v>
      </c>
      <c r="E172" s="14" t="str">
        <f>VLOOKUP(Tabelle6[[#This Row],[FishStock]],'Export 2016'!$C:$K,8,FALSE)</f>
        <v>Advice</v>
      </c>
      <c r="F172" s="14" t="str">
        <f>VLOOKUP(Tabelle6[[#This Row],[FishStock]],'Export 2012'!$C:$J,3,FALSE)</f>
        <v>no</v>
      </c>
      <c r="G172" s="14" t="str">
        <f>VLOOKUP(Tabelle6[[#This Row],[FishStock]],'Export 2016'!$C:$K,3,FALSE)</f>
        <v>no</v>
      </c>
      <c r="H172">
        <v>1557</v>
      </c>
      <c r="I172">
        <v>169060</v>
      </c>
      <c r="J172" t="s">
        <v>138</v>
      </c>
      <c r="K172">
        <v>2016</v>
      </c>
      <c r="L172" t="s">
        <v>1945</v>
      </c>
      <c r="M172" t="s">
        <v>1946</v>
      </c>
      <c r="N172" t="s">
        <v>852</v>
      </c>
      <c r="P172" t="s">
        <v>1947</v>
      </c>
      <c r="T172" t="s">
        <v>1539</v>
      </c>
      <c r="Z172">
        <v>153.330740080749</v>
      </c>
      <c r="AA172">
        <v>198.99772777094401</v>
      </c>
      <c r="AB172">
        <v>244.664715461139</v>
      </c>
      <c r="AC172" t="s">
        <v>1551</v>
      </c>
      <c r="AE172" t="s">
        <v>145</v>
      </c>
      <c r="AF172">
        <v>0</v>
      </c>
      <c r="AI172">
        <v>259</v>
      </c>
      <c r="BM172" t="s">
        <v>148</v>
      </c>
    </row>
    <row r="173" spans="1:67" x14ac:dyDescent="0.25">
      <c r="A173">
        <v>8491</v>
      </c>
      <c r="B173">
        <v>2017</v>
      </c>
      <c r="C173" t="s">
        <v>907</v>
      </c>
      <c r="D173" s="14">
        <f>VLOOKUP(Tabelle6[[#This Row],[FishStock]],'Export 2012'!$C:$J,8,FALSE)</f>
        <v>2012</v>
      </c>
      <c r="E173" s="14" t="str">
        <f>VLOOKUP(Tabelle6[[#This Row],[FishStock]],'Export 2016'!$C:$K,8,FALSE)</f>
        <v>Advice</v>
      </c>
      <c r="F173" s="14" t="str">
        <f>VLOOKUP(Tabelle6[[#This Row],[FishStock]],'Export 2012'!$C:$J,3,FALSE)</f>
        <v>no</v>
      </c>
      <c r="G173" s="14" t="str">
        <f>VLOOKUP(Tabelle6[[#This Row],[FishStock]],'Export 2016'!$C:$K,3,FALSE)</f>
        <v>no</v>
      </c>
      <c r="H173">
        <v>1311</v>
      </c>
      <c r="I173">
        <v>169059</v>
      </c>
      <c r="J173" t="s">
        <v>138</v>
      </c>
      <c r="K173">
        <v>2012</v>
      </c>
      <c r="L173" t="s">
        <v>908</v>
      </c>
      <c r="M173" t="s">
        <v>525</v>
      </c>
      <c r="N173" t="s">
        <v>852</v>
      </c>
      <c r="P173" t="s">
        <v>1661</v>
      </c>
      <c r="Z173">
        <v>9547.7975999999999</v>
      </c>
      <c r="AA173">
        <v>37413</v>
      </c>
      <c r="AB173">
        <v>65278.202400000002</v>
      </c>
      <c r="AC173" t="s">
        <v>1551</v>
      </c>
      <c r="AD173" t="s">
        <v>145</v>
      </c>
      <c r="AE173" t="s">
        <v>145</v>
      </c>
      <c r="AH173">
        <v>9290</v>
      </c>
      <c r="AN173">
        <v>0.248</v>
      </c>
      <c r="AP173" t="s">
        <v>146</v>
      </c>
      <c r="AQ173" t="s">
        <v>1499</v>
      </c>
      <c r="BM173" t="s">
        <v>148</v>
      </c>
      <c r="BN173" t="s">
        <v>1035</v>
      </c>
      <c r="BO173">
        <v>0.17100000000000001</v>
      </c>
    </row>
    <row r="174" spans="1:67" x14ac:dyDescent="0.25">
      <c r="A174">
        <v>8491</v>
      </c>
      <c r="B174">
        <v>2017</v>
      </c>
      <c r="C174" t="s">
        <v>907</v>
      </c>
      <c r="D174" s="14">
        <f>VLOOKUP(Tabelle6[[#This Row],[FishStock]],'Export 2012'!$C:$J,8,FALSE)</f>
        <v>2012</v>
      </c>
      <c r="E174" s="14" t="str">
        <f>VLOOKUP(Tabelle6[[#This Row],[FishStock]],'Export 2016'!$C:$K,8,FALSE)</f>
        <v>Advice</v>
      </c>
      <c r="F174" s="14" t="str">
        <f>VLOOKUP(Tabelle6[[#This Row],[FishStock]],'Export 2012'!$C:$J,3,FALSE)</f>
        <v>no</v>
      </c>
      <c r="G174" s="14" t="str">
        <f>VLOOKUP(Tabelle6[[#This Row],[FishStock]],'Export 2016'!$C:$K,3,FALSE)</f>
        <v>no</v>
      </c>
      <c r="H174">
        <v>1311</v>
      </c>
      <c r="I174">
        <v>169059</v>
      </c>
      <c r="J174" t="s">
        <v>138</v>
      </c>
      <c r="K174">
        <v>2013</v>
      </c>
      <c r="L174" t="s">
        <v>908</v>
      </c>
      <c r="M174" t="s">
        <v>525</v>
      </c>
      <c r="N174" t="s">
        <v>852</v>
      </c>
      <c r="P174" t="s">
        <v>1661</v>
      </c>
      <c r="Z174">
        <v>16499.589112000001</v>
      </c>
      <c r="AA174">
        <v>31504.6</v>
      </c>
      <c r="AB174">
        <v>46509.610888000003</v>
      </c>
      <c r="AC174" t="s">
        <v>1551</v>
      </c>
      <c r="AD174" t="s">
        <v>145</v>
      </c>
      <c r="AE174" t="s">
        <v>145</v>
      </c>
      <c r="AH174">
        <v>7154</v>
      </c>
      <c r="AN174">
        <v>0.22700000000000001</v>
      </c>
      <c r="AP174" t="s">
        <v>146</v>
      </c>
      <c r="AQ174" t="s">
        <v>1499</v>
      </c>
      <c r="BM174" t="s">
        <v>148</v>
      </c>
      <c r="BN174" t="s">
        <v>1035</v>
      </c>
      <c r="BO174">
        <v>0.17100000000000001</v>
      </c>
    </row>
    <row r="175" spans="1:67" x14ac:dyDescent="0.25">
      <c r="A175">
        <v>8491</v>
      </c>
      <c r="B175">
        <v>2017</v>
      </c>
      <c r="C175" t="s">
        <v>907</v>
      </c>
      <c r="D175" s="14">
        <f>VLOOKUP(Tabelle6[[#This Row],[FishStock]],'Export 2012'!$C:$J,8,FALSE)</f>
        <v>2012</v>
      </c>
      <c r="E175" s="14" t="str">
        <f>VLOOKUP(Tabelle6[[#This Row],[FishStock]],'Export 2016'!$C:$K,8,FALSE)</f>
        <v>Advice</v>
      </c>
      <c r="F175" s="14" t="str">
        <f>VLOOKUP(Tabelle6[[#This Row],[FishStock]],'Export 2012'!$C:$J,3,FALSE)</f>
        <v>no</v>
      </c>
      <c r="G175" s="14" t="str">
        <f>VLOOKUP(Tabelle6[[#This Row],[FishStock]],'Export 2016'!$C:$K,3,FALSE)</f>
        <v>no</v>
      </c>
      <c r="H175">
        <v>1311</v>
      </c>
      <c r="I175">
        <v>169059</v>
      </c>
      <c r="J175" t="s">
        <v>138</v>
      </c>
      <c r="K175">
        <v>2014</v>
      </c>
      <c r="L175" t="s">
        <v>908</v>
      </c>
      <c r="M175" t="s">
        <v>525</v>
      </c>
      <c r="N175" t="s">
        <v>852</v>
      </c>
      <c r="P175" t="s">
        <v>1661</v>
      </c>
      <c r="Z175">
        <v>15867.403616</v>
      </c>
      <c r="AA175">
        <v>69072.800000000003</v>
      </c>
      <c r="AB175">
        <v>122278.196384</v>
      </c>
      <c r="AC175" t="s">
        <v>1551</v>
      </c>
      <c r="AD175" t="s">
        <v>145</v>
      </c>
      <c r="AE175" t="s">
        <v>145</v>
      </c>
      <c r="AH175">
        <v>7241</v>
      </c>
      <c r="AN175">
        <v>0.105</v>
      </c>
      <c r="AP175" t="s">
        <v>146</v>
      </c>
      <c r="AQ175" t="s">
        <v>1499</v>
      </c>
      <c r="BM175" t="s">
        <v>148</v>
      </c>
      <c r="BN175" t="s">
        <v>1035</v>
      </c>
      <c r="BO175">
        <v>0.17100000000000001</v>
      </c>
    </row>
    <row r="176" spans="1:67" x14ac:dyDescent="0.25">
      <c r="A176">
        <v>8491</v>
      </c>
      <c r="B176">
        <v>2017</v>
      </c>
      <c r="C176" t="s">
        <v>907</v>
      </c>
      <c r="D176" s="14">
        <f>VLOOKUP(Tabelle6[[#This Row],[FishStock]],'Export 2012'!$C:$J,8,FALSE)</f>
        <v>2012</v>
      </c>
      <c r="E176" s="14" t="str">
        <f>VLOOKUP(Tabelle6[[#This Row],[FishStock]],'Export 2016'!$C:$K,8,FALSE)</f>
        <v>Advice</v>
      </c>
      <c r="F176" s="14" t="str">
        <f>VLOOKUP(Tabelle6[[#This Row],[FishStock]],'Export 2012'!$C:$J,3,FALSE)</f>
        <v>no</v>
      </c>
      <c r="G176" s="14" t="str">
        <f>VLOOKUP(Tabelle6[[#This Row],[FishStock]],'Export 2016'!$C:$K,3,FALSE)</f>
        <v>no</v>
      </c>
      <c r="H176">
        <v>1311</v>
      </c>
      <c r="I176">
        <v>169059</v>
      </c>
      <c r="J176" t="s">
        <v>138</v>
      </c>
      <c r="K176">
        <v>2015</v>
      </c>
      <c r="L176" t="s">
        <v>908</v>
      </c>
      <c r="M176" t="s">
        <v>525</v>
      </c>
      <c r="N176" t="s">
        <v>852</v>
      </c>
      <c r="P176" t="s">
        <v>1661</v>
      </c>
      <c r="Z176">
        <v>20354.7196</v>
      </c>
      <c r="AA176">
        <v>46114</v>
      </c>
      <c r="AB176">
        <v>71873.280400000003</v>
      </c>
      <c r="AC176" t="s">
        <v>1551</v>
      </c>
      <c r="AD176" t="s">
        <v>145</v>
      </c>
      <c r="AE176" t="s">
        <v>145</v>
      </c>
      <c r="AH176">
        <v>6056</v>
      </c>
      <c r="AN176">
        <v>0.13100000000000001</v>
      </c>
      <c r="AP176" t="s">
        <v>146</v>
      </c>
      <c r="AQ176" t="s">
        <v>1499</v>
      </c>
      <c r="BM176" t="s">
        <v>148</v>
      </c>
      <c r="BN176" t="s">
        <v>1035</v>
      </c>
      <c r="BO176">
        <v>0.17100000000000001</v>
      </c>
    </row>
    <row r="177" spans="1:67" x14ac:dyDescent="0.25">
      <c r="A177">
        <v>8491</v>
      </c>
      <c r="B177">
        <v>2017</v>
      </c>
      <c r="C177" t="s">
        <v>907</v>
      </c>
      <c r="D177" s="14">
        <f>VLOOKUP(Tabelle6[[#This Row],[FishStock]],'Export 2012'!$C:$J,8,FALSE)</f>
        <v>2012</v>
      </c>
      <c r="E177" s="14" t="str">
        <f>VLOOKUP(Tabelle6[[#This Row],[FishStock]],'Export 2016'!$C:$K,8,FALSE)</f>
        <v>Advice</v>
      </c>
      <c r="F177" s="14" t="str">
        <f>VLOOKUP(Tabelle6[[#This Row],[FishStock]],'Export 2012'!$C:$J,3,FALSE)</f>
        <v>no</v>
      </c>
      <c r="G177" s="14" t="str">
        <f>VLOOKUP(Tabelle6[[#This Row],[FishStock]],'Export 2016'!$C:$K,3,FALSE)</f>
        <v>no</v>
      </c>
      <c r="H177">
        <v>1311</v>
      </c>
      <c r="I177">
        <v>169059</v>
      </c>
      <c r="J177" t="s">
        <v>138</v>
      </c>
      <c r="K177">
        <v>2016</v>
      </c>
      <c r="L177" t="s">
        <v>908</v>
      </c>
      <c r="M177" t="s">
        <v>525</v>
      </c>
      <c r="N177" t="s">
        <v>852</v>
      </c>
      <c r="P177" t="s">
        <v>1661</v>
      </c>
      <c r="Z177">
        <v>17864.464488000001</v>
      </c>
      <c r="AA177">
        <v>75199.8</v>
      </c>
      <c r="AB177">
        <v>132535.13551200001</v>
      </c>
      <c r="AC177" t="s">
        <v>1551</v>
      </c>
      <c r="AD177" t="s">
        <v>145</v>
      </c>
      <c r="AE177" t="s">
        <v>145</v>
      </c>
      <c r="AH177">
        <v>5646</v>
      </c>
      <c r="AN177">
        <v>7.4999999999999997E-2</v>
      </c>
      <c r="AP177" t="s">
        <v>146</v>
      </c>
      <c r="AQ177" t="s">
        <v>1499</v>
      </c>
      <c r="BM177" t="s">
        <v>148</v>
      </c>
      <c r="BN177" t="s">
        <v>1035</v>
      </c>
      <c r="BO177">
        <v>0.17100000000000001</v>
      </c>
    </row>
    <row r="178" spans="1:67" x14ac:dyDescent="0.25">
      <c r="A178">
        <v>8493</v>
      </c>
      <c r="B178">
        <v>2017</v>
      </c>
      <c r="C178" t="s">
        <v>1658</v>
      </c>
      <c r="D178" s="14">
        <f>VLOOKUP(Tabelle6[[#This Row],[FishStock]],'Export 2012'!$C:$J,8,FALSE)</f>
        <v>2012</v>
      </c>
      <c r="E178" s="14" t="str">
        <f>VLOOKUP(Tabelle6[[#This Row],[FishStock]],'Export 2016'!$C:$K,8,FALSE)</f>
        <v>Advice</v>
      </c>
      <c r="F178" s="14" t="str">
        <f>VLOOKUP(Tabelle6[[#This Row],[FishStock]],'Export 2012'!$C:$J,3,FALSE)</f>
        <v>no</v>
      </c>
      <c r="G178" s="14" t="str">
        <f>VLOOKUP(Tabelle6[[#This Row],[FishStock]],'Export 2016'!$C:$K,3,FALSE)</f>
        <v>no</v>
      </c>
      <c r="H178">
        <v>1501</v>
      </c>
      <c r="I178">
        <v>169296</v>
      </c>
      <c r="J178" t="s">
        <v>138</v>
      </c>
      <c r="K178">
        <v>2012</v>
      </c>
      <c r="L178" t="s">
        <v>1659</v>
      </c>
      <c r="M178" t="s">
        <v>734</v>
      </c>
      <c r="N178" t="s">
        <v>521</v>
      </c>
      <c r="P178" t="s">
        <v>1660</v>
      </c>
      <c r="Z178">
        <v>93.21</v>
      </c>
      <c r="AA178">
        <v>96.9</v>
      </c>
      <c r="AB178">
        <v>100.6</v>
      </c>
      <c r="AC178" t="s">
        <v>1551</v>
      </c>
      <c r="AE178" t="s">
        <v>145</v>
      </c>
      <c r="AF178">
        <v>10394</v>
      </c>
      <c r="BM178" t="s">
        <v>148</v>
      </c>
    </row>
    <row r="179" spans="1:67" x14ac:dyDescent="0.25">
      <c r="A179">
        <v>8493</v>
      </c>
      <c r="B179">
        <v>2017</v>
      </c>
      <c r="C179" t="s">
        <v>1658</v>
      </c>
      <c r="D179" s="14">
        <f>VLOOKUP(Tabelle6[[#This Row],[FishStock]],'Export 2012'!$C:$J,8,FALSE)</f>
        <v>2012</v>
      </c>
      <c r="E179" s="14" t="str">
        <f>VLOOKUP(Tabelle6[[#This Row],[FishStock]],'Export 2016'!$C:$K,8,FALSE)</f>
        <v>Advice</v>
      </c>
      <c r="F179" s="14" t="str">
        <f>VLOOKUP(Tabelle6[[#This Row],[FishStock]],'Export 2012'!$C:$J,3,FALSE)</f>
        <v>no</v>
      </c>
      <c r="G179" s="14" t="str">
        <f>VLOOKUP(Tabelle6[[#This Row],[FishStock]],'Export 2016'!$C:$K,3,FALSE)</f>
        <v>no</v>
      </c>
      <c r="H179">
        <v>1501</v>
      </c>
      <c r="I179">
        <v>169296</v>
      </c>
      <c r="J179" t="s">
        <v>138</v>
      </c>
      <c r="K179">
        <v>2013</v>
      </c>
      <c r="L179" t="s">
        <v>1659</v>
      </c>
      <c r="M179" t="s">
        <v>734</v>
      </c>
      <c r="N179" t="s">
        <v>521</v>
      </c>
      <c r="P179" t="s">
        <v>1660</v>
      </c>
      <c r="Z179">
        <v>101.8</v>
      </c>
      <c r="AA179">
        <v>105.7</v>
      </c>
      <c r="AB179">
        <v>109.6</v>
      </c>
      <c r="AC179" t="s">
        <v>1551</v>
      </c>
      <c r="AE179" t="s">
        <v>145</v>
      </c>
      <c r="AF179">
        <v>8662</v>
      </c>
      <c r="BM179" t="s">
        <v>148</v>
      </c>
    </row>
    <row r="180" spans="1:67" x14ac:dyDescent="0.25">
      <c r="A180">
        <v>8493</v>
      </c>
      <c r="B180">
        <v>2017</v>
      </c>
      <c r="C180" t="s">
        <v>1658</v>
      </c>
      <c r="D180" s="14">
        <f>VLOOKUP(Tabelle6[[#This Row],[FishStock]],'Export 2012'!$C:$J,8,FALSE)</f>
        <v>2012</v>
      </c>
      <c r="E180" s="14" t="str">
        <f>VLOOKUP(Tabelle6[[#This Row],[FishStock]],'Export 2016'!$C:$K,8,FALSE)</f>
        <v>Advice</v>
      </c>
      <c r="F180" s="14" t="str">
        <f>VLOOKUP(Tabelle6[[#This Row],[FishStock]],'Export 2012'!$C:$J,3,FALSE)</f>
        <v>no</v>
      </c>
      <c r="G180" s="14" t="str">
        <f>VLOOKUP(Tabelle6[[#This Row],[FishStock]],'Export 2016'!$C:$K,3,FALSE)</f>
        <v>no</v>
      </c>
      <c r="H180">
        <v>1501</v>
      </c>
      <c r="I180">
        <v>169296</v>
      </c>
      <c r="J180" t="s">
        <v>138</v>
      </c>
      <c r="K180">
        <v>2014</v>
      </c>
      <c r="L180" t="s">
        <v>1659</v>
      </c>
      <c r="M180" t="s">
        <v>734</v>
      </c>
      <c r="N180" t="s">
        <v>521</v>
      </c>
      <c r="P180" t="s">
        <v>1660</v>
      </c>
      <c r="Z180">
        <v>105.2</v>
      </c>
      <c r="AA180">
        <v>109.5</v>
      </c>
      <c r="AB180">
        <v>113.8</v>
      </c>
      <c r="AC180" t="s">
        <v>1551</v>
      </c>
      <c r="AE180" t="s">
        <v>145</v>
      </c>
      <c r="AF180">
        <v>8744</v>
      </c>
      <c r="BM180" t="s">
        <v>148</v>
      </c>
    </row>
    <row r="181" spans="1:67" x14ac:dyDescent="0.25">
      <c r="A181">
        <v>8493</v>
      </c>
      <c r="B181">
        <v>2017</v>
      </c>
      <c r="C181" t="s">
        <v>1658</v>
      </c>
      <c r="D181" s="14">
        <f>VLOOKUP(Tabelle6[[#This Row],[FishStock]],'Export 2012'!$C:$J,8,FALSE)</f>
        <v>2012</v>
      </c>
      <c r="E181" s="14" t="str">
        <f>VLOOKUP(Tabelle6[[#This Row],[FishStock]],'Export 2016'!$C:$K,8,FALSE)</f>
        <v>Advice</v>
      </c>
      <c r="F181" s="14" t="str">
        <f>VLOOKUP(Tabelle6[[#This Row],[FishStock]],'Export 2012'!$C:$J,3,FALSE)</f>
        <v>no</v>
      </c>
      <c r="G181" s="14" t="str">
        <f>VLOOKUP(Tabelle6[[#This Row],[FishStock]],'Export 2016'!$C:$K,3,FALSE)</f>
        <v>no</v>
      </c>
      <c r="H181">
        <v>1501</v>
      </c>
      <c r="I181">
        <v>169296</v>
      </c>
      <c r="J181" t="s">
        <v>138</v>
      </c>
      <c r="K181">
        <v>2015</v>
      </c>
      <c r="L181" t="s">
        <v>1659</v>
      </c>
      <c r="M181" t="s">
        <v>734</v>
      </c>
      <c r="N181" t="s">
        <v>521</v>
      </c>
      <c r="P181" t="s">
        <v>1660</v>
      </c>
      <c r="Z181">
        <v>109.9</v>
      </c>
      <c r="AA181">
        <v>114</v>
      </c>
      <c r="AB181">
        <v>118</v>
      </c>
      <c r="AC181" t="s">
        <v>1551</v>
      </c>
      <c r="AE181" t="s">
        <v>145</v>
      </c>
      <c r="AF181">
        <v>10091</v>
      </c>
      <c r="BM181" t="s">
        <v>148</v>
      </c>
    </row>
    <row r="182" spans="1:67" x14ac:dyDescent="0.25">
      <c r="A182">
        <v>8493</v>
      </c>
      <c r="B182">
        <v>2017</v>
      </c>
      <c r="C182" t="s">
        <v>1658</v>
      </c>
      <c r="D182" s="14">
        <f>VLOOKUP(Tabelle6[[#This Row],[FishStock]],'Export 2012'!$C:$J,8,FALSE)</f>
        <v>2012</v>
      </c>
      <c r="E182" s="14" t="str">
        <f>VLOOKUP(Tabelle6[[#This Row],[FishStock]],'Export 2016'!$C:$K,8,FALSE)</f>
        <v>Advice</v>
      </c>
      <c r="F182" s="14" t="str">
        <f>VLOOKUP(Tabelle6[[#This Row],[FishStock]],'Export 2012'!$C:$J,3,FALSE)</f>
        <v>no</v>
      </c>
      <c r="G182" s="14" t="str">
        <f>VLOOKUP(Tabelle6[[#This Row],[FishStock]],'Export 2016'!$C:$K,3,FALSE)</f>
        <v>no</v>
      </c>
      <c r="H182">
        <v>1501</v>
      </c>
      <c r="I182">
        <v>169296</v>
      </c>
      <c r="J182" t="s">
        <v>138</v>
      </c>
      <c r="K182">
        <v>2016</v>
      </c>
      <c r="L182" t="s">
        <v>1659</v>
      </c>
      <c r="M182" t="s">
        <v>734</v>
      </c>
      <c r="N182" t="s">
        <v>521</v>
      </c>
      <c r="P182" t="s">
        <v>1660</v>
      </c>
      <c r="Z182">
        <v>110.9</v>
      </c>
      <c r="AA182">
        <v>115.1</v>
      </c>
      <c r="AB182">
        <v>119.2</v>
      </c>
      <c r="AC182" t="s">
        <v>1551</v>
      </c>
      <c r="AE182" t="s">
        <v>145</v>
      </c>
      <c r="AF182">
        <v>11659</v>
      </c>
      <c r="BM182" t="s">
        <v>148</v>
      </c>
    </row>
    <row r="183" spans="1:67" x14ac:dyDescent="0.25">
      <c r="A183">
        <v>8500</v>
      </c>
      <c r="B183">
        <v>2017</v>
      </c>
      <c r="C183" t="s">
        <v>844</v>
      </c>
      <c r="D183" s="14">
        <f>VLOOKUP(Tabelle6[[#This Row],[FishStock]],'Export 2012'!$C:$J,8,FALSE)</f>
        <v>2012</v>
      </c>
      <c r="E183" s="14" t="str">
        <f>VLOOKUP(Tabelle6[[#This Row],[FishStock]],'Export 2016'!$C:$K,8,FALSE)</f>
        <v>Advice</v>
      </c>
      <c r="F183" s="14" t="str">
        <f>VLOOKUP(Tabelle6[[#This Row],[FishStock]],'Export 2012'!$C:$J,3,FALSE)</f>
        <v>x</v>
      </c>
      <c r="G183" s="14" t="str">
        <f>VLOOKUP(Tabelle6[[#This Row],[FishStock]],'Export 2016'!$C:$K,3,FALSE)</f>
        <v>x</v>
      </c>
      <c r="H183">
        <v>1342</v>
      </c>
      <c r="I183">
        <v>169104</v>
      </c>
      <c r="J183" t="s">
        <v>138</v>
      </c>
      <c r="K183">
        <v>2012</v>
      </c>
      <c r="L183" t="s">
        <v>845</v>
      </c>
      <c r="M183" t="s">
        <v>578</v>
      </c>
      <c r="N183" t="s">
        <v>846</v>
      </c>
      <c r="P183" t="s">
        <v>1578</v>
      </c>
      <c r="Z183">
        <v>0.57740000000000002</v>
      </c>
      <c r="AA183">
        <v>0.71609999999999996</v>
      </c>
      <c r="AB183">
        <v>0.90429999999999999</v>
      </c>
      <c r="AC183" t="s">
        <v>334</v>
      </c>
      <c r="AD183" t="s">
        <v>1539</v>
      </c>
      <c r="AE183" t="s">
        <v>145</v>
      </c>
      <c r="AF183">
        <v>29309</v>
      </c>
      <c r="AH183">
        <v>29309</v>
      </c>
      <c r="AM183">
        <v>0.66379999999999995</v>
      </c>
      <c r="AN183">
        <v>1.2729999999999999</v>
      </c>
      <c r="AO183">
        <v>2.6360000000000001</v>
      </c>
      <c r="AP183" t="s">
        <v>241</v>
      </c>
      <c r="AQ183" t="s">
        <v>1539</v>
      </c>
      <c r="AV183">
        <v>1.7</v>
      </c>
      <c r="AX183">
        <v>0.3</v>
      </c>
      <c r="AZ183">
        <v>1</v>
      </c>
      <c r="BA183">
        <v>0.5</v>
      </c>
      <c r="BM183" t="s">
        <v>148</v>
      </c>
    </row>
    <row r="184" spans="1:67" x14ac:dyDescent="0.25">
      <c r="A184">
        <v>8500</v>
      </c>
      <c r="B184">
        <v>2017</v>
      </c>
      <c r="C184" t="s">
        <v>844</v>
      </c>
      <c r="D184" s="14">
        <f>VLOOKUP(Tabelle6[[#This Row],[FishStock]],'Export 2012'!$C:$J,8,FALSE)</f>
        <v>2012</v>
      </c>
      <c r="E184" s="14" t="str">
        <f>VLOOKUP(Tabelle6[[#This Row],[FishStock]],'Export 2016'!$C:$K,8,FALSE)</f>
        <v>Advice</v>
      </c>
      <c r="F184" s="14" t="str">
        <f>VLOOKUP(Tabelle6[[#This Row],[FishStock]],'Export 2012'!$C:$J,3,FALSE)</f>
        <v>x</v>
      </c>
      <c r="G184" s="14" t="str">
        <f>VLOOKUP(Tabelle6[[#This Row],[FishStock]],'Export 2016'!$C:$K,3,FALSE)</f>
        <v>x</v>
      </c>
      <c r="H184">
        <v>1342</v>
      </c>
      <c r="I184">
        <v>169104</v>
      </c>
      <c r="J184" t="s">
        <v>138</v>
      </c>
      <c r="K184">
        <v>2013</v>
      </c>
      <c r="L184" t="s">
        <v>845</v>
      </c>
      <c r="M184" t="s">
        <v>578</v>
      </c>
      <c r="N184" t="s">
        <v>846</v>
      </c>
      <c r="P184" t="s">
        <v>1578</v>
      </c>
      <c r="Z184">
        <v>0.58140000000000003</v>
      </c>
      <c r="AA184">
        <v>0.72309999999999997</v>
      </c>
      <c r="AB184">
        <v>0.91310000000000002</v>
      </c>
      <c r="AC184" t="s">
        <v>334</v>
      </c>
      <c r="AD184" t="s">
        <v>1539</v>
      </c>
      <c r="AE184" t="s">
        <v>145</v>
      </c>
      <c r="AF184">
        <v>27045</v>
      </c>
      <c r="AH184">
        <v>27045</v>
      </c>
      <c r="AM184">
        <v>0.60550000000000004</v>
      </c>
      <c r="AN184">
        <v>1.1639999999999999</v>
      </c>
      <c r="AO184">
        <v>2.411</v>
      </c>
      <c r="AP184" t="s">
        <v>241</v>
      </c>
      <c r="AQ184" t="s">
        <v>1539</v>
      </c>
      <c r="AV184">
        <v>1.7</v>
      </c>
      <c r="AX184">
        <v>0.3</v>
      </c>
      <c r="AZ184">
        <v>1</v>
      </c>
      <c r="BA184">
        <v>0.5</v>
      </c>
      <c r="BM184" t="s">
        <v>148</v>
      </c>
    </row>
    <row r="185" spans="1:67" x14ac:dyDescent="0.25">
      <c r="A185">
        <v>8500</v>
      </c>
      <c r="B185">
        <v>2017</v>
      </c>
      <c r="C185" t="s">
        <v>844</v>
      </c>
      <c r="D185" s="14">
        <f>VLOOKUP(Tabelle6[[#This Row],[FishStock]],'Export 2012'!$C:$J,8,FALSE)</f>
        <v>2012</v>
      </c>
      <c r="E185" s="14" t="str">
        <f>VLOOKUP(Tabelle6[[#This Row],[FishStock]],'Export 2016'!$C:$K,8,FALSE)</f>
        <v>Advice</v>
      </c>
      <c r="F185" s="14" t="str">
        <f>VLOOKUP(Tabelle6[[#This Row],[FishStock]],'Export 2012'!$C:$J,3,FALSE)</f>
        <v>x</v>
      </c>
      <c r="G185" s="14" t="str">
        <f>VLOOKUP(Tabelle6[[#This Row],[FishStock]],'Export 2016'!$C:$K,3,FALSE)</f>
        <v>x</v>
      </c>
      <c r="H185">
        <v>1342</v>
      </c>
      <c r="I185">
        <v>169104</v>
      </c>
      <c r="J185" t="s">
        <v>138</v>
      </c>
      <c r="K185">
        <v>2014</v>
      </c>
      <c r="L185" t="s">
        <v>845</v>
      </c>
      <c r="M185" t="s">
        <v>578</v>
      </c>
      <c r="N185" t="s">
        <v>846</v>
      </c>
      <c r="P185" t="s">
        <v>1578</v>
      </c>
      <c r="Z185">
        <v>0.55720000000000003</v>
      </c>
      <c r="AA185">
        <v>0.69199999999999995</v>
      </c>
      <c r="AB185">
        <v>0.87419999999999998</v>
      </c>
      <c r="AC185" t="s">
        <v>334</v>
      </c>
      <c r="AD185" t="s">
        <v>1539</v>
      </c>
      <c r="AE185" t="s">
        <v>145</v>
      </c>
      <c r="AF185">
        <v>21069</v>
      </c>
      <c r="AH185">
        <v>21069</v>
      </c>
      <c r="AM185">
        <v>0.49440000000000001</v>
      </c>
      <c r="AN185">
        <v>0.94620000000000004</v>
      </c>
      <c r="AO185">
        <v>1.964</v>
      </c>
      <c r="AP185" t="s">
        <v>241</v>
      </c>
      <c r="AQ185" t="s">
        <v>1539</v>
      </c>
      <c r="AV185">
        <v>1.7</v>
      </c>
      <c r="AX185">
        <v>0.3</v>
      </c>
      <c r="AZ185">
        <v>1</v>
      </c>
      <c r="BA185">
        <v>0.5</v>
      </c>
      <c r="BM185" t="s">
        <v>148</v>
      </c>
    </row>
    <row r="186" spans="1:67" x14ac:dyDescent="0.25">
      <c r="A186">
        <v>8500</v>
      </c>
      <c r="B186">
        <v>2017</v>
      </c>
      <c r="C186" t="s">
        <v>844</v>
      </c>
      <c r="D186" s="14">
        <f>VLOOKUP(Tabelle6[[#This Row],[FishStock]],'Export 2012'!$C:$J,8,FALSE)</f>
        <v>2012</v>
      </c>
      <c r="E186" s="14" t="str">
        <f>VLOOKUP(Tabelle6[[#This Row],[FishStock]],'Export 2016'!$C:$K,8,FALSE)</f>
        <v>Advice</v>
      </c>
      <c r="F186" s="14" t="str">
        <f>VLOOKUP(Tabelle6[[#This Row],[FishStock]],'Export 2012'!$C:$J,3,FALSE)</f>
        <v>x</v>
      </c>
      <c r="G186" s="14" t="str">
        <f>VLOOKUP(Tabelle6[[#This Row],[FishStock]],'Export 2016'!$C:$K,3,FALSE)</f>
        <v>x</v>
      </c>
      <c r="H186">
        <v>1342</v>
      </c>
      <c r="I186">
        <v>169104</v>
      </c>
      <c r="J186" t="s">
        <v>138</v>
      </c>
      <c r="K186">
        <v>2015</v>
      </c>
      <c r="L186" t="s">
        <v>845</v>
      </c>
      <c r="M186" t="s">
        <v>578</v>
      </c>
      <c r="N186" t="s">
        <v>846</v>
      </c>
      <c r="P186" t="s">
        <v>1578</v>
      </c>
      <c r="Z186">
        <v>0.58199999999999996</v>
      </c>
      <c r="AA186">
        <v>0.72389999999999999</v>
      </c>
      <c r="AB186">
        <v>0.91210000000000002</v>
      </c>
      <c r="AC186" t="s">
        <v>334</v>
      </c>
      <c r="AD186" t="s">
        <v>1539</v>
      </c>
      <c r="AE186" t="s">
        <v>145</v>
      </c>
      <c r="AF186">
        <v>25677</v>
      </c>
      <c r="AH186">
        <v>25677</v>
      </c>
      <c r="AM186">
        <v>0.57579999999999998</v>
      </c>
      <c r="AN186">
        <v>1.103</v>
      </c>
      <c r="AO186">
        <v>2.2970000000000002</v>
      </c>
      <c r="AP186" t="s">
        <v>241</v>
      </c>
      <c r="AQ186" t="s">
        <v>1539</v>
      </c>
      <c r="AV186">
        <v>1.7</v>
      </c>
      <c r="AX186">
        <v>0.3</v>
      </c>
      <c r="AZ186">
        <v>1</v>
      </c>
      <c r="BA186">
        <v>0.5</v>
      </c>
      <c r="BM186" t="s">
        <v>148</v>
      </c>
    </row>
    <row r="187" spans="1:67" x14ac:dyDescent="0.25">
      <c r="A187">
        <v>8500</v>
      </c>
      <c r="B187">
        <v>2017</v>
      </c>
      <c r="C187" t="s">
        <v>844</v>
      </c>
      <c r="D187" s="14">
        <f>VLOOKUP(Tabelle6[[#This Row],[FishStock]],'Export 2012'!$C:$J,8,FALSE)</f>
        <v>2012</v>
      </c>
      <c r="E187" s="14" t="str">
        <f>VLOOKUP(Tabelle6[[#This Row],[FishStock]],'Export 2016'!$C:$K,8,FALSE)</f>
        <v>Advice</v>
      </c>
      <c r="F187" s="14" t="str">
        <f>VLOOKUP(Tabelle6[[#This Row],[FishStock]],'Export 2012'!$C:$J,3,FALSE)</f>
        <v>x</v>
      </c>
      <c r="G187" s="14" t="str">
        <f>VLOOKUP(Tabelle6[[#This Row],[FishStock]],'Export 2016'!$C:$K,3,FALSE)</f>
        <v>x</v>
      </c>
      <c r="H187">
        <v>1342</v>
      </c>
      <c r="I187">
        <v>169104</v>
      </c>
      <c r="J187" t="s">
        <v>138</v>
      </c>
      <c r="K187">
        <v>2016</v>
      </c>
      <c r="L187" t="s">
        <v>845</v>
      </c>
      <c r="M187" t="s">
        <v>578</v>
      </c>
      <c r="N187" t="s">
        <v>846</v>
      </c>
      <c r="P187" t="s">
        <v>1578</v>
      </c>
      <c r="Z187">
        <v>0.56840000000000002</v>
      </c>
      <c r="AA187">
        <v>0.71530000000000005</v>
      </c>
      <c r="AB187">
        <v>0.91</v>
      </c>
      <c r="AC187" t="s">
        <v>334</v>
      </c>
      <c r="AD187" t="s">
        <v>1539</v>
      </c>
      <c r="AE187" t="s">
        <v>145</v>
      </c>
      <c r="AF187">
        <v>25397</v>
      </c>
      <c r="AH187">
        <v>25397</v>
      </c>
      <c r="AM187">
        <v>0.57130000000000003</v>
      </c>
      <c r="AN187">
        <v>1.103</v>
      </c>
      <c r="AO187">
        <v>2.3239999999999998</v>
      </c>
      <c r="AP187" t="s">
        <v>241</v>
      </c>
      <c r="AQ187" t="s">
        <v>1539</v>
      </c>
      <c r="AV187">
        <v>1.7</v>
      </c>
      <c r="AX187">
        <v>0.3</v>
      </c>
      <c r="AZ187">
        <v>1</v>
      </c>
      <c r="BA187">
        <v>0.5</v>
      </c>
      <c r="BM187" t="s">
        <v>148</v>
      </c>
    </row>
    <row r="188" spans="1:67" x14ac:dyDescent="0.25">
      <c r="A188">
        <v>8500</v>
      </c>
      <c r="B188">
        <v>2017</v>
      </c>
      <c r="C188" t="s">
        <v>844</v>
      </c>
      <c r="D188" s="14">
        <f>VLOOKUP(Tabelle6[[#This Row],[FishStock]],'Export 2012'!$C:$J,8,FALSE)</f>
        <v>2012</v>
      </c>
      <c r="E188" s="14" t="str">
        <f>VLOOKUP(Tabelle6[[#This Row],[FishStock]],'Export 2016'!$C:$K,8,FALSE)</f>
        <v>Advice</v>
      </c>
      <c r="F188" s="14" t="str">
        <f>VLOOKUP(Tabelle6[[#This Row],[FishStock]],'Export 2012'!$C:$J,3,FALSE)</f>
        <v>x</v>
      </c>
      <c r="G188" s="14" t="str">
        <f>VLOOKUP(Tabelle6[[#This Row],[FishStock]],'Export 2016'!$C:$K,3,FALSE)</f>
        <v>x</v>
      </c>
      <c r="H188">
        <v>1342</v>
      </c>
      <c r="I188">
        <v>169104</v>
      </c>
      <c r="J188" t="s">
        <v>138</v>
      </c>
      <c r="K188">
        <v>2017</v>
      </c>
      <c r="L188" t="s">
        <v>845</v>
      </c>
      <c r="M188" t="s">
        <v>578</v>
      </c>
      <c r="N188" t="s">
        <v>846</v>
      </c>
      <c r="P188" t="s">
        <v>1578</v>
      </c>
      <c r="AA188">
        <v>0.72829999999999995</v>
      </c>
      <c r="AC188" t="s">
        <v>334</v>
      </c>
      <c r="AD188" t="s">
        <v>1539</v>
      </c>
      <c r="AE188" t="s">
        <v>145</v>
      </c>
      <c r="AP188" t="s">
        <v>241</v>
      </c>
      <c r="AQ188" t="s">
        <v>1539</v>
      </c>
      <c r="AV188">
        <v>1.7</v>
      </c>
      <c r="AX188">
        <v>0.3</v>
      </c>
      <c r="AZ188">
        <v>1</v>
      </c>
      <c r="BA188">
        <v>0.5</v>
      </c>
      <c r="BM188" t="s">
        <v>148</v>
      </c>
    </row>
    <row r="189" spans="1:67" x14ac:dyDescent="0.25">
      <c r="A189">
        <v>8502</v>
      </c>
      <c r="B189">
        <v>2017</v>
      </c>
      <c r="C189" t="s">
        <v>1948</v>
      </c>
      <c r="D189" s="14">
        <f>VLOOKUP(Tabelle6[[#This Row],[FishStock]],'Export 2012'!$C:$J,8,FALSE)</f>
        <v>2012</v>
      </c>
      <c r="E189" s="14" t="str">
        <f>VLOOKUP(Tabelle6[[#This Row],[FishStock]],'Export 2016'!$C:$K,8,FALSE)</f>
        <v>Advice</v>
      </c>
      <c r="F189" s="14" t="str">
        <f>VLOOKUP(Tabelle6[[#This Row],[FishStock]],'Export 2012'!$C:$J,3,FALSE)</f>
        <v>no</v>
      </c>
      <c r="G189" s="14" t="str">
        <f>VLOOKUP(Tabelle6[[#This Row],[FishStock]],'Export 2016'!$C:$K,3,FALSE)</f>
        <v>no</v>
      </c>
      <c r="H189">
        <v>1315</v>
      </c>
      <c r="I189">
        <v>169064</v>
      </c>
      <c r="J189" t="s">
        <v>138</v>
      </c>
      <c r="K189">
        <v>2012</v>
      </c>
      <c r="L189" t="s">
        <v>1949</v>
      </c>
      <c r="M189" t="s">
        <v>308</v>
      </c>
      <c r="N189" t="s">
        <v>432</v>
      </c>
      <c r="P189" t="s">
        <v>1950</v>
      </c>
      <c r="AA189">
        <v>0.97499999999999998</v>
      </c>
      <c r="AC189" t="s">
        <v>1951</v>
      </c>
      <c r="AD189" t="s">
        <v>1597</v>
      </c>
      <c r="AE189" t="s">
        <v>145</v>
      </c>
      <c r="AF189">
        <v>31</v>
      </c>
      <c r="AI189">
        <v>0</v>
      </c>
      <c r="BM189" t="s">
        <v>148</v>
      </c>
    </row>
    <row r="190" spans="1:67" x14ac:dyDescent="0.25">
      <c r="A190">
        <v>8502</v>
      </c>
      <c r="B190">
        <v>2017</v>
      </c>
      <c r="C190" t="s">
        <v>1948</v>
      </c>
      <c r="D190" s="14">
        <f>VLOOKUP(Tabelle6[[#This Row],[FishStock]],'Export 2012'!$C:$J,8,FALSE)</f>
        <v>2012</v>
      </c>
      <c r="E190" s="14" t="str">
        <f>VLOOKUP(Tabelle6[[#This Row],[FishStock]],'Export 2016'!$C:$K,8,FALSE)</f>
        <v>Advice</v>
      </c>
      <c r="F190" s="14" t="str">
        <f>VLOOKUP(Tabelle6[[#This Row],[FishStock]],'Export 2012'!$C:$J,3,FALSE)</f>
        <v>no</v>
      </c>
      <c r="G190" s="14" t="str">
        <f>VLOOKUP(Tabelle6[[#This Row],[FishStock]],'Export 2016'!$C:$K,3,FALSE)</f>
        <v>no</v>
      </c>
      <c r="H190">
        <v>1315</v>
      </c>
      <c r="I190">
        <v>169064</v>
      </c>
      <c r="J190" t="s">
        <v>138</v>
      </c>
      <c r="K190">
        <v>2013</v>
      </c>
      <c r="L190" t="s">
        <v>1949</v>
      </c>
      <c r="M190" t="s">
        <v>308</v>
      </c>
      <c r="N190" t="s">
        <v>432</v>
      </c>
      <c r="P190" t="s">
        <v>1950</v>
      </c>
      <c r="AA190">
        <v>1.36</v>
      </c>
      <c r="AC190" t="s">
        <v>1951</v>
      </c>
      <c r="AD190" t="s">
        <v>1597</v>
      </c>
      <c r="AE190" t="s">
        <v>145</v>
      </c>
      <c r="AF190">
        <v>31</v>
      </c>
      <c r="AI190">
        <v>0.5</v>
      </c>
      <c r="BM190" t="s">
        <v>148</v>
      </c>
    </row>
    <row r="191" spans="1:67" x14ac:dyDescent="0.25">
      <c r="A191">
        <v>8502</v>
      </c>
      <c r="B191">
        <v>2017</v>
      </c>
      <c r="C191" t="s">
        <v>1948</v>
      </c>
      <c r="D191" s="14">
        <f>VLOOKUP(Tabelle6[[#This Row],[FishStock]],'Export 2012'!$C:$J,8,FALSE)</f>
        <v>2012</v>
      </c>
      <c r="E191" s="14" t="str">
        <f>VLOOKUP(Tabelle6[[#This Row],[FishStock]],'Export 2016'!$C:$K,8,FALSE)</f>
        <v>Advice</v>
      </c>
      <c r="F191" s="14" t="str">
        <f>VLOOKUP(Tabelle6[[#This Row],[FishStock]],'Export 2012'!$C:$J,3,FALSE)</f>
        <v>no</v>
      </c>
      <c r="G191" s="14" t="str">
        <f>VLOOKUP(Tabelle6[[#This Row],[FishStock]],'Export 2016'!$C:$K,3,FALSE)</f>
        <v>no</v>
      </c>
      <c r="H191">
        <v>1315</v>
      </c>
      <c r="I191">
        <v>169064</v>
      </c>
      <c r="J191" t="s">
        <v>138</v>
      </c>
      <c r="K191">
        <v>2014</v>
      </c>
      <c r="L191" t="s">
        <v>1949</v>
      </c>
      <c r="M191" t="s">
        <v>308</v>
      </c>
      <c r="N191" t="s">
        <v>432</v>
      </c>
      <c r="P191" t="s">
        <v>1950</v>
      </c>
      <c r="AA191">
        <v>1.3</v>
      </c>
      <c r="AC191" t="s">
        <v>1951</v>
      </c>
      <c r="AD191" t="s">
        <v>1597</v>
      </c>
      <c r="AE191" t="s">
        <v>145</v>
      </c>
      <c r="AF191">
        <v>28</v>
      </c>
      <c r="AI191">
        <v>4.2</v>
      </c>
      <c r="BM191" t="s">
        <v>148</v>
      </c>
    </row>
    <row r="192" spans="1:67" x14ac:dyDescent="0.25">
      <c r="A192">
        <v>8502</v>
      </c>
      <c r="B192">
        <v>2017</v>
      </c>
      <c r="C192" t="s">
        <v>1948</v>
      </c>
      <c r="D192" s="14">
        <f>VLOOKUP(Tabelle6[[#This Row],[FishStock]],'Export 2012'!$C:$J,8,FALSE)</f>
        <v>2012</v>
      </c>
      <c r="E192" s="14" t="str">
        <f>VLOOKUP(Tabelle6[[#This Row],[FishStock]],'Export 2016'!$C:$K,8,FALSE)</f>
        <v>Advice</v>
      </c>
      <c r="F192" s="14" t="str">
        <f>VLOOKUP(Tabelle6[[#This Row],[FishStock]],'Export 2012'!$C:$J,3,FALSE)</f>
        <v>no</v>
      </c>
      <c r="G192" s="14" t="str">
        <f>VLOOKUP(Tabelle6[[#This Row],[FishStock]],'Export 2016'!$C:$K,3,FALSE)</f>
        <v>no</v>
      </c>
      <c r="H192">
        <v>1315</v>
      </c>
      <c r="I192">
        <v>169064</v>
      </c>
      <c r="J192" t="s">
        <v>138</v>
      </c>
      <c r="K192">
        <v>2015</v>
      </c>
      <c r="L192" t="s">
        <v>1949</v>
      </c>
      <c r="M192" t="s">
        <v>308</v>
      </c>
      <c r="N192" t="s">
        <v>432</v>
      </c>
      <c r="P192" t="s">
        <v>1950</v>
      </c>
      <c r="AA192">
        <v>0.85</v>
      </c>
      <c r="AC192" t="s">
        <v>1951</v>
      </c>
      <c r="AD192" t="s">
        <v>1597</v>
      </c>
      <c r="AE192" t="s">
        <v>145</v>
      </c>
      <c r="AF192">
        <v>40</v>
      </c>
      <c r="AI192">
        <v>0</v>
      </c>
      <c r="BM192" t="s">
        <v>148</v>
      </c>
    </row>
    <row r="193" spans="1:89" x14ac:dyDescent="0.25">
      <c r="A193">
        <v>8502</v>
      </c>
      <c r="B193">
        <v>2017</v>
      </c>
      <c r="C193" t="s">
        <v>1948</v>
      </c>
      <c r="D193" s="14">
        <f>VLOOKUP(Tabelle6[[#This Row],[FishStock]],'Export 2012'!$C:$J,8,FALSE)</f>
        <v>2012</v>
      </c>
      <c r="E193" s="14" t="str">
        <f>VLOOKUP(Tabelle6[[#This Row],[FishStock]],'Export 2016'!$C:$K,8,FALSE)</f>
        <v>Advice</v>
      </c>
      <c r="F193" s="14" t="str">
        <f>VLOOKUP(Tabelle6[[#This Row],[FishStock]],'Export 2012'!$C:$J,3,FALSE)</f>
        <v>no</v>
      </c>
      <c r="G193" s="14" t="str">
        <f>VLOOKUP(Tabelle6[[#This Row],[FishStock]],'Export 2016'!$C:$K,3,FALSE)</f>
        <v>no</v>
      </c>
      <c r="H193">
        <v>1315</v>
      </c>
      <c r="I193">
        <v>169064</v>
      </c>
      <c r="J193" t="s">
        <v>138</v>
      </c>
      <c r="K193">
        <v>2016</v>
      </c>
      <c r="L193" t="s">
        <v>1949</v>
      </c>
      <c r="M193" t="s">
        <v>308</v>
      </c>
      <c r="N193" t="s">
        <v>432</v>
      </c>
      <c r="P193" t="s">
        <v>1950</v>
      </c>
      <c r="AA193">
        <v>1</v>
      </c>
      <c r="AC193" t="s">
        <v>1951</v>
      </c>
      <c r="AD193" t="s">
        <v>1597</v>
      </c>
      <c r="AE193" t="s">
        <v>145</v>
      </c>
      <c r="AF193">
        <v>39</v>
      </c>
      <c r="AI193">
        <v>0.4</v>
      </c>
      <c r="BM193" t="s">
        <v>148</v>
      </c>
    </row>
    <row r="194" spans="1:89" x14ac:dyDescent="0.25">
      <c r="A194">
        <v>8513</v>
      </c>
      <c r="B194">
        <v>2017</v>
      </c>
      <c r="C194" t="s">
        <v>1684</v>
      </c>
      <c r="D194" s="14">
        <f>VLOOKUP(Tabelle6[[#This Row],[FishStock]],'Export 2012'!$C:$J,8,FALSE)</f>
        <v>2012</v>
      </c>
      <c r="E194" s="14" t="str">
        <f>VLOOKUP(Tabelle6[[#This Row],[FishStock]],'Export 2016'!$C:$K,8,FALSE)</f>
        <v>Advice</v>
      </c>
      <c r="F194" s="14" t="str">
        <f>VLOOKUP(Tabelle6[[#This Row],[FishStock]],'Export 2012'!$C:$J,3,FALSE)</f>
        <v>no</v>
      </c>
      <c r="G194" s="14" t="str">
        <f>VLOOKUP(Tabelle6[[#This Row],[FishStock]],'Export 2016'!$C:$K,3,FALSE)</f>
        <v>no</v>
      </c>
      <c r="H194">
        <v>1504</v>
      </c>
      <c r="I194">
        <v>169299</v>
      </c>
      <c r="J194" t="s">
        <v>138</v>
      </c>
      <c r="K194">
        <v>2012</v>
      </c>
      <c r="L194" t="s">
        <v>1685</v>
      </c>
      <c r="M194" t="s">
        <v>1686</v>
      </c>
      <c r="N194" t="s">
        <v>521</v>
      </c>
      <c r="P194" t="s">
        <v>1687</v>
      </c>
      <c r="Z194">
        <v>131.6</v>
      </c>
      <c r="AA194">
        <v>138.6</v>
      </c>
      <c r="AB194">
        <v>145.6</v>
      </c>
      <c r="AC194" t="s">
        <v>1551</v>
      </c>
      <c r="AD194" t="s">
        <v>1539</v>
      </c>
      <c r="AE194" t="s">
        <v>145</v>
      </c>
      <c r="AF194">
        <v>6848</v>
      </c>
      <c r="BM194" t="s">
        <v>148</v>
      </c>
    </row>
    <row r="195" spans="1:89" x14ac:dyDescent="0.25">
      <c r="A195">
        <v>8513</v>
      </c>
      <c r="B195">
        <v>2017</v>
      </c>
      <c r="C195" t="s">
        <v>1684</v>
      </c>
      <c r="D195" s="14">
        <f>VLOOKUP(Tabelle6[[#This Row],[FishStock]],'Export 2012'!$C:$J,8,FALSE)</f>
        <v>2012</v>
      </c>
      <c r="E195" s="14" t="str">
        <f>VLOOKUP(Tabelle6[[#This Row],[FishStock]],'Export 2016'!$C:$K,8,FALSE)</f>
        <v>Advice</v>
      </c>
      <c r="F195" s="14" t="str">
        <f>VLOOKUP(Tabelle6[[#This Row],[FishStock]],'Export 2012'!$C:$J,3,FALSE)</f>
        <v>no</v>
      </c>
      <c r="G195" s="14" t="str">
        <f>VLOOKUP(Tabelle6[[#This Row],[FishStock]],'Export 2016'!$C:$K,3,FALSE)</f>
        <v>no</v>
      </c>
      <c r="H195">
        <v>1504</v>
      </c>
      <c r="I195">
        <v>169299</v>
      </c>
      <c r="J195" t="s">
        <v>138</v>
      </c>
      <c r="K195">
        <v>2013</v>
      </c>
      <c r="L195" t="s">
        <v>1685</v>
      </c>
      <c r="M195" t="s">
        <v>1686</v>
      </c>
      <c r="N195" t="s">
        <v>521</v>
      </c>
      <c r="P195" t="s">
        <v>1687</v>
      </c>
      <c r="Z195">
        <v>131</v>
      </c>
      <c r="AA195">
        <v>138.4</v>
      </c>
      <c r="AB195">
        <v>145.9</v>
      </c>
      <c r="AC195" t="s">
        <v>1551</v>
      </c>
      <c r="AD195" t="s">
        <v>1539</v>
      </c>
      <c r="AE195" t="s">
        <v>145</v>
      </c>
      <c r="AF195">
        <v>4673</v>
      </c>
      <c r="AI195">
        <v>52</v>
      </c>
      <c r="BM195" t="s">
        <v>148</v>
      </c>
    </row>
    <row r="196" spans="1:89" x14ac:dyDescent="0.25">
      <c r="A196">
        <v>8513</v>
      </c>
      <c r="B196">
        <v>2017</v>
      </c>
      <c r="C196" t="s">
        <v>1684</v>
      </c>
      <c r="D196" s="14">
        <f>VLOOKUP(Tabelle6[[#This Row],[FishStock]],'Export 2012'!$C:$J,8,FALSE)</f>
        <v>2012</v>
      </c>
      <c r="E196" s="14" t="str">
        <f>VLOOKUP(Tabelle6[[#This Row],[FishStock]],'Export 2016'!$C:$K,8,FALSE)</f>
        <v>Advice</v>
      </c>
      <c r="F196" s="14" t="str">
        <f>VLOOKUP(Tabelle6[[#This Row],[FishStock]],'Export 2012'!$C:$J,3,FALSE)</f>
        <v>no</v>
      </c>
      <c r="G196" s="14" t="str">
        <f>VLOOKUP(Tabelle6[[#This Row],[FishStock]],'Export 2016'!$C:$K,3,FALSE)</f>
        <v>no</v>
      </c>
      <c r="H196">
        <v>1504</v>
      </c>
      <c r="I196">
        <v>169299</v>
      </c>
      <c r="J196" t="s">
        <v>138</v>
      </c>
      <c r="K196">
        <v>2014</v>
      </c>
      <c r="L196" t="s">
        <v>1685</v>
      </c>
      <c r="M196" t="s">
        <v>1686</v>
      </c>
      <c r="N196" t="s">
        <v>521</v>
      </c>
      <c r="P196" t="s">
        <v>1687</v>
      </c>
      <c r="Z196">
        <v>116.2</v>
      </c>
      <c r="AA196">
        <v>124.4</v>
      </c>
      <c r="AB196">
        <v>132.69999999999999</v>
      </c>
      <c r="AC196" t="s">
        <v>1551</v>
      </c>
      <c r="AD196" t="s">
        <v>1539</v>
      </c>
      <c r="AE196" t="s">
        <v>145</v>
      </c>
      <c r="AF196">
        <v>4585</v>
      </c>
      <c r="AI196">
        <v>0</v>
      </c>
      <c r="BM196" t="s">
        <v>148</v>
      </c>
    </row>
    <row r="197" spans="1:89" x14ac:dyDescent="0.25">
      <c r="A197">
        <v>8513</v>
      </c>
      <c r="B197">
        <v>2017</v>
      </c>
      <c r="C197" t="s">
        <v>1684</v>
      </c>
      <c r="D197" s="14">
        <f>VLOOKUP(Tabelle6[[#This Row],[FishStock]],'Export 2012'!$C:$J,8,FALSE)</f>
        <v>2012</v>
      </c>
      <c r="E197" s="14" t="str">
        <f>VLOOKUP(Tabelle6[[#This Row],[FishStock]],'Export 2016'!$C:$K,8,FALSE)</f>
        <v>Advice</v>
      </c>
      <c r="F197" s="14" t="str">
        <f>VLOOKUP(Tabelle6[[#This Row],[FishStock]],'Export 2012'!$C:$J,3,FALSE)</f>
        <v>no</v>
      </c>
      <c r="G197" s="14" t="str">
        <f>VLOOKUP(Tabelle6[[#This Row],[FishStock]],'Export 2016'!$C:$K,3,FALSE)</f>
        <v>no</v>
      </c>
      <c r="H197">
        <v>1504</v>
      </c>
      <c r="I197">
        <v>169299</v>
      </c>
      <c r="J197" t="s">
        <v>138</v>
      </c>
      <c r="K197">
        <v>2015</v>
      </c>
      <c r="L197" t="s">
        <v>1685</v>
      </c>
      <c r="M197" t="s">
        <v>1686</v>
      </c>
      <c r="N197" t="s">
        <v>521</v>
      </c>
      <c r="P197" t="s">
        <v>1687</v>
      </c>
      <c r="Z197">
        <v>135.6</v>
      </c>
      <c r="AA197">
        <v>142.6</v>
      </c>
      <c r="AB197">
        <v>149.69999999999999</v>
      </c>
      <c r="AC197" t="s">
        <v>1551</v>
      </c>
      <c r="AD197" t="s">
        <v>1539</v>
      </c>
      <c r="AE197" t="s">
        <v>145</v>
      </c>
      <c r="AF197">
        <v>5155</v>
      </c>
      <c r="AI197">
        <v>18</v>
      </c>
      <c r="BM197" t="s">
        <v>148</v>
      </c>
    </row>
    <row r="198" spans="1:89" x14ac:dyDescent="0.25">
      <c r="A198">
        <v>8513</v>
      </c>
      <c r="B198">
        <v>2017</v>
      </c>
      <c r="C198" t="s">
        <v>1684</v>
      </c>
      <c r="D198" s="14">
        <f>VLOOKUP(Tabelle6[[#This Row],[FishStock]],'Export 2012'!$C:$J,8,FALSE)</f>
        <v>2012</v>
      </c>
      <c r="E198" s="14" t="str">
        <f>VLOOKUP(Tabelle6[[#This Row],[FishStock]],'Export 2016'!$C:$K,8,FALSE)</f>
        <v>Advice</v>
      </c>
      <c r="F198" s="14" t="str">
        <f>VLOOKUP(Tabelle6[[#This Row],[FishStock]],'Export 2012'!$C:$J,3,FALSE)</f>
        <v>no</v>
      </c>
      <c r="G198" s="14" t="str">
        <f>VLOOKUP(Tabelle6[[#This Row],[FishStock]],'Export 2016'!$C:$K,3,FALSE)</f>
        <v>no</v>
      </c>
      <c r="H198">
        <v>1504</v>
      </c>
      <c r="I198">
        <v>169299</v>
      </c>
      <c r="J198" t="s">
        <v>138</v>
      </c>
      <c r="K198">
        <v>2016</v>
      </c>
      <c r="L198" t="s">
        <v>1685</v>
      </c>
      <c r="M198" t="s">
        <v>1686</v>
      </c>
      <c r="N198" t="s">
        <v>521</v>
      </c>
      <c r="P198" t="s">
        <v>1687</v>
      </c>
      <c r="Z198">
        <v>134.4</v>
      </c>
      <c r="AA198">
        <v>143.1</v>
      </c>
      <c r="AB198">
        <v>151.69999999999999</v>
      </c>
      <c r="AC198" t="s">
        <v>1551</v>
      </c>
      <c r="AD198" t="s">
        <v>1539</v>
      </c>
      <c r="AE198" t="s">
        <v>145</v>
      </c>
      <c r="AF198">
        <v>4820</v>
      </c>
      <c r="AI198">
        <v>153</v>
      </c>
      <c r="BM198" t="s">
        <v>148</v>
      </c>
    </row>
    <row r="199" spans="1:89" x14ac:dyDescent="0.25">
      <c r="A199">
        <v>8518</v>
      </c>
      <c r="B199">
        <v>2017</v>
      </c>
      <c r="C199" t="s">
        <v>1613</v>
      </c>
      <c r="D199" s="14">
        <f>VLOOKUP(Tabelle6[[#This Row],[FishStock]],'Export 2012'!$C:$J,8,FALSE)</f>
        <v>2012</v>
      </c>
      <c r="E199" s="14" t="str">
        <f>VLOOKUP(Tabelle6[[#This Row],[FishStock]],'Export 2016'!$C:$K,8,FALSE)</f>
        <v>Advice</v>
      </c>
      <c r="F199" s="14" t="str">
        <f>VLOOKUP(Tabelle6[[#This Row],[FishStock]],'Export 2012'!$C:$J,3,FALSE)</f>
        <v>no</v>
      </c>
      <c r="G199" s="14" t="str">
        <f>VLOOKUP(Tabelle6[[#This Row],[FishStock]],'Export 2016'!$C:$K,3,FALSE)</f>
        <v>no</v>
      </c>
      <c r="H199">
        <v>1555</v>
      </c>
      <c r="I199">
        <v>169057</v>
      </c>
      <c r="J199" t="s">
        <v>138</v>
      </c>
      <c r="K199">
        <v>2012</v>
      </c>
      <c r="L199" t="s">
        <v>1614</v>
      </c>
      <c r="M199" t="s">
        <v>1615</v>
      </c>
      <c r="N199" t="s">
        <v>852</v>
      </c>
      <c r="P199" t="s">
        <v>1616</v>
      </c>
      <c r="AA199">
        <v>177897</v>
      </c>
      <c r="AC199" t="s">
        <v>1551</v>
      </c>
      <c r="AD199" t="s">
        <v>145</v>
      </c>
      <c r="AE199" t="s">
        <v>145</v>
      </c>
      <c r="AF199">
        <v>12485.2</v>
      </c>
      <c r="BM199" t="s">
        <v>148</v>
      </c>
      <c r="CC199">
        <v>12134.2</v>
      </c>
      <c r="CD199" t="s">
        <v>1617</v>
      </c>
      <c r="CE199" t="s">
        <v>145</v>
      </c>
      <c r="CF199">
        <v>0</v>
      </c>
      <c r="CG199" t="s">
        <v>1618</v>
      </c>
      <c r="CH199" t="s">
        <v>145</v>
      </c>
      <c r="CI199">
        <v>351</v>
      </c>
      <c r="CJ199" t="s">
        <v>1619</v>
      </c>
      <c r="CK199" t="s">
        <v>145</v>
      </c>
    </row>
    <row r="200" spans="1:89" x14ac:dyDescent="0.25">
      <c r="A200">
        <v>8518</v>
      </c>
      <c r="B200">
        <v>2017</v>
      </c>
      <c r="C200" t="s">
        <v>1613</v>
      </c>
      <c r="D200" s="14">
        <f>VLOOKUP(Tabelle6[[#This Row],[FishStock]],'Export 2012'!$C:$J,8,FALSE)</f>
        <v>2012</v>
      </c>
      <c r="E200" s="14" t="str">
        <f>VLOOKUP(Tabelle6[[#This Row],[FishStock]],'Export 2016'!$C:$K,8,FALSE)</f>
        <v>Advice</v>
      </c>
      <c r="F200" s="14" t="str">
        <f>VLOOKUP(Tabelle6[[#This Row],[FishStock]],'Export 2012'!$C:$J,3,FALSE)</f>
        <v>no</v>
      </c>
      <c r="G200" s="14" t="str">
        <f>VLOOKUP(Tabelle6[[#This Row],[FishStock]],'Export 2016'!$C:$K,3,FALSE)</f>
        <v>no</v>
      </c>
      <c r="H200">
        <v>1555</v>
      </c>
      <c r="I200">
        <v>169057</v>
      </c>
      <c r="J200" t="s">
        <v>138</v>
      </c>
      <c r="K200">
        <v>2013</v>
      </c>
      <c r="L200" t="s">
        <v>1614</v>
      </c>
      <c r="M200" t="s">
        <v>1615</v>
      </c>
      <c r="N200" t="s">
        <v>852</v>
      </c>
      <c r="P200" t="s">
        <v>1616</v>
      </c>
      <c r="AC200" t="s">
        <v>1551</v>
      </c>
      <c r="AD200" t="s">
        <v>145</v>
      </c>
      <c r="AE200" t="s">
        <v>145</v>
      </c>
      <c r="AF200">
        <v>13229.3</v>
      </c>
      <c r="BM200" t="s">
        <v>148</v>
      </c>
      <c r="CC200">
        <v>11978.3</v>
      </c>
      <c r="CD200" t="s">
        <v>1617</v>
      </c>
      <c r="CE200" t="s">
        <v>145</v>
      </c>
      <c r="CF200">
        <v>0</v>
      </c>
      <c r="CG200" t="s">
        <v>1618</v>
      </c>
      <c r="CH200" t="s">
        <v>145</v>
      </c>
      <c r="CI200">
        <v>1251</v>
      </c>
      <c r="CJ200" t="s">
        <v>1619</v>
      </c>
      <c r="CK200" t="s">
        <v>145</v>
      </c>
    </row>
    <row r="201" spans="1:89" x14ac:dyDescent="0.25">
      <c r="A201">
        <v>8518</v>
      </c>
      <c r="B201">
        <v>2017</v>
      </c>
      <c r="C201" t="s">
        <v>1613</v>
      </c>
      <c r="D201" s="14">
        <f>VLOOKUP(Tabelle6[[#This Row],[FishStock]],'Export 2012'!$C:$J,8,FALSE)</f>
        <v>2012</v>
      </c>
      <c r="E201" s="14" t="str">
        <f>VLOOKUP(Tabelle6[[#This Row],[FishStock]],'Export 2016'!$C:$K,8,FALSE)</f>
        <v>Advice</v>
      </c>
      <c r="F201" s="14" t="str">
        <f>VLOOKUP(Tabelle6[[#This Row],[FishStock]],'Export 2012'!$C:$J,3,FALSE)</f>
        <v>no</v>
      </c>
      <c r="G201" s="14" t="str">
        <f>VLOOKUP(Tabelle6[[#This Row],[FishStock]],'Export 2016'!$C:$K,3,FALSE)</f>
        <v>no</v>
      </c>
      <c r="H201">
        <v>1555</v>
      </c>
      <c r="I201">
        <v>169057</v>
      </c>
      <c r="J201" t="s">
        <v>138</v>
      </c>
      <c r="K201">
        <v>2014</v>
      </c>
      <c r="L201" t="s">
        <v>1614</v>
      </c>
      <c r="M201" t="s">
        <v>1615</v>
      </c>
      <c r="N201" t="s">
        <v>852</v>
      </c>
      <c r="P201" t="s">
        <v>1616</v>
      </c>
      <c r="AA201">
        <v>328143</v>
      </c>
      <c r="AC201" t="s">
        <v>1551</v>
      </c>
      <c r="AD201" t="s">
        <v>145</v>
      </c>
      <c r="AE201" t="s">
        <v>145</v>
      </c>
      <c r="AF201">
        <v>15062</v>
      </c>
      <c r="BM201" t="s">
        <v>148</v>
      </c>
      <c r="CC201">
        <v>11752</v>
      </c>
      <c r="CD201" t="s">
        <v>1617</v>
      </c>
      <c r="CE201" t="s">
        <v>145</v>
      </c>
      <c r="CF201">
        <v>3</v>
      </c>
      <c r="CG201" t="s">
        <v>1618</v>
      </c>
      <c r="CH201" t="s">
        <v>145</v>
      </c>
      <c r="CI201">
        <v>3307</v>
      </c>
      <c r="CJ201" t="s">
        <v>1619</v>
      </c>
      <c r="CK201" t="s">
        <v>145</v>
      </c>
    </row>
    <row r="202" spans="1:89" x14ac:dyDescent="0.25">
      <c r="A202">
        <v>8518</v>
      </c>
      <c r="B202">
        <v>2017</v>
      </c>
      <c r="C202" t="s">
        <v>1613</v>
      </c>
      <c r="D202" s="14">
        <f>VLOOKUP(Tabelle6[[#This Row],[FishStock]],'Export 2012'!$C:$J,8,FALSE)</f>
        <v>2012</v>
      </c>
      <c r="E202" s="14" t="str">
        <f>VLOOKUP(Tabelle6[[#This Row],[FishStock]],'Export 2016'!$C:$K,8,FALSE)</f>
        <v>Advice</v>
      </c>
      <c r="F202" s="14" t="str">
        <f>VLOOKUP(Tabelle6[[#This Row],[FishStock]],'Export 2012'!$C:$J,3,FALSE)</f>
        <v>no</v>
      </c>
      <c r="G202" s="14" t="str">
        <f>VLOOKUP(Tabelle6[[#This Row],[FishStock]],'Export 2016'!$C:$K,3,FALSE)</f>
        <v>no</v>
      </c>
      <c r="H202">
        <v>1555</v>
      </c>
      <c r="I202">
        <v>169057</v>
      </c>
      <c r="J202" t="s">
        <v>138</v>
      </c>
      <c r="K202">
        <v>2015</v>
      </c>
      <c r="L202" t="s">
        <v>1614</v>
      </c>
      <c r="M202" t="s">
        <v>1615</v>
      </c>
      <c r="N202" t="s">
        <v>852</v>
      </c>
      <c r="P202" t="s">
        <v>1616</v>
      </c>
      <c r="AC202" t="s">
        <v>1551</v>
      </c>
      <c r="AD202" t="s">
        <v>145</v>
      </c>
      <c r="AE202" t="s">
        <v>145</v>
      </c>
      <c r="AF202">
        <v>15236</v>
      </c>
      <c r="BM202" t="s">
        <v>148</v>
      </c>
      <c r="CC202">
        <v>12049</v>
      </c>
      <c r="CD202" t="s">
        <v>1617</v>
      </c>
      <c r="CE202" t="s">
        <v>145</v>
      </c>
      <c r="CF202">
        <v>23</v>
      </c>
      <c r="CG202" t="s">
        <v>1618</v>
      </c>
      <c r="CH202" t="s">
        <v>145</v>
      </c>
      <c r="CI202">
        <v>3164</v>
      </c>
      <c r="CJ202" t="s">
        <v>1619</v>
      </c>
      <c r="CK202" t="s">
        <v>145</v>
      </c>
    </row>
    <row r="203" spans="1:89" x14ac:dyDescent="0.25">
      <c r="A203">
        <v>8518</v>
      </c>
      <c r="B203">
        <v>2017</v>
      </c>
      <c r="C203" t="s">
        <v>1613</v>
      </c>
      <c r="D203" s="14">
        <f>VLOOKUP(Tabelle6[[#This Row],[FishStock]],'Export 2012'!$C:$J,8,FALSE)</f>
        <v>2012</v>
      </c>
      <c r="E203" s="14" t="str">
        <f>VLOOKUP(Tabelle6[[#This Row],[FishStock]],'Export 2016'!$C:$K,8,FALSE)</f>
        <v>Advice</v>
      </c>
      <c r="F203" s="14" t="str">
        <f>VLOOKUP(Tabelle6[[#This Row],[FishStock]],'Export 2012'!$C:$J,3,FALSE)</f>
        <v>no</v>
      </c>
      <c r="G203" s="14" t="str">
        <f>VLOOKUP(Tabelle6[[#This Row],[FishStock]],'Export 2016'!$C:$K,3,FALSE)</f>
        <v>no</v>
      </c>
      <c r="H203">
        <v>1555</v>
      </c>
      <c r="I203">
        <v>169057</v>
      </c>
      <c r="J203" t="s">
        <v>138</v>
      </c>
      <c r="K203">
        <v>2016</v>
      </c>
      <c r="L203" t="s">
        <v>1614</v>
      </c>
      <c r="M203" t="s">
        <v>1615</v>
      </c>
      <c r="N203" t="s">
        <v>852</v>
      </c>
      <c r="P203" t="s">
        <v>1616</v>
      </c>
      <c r="AA203">
        <v>571561</v>
      </c>
      <c r="AC203" t="s">
        <v>1551</v>
      </c>
      <c r="AD203" t="s">
        <v>145</v>
      </c>
      <c r="AE203" t="s">
        <v>145</v>
      </c>
      <c r="AF203">
        <v>18893.400000000001</v>
      </c>
      <c r="BM203" t="s">
        <v>148</v>
      </c>
      <c r="CC203">
        <v>13122.4</v>
      </c>
      <c r="CD203" t="s">
        <v>1617</v>
      </c>
      <c r="CE203" t="s">
        <v>145</v>
      </c>
      <c r="CF203">
        <v>102</v>
      </c>
      <c r="CG203" t="s">
        <v>1618</v>
      </c>
      <c r="CH203" t="s">
        <v>145</v>
      </c>
      <c r="CI203">
        <v>5669</v>
      </c>
      <c r="CJ203" t="s">
        <v>1619</v>
      </c>
      <c r="CK203" t="s">
        <v>145</v>
      </c>
    </row>
    <row r="204" spans="1:89" x14ac:dyDescent="0.25">
      <c r="A204">
        <v>8539</v>
      </c>
      <c r="B204">
        <v>2017</v>
      </c>
      <c r="C204" t="s">
        <v>1936</v>
      </c>
      <c r="D204" s="14">
        <f>VLOOKUP(Tabelle6[[#This Row],[FishStock]],'Export 2012'!$C:$J,8,FALSE)</f>
        <v>2012</v>
      </c>
      <c r="E204" s="14" t="str">
        <f>VLOOKUP(Tabelle6[[#This Row],[FishStock]],'Export 2016'!$C:$K,8,FALSE)</f>
        <v>Advice</v>
      </c>
      <c r="F204" s="14" t="str">
        <f>VLOOKUP(Tabelle6[[#This Row],[FishStock]],'Export 2012'!$C:$J,3,FALSE)</f>
        <v>no</v>
      </c>
      <c r="G204" s="14" t="str">
        <f>VLOOKUP(Tabelle6[[#This Row],[FishStock]],'Export 2016'!$C:$K,3,FALSE)</f>
        <v>no</v>
      </c>
      <c r="H204">
        <v>1434</v>
      </c>
      <c r="I204">
        <v>169236</v>
      </c>
      <c r="J204" t="s">
        <v>138</v>
      </c>
      <c r="K204">
        <v>2012</v>
      </c>
      <c r="L204" t="s">
        <v>1937</v>
      </c>
      <c r="M204" t="s">
        <v>1938</v>
      </c>
      <c r="N204" t="s">
        <v>384</v>
      </c>
      <c r="P204" t="s">
        <v>1939</v>
      </c>
      <c r="AD204" t="s">
        <v>1539</v>
      </c>
      <c r="AE204" t="s">
        <v>145</v>
      </c>
      <c r="AF204">
        <v>89</v>
      </c>
      <c r="BM204" t="s">
        <v>148</v>
      </c>
    </row>
    <row r="205" spans="1:89" x14ac:dyDescent="0.25">
      <c r="A205">
        <v>8539</v>
      </c>
      <c r="B205">
        <v>2017</v>
      </c>
      <c r="C205" t="s">
        <v>1936</v>
      </c>
      <c r="D205" s="14">
        <f>VLOOKUP(Tabelle6[[#This Row],[FishStock]],'Export 2012'!$C:$J,8,FALSE)</f>
        <v>2012</v>
      </c>
      <c r="E205" s="14" t="str">
        <f>VLOOKUP(Tabelle6[[#This Row],[FishStock]],'Export 2016'!$C:$K,8,FALSE)</f>
        <v>Advice</v>
      </c>
      <c r="F205" s="14" t="str">
        <f>VLOOKUP(Tabelle6[[#This Row],[FishStock]],'Export 2012'!$C:$J,3,FALSE)</f>
        <v>no</v>
      </c>
      <c r="G205" s="14" t="str">
        <f>VLOOKUP(Tabelle6[[#This Row],[FishStock]],'Export 2016'!$C:$K,3,FALSE)</f>
        <v>no</v>
      </c>
      <c r="H205">
        <v>1434</v>
      </c>
      <c r="I205">
        <v>169236</v>
      </c>
      <c r="J205" t="s">
        <v>138</v>
      </c>
      <c r="K205">
        <v>2013</v>
      </c>
      <c r="L205" t="s">
        <v>1937</v>
      </c>
      <c r="M205" t="s">
        <v>1938</v>
      </c>
      <c r="N205" t="s">
        <v>384</v>
      </c>
      <c r="P205" t="s">
        <v>1939</v>
      </c>
      <c r="AD205" t="s">
        <v>1539</v>
      </c>
      <c r="AE205" t="s">
        <v>145</v>
      </c>
      <c r="AF205">
        <v>103</v>
      </c>
      <c r="BM205" t="s">
        <v>148</v>
      </c>
    </row>
    <row r="206" spans="1:89" x14ac:dyDescent="0.25">
      <c r="A206">
        <v>8539</v>
      </c>
      <c r="B206">
        <v>2017</v>
      </c>
      <c r="C206" t="s">
        <v>1936</v>
      </c>
      <c r="D206" s="14">
        <f>VLOOKUP(Tabelle6[[#This Row],[FishStock]],'Export 2012'!$C:$J,8,FALSE)</f>
        <v>2012</v>
      </c>
      <c r="E206" s="14" t="str">
        <f>VLOOKUP(Tabelle6[[#This Row],[FishStock]],'Export 2016'!$C:$K,8,FALSE)</f>
        <v>Advice</v>
      </c>
      <c r="F206" s="14" t="str">
        <f>VLOOKUP(Tabelle6[[#This Row],[FishStock]],'Export 2012'!$C:$J,3,FALSE)</f>
        <v>no</v>
      </c>
      <c r="G206" s="14" t="str">
        <f>VLOOKUP(Tabelle6[[#This Row],[FishStock]],'Export 2016'!$C:$K,3,FALSE)</f>
        <v>no</v>
      </c>
      <c r="H206">
        <v>1434</v>
      </c>
      <c r="I206">
        <v>169236</v>
      </c>
      <c r="J206" t="s">
        <v>138</v>
      </c>
      <c r="K206">
        <v>2014</v>
      </c>
      <c r="L206" t="s">
        <v>1937</v>
      </c>
      <c r="M206" t="s">
        <v>1938</v>
      </c>
      <c r="N206" t="s">
        <v>384</v>
      </c>
      <c r="P206" t="s">
        <v>1939</v>
      </c>
      <c r="AD206" t="s">
        <v>1539</v>
      </c>
      <c r="AE206" t="s">
        <v>145</v>
      </c>
      <c r="AF206">
        <v>51</v>
      </c>
      <c r="BM206" t="s">
        <v>148</v>
      </c>
    </row>
    <row r="207" spans="1:89" x14ac:dyDescent="0.25">
      <c r="A207">
        <v>8539</v>
      </c>
      <c r="B207">
        <v>2017</v>
      </c>
      <c r="C207" t="s">
        <v>1936</v>
      </c>
      <c r="D207" s="14">
        <f>VLOOKUP(Tabelle6[[#This Row],[FishStock]],'Export 2012'!$C:$J,8,FALSE)</f>
        <v>2012</v>
      </c>
      <c r="E207" s="14" t="str">
        <f>VLOOKUP(Tabelle6[[#This Row],[FishStock]],'Export 2016'!$C:$K,8,FALSE)</f>
        <v>Advice</v>
      </c>
      <c r="F207" s="14" t="str">
        <f>VLOOKUP(Tabelle6[[#This Row],[FishStock]],'Export 2012'!$C:$J,3,FALSE)</f>
        <v>no</v>
      </c>
      <c r="G207" s="14" t="str">
        <f>VLOOKUP(Tabelle6[[#This Row],[FishStock]],'Export 2016'!$C:$K,3,FALSE)</f>
        <v>no</v>
      </c>
      <c r="H207">
        <v>1434</v>
      </c>
      <c r="I207">
        <v>169236</v>
      </c>
      <c r="J207" t="s">
        <v>138</v>
      </c>
      <c r="K207">
        <v>2015</v>
      </c>
      <c r="L207" t="s">
        <v>1937</v>
      </c>
      <c r="M207" t="s">
        <v>1938</v>
      </c>
      <c r="N207" t="s">
        <v>384</v>
      </c>
      <c r="P207" t="s">
        <v>1939</v>
      </c>
      <c r="AD207" t="s">
        <v>1539</v>
      </c>
      <c r="AE207" t="s">
        <v>145</v>
      </c>
      <c r="AF207">
        <v>71</v>
      </c>
      <c r="BM207" t="s">
        <v>148</v>
      </c>
    </row>
    <row r="208" spans="1:89" x14ac:dyDescent="0.25">
      <c r="A208">
        <v>8539</v>
      </c>
      <c r="B208">
        <v>2017</v>
      </c>
      <c r="C208" t="s">
        <v>1936</v>
      </c>
      <c r="D208" s="14">
        <f>VLOOKUP(Tabelle6[[#This Row],[FishStock]],'Export 2012'!$C:$J,8,FALSE)</f>
        <v>2012</v>
      </c>
      <c r="E208" s="14" t="str">
        <f>VLOOKUP(Tabelle6[[#This Row],[FishStock]],'Export 2016'!$C:$K,8,FALSE)</f>
        <v>Advice</v>
      </c>
      <c r="F208" s="14" t="str">
        <f>VLOOKUP(Tabelle6[[#This Row],[FishStock]],'Export 2012'!$C:$J,3,FALSE)</f>
        <v>no</v>
      </c>
      <c r="G208" s="14" t="str">
        <f>VLOOKUP(Tabelle6[[#This Row],[FishStock]],'Export 2016'!$C:$K,3,FALSE)</f>
        <v>no</v>
      </c>
      <c r="H208">
        <v>1434</v>
      </c>
      <c r="I208">
        <v>169236</v>
      </c>
      <c r="J208" t="s">
        <v>138</v>
      </c>
      <c r="K208">
        <v>2016</v>
      </c>
      <c r="L208" t="s">
        <v>1937</v>
      </c>
      <c r="M208" t="s">
        <v>1938</v>
      </c>
      <c r="N208" t="s">
        <v>384</v>
      </c>
      <c r="P208" t="s">
        <v>1939</v>
      </c>
      <c r="AD208" t="s">
        <v>1539</v>
      </c>
      <c r="AE208" t="s">
        <v>145</v>
      </c>
      <c r="AF208">
        <v>58</v>
      </c>
      <c r="BM208" t="s">
        <v>148</v>
      </c>
    </row>
    <row r="209" spans="1:89" x14ac:dyDescent="0.25">
      <c r="A209">
        <v>8553</v>
      </c>
      <c r="B209">
        <v>2017</v>
      </c>
      <c r="C209" t="s">
        <v>511</v>
      </c>
      <c r="D209" s="14">
        <f>VLOOKUP(Tabelle6[[#This Row],[FishStock]],'Export 2012'!$C:$J,8,FALSE)</f>
        <v>2012</v>
      </c>
      <c r="E209" s="14" t="str">
        <f>VLOOKUP(Tabelle6[[#This Row],[FishStock]],'Export 2016'!$C:$K,8,FALSE)</f>
        <v>Advice</v>
      </c>
      <c r="F209" s="14" t="str">
        <f>VLOOKUP(Tabelle6[[#This Row],[FishStock]],'Export 2012'!$C:$J,3,FALSE)</f>
        <v>x</v>
      </c>
      <c r="G209" s="14" t="str">
        <f>VLOOKUP(Tabelle6[[#This Row],[FishStock]],'Export 2016'!$C:$K,3,FALSE)</f>
        <v>x</v>
      </c>
      <c r="H209">
        <v>1379</v>
      </c>
      <c r="I209">
        <v>169135</v>
      </c>
      <c r="J209" t="s">
        <v>138</v>
      </c>
      <c r="K209">
        <v>2012</v>
      </c>
      <c r="L209" t="s">
        <v>512</v>
      </c>
      <c r="M209" t="s">
        <v>252</v>
      </c>
      <c r="N209" t="s">
        <v>513</v>
      </c>
      <c r="P209" t="s">
        <v>1624</v>
      </c>
      <c r="R209">
        <v>4932.5038999999997</v>
      </c>
      <c r="T209" t="s">
        <v>143</v>
      </c>
      <c r="U209" t="s">
        <v>13</v>
      </c>
      <c r="AA209">
        <v>29655.484573268401</v>
      </c>
      <c r="AC209" t="s">
        <v>144</v>
      </c>
      <c r="AD209" t="s">
        <v>145</v>
      </c>
      <c r="AE209" t="s">
        <v>145</v>
      </c>
      <c r="AH209">
        <v>11828.6</v>
      </c>
      <c r="AN209">
        <v>0.38002161286422198</v>
      </c>
      <c r="AP209" t="s">
        <v>1523</v>
      </c>
      <c r="AQ209" t="s">
        <v>1539</v>
      </c>
      <c r="AX209">
        <v>7090</v>
      </c>
      <c r="AY209">
        <v>9930</v>
      </c>
      <c r="BD209">
        <v>3</v>
      </c>
      <c r="BM209" t="s">
        <v>148</v>
      </c>
      <c r="BN209" t="s">
        <v>1625</v>
      </c>
      <c r="BO209">
        <v>0.35</v>
      </c>
      <c r="BQ209" t="s">
        <v>1626</v>
      </c>
      <c r="BR209">
        <v>0.56000000000000005</v>
      </c>
      <c r="BZ209" t="s">
        <v>884</v>
      </c>
      <c r="CA209">
        <v>0.24</v>
      </c>
      <c r="CC209">
        <v>30682.725550958599</v>
      </c>
      <c r="CD209" t="s">
        <v>1627</v>
      </c>
      <c r="CE209" t="s">
        <v>145</v>
      </c>
    </row>
    <row r="210" spans="1:89" x14ac:dyDescent="0.25">
      <c r="A210">
        <v>8553</v>
      </c>
      <c r="B210">
        <v>2017</v>
      </c>
      <c r="C210" t="s">
        <v>511</v>
      </c>
      <c r="D210" s="14">
        <f>VLOOKUP(Tabelle6[[#This Row],[FishStock]],'Export 2012'!$C:$J,8,FALSE)</f>
        <v>2012</v>
      </c>
      <c r="E210" s="14" t="str">
        <f>VLOOKUP(Tabelle6[[#This Row],[FishStock]],'Export 2016'!$C:$K,8,FALSE)</f>
        <v>Advice</v>
      </c>
      <c r="F210" s="14" t="str">
        <f>VLOOKUP(Tabelle6[[#This Row],[FishStock]],'Export 2012'!$C:$J,3,FALSE)</f>
        <v>x</v>
      </c>
      <c r="G210" s="14" t="str">
        <f>VLOOKUP(Tabelle6[[#This Row],[FishStock]],'Export 2016'!$C:$K,3,FALSE)</f>
        <v>x</v>
      </c>
      <c r="H210">
        <v>1379</v>
      </c>
      <c r="I210">
        <v>169135</v>
      </c>
      <c r="J210" t="s">
        <v>138</v>
      </c>
      <c r="K210">
        <v>2013</v>
      </c>
      <c r="L210" t="s">
        <v>512</v>
      </c>
      <c r="M210" t="s">
        <v>252</v>
      </c>
      <c r="N210" t="s">
        <v>513</v>
      </c>
      <c r="P210" t="s">
        <v>1624</v>
      </c>
      <c r="R210">
        <v>2803.1804999999999</v>
      </c>
      <c r="T210" t="s">
        <v>143</v>
      </c>
      <c r="U210" t="s">
        <v>13</v>
      </c>
      <c r="AA210">
        <v>36235.939316509</v>
      </c>
      <c r="AC210" t="s">
        <v>144</v>
      </c>
      <c r="AD210" t="s">
        <v>145</v>
      </c>
      <c r="AE210" t="s">
        <v>145</v>
      </c>
      <c r="AH210">
        <v>11535.540999999999</v>
      </c>
      <c r="AN210">
        <v>0.30787652960675699</v>
      </c>
      <c r="AP210" t="s">
        <v>1523</v>
      </c>
      <c r="AQ210" t="s">
        <v>1539</v>
      </c>
      <c r="AX210">
        <v>7090</v>
      </c>
      <c r="AY210">
        <v>9930</v>
      </c>
      <c r="BD210">
        <v>3</v>
      </c>
      <c r="BM210" t="s">
        <v>148</v>
      </c>
      <c r="BN210" t="s">
        <v>1625</v>
      </c>
      <c r="BO210">
        <v>0.35</v>
      </c>
      <c r="BQ210" t="s">
        <v>1626</v>
      </c>
      <c r="BR210">
        <v>0.56000000000000005</v>
      </c>
      <c r="BZ210" t="s">
        <v>884</v>
      </c>
      <c r="CA210">
        <v>0.24</v>
      </c>
      <c r="CC210">
        <v>37268.829054598202</v>
      </c>
      <c r="CD210" t="s">
        <v>1627</v>
      </c>
      <c r="CE210" t="s">
        <v>145</v>
      </c>
    </row>
    <row r="211" spans="1:89" x14ac:dyDescent="0.25">
      <c r="A211">
        <v>8553</v>
      </c>
      <c r="B211">
        <v>2017</v>
      </c>
      <c r="C211" t="s">
        <v>511</v>
      </c>
      <c r="D211" s="14">
        <f>VLOOKUP(Tabelle6[[#This Row],[FishStock]],'Export 2012'!$C:$J,8,FALSE)</f>
        <v>2012</v>
      </c>
      <c r="E211" s="14" t="str">
        <f>VLOOKUP(Tabelle6[[#This Row],[FishStock]],'Export 2016'!$C:$K,8,FALSE)</f>
        <v>Advice</v>
      </c>
      <c r="F211" s="14" t="str">
        <f>VLOOKUP(Tabelle6[[#This Row],[FishStock]],'Export 2012'!$C:$J,3,FALSE)</f>
        <v>x</v>
      </c>
      <c r="G211" s="14" t="str">
        <f>VLOOKUP(Tabelle6[[#This Row],[FishStock]],'Export 2016'!$C:$K,3,FALSE)</f>
        <v>x</v>
      </c>
      <c r="H211">
        <v>1379</v>
      </c>
      <c r="I211">
        <v>169135</v>
      </c>
      <c r="J211" t="s">
        <v>138</v>
      </c>
      <c r="K211">
        <v>2014</v>
      </c>
      <c r="L211" t="s">
        <v>512</v>
      </c>
      <c r="M211" t="s">
        <v>252</v>
      </c>
      <c r="N211" t="s">
        <v>513</v>
      </c>
      <c r="P211" t="s">
        <v>1624</v>
      </c>
      <c r="R211">
        <v>1349.8115</v>
      </c>
      <c r="T211" t="s">
        <v>143</v>
      </c>
      <c r="U211" t="s">
        <v>13</v>
      </c>
      <c r="AA211">
        <v>42796.456269575203</v>
      </c>
      <c r="AC211" t="s">
        <v>144</v>
      </c>
      <c r="AD211" t="s">
        <v>145</v>
      </c>
      <c r="AE211" t="s">
        <v>145</v>
      </c>
      <c r="AH211">
        <v>14246.397999999999</v>
      </c>
      <c r="AN211">
        <v>0.32294863743164198</v>
      </c>
      <c r="AP211" t="s">
        <v>1523</v>
      </c>
      <c r="AQ211" t="s">
        <v>1539</v>
      </c>
      <c r="AX211">
        <v>7090</v>
      </c>
      <c r="AY211">
        <v>9930</v>
      </c>
      <c r="BD211">
        <v>3</v>
      </c>
      <c r="BM211" t="s">
        <v>148</v>
      </c>
      <c r="BN211" t="s">
        <v>1625</v>
      </c>
      <c r="BO211">
        <v>0.35</v>
      </c>
      <c r="BQ211" t="s">
        <v>1626</v>
      </c>
      <c r="BR211">
        <v>0.56000000000000005</v>
      </c>
      <c r="BZ211" t="s">
        <v>884</v>
      </c>
      <c r="CA211">
        <v>0.24</v>
      </c>
      <c r="CC211">
        <v>44158.221824502602</v>
      </c>
      <c r="CD211" t="s">
        <v>1627</v>
      </c>
      <c r="CE211" t="s">
        <v>145</v>
      </c>
    </row>
    <row r="212" spans="1:89" x14ac:dyDescent="0.25">
      <c r="A212">
        <v>8553</v>
      </c>
      <c r="B212">
        <v>2017</v>
      </c>
      <c r="C212" t="s">
        <v>511</v>
      </c>
      <c r="D212" s="14">
        <f>VLOOKUP(Tabelle6[[#This Row],[FishStock]],'Export 2012'!$C:$J,8,FALSE)</f>
        <v>2012</v>
      </c>
      <c r="E212" s="14" t="str">
        <f>VLOOKUP(Tabelle6[[#This Row],[FishStock]],'Export 2016'!$C:$K,8,FALSE)</f>
        <v>Advice</v>
      </c>
      <c r="F212" s="14" t="str">
        <f>VLOOKUP(Tabelle6[[#This Row],[FishStock]],'Export 2012'!$C:$J,3,FALSE)</f>
        <v>x</v>
      </c>
      <c r="G212" s="14" t="str">
        <f>VLOOKUP(Tabelle6[[#This Row],[FishStock]],'Export 2016'!$C:$K,3,FALSE)</f>
        <v>x</v>
      </c>
      <c r="H212">
        <v>1379</v>
      </c>
      <c r="I212">
        <v>169135</v>
      </c>
      <c r="J212" t="s">
        <v>138</v>
      </c>
      <c r="K212">
        <v>2015</v>
      </c>
      <c r="L212" t="s">
        <v>512</v>
      </c>
      <c r="M212" t="s">
        <v>252</v>
      </c>
      <c r="N212" t="s">
        <v>513</v>
      </c>
      <c r="P212" t="s">
        <v>1624</v>
      </c>
      <c r="R212">
        <v>2980.3993999999998</v>
      </c>
      <c r="T212" t="s">
        <v>143</v>
      </c>
      <c r="U212" t="s">
        <v>13</v>
      </c>
      <c r="AA212">
        <v>45253.947876687002</v>
      </c>
      <c r="AC212" t="s">
        <v>144</v>
      </c>
      <c r="AD212" t="s">
        <v>145</v>
      </c>
      <c r="AE212" t="s">
        <v>145</v>
      </c>
      <c r="AH212">
        <v>13036.398999999999</v>
      </c>
      <c r="AN212">
        <v>0.27857774098399901</v>
      </c>
      <c r="AP212" t="s">
        <v>1523</v>
      </c>
      <c r="AQ212" t="s">
        <v>1539</v>
      </c>
      <c r="AX212">
        <v>7090</v>
      </c>
      <c r="AY212">
        <v>9930</v>
      </c>
      <c r="BD212">
        <v>3</v>
      </c>
      <c r="BM212" t="s">
        <v>148</v>
      </c>
      <c r="BN212" t="s">
        <v>1625</v>
      </c>
      <c r="BO212">
        <v>0.35</v>
      </c>
      <c r="BQ212" t="s">
        <v>1626</v>
      </c>
      <c r="BR212">
        <v>0.56000000000000005</v>
      </c>
      <c r="BZ212" t="s">
        <v>884</v>
      </c>
      <c r="CA212">
        <v>0.24</v>
      </c>
      <c r="CC212">
        <v>47065.853953112201</v>
      </c>
      <c r="CD212" t="s">
        <v>1627</v>
      </c>
      <c r="CE212" t="s">
        <v>145</v>
      </c>
    </row>
    <row r="213" spans="1:89" x14ac:dyDescent="0.25">
      <c r="A213">
        <v>8553</v>
      </c>
      <c r="B213">
        <v>2017</v>
      </c>
      <c r="C213" t="s">
        <v>511</v>
      </c>
      <c r="D213" s="14">
        <f>VLOOKUP(Tabelle6[[#This Row],[FishStock]],'Export 2012'!$C:$J,8,FALSE)</f>
        <v>2012</v>
      </c>
      <c r="E213" s="14" t="str">
        <f>VLOOKUP(Tabelle6[[#This Row],[FishStock]],'Export 2016'!$C:$K,8,FALSE)</f>
        <v>Advice</v>
      </c>
      <c r="F213" s="14" t="str">
        <f>VLOOKUP(Tabelle6[[#This Row],[FishStock]],'Export 2012'!$C:$J,3,FALSE)</f>
        <v>x</v>
      </c>
      <c r="G213" s="14" t="str">
        <f>VLOOKUP(Tabelle6[[#This Row],[FishStock]],'Export 2016'!$C:$K,3,FALSE)</f>
        <v>x</v>
      </c>
      <c r="H213">
        <v>1379</v>
      </c>
      <c r="I213">
        <v>169135</v>
      </c>
      <c r="J213" t="s">
        <v>138</v>
      </c>
      <c r="K213">
        <v>2016</v>
      </c>
      <c r="L213" t="s">
        <v>512</v>
      </c>
      <c r="M213" t="s">
        <v>252</v>
      </c>
      <c r="N213" t="s">
        <v>513</v>
      </c>
      <c r="P213" t="s">
        <v>1624</v>
      </c>
      <c r="R213">
        <v>3391.3272999999999</v>
      </c>
      <c r="T213" t="s">
        <v>143</v>
      </c>
      <c r="U213" t="s">
        <v>13</v>
      </c>
      <c r="AA213">
        <v>45531.194814562499</v>
      </c>
      <c r="AC213" t="s">
        <v>144</v>
      </c>
      <c r="AD213" t="s">
        <v>145</v>
      </c>
      <c r="AE213" t="s">
        <v>145</v>
      </c>
      <c r="AH213">
        <v>9883.5570000000007</v>
      </c>
      <c r="AN213">
        <v>0.20866731080107001</v>
      </c>
      <c r="AP213" t="s">
        <v>1523</v>
      </c>
      <c r="AQ213" t="s">
        <v>1539</v>
      </c>
      <c r="AX213">
        <v>7090</v>
      </c>
      <c r="AY213">
        <v>9930</v>
      </c>
      <c r="BD213">
        <v>3</v>
      </c>
      <c r="BM213" t="s">
        <v>148</v>
      </c>
      <c r="BN213" t="s">
        <v>1625</v>
      </c>
      <c r="BO213">
        <v>0.35</v>
      </c>
      <c r="BQ213" t="s">
        <v>1626</v>
      </c>
      <c r="BR213">
        <v>0.56000000000000005</v>
      </c>
      <c r="BZ213" t="s">
        <v>884</v>
      </c>
      <c r="CA213">
        <v>0.24</v>
      </c>
      <c r="CC213">
        <v>47782.286737116803</v>
      </c>
      <c r="CD213" t="s">
        <v>1627</v>
      </c>
      <c r="CE213" t="s">
        <v>145</v>
      </c>
    </row>
    <row r="214" spans="1:89" x14ac:dyDescent="0.25">
      <c r="A214">
        <v>8553</v>
      </c>
      <c r="B214">
        <v>2017</v>
      </c>
      <c r="C214" t="s">
        <v>511</v>
      </c>
      <c r="D214" s="14">
        <f>VLOOKUP(Tabelle6[[#This Row],[FishStock]],'Export 2012'!$C:$J,8,FALSE)</f>
        <v>2012</v>
      </c>
      <c r="E214" s="14" t="str">
        <f>VLOOKUP(Tabelle6[[#This Row],[FishStock]],'Export 2016'!$C:$K,8,FALSE)</f>
        <v>Advice</v>
      </c>
      <c r="F214" s="14" t="str">
        <f>VLOOKUP(Tabelle6[[#This Row],[FishStock]],'Export 2012'!$C:$J,3,FALSE)</f>
        <v>x</v>
      </c>
      <c r="G214" s="14" t="str">
        <f>VLOOKUP(Tabelle6[[#This Row],[FishStock]],'Export 2016'!$C:$K,3,FALSE)</f>
        <v>x</v>
      </c>
      <c r="H214">
        <v>1379</v>
      </c>
      <c r="I214">
        <v>169135</v>
      </c>
      <c r="J214" t="s">
        <v>138</v>
      </c>
      <c r="K214">
        <v>2017</v>
      </c>
      <c r="L214" t="s">
        <v>512</v>
      </c>
      <c r="M214" t="s">
        <v>252</v>
      </c>
      <c r="N214" t="s">
        <v>513</v>
      </c>
      <c r="P214" t="s">
        <v>1624</v>
      </c>
      <c r="R214">
        <v>3074.9178000000002</v>
      </c>
      <c r="T214" t="s">
        <v>143</v>
      </c>
      <c r="U214" t="s">
        <v>13</v>
      </c>
      <c r="AA214">
        <v>45630.728351525497</v>
      </c>
      <c r="AC214" t="s">
        <v>144</v>
      </c>
      <c r="AD214" t="s">
        <v>145</v>
      </c>
      <c r="AE214" t="s">
        <v>145</v>
      </c>
      <c r="AP214" t="s">
        <v>1523</v>
      </c>
      <c r="AQ214" t="s">
        <v>1539</v>
      </c>
      <c r="AX214">
        <v>7090</v>
      </c>
      <c r="AY214">
        <v>9930</v>
      </c>
      <c r="BD214">
        <v>3</v>
      </c>
      <c r="BM214" t="s">
        <v>148</v>
      </c>
      <c r="BN214" t="s">
        <v>1625</v>
      </c>
      <c r="BO214">
        <v>0.35</v>
      </c>
      <c r="BQ214" t="s">
        <v>1626</v>
      </c>
      <c r="BR214">
        <v>0.56000000000000005</v>
      </c>
      <c r="BZ214" t="s">
        <v>884</v>
      </c>
      <c r="CA214">
        <v>0.24</v>
      </c>
      <c r="CC214">
        <v>47765.400488804</v>
      </c>
      <c r="CD214" t="s">
        <v>1627</v>
      </c>
      <c r="CE214" t="s">
        <v>145</v>
      </c>
    </row>
    <row r="215" spans="1:89" x14ac:dyDescent="0.25">
      <c r="A215">
        <v>8556</v>
      </c>
      <c r="B215">
        <v>2017</v>
      </c>
      <c r="C215" t="s">
        <v>1486</v>
      </c>
      <c r="D215" s="14">
        <f>VLOOKUP(Tabelle6[[#This Row],[FishStock]],'Export 2012'!$C:$J,8,FALSE)</f>
        <v>2012</v>
      </c>
      <c r="E215" s="14" t="str">
        <f>VLOOKUP(Tabelle6[[#This Row],[FishStock]],'Export 2016'!$C:$K,8,FALSE)</f>
        <v>Advice</v>
      </c>
      <c r="F215" s="14" t="str">
        <f>VLOOKUP(Tabelle6[[#This Row],[FishStock]],'Export 2012'!$C:$J,3,FALSE)</f>
        <v>no</v>
      </c>
      <c r="G215" s="14" t="str">
        <f>VLOOKUP(Tabelle6[[#This Row],[FishStock]],'Export 2016'!$C:$K,3,FALSE)</f>
        <v>no</v>
      </c>
      <c r="H215">
        <v>1477</v>
      </c>
      <c r="I215">
        <v>169265</v>
      </c>
      <c r="J215" t="s">
        <v>138</v>
      </c>
      <c r="K215">
        <v>2012</v>
      </c>
      <c r="L215" t="s">
        <v>1487</v>
      </c>
      <c r="M215" t="s">
        <v>1488</v>
      </c>
      <c r="N215" t="s">
        <v>1489</v>
      </c>
      <c r="P215" t="s">
        <v>1690</v>
      </c>
      <c r="Z215">
        <v>43760</v>
      </c>
      <c r="AA215">
        <v>100600</v>
      </c>
      <c r="AB215">
        <v>157440</v>
      </c>
      <c r="AC215" t="s">
        <v>1551</v>
      </c>
      <c r="AD215" t="s">
        <v>145</v>
      </c>
      <c r="AE215" t="s">
        <v>145</v>
      </c>
      <c r="AH215">
        <v>6243</v>
      </c>
      <c r="BM215" t="s">
        <v>148</v>
      </c>
    </row>
    <row r="216" spans="1:89" x14ac:dyDescent="0.25">
      <c r="A216">
        <v>8556</v>
      </c>
      <c r="B216">
        <v>2017</v>
      </c>
      <c r="C216" t="s">
        <v>1486</v>
      </c>
      <c r="D216" s="14">
        <f>VLOOKUP(Tabelle6[[#This Row],[FishStock]],'Export 2012'!$C:$J,8,FALSE)</f>
        <v>2012</v>
      </c>
      <c r="E216" s="14" t="str">
        <f>VLOOKUP(Tabelle6[[#This Row],[FishStock]],'Export 2016'!$C:$K,8,FALSE)</f>
        <v>Advice</v>
      </c>
      <c r="F216" s="14" t="str">
        <f>VLOOKUP(Tabelle6[[#This Row],[FishStock]],'Export 2012'!$C:$J,3,FALSE)</f>
        <v>no</v>
      </c>
      <c r="G216" s="14" t="str">
        <f>VLOOKUP(Tabelle6[[#This Row],[FishStock]],'Export 2016'!$C:$K,3,FALSE)</f>
        <v>no</v>
      </c>
      <c r="H216">
        <v>1477</v>
      </c>
      <c r="I216">
        <v>169265</v>
      </c>
      <c r="J216" t="s">
        <v>138</v>
      </c>
      <c r="K216">
        <v>2013</v>
      </c>
      <c r="L216" t="s">
        <v>1487</v>
      </c>
      <c r="M216" t="s">
        <v>1488</v>
      </c>
      <c r="N216" t="s">
        <v>1489</v>
      </c>
      <c r="P216" t="s">
        <v>1690</v>
      </c>
      <c r="Z216">
        <v>64300</v>
      </c>
      <c r="AA216">
        <v>162300</v>
      </c>
      <c r="AB216">
        <v>260300</v>
      </c>
      <c r="AC216" t="s">
        <v>1551</v>
      </c>
      <c r="AD216" t="s">
        <v>145</v>
      </c>
      <c r="AE216" t="s">
        <v>145</v>
      </c>
      <c r="AH216">
        <v>6761</v>
      </c>
      <c r="BM216" t="s">
        <v>148</v>
      </c>
    </row>
    <row r="217" spans="1:89" x14ac:dyDescent="0.25">
      <c r="A217">
        <v>8556</v>
      </c>
      <c r="B217">
        <v>2017</v>
      </c>
      <c r="C217" t="s">
        <v>1486</v>
      </c>
      <c r="D217" s="14">
        <f>VLOOKUP(Tabelle6[[#This Row],[FishStock]],'Export 2012'!$C:$J,8,FALSE)</f>
        <v>2012</v>
      </c>
      <c r="E217" s="14" t="str">
        <f>VLOOKUP(Tabelle6[[#This Row],[FishStock]],'Export 2016'!$C:$K,8,FALSE)</f>
        <v>Advice</v>
      </c>
      <c r="F217" s="14" t="str">
        <f>VLOOKUP(Tabelle6[[#This Row],[FishStock]],'Export 2012'!$C:$J,3,FALSE)</f>
        <v>no</v>
      </c>
      <c r="G217" s="14" t="str">
        <f>VLOOKUP(Tabelle6[[#This Row],[FishStock]],'Export 2016'!$C:$K,3,FALSE)</f>
        <v>no</v>
      </c>
      <c r="H217">
        <v>1477</v>
      </c>
      <c r="I217">
        <v>169265</v>
      </c>
      <c r="J217" t="s">
        <v>138</v>
      </c>
      <c r="K217">
        <v>2014</v>
      </c>
      <c r="L217" t="s">
        <v>1487</v>
      </c>
      <c r="M217" t="s">
        <v>1488</v>
      </c>
      <c r="N217" t="s">
        <v>1489</v>
      </c>
      <c r="P217" t="s">
        <v>1690</v>
      </c>
      <c r="Z217">
        <v>20560</v>
      </c>
      <c r="AA217">
        <v>67600</v>
      </c>
      <c r="AB217">
        <v>114640</v>
      </c>
      <c r="AC217" t="s">
        <v>1551</v>
      </c>
      <c r="AD217" t="s">
        <v>145</v>
      </c>
      <c r="AE217" t="s">
        <v>145</v>
      </c>
      <c r="AH217">
        <v>4608</v>
      </c>
      <c r="BM217" t="s">
        <v>148</v>
      </c>
    </row>
    <row r="218" spans="1:89" x14ac:dyDescent="0.25">
      <c r="A218">
        <v>8556</v>
      </c>
      <c r="B218">
        <v>2017</v>
      </c>
      <c r="C218" t="s">
        <v>1486</v>
      </c>
      <c r="D218" s="14">
        <f>VLOOKUP(Tabelle6[[#This Row],[FishStock]],'Export 2012'!$C:$J,8,FALSE)</f>
        <v>2012</v>
      </c>
      <c r="E218" s="14" t="str">
        <f>VLOOKUP(Tabelle6[[#This Row],[FishStock]],'Export 2016'!$C:$K,8,FALSE)</f>
        <v>Advice</v>
      </c>
      <c r="F218" s="14" t="str">
        <f>VLOOKUP(Tabelle6[[#This Row],[FishStock]],'Export 2012'!$C:$J,3,FALSE)</f>
        <v>no</v>
      </c>
      <c r="G218" s="14" t="str">
        <f>VLOOKUP(Tabelle6[[#This Row],[FishStock]],'Export 2016'!$C:$K,3,FALSE)</f>
        <v>no</v>
      </c>
      <c r="H218">
        <v>1477</v>
      </c>
      <c r="I218">
        <v>169265</v>
      </c>
      <c r="J218" t="s">
        <v>138</v>
      </c>
      <c r="K218">
        <v>2015</v>
      </c>
      <c r="L218" t="s">
        <v>1487</v>
      </c>
      <c r="M218" t="s">
        <v>1488</v>
      </c>
      <c r="N218" t="s">
        <v>1489</v>
      </c>
      <c r="P218" t="s">
        <v>1690</v>
      </c>
      <c r="Z218">
        <v>5720.00000000001</v>
      </c>
      <c r="AA218">
        <v>60600</v>
      </c>
      <c r="AB218">
        <v>115480</v>
      </c>
      <c r="AC218" t="s">
        <v>1551</v>
      </c>
      <c r="AD218" t="s">
        <v>145</v>
      </c>
      <c r="AE218" t="s">
        <v>145</v>
      </c>
      <c r="AH218">
        <v>5977</v>
      </c>
      <c r="BM218" t="s">
        <v>148</v>
      </c>
    </row>
    <row r="219" spans="1:89" x14ac:dyDescent="0.25">
      <c r="A219">
        <v>8556</v>
      </c>
      <c r="B219">
        <v>2017</v>
      </c>
      <c r="C219" t="s">
        <v>1486</v>
      </c>
      <c r="D219" s="14">
        <f>VLOOKUP(Tabelle6[[#This Row],[FishStock]],'Export 2012'!$C:$J,8,FALSE)</f>
        <v>2012</v>
      </c>
      <c r="E219" s="14" t="str">
        <f>VLOOKUP(Tabelle6[[#This Row],[FishStock]],'Export 2016'!$C:$K,8,FALSE)</f>
        <v>Advice</v>
      </c>
      <c r="F219" s="14" t="str">
        <f>VLOOKUP(Tabelle6[[#This Row],[FishStock]],'Export 2012'!$C:$J,3,FALSE)</f>
        <v>no</v>
      </c>
      <c r="G219" s="14" t="str">
        <f>VLOOKUP(Tabelle6[[#This Row],[FishStock]],'Export 2016'!$C:$K,3,FALSE)</f>
        <v>no</v>
      </c>
      <c r="H219">
        <v>1477</v>
      </c>
      <c r="I219">
        <v>169265</v>
      </c>
      <c r="J219" t="s">
        <v>138</v>
      </c>
      <c r="K219">
        <v>2016</v>
      </c>
      <c r="L219" t="s">
        <v>1487</v>
      </c>
      <c r="M219" t="s">
        <v>1488</v>
      </c>
      <c r="N219" t="s">
        <v>1489</v>
      </c>
      <c r="P219" t="s">
        <v>1690</v>
      </c>
      <c r="Z219">
        <v>8700</v>
      </c>
      <c r="AA219">
        <v>163700</v>
      </c>
      <c r="AB219">
        <v>318500</v>
      </c>
      <c r="AC219" t="s">
        <v>1551</v>
      </c>
      <c r="AD219" t="s">
        <v>145</v>
      </c>
      <c r="AE219" t="s">
        <v>145</v>
      </c>
      <c r="AH219">
        <v>3061</v>
      </c>
      <c r="BM219" t="s">
        <v>148</v>
      </c>
    </row>
    <row r="220" spans="1:89" x14ac:dyDescent="0.25">
      <c r="A220">
        <v>8561</v>
      </c>
      <c r="B220">
        <v>2017</v>
      </c>
      <c r="C220" t="s">
        <v>1859</v>
      </c>
      <c r="D220" s="14">
        <f>VLOOKUP(Tabelle6[[#This Row],[FishStock]],'Export 2012'!$C:$J,8,FALSE)</f>
        <v>2012</v>
      </c>
      <c r="E220" s="14" t="str">
        <f>VLOOKUP(Tabelle6[[#This Row],[FishStock]],'Export 2016'!$C:$K,8,FALSE)</f>
        <v>Advice</v>
      </c>
      <c r="F220" s="14" t="str">
        <f>VLOOKUP(Tabelle6[[#This Row],[FishStock]],'Export 2012'!$C:$J,3,FALSE)</f>
        <v>no</v>
      </c>
      <c r="G220" s="14" t="str">
        <f>VLOOKUP(Tabelle6[[#This Row],[FishStock]],'Export 2016'!$C:$K,3,FALSE)</f>
        <v>no</v>
      </c>
      <c r="H220">
        <v>1552</v>
      </c>
      <c r="I220">
        <v>169090</v>
      </c>
      <c r="J220" t="s">
        <v>138</v>
      </c>
      <c r="K220">
        <v>2012</v>
      </c>
      <c r="L220" t="s">
        <v>1860</v>
      </c>
      <c r="N220" t="s">
        <v>324</v>
      </c>
      <c r="P220" t="s">
        <v>1861</v>
      </c>
      <c r="Z220">
        <v>6374.22</v>
      </c>
      <c r="AA220">
        <v>20562</v>
      </c>
      <c r="AB220">
        <v>34749.78</v>
      </c>
      <c r="AC220" t="s">
        <v>1551</v>
      </c>
      <c r="AD220" t="s">
        <v>145</v>
      </c>
      <c r="AE220" t="s">
        <v>145</v>
      </c>
      <c r="AH220">
        <v>332</v>
      </c>
      <c r="BM220" t="s">
        <v>148</v>
      </c>
      <c r="CC220">
        <v>30.867999999999999</v>
      </c>
      <c r="CD220" t="s">
        <v>1862</v>
      </c>
      <c r="CE220" t="s">
        <v>1698</v>
      </c>
      <c r="CF220">
        <v>66.561000000000007</v>
      </c>
      <c r="CG220" t="s">
        <v>1863</v>
      </c>
      <c r="CH220" t="s">
        <v>1698</v>
      </c>
      <c r="CI220">
        <v>102.254</v>
      </c>
      <c r="CJ220" t="s">
        <v>1864</v>
      </c>
      <c r="CK220" t="s">
        <v>1698</v>
      </c>
    </row>
    <row r="221" spans="1:89" x14ac:dyDescent="0.25">
      <c r="A221">
        <v>8561</v>
      </c>
      <c r="B221">
        <v>2017</v>
      </c>
      <c r="C221" t="s">
        <v>1859</v>
      </c>
      <c r="D221" s="14">
        <f>VLOOKUP(Tabelle6[[#This Row],[FishStock]],'Export 2012'!$C:$J,8,FALSE)</f>
        <v>2012</v>
      </c>
      <c r="E221" s="14" t="str">
        <f>VLOOKUP(Tabelle6[[#This Row],[FishStock]],'Export 2016'!$C:$K,8,FALSE)</f>
        <v>Advice</v>
      </c>
      <c r="F221" s="14" t="str">
        <f>VLOOKUP(Tabelle6[[#This Row],[FishStock]],'Export 2012'!$C:$J,3,FALSE)</f>
        <v>no</v>
      </c>
      <c r="G221" s="14" t="str">
        <f>VLOOKUP(Tabelle6[[#This Row],[FishStock]],'Export 2016'!$C:$K,3,FALSE)</f>
        <v>no</v>
      </c>
      <c r="H221">
        <v>1552</v>
      </c>
      <c r="I221">
        <v>169090</v>
      </c>
      <c r="J221" t="s">
        <v>138</v>
      </c>
      <c r="K221">
        <v>2013</v>
      </c>
      <c r="L221" t="s">
        <v>1860</v>
      </c>
      <c r="N221" t="s">
        <v>324</v>
      </c>
      <c r="P221" t="s">
        <v>1861</v>
      </c>
      <c r="Z221">
        <v>16142.15</v>
      </c>
      <c r="AA221">
        <v>34345</v>
      </c>
      <c r="AB221">
        <v>52547.85</v>
      </c>
      <c r="AC221" t="s">
        <v>1551</v>
      </c>
      <c r="AD221" t="s">
        <v>145</v>
      </c>
      <c r="AE221" t="s">
        <v>145</v>
      </c>
      <c r="AH221">
        <v>479</v>
      </c>
      <c r="BM221" t="s">
        <v>148</v>
      </c>
      <c r="CC221">
        <v>14.824999999999999</v>
      </c>
      <c r="CD221" t="s">
        <v>1862</v>
      </c>
      <c r="CE221" t="s">
        <v>1698</v>
      </c>
      <c r="CF221">
        <v>33.625999999999998</v>
      </c>
      <c r="CG221" t="s">
        <v>1863</v>
      </c>
      <c r="CH221" t="s">
        <v>1698</v>
      </c>
      <c r="CI221">
        <v>52.427</v>
      </c>
      <c r="CJ221" t="s">
        <v>1864</v>
      </c>
      <c r="CK221" t="s">
        <v>1698</v>
      </c>
    </row>
    <row r="222" spans="1:89" x14ac:dyDescent="0.25">
      <c r="A222">
        <v>8561</v>
      </c>
      <c r="B222">
        <v>2017</v>
      </c>
      <c r="C222" t="s">
        <v>1859</v>
      </c>
      <c r="D222" s="14">
        <f>VLOOKUP(Tabelle6[[#This Row],[FishStock]],'Export 2012'!$C:$J,8,FALSE)</f>
        <v>2012</v>
      </c>
      <c r="E222" s="14" t="str">
        <f>VLOOKUP(Tabelle6[[#This Row],[FishStock]],'Export 2016'!$C:$K,8,FALSE)</f>
        <v>Advice</v>
      </c>
      <c r="F222" s="14" t="str">
        <f>VLOOKUP(Tabelle6[[#This Row],[FishStock]],'Export 2012'!$C:$J,3,FALSE)</f>
        <v>no</v>
      </c>
      <c r="G222" s="14" t="str">
        <f>VLOOKUP(Tabelle6[[#This Row],[FishStock]],'Export 2016'!$C:$K,3,FALSE)</f>
        <v>no</v>
      </c>
      <c r="H222">
        <v>1552</v>
      </c>
      <c r="I222">
        <v>169090</v>
      </c>
      <c r="J222" t="s">
        <v>138</v>
      </c>
      <c r="K222">
        <v>2014</v>
      </c>
      <c r="L222" t="s">
        <v>1860</v>
      </c>
      <c r="N222" t="s">
        <v>324</v>
      </c>
      <c r="P222" t="s">
        <v>1861</v>
      </c>
      <c r="Z222">
        <v>30562.92</v>
      </c>
      <c r="AA222">
        <v>84897</v>
      </c>
      <c r="AB222">
        <v>139231.07999999999</v>
      </c>
      <c r="AC222" t="s">
        <v>1551</v>
      </c>
      <c r="AD222" t="s">
        <v>145</v>
      </c>
      <c r="AE222" t="s">
        <v>145</v>
      </c>
      <c r="AH222">
        <v>116</v>
      </c>
      <c r="BM222" t="s">
        <v>148</v>
      </c>
      <c r="CC222">
        <v>5.4210000000000003</v>
      </c>
      <c r="CD222" t="s">
        <v>1862</v>
      </c>
      <c r="CE222" t="s">
        <v>1698</v>
      </c>
      <c r="CF222">
        <v>52.872</v>
      </c>
      <c r="CG222" t="s">
        <v>1863</v>
      </c>
      <c r="CH222" t="s">
        <v>1698</v>
      </c>
      <c r="CI222">
        <v>100.32299999999999</v>
      </c>
      <c r="CJ222" t="s">
        <v>1864</v>
      </c>
      <c r="CK222" t="s">
        <v>1698</v>
      </c>
    </row>
    <row r="223" spans="1:89" x14ac:dyDescent="0.25">
      <c r="A223">
        <v>8561</v>
      </c>
      <c r="B223">
        <v>2017</v>
      </c>
      <c r="C223" t="s">
        <v>1859</v>
      </c>
      <c r="D223" s="14">
        <f>VLOOKUP(Tabelle6[[#This Row],[FishStock]],'Export 2012'!$C:$J,8,FALSE)</f>
        <v>2012</v>
      </c>
      <c r="E223" s="14" t="str">
        <f>VLOOKUP(Tabelle6[[#This Row],[FishStock]],'Export 2016'!$C:$K,8,FALSE)</f>
        <v>Advice</v>
      </c>
      <c r="F223" s="14" t="str">
        <f>VLOOKUP(Tabelle6[[#This Row],[FishStock]],'Export 2012'!$C:$J,3,FALSE)</f>
        <v>no</v>
      </c>
      <c r="G223" s="14" t="str">
        <f>VLOOKUP(Tabelle6[[#This Row],[FishStock]],'Export 2016'!$C:$K,3,FALSE)</f>
        <v>no</v>
      </c>
      <c r="H223">
        <v>1552</v>
      </c>
      <c r="I223">
        <v>169090</v>
      </c>
      <c r="J223" t="s">
        <v>138</v>
      </c>
      <c r="K223">
        <v>2015</v>
      </c>
      <c r="L223" t="s">
        <v>1860</v>
      </c>
      <c r="N223" t="s">
        <v>324</v>
      </c>
      <c r="P223" t="s">
        <v>1861</v>
      </c>
      <c r="Z223">
        <v>59201.94</v>
      </c>
      <c r="AA223">
        <v>95487</v>
      </c>
      <c r="AB223">
        <v>131772.06</v>
      </c>
      <c r="AC223" t="s">
        <v>1551</v>
      </c>
      <c r="AD223" t="s">
        <v>145</v>
      </c>
      <c r="AE223" t="s">
        <v>145</v>
      </c>
      <c r="AH223">
        <v>4860</v>
      </c>
      <c r="BM223" t="s">
        <v>148</v>
      </c>
      <c r="CC223">
        <v>25.419</v>
      </c>
      <c r="CD223" t="s">
        <v>1862</v>
      </c>
      <c r="CE223" t="s">
        <v>1698</v>
      </c>
      <c r="CF223">
        <v>134.136</v>
      </c>
      <c r="CG223" t="s">
        <v>1863</v>
      </c>
      <c r="CH223" t="s">
        <v>1698</v>
      </c>
      <c r="CI223">
        <v>242.85300000000001</v>
      </c>
      <c r="CJ223" t="s">
        <v>1864</v>
      </c>
      <c r="CK223" t="s">
        <v>1698</v>
      </c>
    </row>
    <row r="224" spans="1:89" x14ac:dyDescent="0.25">
      <c r="A224">
        <v>8561</v>
      </c>
      <c r="B224">
        <v>2017</v>
      </c>
      <c r="C224" t="s">
        <v>1859</v>
      </c>
      <c r="D224" s="14">
        <f>VLOOKUP(Tabelle6[[#This Row],[FishStock]],'Export 2012'!$C:$J,8,FALSE)</f>
        <v>2012</v>
      </c>
      <c r="E224" s="14" t="str">
        <f>VLOOKUP(Tabelle6[[#This Row],[FishStock]],'Export 2016'!$C:$K,8,FALSE)</f>
        <v>Advice</v>
      </c>
      <c r="F224" s="14" t="str">
        <f>VLOOKUP(Tabelle6[[#This Row],[FishStock]],'Export 2012'!$C:$J,3,FALSE)</f>
        <v>no</v>
      </c>
      <c r="G224" s="14" t="str">
        <f>VLOOKUP(Tabelle6[[#This Row],[FishStock]],'Export 2016'!$C:$K,3,FALSE)</f>
        <v>no</v>
      </c>
      <c r="H224">
        <v>1552</v>
      </c>
      <c r="I224">
        <v>169090</v>
      </c>
      <c r="J224" t="s">
        <v>138</v>
      </c>
      <c r="K224">
        <v>2016</v>
      </c>
      <c r="L224" t="s">
        <v>1860</v>
      </c>
      <c r="N224" t="s">
        <v>324</v>
      </c>
      <c r="P224" t="s">
        <v>1861</v>
      </c>
      <c r="Z224">
        <v>9037.2000000000007</v>
      </c>
      <c r="AA224">
        <v>13290</v>
      </c>
      <c r="AB224">
        <v>17542.8</v>
      </c>
      <c r="AC224" t="s">
        <v>1551</v>
      </c>
      <c r="AD224" t="s">
        <v>145</v>
      </c>
      <c r="AE224" t="s">
        <v>145</v>
      </c>
      <c r="AH224">
        <v>3740</v>
      </c>
      <c r="BM224" t="s">
        <v>148</v>
      </c>
      <c r="CD224" t="s">
        <v>1862</v>
      </c>
      <c r="CE224" t="s">
        <v>1698</v>
      </c>
      <c r="CG224" t="s">
        <v>1863</v>
      </c>
      <c r="CH224" t="s">
        <v>1698</v>
      </c>
      <c r="CJ224" t="s">
        <v>1864</v>
      </c>
      <c r="CK224" t="s">
        <v>1698</v>
      </c>
    </row>
    <row r="225" spans="1:83" x14ac:dyDescent="0.25">
      <c r="A225">
        <v>8594</v>
      </c>
      <c r="B225">
        <v>2017</v>
      </c>
      <c r="C225" t="s">
        <v>1281</v>
      </c>
      <c r="D225" s="14">
        <f>VLOOKUP(Tabelle6[[#This Row],[FishStock]],'Export 2012'!$C:$J,8,FALSE)</f>
        <v>2012</v>
      </c>
      <c r="E225" s="14" t="str">
        <f>VLOOKUP(Tabelle6[[#This Row],[FishStock]],'Export 2016'!$C:$K,8,FALSE)</f>
        <v>Advice</v>
      </c>
      <c r="F225" s="14" t="str">
        <f>VLOOKUP(Tabelle6[[#This Row],[FishStock]],'Export 2012'!$C:$J,3,FALSE)</f>
        <v>no</v>
      </c>
      <c r="G225" s="14" t="str">
        <f>VLOOKUP(Tabelle6[[#This Row],[FishStock]],'Export 2016'!$C:$K,3,FALSE)</f>
        <v>no</v>
      </c>
      <c r="H225">
        <v>1464</v>
      </c>
      <c r="I225">
        <v>169170</v>
      </c>
      <c r="J225" t="s">
        <v>138</v>
      </c>
      <c r="K225">
        <v>2012</v>
      </c>
      <c r="L225" t="s">
        <v>1822</v>
      </c>
      <c r="M225" t="s">
        <v>1278</v>
      </c>
      <c r="N225" t="s">
        <v>699</v>
      </c>
      <c r="P225" t="s">
        <v>1823</v>
      </c>
      <c r="Z225">
        <v>209</v>
      </c>
      <c r="AA225">
        <v>299</v>
      </c>
      <c r="AB225">
        <v>389</v>
      </c>
      <c r="AC225" t="s">
        <v>1666</v>
      </c>
      <c r="AD225" t="s">
        <v>1667</v>
      </c>
      <c r="AE225" t="s">
        <v>145</v>
      </c>
      <c r="AF225">
        <v>866</v>
      </c>
      <c r="AI225">
        <v>54</v>
      </c>
      <c r="AM225">
        <v>10.5</v>
      </c>
      <c r="AN225">
        <v>13.7</v>
      </c>
      <c r="AO225">
        <v>19.600000000000001</v>
      </c>
      <c r="AP225" t="s">
        <v>1523</v>
      </c>
      <c r="AQ225" t="s">
        <v>1263</v>
      </c>
      <c r="AZ225">
        <v>11.8</v>
      </c>
      <c r="BA225">
        <v>262</v>
      </c>
      <c r="BM225" t="s">
        <v>148</v>
      </c>
    </row>
    <row r="226" spans="1:83" x14ac:dyDescent="0.25">
      <c r="A226">
        <v>8594</v>
      </c>
      <c r="B226">
        <v>2017</v>
      </c>
      <c r="C226" t="s">
        <v>1281</v>
      </c>
      <c r="D226" s="14">
        <f>VLOOKUP(Tabelle6[[#This Row],[FishStock]],'Export 2012'!$C:$J,8,FALSE)</f>
        <v>2012</v>
      </c>
      <c r="E226" s="14" t="str">
        <f>VLOOKUP(Tabelle6[[#This Row],[FishStock]],'Export 2016'!$C:$K,8,FALSE)</f>
        <v>Advice</v>
      </c>
      <c r="F226" s="14" t="str">
        <f>VLOOKUP(Tabelle6[[#This Row],[FishStock]],'Export 2012'!$C:$J,3,FALSE)</f>
        <v>no</v>
      </c>
      <c r="G226" s="14" t="str">
        <f>VLOOKUP(Tabelle6[[#This Row],[FishStock]],'Export 2016'!$C:$K,3,FALSE)</f>
        <v>no</v>
      </c>
      <c r="H226">
        <v>1464</v>
      </c>
      <c r="I226">
        <v>169170</v>
      </c>
      <c r="J226" t="s">
        <v>138</v>
      </c>
      <c r="K226">
        <v>2013</v>
      </c>
      <c r="L226" t="s">
        <v>1822</v>
      </c>
      <c r="M226" t="s">
        <v>1278</v>
      </c>
      <c r="N226" t="s">
        <v>699</v>
      </c>
      <c r="P226" t="s">
        <v>1823</v>
      </c>
      <c r="Z226">
        <v>363</v>
      </c>
      <c r="AA226">
        <v>469</v>
      </c>
      <c r="AB226">
        <v>575</v>
      </c>
      <c r="AC226" t="s">
        <v>1666</v>
      </c>
      <c r="AD226" t="s">
        <v>1667</v>
      </c>
      <c r="AE226" t="s">
        <v>145</v>
      </c>
      <c r="AF226">
        <v>623</v>
      </c>
      <c r="AI226">
        <v>10</v>
      </c>
      <c r="AM226">
        <v>4.7</v>
      </c>
      <c r="AN226">
        <v>5.8</v>
      </c>
      <c r="AO226">
        <v>7.4</v>
      </c>
      <c r="AP226" t="s">
        <v>1523</v>
      </c>
      <c r="AQ226" t="s">
        <v>1263</v>
      </c>
      <c r="AZ226">
        <v>11.8</v>
      </c>
      <c r="BA226">
        <v>262</v>
      </c>
      <c r="BM226" t="s">
        <v>148</v>
      </c>
    </row>
    <row r="227" spans="1:83" x14ac:dyDescent="0.25">
      <c r="A227">
        <v>8594</v>
      </c>
      <c r="B227">
        <v>2017</v>
      </c>
      <c r="C227" t="s">
        <v>1281</v>
      </c>
      <c r="D227" s="14">
        <f>VLOOKUP(Tabelle6[[#This Row],[FishStock]],'Export 2012'!$C:$J,8,FALSE)</f>
        <v>2012</v>
      </c>
      <c r="E227" s="14" t="str">
        <f>VLOOKUP(Tabelle6[[#This Row],[FishStock]],'Export 2016'!$C:$K,8,FALSE)</f>
        <v>Advice</v>
      </c>
      <c r="F227" s="14" t="str">
        <f>VLOOKUP(Tabelle6[[#This Row],[FishStock]],'Export 2012'!$C:$J,3,FALSE)</f>
        <v>no</v>
      </c>
      <c r="G227" s="14" t="str">
        <f>VLOOKUP(Tabelle6[[#This Row],[FishStock]],'Export 2016'!$C:$K,3,FALSE)</f>
        <v>no</v>
      </c>
      <c r="H227">
        <v>1464</v>
      </c>
      <c r="I227">
        <v>169170</v>
      </c>
      <c r="J227" t="s">
        <v>138</v>
      </c>
      <c r="K227">
        <v>2014</v>
      </c>
      <c r="L227" t="s">
        <v>1822</v>
      </c>
      <c r="M227" t="s">
        <v>1278</v>
      </c>
      <c r="N227" t="s">
        <v>699</v>
      </c>
      <c r="P227" t="s">
        <v>1823</v>
      </c>
      <c r="Z227">
        <v>241</v>
      </c>
      <c r="AA227">
        <v>331</v>
      </c>
      <c r="AB227">
        <v>421</v>
      </c>
      <c r="AC227" t="s">
        <v>1666</v>
      </c>
      <c r="AD227" t="s">
        <v>1667</v>
      </c>
      <c r="AE227" t="s">
        <v>145</v>
      </c>
      <c r="AF227">
        <v>1266</v>
      </c>
      <c r="AI227">
        <v>87</v>
      </c>
      <c r="AM227">
        <v>11.6</v>
      </c>
      <c r="AN227">
        <v>14.7</v>
      </c>
      <c r="AO227">
        <v>20.3</v>
      </c>
      <c r="AP227" t="s">
        <v>1523</v>
      </c>
      <c r="AQ227" t="s">
        <v>1263</v>
      </c>
      <c r="AZ227">
        <v>11.8</v>
      </c>
      <c r="BA227">
        <v>262</v>
      </c>
      <c r="BM227" t="s">
        <v>148</v>
      </c>
    </row>
    <row r="228" spans="1:83" x14ac:dyDescent="0.25">
      <c r="A228">
        <v>8594</v>
      </c>
      <c r="B228">
        <v>2017</v>
      </c>
      <c r="C228" t="s">
        <v>1281</v>
      </c>
      <c r="D228" s="14">
        <f>VLOOKUP(Tabelle6[[#This Row],[FishStock]],'Export 2012'!$C:$J,8,FALSE)</f>
        <v>2012</v>
      </c>
      <c r="E228" s="14" t="str">
        <f>VLOOKUP(Tabelle6[[#This Row],[FishStock]],'Export 2016'!$C:$K,8,FALSE)</f>
        <v>Advice</v>
      </c>
      <c r="F228" s="14" t="str">
        <f>VLOOKUP(Tabelle6[[#This Row],[FishStock]],'Export 2012'!$C:$J,3,FALSE)</f>
        <v>no</v>
      </c>
      <c r="G228" s="14" t="str">
        <f>VLOOKUP(Tabelle6[[#This Row],[FishStock]],'Export 2016'!$C:$K,3,FALSE)</f>
        <v>no</v>
      </c>
      <c r="H228">
        <v>1464</v>
      </c>
      <c r="I228">
        <v>169170</v>
      </c>
      <c r="J228" t="s">
        <v>138</v>
      </c>
      <c r="K228">
        <v>2015</v>
      </c>
      <c r="L228" t="s">
        <v>1822</v>
      </c>
      <c r="M228" t="s">
        <v>1278</v>
      </c>
      <c r="N228" t="s">
        <v>699</v>
      </c>
      <c r="P228" t="s">
        <v>1823</v>
      </c>
      <c r="Z228">
        <v>263</v>
      </c>
      <c r="AA228">
        <v>347</v>
      </c>
      <c r="AB228">
        <v>431</v>
      </c>
      <c r="AC228" t="s">
        <v>1666</v>
      </c>
      <c r="AD228" t="s">
        <v>1667</v>
      </c>
      <c r="AE228" t="s">
        <v>145</v>
      </c>
      <c r="AF228">
        <v>816</v>
      </c>
      <c r="AI228">
        <v>56</v>
      </c>
      <c r="AM228">
        <v>7.4</v>
      </c>
      <c r="AN228">
        <v>9.1</v>
      </c>
      <c r="AO228">
        <v>12.2</v>
      </c>
      <c r="AP228" t="s">
        <v>1523</v>
      </c>
      <c r="AQ228" t="s">
        <v>1263</v>
      </c>
      <c r="AZ228">
        <v>11.8</v>
      </c>
      <c r="BA228">
        <v>262</v>
      </c>
      <c r="BM228" t="s">
        <v>148</v>
      </c>
    </row>
    <row r="229" spans="1:83" x14ac:dyDescent="0.25">
      <c r="A229">
        <v>8594</v>
      </c>
      <c r="B229">
        <v>2017</v>
      </c>
      <c r="C229" t="s">
        <v>1281</v>
      </c>
      <c r="D229" s="14">
        <f>VLOOKUP(Tabelle6[[#This Row],[FishStock]],'Export 2012'!$C:$J,8,FALSE)</f>
        <v>2012</v>
      </c>
      <c r="E229" s="14" t="str">
        <f>VLOOKUP(Tabelle6[[#This Row],[FishStock]],'Export 2016'!$C:$K,8,FALSE)</f>
        <v>Advice</v>
      </c>
      <c r="F229" s="14" t="str">
        <f>VLOOKUP(Tabelle6[[#This Row],[FishStock]],'Export 2012'!$C:$J,3,FALSE)</f>
        <v>no</v>
      </c>
      <c r="G229" s="14" t="str">
        <f>VLOOKUP(Tabelle6[[#This Row],[FishStock]],'Export 2016'!$C:$K,3,FALSE)</f>
        <v>no</v>
      </c>
      <c r="H229">
        <v>1464</v>
      </c>
      <c r="I229">
        <v>169170</v>
      </c>
      <c r="J229" t="s">
        <v>138</v>
      </c>
      <c r="K229">
        <v>2016</v>
      </c>
      <c r="L229" t="s">
        <v>1822</v>
      </c>
      <c r="M229" t="s">
        <v>1278</v>
      </c>
      <c r="N229" t="s">
        <v>699</v>
      </c>
      <c r="P229" t="s">
        <v>1823</v>
      </c>
      <c r="Z229">
        <v>301</v>
      </c>
      <c r="AA229">
        <v>388</v>
      </c>
      <c r="AB229">
        <v>475</v>
      </c>
      <c r="AC229" t="s">
        <v>1666</v>
      </c>
      <c r="AD229" t="s">
        <v>1667</v>
      </c>
      <c r="AE229" t="s">
        <v>145</v>
      </c>
      <c r="AF229">
        <v>1146</v>
      </c>
      <c r="AI229">
        <v>95</v>
      </c>
      <c r="AM229">
        <v>10.3</v>
      </c>
      <c r="AN229">
        <v>12.7</v>
      </c>
      <c r="AO229">
        <v>16.3</v>
      </c>
      <c r="AP229" t="s">
        <v>1523</v>
      </c>
      <c r="AQ229" t="s">
        <v>1263</v>
      </c>
      <c r="AZ229">
        <v>11.8</v>
      </c>
      <c r="BA229">
        <v>262</v>
      </c>
      <c r="BM229" t="s">
        <v>148</v>
      </c>
    </row>
    <row r="230" spans="1:83" x14ac:dyDescent="0.25">
      <c r="A230">
        <v>8603</v>
      </c>
      <c r="B230">
        <v>2017</v>
      </c>
      <c r="C230" t="s">
        <v>1044</v>
      </c>
      <c r="D230" s="14">
        <f>VLOOKUP(Tabelle6[[#This Row],[FishStock]],'Export 2012'!$C:$J,8,FALSE)</f>
        <v>2012</v>
      </c>
      <c r="E230" s="14" t="str">
        <f>VLOOKUP(Tabelle6[[#This Row],[FishStock]],'Export 2016'!$C:$K,8,FALSE)</f>
        <v>Advice</v>
      </c>
      <c r="F230" s="14" t="str">
        <f>VLOOKUP(Tabelle6[[#This Row],[FishStock]],'Export 2012'!$C:$J,3,FALSE)</f>
        <v>x</v>
      </c>
      <c r="G230" s="14" t="str">
        <f>VLOOKUP(Tabelle6[[#This Row],[FishStock]],'Export 2016'!$C:$K,3,FALSE)</f>
        <v>x</v>
      </c>
      <c r="H230">
        <v>1525</v>
      </c>
      <c r="I230">
        <v>169084</v>
      </c>
      <c r="J230" t="s">
        <v>138</v>
      </c>
      <c r="K230">
        <v>2012</v>
      </c>
      <c r="L230" t="s">
        <v>1045</v>
      </c>
      <c r="M230">
        <v>21.1</v>
      </c>
      <c r="N230" t="s">
        <v>324</v>
      </c>
      <c r="P230" t="s">
        <v>1638</v>
      </c>
      <c r="AA230">
        <v>384</v>
      </c>
      <c r="AC230" t="s">
        <v>1551</v>
      </c>
      <c r="AD230" t="s">
        <v>1539</v>
      </c>
      <c r="AE230" t="s">
        <v>145</v>
      </c>
      <c r="AF230">
        <v>10672</v>
      </c>
      <c r="AH230">
        <v>10672</v>
      </c>
      <c r="BM230" t="s">
        <v>148</v>
      </c>
      <c r="CC230">
        <v>586</v>
      </c>
      <c r="CD230" t="s">
        <v>1639</v>
      </c>
      <c r="CE230" t="s">
        <v>1640</v>
      </c>
    </row>
    <row r="231" spans="1:83" x14ac:dyDescent="0.25">
      <c r="A231">
        <v>8603</v>
      </c>
      <c r="B231">
        <v>2017</v>
      </c>
      <c r="C231" t="s">
        <v>1044</v>
      </c>
      <c r="D231" s="14">
        <f>VLOOKUP(Tabelle6[[#This Row],[FishStock]],'Export 2012'!$C:$J,8,FALSE)</f>
        <v>2012</v>
      </c>
      <c r="E231" s="14" t="str">
        <f>VLOOKUP(Tabelle6[[#This Row],[FishStock]],'Export 2016'!$C:$K,8,FALSE)</f>
        <v>Advice</v>
      </c>
      <c r="F231" s="14" t="str">
        <f>VLOOKUP(Tabelle6[[#This Row],[FishStock]],'Export 2012'!$C:$J,3,FALSE)</f>
        <v>x</v>
      </c>
      <c r="G231" s="14" t="str">
        <f>VLOOKUP(Tabelle6[[#This Row],[FishStock]],'Export 2016'!$C:$K,3,FALSE)</f>
        <v>x</v>
      </c>
      <c r="H231">
        <v>1525</v>
      </c>
      <c r="I231">
        <v>169084</v>
      </c>
      <c r="J231" t="s">
        <v>138</v>
      </c>
      <c r="K231">
        <v>2013</v>
      </c>
      <c r="L231" t="s">
        <v>1045</v>
      </c>
      <c r="M231">
        <v>21.1</v>
      </c>
      <c r="N231" t="s">
        <v>324</v>
      </c>
      <c r="P231" t="s">
        <v>1638</v>
      </c>
      <c r="AA231">
        <v>447</v>
      </c>
      <c r="AC231" t="s">
        <v>1551</v>
      </c>
      <c r="AD231" t="s">
        <v>1539</v>
      </c>
      <c r="AE231" t="s">
        <v>145</v>
      </c>
      <c r="AF231">
        <v>13202</v>
      </c>
      <c r="AH231">
        <v>13202</v>
      </c>
      <c r="BM231" t="s">
        <v>148</v>
      </c>
      <c r="CC231">
        <v>415</v>
      </c>
      <c r="CD231" t="s">
        <v>1639</v>
      </c>
      <c r="CE231" t="s">
        <v>1640</v>
      </c>
    </row>
    <row r="232" spans="1:83" x14ac:dyDescent="0.25">
      <c r="A232">
        <v>8603</v>
      </c>
      <c r="B232">
        <v>2017</v>
      </c>
      <c r="C232" t="s">
        <v>1044</v>
      </c>
      <c r="D232" s="14">
        <f>VLOOKUP(Tabelle6[[#This Row],[FishStock]],'Export 2012'!$C:$J,8,FALSE)</f>
        <v>2012</v>
      </c>
      <c r="E232" s="14" t="str">
        <f>VLOOKUP(Tabelle6[[#This Row],[FishStock]],'Export 2016'!$C:$K,8,FALSE)</f>
        <v>Advice</v>
      </c>
      <c r="F232" s="14" t="str">
        <f>VLOOKUP(Tabelle6[[#This Row],[FishStock]],'Export 2012'!$C:$J,3,FALSE)</f>
        <v>x</v>
      </c>
      <c r="G232" s="14" t="str">
        <f>VLOOKUP(Tabelle6[[#This Row],[FishStock]],'Export 2016'!$C:$K,3,FALSE)</f>
        <v>x</v>
      </c>
      <c r="H232">
        <v>1525</v>
      </c>
      <c r="I232">
        <v>169084</v>
      </c>
      <c r="J232" t="s">
        <v>138</v>
      </c>
      <c r="K232">
        <v>2014</v>
      </c>
      <c r="L232" t="s">
        <v>1045</v>
      </c>
      <c r="M232">
        <v>21.1</v>
      </c>
      <c r="N232" t="s">
        <v>324</v>
      </c>
      <c r="P232" t="s">
        <v>1638</v>
      </c>
      <c r="AA232">
        <v>251</v>
      </c>
      <c r="AC232" t="s">
        <v>1551</v>
      </c>
      <c r="AD232" t="s">
        <v>1539</v>
      </c>
      <c r="AE232" t="s">
        <v>145</v>
      </c>
      <c r="AF232">
        <v>18331</v>
      </c>
      <c r="AH232">
        <v>18331</v>
      </c>
      <c r="BM232" t="s">
        <v>148</v>
      </c>
      <c r="CC232">
        <v>206</v>
      </c>
      <c r="CD232" t="s">
        <v>1639</v>
      </c>
      <c r="CE232" t="s">
        <v>1640</v>
      </c>
    </row>
    <row r="233" spans="1:83" x14ac:dyDescent="0.25">
      <c r="A233">
        <v>8603</v>
      </c>
      <c r="B233">
        <v>2017</v>
      </c>
      <c r="C233" t="s">
        <v>1044</v>
      </c>
      <c r="D233" s="14">
        <f>VLOOKUP(Tabelle6[[#This Row],[FishStock]],'Export 2012'!$C:$J,8,FALSE)</f>
        <v>2012</v>
      </c>
      <c r="E233" s="14" t="str">
        <f>VLOOKUP(Tabelle6[[#This Row],[FishStock]],'Export 2016'!$C:$K,8,FALSE)</f>
        <v>Advice</v>
      </c>
      <c r="F233" s="14" t="str">
        <f>VLOOKUP(Tabelle6[[#This Row],[FishStock]],'Export 2012'!$C:$J,3,FALSE)</f>
        <v>x</v>
      </c>
      <c r="G233" s="14" t="str">
        <f>VLOOKUP(Tabelle6[[#This Row],[FishStock]],'Export 2016'!$C:$K,3,FALSE)</f>
        <v>x</v>
      </c>
      <c r="H233">
        <v>1525</v>
      </c>
      <c r="I233">
        <v>169084</v>
      </c>
      <c r="J233" t="s">
        <v>138</v>
      </c>
      <c r="K233">
        <v>2015</v>
      </c>
      <c r="L233" t="s">
        <v>1045</v>
      </c>
      <c r="M233">
        <v>21.1</v>
      </c>
      <c r="N233" t="s">
        <v>324</v>
      </c>
      <c r="P233" t="s">
        <v>1638</v>
      </c>
      <c r="AA233">
        <v>461</v>
      </c>
      <c r="AC233" t="s">
        <v>1551</v>
      </c>
      <c r="AD233" t="s">
        <v>1539</v>
      </c>
      <c r="AE233" t="s">
        <v>145</v>
      </c>
      <c r="AF233">
        <v>25272</v>
      </c>
      <c r="AH233">
        <v>25272</v>
      </c>
      <c r="BM233" t="s">
        <v>148</v>
      </c>
      <c r="CC233">
        <v>204</v>
      </c>
      <c r="CD233" t="s">
        <v>1639</v>
      </c>
      <c r="CE233" t="s">
        <v>1640</v>
      </c>
    </row>
    <row r="234" spans="1:83" x14ac:dyDescent="0.25">
      <c r="A234">
        <v>8603</v>
      </c>
      <c r="B234">
        <v>2017</v>
      </c>
      <c r="C234" t="s">
        <v>1044</v>
      </c>
      <c r="D234" s="14">
        <f>VLOOKUP(Tabelle6[[#This Row],[FishStock]],'Export 2012'!$C:$J,8,FALSE)</f>
        <v>2012</v>
      </c>
      <c r="E234" s="14" t="str">
        <f>VLOOKUP(Tabelle6[[#This Row],[FishStock]],'Export 2016'!$C:$K,8,FALSE)</f>
        <v>Advice</v>
      </c>
      <c r="F234" s="14" t="str">
        <f>VLOOKUP(Tabelle6[[#This Row],[FishStock]],'Export 2012'!$C:$J,3,FALSE)</f>
        <v>x</v>
      </c>
      <c r="G234" s="14" t="str">
        <f>VLOOKUP(Tabelle6[[#This Row],[FishStock]],'Export 2016'!$C:$K,3,FALSE)</f>
        <v>x</v>
      </c>
      <c r="H234">
        <v>1525</v>
      </c>
      <c r="I234">
        <v>169084</v>
      </c>
      <c r="J234" t="s">
        <v>138</v>
      </c>
      <c r="K234">
        <v>2016</v>
      </c>
      <c r="L234" t="s">
        <v>1045</v>
      </c>
      <c r="M234">
        <v>21.1</v>
      </c>
      <c r="N234" t="s">
        <v>324</v>
      </c>
      <c r="P234" t="s">
        <v>1638</v>
      </c>
      <c r="AA234">
        <v>352</v>
      </c>
      <c r="AC234" t="s">
        <v>1551</v>
      </c>
      <c r="AD234" t="s">
        <v>1539</v>
      </c>
      <c r="AE234" t="s">
        <v>145</v>
      </c>
      <c r="AF234">
        <v>34204</v>
      </c>
      <c r="AH234">
        <v>34204</v>
      </c>
      <c r="BM234" t="s">
        <v>148</v>
      </c>
      <c r="CC234">
        <v>280</v>
      </c>
      <c r="CD234" t="s">
        <v>1639</v>
      </c>
      <c r="CE234" t="s">
        <v>1640</v>
      </c>
    </row>
    <row r="235" spans="1:83" x14ac:dyDescent="0.25">
      <c r="A235">
        <v>8607</v>
      </c>
      <c r="B235">
        <v>2017</v>
      </c>
      <c r="C235" t="s">
        <v>264</v>
      </c>
      <c r="D235" s="14">
        <f>VLOOKUP(Tabelle6[[#This Row],[FishStock]],'Export 2012'!$C:$J,8,FALSE)</f>
        <v>2012</v>
      </c>
      <c r="E235" s="14" t="str">
        <f>VLOOKUP(Tabelle6[[#This Row],[FishStock]],'Export 2016'!$C:$K,8,FALSE)</f>
        <v>Advice</v>
      </c>
      <c r="F235" s="14" t="str">
        <f>VLOOKUP(Tabelle6[[#This Row],[FishStock]],'Export 2012'!$C:$J,3,FALSE)</f>
        <v>x</v>
      </c>
      <c r="G235" s="14" t="str">
        <f>VLOOKUP(Tabelle6[[#This Row],[FishStock]],'Export 2016'!$C:$K,3,FALSE)</f>
        <v>x</v>
      </c>
      <c r="H235">
        <v>1369</v>
      </c>
      <c r="I235">
        <v>169124</v>
      </c>
      <c r="J235" t="s">
        <v>138</v>
      </c>
      <c r="K235">
        <v>2012</v>
      </c>
      <c r="L235" t="s">
        <v>265</v>
      </c>
      <c r="M235" t="s">
        <v>266</v>
      </c>
      <c r="N235" t="s">
        <v>267</v>
      </c>
      <c r="P235" t="s">
        <v>1579</v>
      </c>
      <c r="R235">
        <v>4871163</v>
      </c>
      <c r="T235" t="s">
        <v>143</v>
      </c>
      <c r="U235" t="s">
        <v>13</v>
      </c>
      <c r="W235">
        <v>142770</v>
      </c>
      <c r="AA235">
        <v>84268</v>
      </c>
      <c r="AC235" t="s">
        <v>144</v>
      </c>
      <c r="AD235" t="s">
        <v>145</v>
      </c>
      <c r="AE235" t="s">
        <v>145</v>
      </c>
      <c r="AH235">
        <v>28115</v>
      </c>
      <c r="AN235">
        <v>0.33169999999999999</v>
      </c>
      <c r="AP235" t="s">
        <v>146</v>
      </c>
      <c r="AQ235" t="s">
        <v>1499</v>
      </c>
      <c r="AV235">
        <v>0.88</v>
      </c>
      <c r="AW235">
        <v>0.63</v>
      </c>
      <c r="AX235">
        <v>40800</v>
      </c>
      <c r="AY235">
        <v>57100</v>
      </c>
      <c r="AZ235">
        <v>0.32</v>
      </c>
      <c r="BA235">
        <v>60000</v>
      </c>
      <c r="BD235">
        <v>1</v>
      </c>
      <c r="BF235" s="1">
        <v>43284</v>
      </c>
      <c r="BM235" t="s">
        <v>148</v>
      </c>
    </row>
    <row r="236" spans="1:83" x14ac:dyDescent="0.25">
      <c r="A236">
        <v>8607</v>
      </c>
      <c r="B236">
        <v>2017</v>
      </c>
      <c r="C236" t="s">
        <v>264</v>
      </c>
      <c r="D236" s="14">
        <f>VLOOKUP(Tabelle6[[#This Row],[FishStock]],'Export 2012'!$C:$J,8,FALSE)</f>
        <v>2012</v>
      </c>
      <c r="E236" s="14" t="str">
        <f>VLOOKUP(Tabelle6[[#This Row],[FishStock]],'Export 2016'!$C:$K,8,FALSE)</f>
        <v>Advice</v>
      </c>
      <c r="F236" s="14" t="str">
        <f>VLOOKUP(Tabelle6[[#This Row],[FishStock]],'Export 2012'!$C:$J,3,FALSE)</f>
        <v>x</v>
      </c>
      <c r="G236" s="14" t="str">
        <f>VLOOKUP(Tabelle6[[#This Row],[FishStock]],'Export 2016'!$C:$K,3,FALSE)</f>
        <v>x</v>
      </c>
      <c r="H236">
        <v>1369</v>
      </c>
      <c r="I236">
        <v>169124</v>
      </c>
      <c r="J236" t="s">
        <v>138</v>
      </c>
      <c r="K236">
        <v>2013</v>
      </c>
      <c r="L236" t="s">
        <v>265</v>
      </c>
      <c r="M236" t="s">
        <v>266</v>
      </c>
      <c r="N236" t="s">
        <v>267</v>
      </c>
      <c r="P236" t="s">
        <v>1579</v>
      </c>
      <c r="R236">
        <v>5260676</v>
      </c>
      <c r="T236" t="s">
        <v>143</v>
      </c>
      <c r="U236" t="s">
        <v>13</v>
      </c>
      <c r="W236">
        <v>167870</v>
      </c>
      <c r="AA236">
        <v>101167</v>
      </c>
      <c r="AC236" t="s">
        <v>144</v>
      </c>
      <c r="AD236" t="s">
        <v>145</v>
      </c>
      <c r="AE236" t="s">
        <v>145</v>
      </c>
      <c r="AH236">
        <v>26511</v>
      </c>
      <c r="AN236">
        <v>0.2606</v>
      </c>
      <c r="AP236" t="s">
        <v>146</v>
      </c>
      <c r="AQ236" t="s">
        <v>1499</v>
      </c>
      <c r="AV236">
        <v>0.88</v>
      </c>
      <c r="AW236">
        <v>0.63</v>
      </c>
      <c r="AX236">
        <v>40800</v>
      </c>
      <c r="AY236">
        <v>57100</v>
      </c>
      <c r="AZ236">
        <v>0.32</v>
      </c>
      <c r="BA236">
        <v>60000</v>
      </c>
      <c r="BD236">
        <v>1</v>
      </c>
      <c r="BF236" s="1">
        <v>43284</v>
      </c>
      <c r="BM236" t="s">
        <v>148</v>
      </c>
    </row>
    <row r="237" spans="1:83" x14ac:dyDescent="0.25">
      <c r="A237">
        <v>8607</v>
      </c>
      <c r="B237">
        <v>2017</v>
      </c>
      <c r="C237" t="s">
        <v>264</v>
      </c>
      <c r="D237" s="14">
        <f>VLOOKUP(Tabelle6[[#This Row],[FishStock]],'Export 2012'!$C:$J,8,FALSE)</f>
        <v>2012</v>
      </c>
      <c r="E237" s="14" t="str">
        <f>VLOOKUP(Tabelle6[[#This Row],[FishStock]],'Export 2016'!$C:$K,8,FALSE)</f>
        <v>Advice</v>
      </c>
      <c r="F237" s="14" t="str">
        <f>VLOOKUP(Tabelle6[[#This Row],[FishStock]],'Export 2012'!$C:$J,3,FALSE)</f>
        <v>x</v>
      </c>
      <c r="G237" s="14" t="str">
        <f>VLOOKUP(Tabelle6[[#This Row],[FishStock]],'Export 2016'!$C:$K,3,FALSE)</f>
        <v>x</v>
      </c>
      <c r="H237">
        <v>1369</v>
      </c>
      <c r="I237">
        <v>169124</v>
      </c>
      <c r="J237" t="s">
        <v>138</v>
      </c>
      <c r="K237">
        <v>2014</v>
      </c>
      <c r="L237" t="s">
        <v>265</v>
      </c>
      <c r="M237" t="s">
        <v>266</v>
      </c>
      <c r="N237" t="s">
        <v>267</v>
      </c>
      <c r="P237" t="s">
        <v>1579</v>
      </c>
      <c r="R237">
        <v>921667</v>
      </c>
      <c r="T237" t="s">
        <v>143</v>
      </c>
      <c r="U237" t="s">
        <v>13</v>
      </c>
      <c r="W237">
        <v>146699</v>
      </c>
      <c r="AA237">
        <v>119556</v>
      </c>
      <c r="AC237" t="s">
        <v>144</v>
      </c>
      <c r="AD237" t="s">
        <v>145</v>
      </c>
      <c r="AE237" t="s">
        <v>145</v>
      </c>
      <c r="AH237">
        <v>26253</v>
      </c>
      <c r="AN237">
        <v>0.27760000000000001</v>
      </c>
      <c r="AP237" t="s">
        <v>146</v>
      </c>
      <c r="AQ237" t="s">
        <v>1499</v>
      </c>
      <c r="AV237">
        <v>0.88</v>
      </c>
      <c r="AW237">
        <v>0.63</v>
      </c>
      <c r="AX237">
        <v>40800</v>
      </c>
      <c r="AY237">
        <v>57100</v>
      </c>
      <c r="AZ237">
        <v>0.32</v>
      </c>
      <c r="BA237">
        <v>60000</v>
      </c>
      <c r="BD237">
        <v>1</v>
      </c>
      <c r="BF237" s="1">
        <v>43284</v>
      </c>
      <c r="BM237" t="s">
        <v>148</v>
      </c>
    </row>
    <row r="238" spans="1:83" x14ac:dyDescent="0.25">
      <c r="A238">
        <v>8607</v>
      </c>
      <c r="B238">
        <v>2017</v>
      </c>
      <c r="C238" t="s">
        <v>264</v>
      </c>
      <c r="D238" s="14">
        <f>VLOOKUP(Tabelle6[[#This Row],[FishStock]],'Export 2012'!$C:$J,8,FALSE)</f>
        <v>2012</v>
      </c>
      <c r="E238" s="14" t="str">
        <f>VLOOKUP(Tabelle6[[#This Row],[FishStock]],'Export 2016'!$C:$K,8,FALSE)</f>
        <v>Advice</v>
      </c>
      <c r="F238" s="14" t="str">
        <f>VLOOKUP(Tabelle6[[#This Row],[FishStock]],'Export 2012'!$C:$J,3,FALSE)</f>
        <v>x</v>
      </c>
      <c r="G238" s="14" t="str">
        <f>VLOOKUP(Tabelle6[[#This Row],[FishStock]],'Export 2016'!$C:$K,3,FALSE)</f>
        <v>x</v>
      </c>
      <c r="H238">
        <v>1369</v>
      </c>
      <c r="I238">
        <v>169124</v>
      </c>
      <c r="J238" t="s">
        <v>138</v>
      </c>
      <c r="K238">
        <v>2015</v>
      </c>
      <c r="L238" t="s">
        <v>265</v>
      </c>
      <c r="M238" t="s">
        <v>266</v>
      </c>
      <c r="N238" t="s">
        <v>267</v>
      </c>
      <c r="P238" t="s">
        <v>1579</v>
      </c>
      <c r="R238">
        <v>2149088</v>
      </c>
      <c r="T238" t="s">
        <v>143</v>
      </c>
      <c r="U238" t="s">
        <v>13</v>
      </c>
      <c r="W238">
        <v>138063</v>
      </c>
      <c r="AA238">
        <v>102850</v>
      </c>
      <c r="AC238" t="s">
        <v>144</v>
      </c>
      <c r="AD238" t="s">
        <v>145</v>
      </c>
      <c r="AE238" t="s">
        <v>145</v>
      </c>
      <c r="AH238">
        <v>32851</v>
      </c>
      <c r="AN238">
        <v>0.37740000000000001</v>
      </c>
      <c r="AP238" t="s">
        <v>146</v>
      </c>
      <c r="AQ238" t="s">
        <v>1499</v>
      </c>
      <c r="AV238">
        <v>0.88</v>
      </c>
      <c r="AW238">
        <v>0.63</v>
      </c>
      <c r="AX238">
        <v>40800</v>
      </c>
      <c r="AY238">
        <v>57100</v>
      </c>
      <c r="AZ238">
        <v>0.32</v>
      </c>
      <c r="BA238">
        <v>60000</v>
      </c>
      <c r="BD238">
        <v>1</v>
      </c>
      <c r="BF238" s="1">
        <v>43284</v>
      </c>
      <c r="BM238" t="s">
        <v>148</v>
      </c>
    </row>
    <row r="239" spans="1:83" x14ac:dyDescent="0.25">
      <c r="A239">
        <v>8607</v>
      </c>
      <c r="B239">
        <v>2017</v>
      </c>
      <c r="C239" t="s">
        <v>264</v>
      </c>
      <c r="D239" s="14">
        <f>VLOOKUP(Tabelle6[[#This Row],[FishStock]],'Export 2012'!$C:$J,8,FALSE)</f>
        <v>2012</v>
      </c>
      <c r="E239" s="14" t="str">
        <f>VLOOKUP(Tabelle6[[#This Row],[FishStock]],'Export 2016'!$C:$K,8,FALSE)</f>
        <v>Advice</v>
      </c>
      <c r="F239" s="14" t="str">
        <f>VLOOKUP(Tabelle6[[#This Row],[FishStock]],'Export 2012'!$C:$J,3,FALSE)</f>
        <v>x</v>
      </c>
      <c r="G239" s="14" t="str">
        <f>VLOOKUP(Tabelle6[[#This Row],[FishStock]],'Export 2016'!$C:$K,3,FALSE)</f>
        <v>x</v>
      </c>
      <c r="H239">
        <v>1369</v>
      </c>
      <c r="I239">
        <v>169124</v>
      </c>
      <c r="J239" t="s">
        <v>138</v>
      </c>
      <c r="K239">
        <v>2016</v>
      </c>
      <c r="L239" t="s">
        <v>265</v>
      </c>
      <c r="M239" t="s">
        <v>266</v>
      </c>
      <c r="N239" t="s">
        <v>267</v>
      </c>
      <c r="P239" t="s">
        <v>1579</v>
      </c>
      <c r="R239">
        <v>3539800</v>
      </c>
      <c r="T239" t="s">
        <v>143</v>
      </c>
      <c r="U239" t="s">
        <v>13</v>
      </c>
      <c r="W239">
        <v>131542</v>
      </c>
      <c r="AA239">
        <v>86654</v>
      </c>
      <c r="AC239" t="s">
        <v>144</v>
      </c>
      <c r="AD239" t="s">
        <v>145</v>
      </c>
      <c r="AE239" t="s">
        <v>145</v>
      </c>
      <c r="AH239">
        <v>30865</v>
      </c>
      <c r="AN239">
        <v>0.39979999999999999</v>
      </c>
      <c r="AP239" t="s">
        <v>146</v>
      </c>
      <c r="AQ239" t="s">
        <v>1499</v>
      </c>
      <c r="AV239">
        <v>0.88</v>
      </c>
      <c r="AW239">
        <v>0.63</v>
      </c>
      <c r="AX239">
        <v>40800</v>
      </c>
      <c r="AY239">
        <v>57100</v>
      </c>
      <c r="AZ239">
        <v>0.32</v>
      </c>
      <c r="BA239">
        <v>60000</v>
      </c>
      <c r="BD239">
        <v>1</v>
      </c>
      <c r="BF239" s="1">
        <v>43284</v>
      </c>
      <c r="BM239" t="s">
        <v>148</v>
      </c>
    </row>
    <row r="240" spans="1:83" x14ac:dyDescent="0.25">
      <c r="A240">
        <v>8607</v>
      </c>
      <c r="B240">
        <v>2017</v>
      </c>
      <c r="C240" t="s">
        <v>264</v>
      </c>
      <c r="D240" s="14">
        <f>VLOOKUP(Tabelle6[[#This Row],[FishStock]],'Export 2012'!$C:$J,8,FALSE)</f>
        <v>2012</v>
      </c>
      <c r="E240" s="14" t="str">
        <f>VLOOKUP(Tabelle6[[#This Row],[FishStock]],'Export 2016'!$C:$K,8,FALSE)</f>
        <v>Advice</v>
      </c>
      <c r="F240" s="14" t="str">
        <f>VLOOKUP(Tabelle6[[#This Row],[FishStock]],'Export 2012'!$C:$J,3,FALSE)</f>
        <v>x</v>
      </c>
      <c r="G240" s="14" t="str">
        <f>VLOOKUP(Tabelle6[[#This Row],[FishStock]],'Export 2016'!$C:$K,3,FALSE)</f>
        <v>x</v>
      </c>
      <c r="H240">
        <v>1369</v>
      </c>
      <c r="I240">
        <v>169124</v>
      </c>
      <c r="J240" t="s">
        <v>138</v>
      </c>
      <c r="K240">
        <v>2017</v>
      </c>
      <c r="L240" t="s">
        <v>265</v>
      </c>
      <c r="M240" t="s">
        <v>266</v>
      </c>
      <c r="N240" t="s">
        <v>267</v>
      </c>
      <c r="P240" t="s">
        <v>1579</v>
      </c>
      <c r="R240">
        <v>3003880</v>
      </c>
      <c r="T240" t="s">
        <v>143</v>
      </c>
      <c r="U240" t="s">
        <v>13</v>
      </c>
      <c r="AA240">
        <v>88633</v>
      </c>
      <c r="AC240" t="s">
        <v>144</v>
      </c>
      <c r="AD240" t="s">
        <v>145</v>
      </c>
      <c r="AE240" t="s">
        <v>145</v>
      </c>
      <c r="AP240" t="s">
        <v>146</v>
      </c>
      <c r="AQ240" t="s">
        <v>1499</v>
      </c>
      <c r="AV240">
        <v>0.88</v>
      </c>
      <c r="AW240">
        <v>0.63</v>
      </c>
      <c r="AX240">
        <v>40800</v>
      </c>
      <c r="AY240">
        <v>57100</v>
      </c>
      <c r="AZ240">
        <v>0.32</v>
      </c>
      <c r="BA240">
        <v>60000</v>
      </c>
      <c r="BD240">
        <v>1</v>
      </c>
      <c r="BF240" s="1">
        <v>43284</v>
      </c>
      <c r="BM240" t="s">
        <v>148</v>
      </c>
    </row>
    <row r="241" spans="1:95" x14ac:dyDescent="0.25">
      <c r="A241">
        <v>8611</v>
      </c>
      <c r="B241">
        <v>2017</v>
      </c>
      <c r="C241" t="s">
        <v>894</v>
      </c>
      <c r="D241" s="14">
        <f>VLOOKUP(Tabelle6[[#This Row],[FishStock]],'Export 2012'!$C:$J,8,FALSE)</f>
        <v>2012</v>
      </c>
      <c r="E241" s="14" t="str">
        <f>VLOOKUP(Tabelle6[[#This Row],[FishStock]],'Export 2016'!$C:$K,8,FALSE)</f>
        <v>Advice</v>
      </c>
      <c r="F241" s="14" t="str">
        <f>VLOOKUP(Tabelle6[[#This Row],[FishStock]],'Export 2012'!$C:$J,3,FALSE)</f>
        <v>x</v>
      </c>
      <c r="G241" s="14" t="str">
        <f>VLOOKUP(Tabelle6[[#This Row],[FishStock]],'Export 2016'!$C:$K,3,FALSE)</f>
        <v>x</v>
      </c>
      <c r="H241">
        <v>1395</v>
      </c>
      <c r="I241">
        <v>169180</v>
      </c>
      <c r="J241" t="s">
        <v>138</v>
      </c>
      <c r="K241">
        <v>2012</v>
      </c>
      <c r="L241" t="s">
        <v>1737</v>
      </c>
      <c r="M241" t="s">
        <v>1738</v>
      </c>
      <c r="N241" t="s">
        <v>332</v>
      </c>
      <c r="P241" t="s">
        <v>1739</v>
      </c>
      <c r="Q241">
        <v>27581</v>
      </c>
      <c r="R241">
        <v>35277</v>
      </c>
      <c r="S241">
        <v>45121</v>
      </c>
      <c r="T241" t="s">
        <v>143</v>
      </c>
      <c r="U241" t="s">
        <v>13</v>
      </c>
      <c r="V241">
        <v>7242</v>
      </c>
      <c r="W241">
        <v>9370</v>
      </c>
      <c r="X241">
        <v>12123</v>
      </c>
      <c r="Z241">
        <v>4834</v>
      </c>
      <c r="AA241">
        <v>6475</v>
      </c>
      <c r="AB241">
        <v>8673</v>
      </c>
      <c r="AC241" t="s">
        <v>144</v>
      </c>
      <c r="AD241" t="s">
        <v>145</v>
      </c>
      <c r="AE241" t="s">
        <v>145</v>
      </c>
      <c r="AF241">
        <v>1845.0350000000001</v>
      </c>
      <c r="AH241">
        <v>3195.9279999999999</v>
      </c>
      <c r="AI241">
        <v>1350.893</v>
      </c>
      <c r="AM241">
        <v>0.21</v>
      </c>
      <c r="AN241">
        <v>0.38300000000000001</v>
      </c>
      <c r="AO241">
        <v>0.7</v>
      </c>
      <c r="AP241" t="s">
        <v>146</v>
      </c>
      <c r="AQ241" t="s">
        <v>1499</v>
      </c>
      <c r="AV241">
        <v>1.01</v>
      </c>
      <c r="AW241">
        <v>0.69</v>
      </c>
      <c r="AX241">
        <v>4077</v>
      </c>
      <c r="AY241">
        <v>5550</v>
      </c>
      <c r="AZ241">
        <v>0.37</v>
      </c>
      <c r="BA241">
        <v>5550</v>
      </c>
      <c r="BD241">
        <v>1</v>
      </c>
      <c r="BF241" s="1">
        <v>43223</v>
      </c>
      <c r="BM241" t="s">
        <v>148</v>
      </c>
    </row>
    <row r="242" spans="1:95" x14ac:dyDescent="0.25">
      <c r="A242">
        <v>8611</v>
      </c>
      <c r="B242">
        <v>2017</v>
      </c>
      <c r="C242" t="s">
        <v>894</v>
      </c>
      <c r="D242" s="14">
        <f>VLOOKUP(Tabelle6[[#This Row],[FishStock]],'Export 2012'!$C:$J,8,FALSE)</f>
        <v>2012</v>
      </c>
      <c r="E242" s="14" t="str">
        <f>VLOOKUP(Tabelle6[[#This Row],[FishStock]],'Export 2016'!$C:$K,8,FALSE)</f>
        <v>Advice</v>
      </c>
      <c r="F242" s="14" t="str">
        <f>VLOOKUP(Tabelle6[[#This Row],[FishStock]],'Export 2012'!$C:$J,3,FALSE)</f>
        <v>x</v>
      </c>
      <c r="G242" s="14" t="str">
        <f>VLOOKUP(Tabelle6[[#This Row],[FishStock]],'Export 2016'!$C:$K,3,FALSE)</f>
        <v>x</v>
      </c>
      <c r="H242">
        <v>1395</v>
      </c>
      <c r="I242">
        <v>169180</v>
      </c>
      <c r="J242" t="s">
        <v>138</v>
      </c>
      <c r="K242">
        <v>2013</v>
      </c>
      <c r="L242" t="s">
        <v>1737</v>
      </c>
      <c r="M242" t="s">
        <v>1738</v>
      </c>
      <c r="N242" t="s">
        <v>332</v>
      </c>
      <c r="P242" t="s">
        <v>1739</v>
      </c>
      <c r="Q242">
        <v>23581</v>
      </c>
      <c r="R242">
        <v>30424</v>
      </c>
      <c r="S242">
        <v>39254</v>
      </c>
      <c r="T242" t="s">
        <v>143</v>
      </c>
      <c r="U242" t="s">
        <v>13</v>
      </c>
      <c r="V242">
        <v>8347</v>
      </c>
      <c r="W242">
        <v>11282</v>
      </c>
      <c r="X242">
        <v>15250</v>
      </c>
      <c r="Z242">
        <v>5842</v>
      </c>
      <c r="AA242">
        <v>8218</v>
      </c>
      <c r="AB242">
        <v>11560</v>
      </c>
      <c r="AC242" t="s">
        <v>144</v>
      </c>
      <c r="AD242" t="s">
        <v>145</v>
      </c>
      <c r="AE242" t="s">
        <v>145</v>
      </c>
      <c r="AF242">
        <v>1955.6</v>
      </c>
      <c r="AH242">
        <v>3593.2280000000001</v>
      </c>
      <c r="AI242">
        <v>1637.6279999999999</v>
      </c>
      <c r="AM242">
        <v>0.16400000000000001</v>
      </c>
      <c r="AN242">
        <v>0.311</v>
      </c>
      <c r="AO242">
        <v>0.59199999999999997</v>
      </c>
      <c r="AP242" t="s">
        <v>146</v>
      </c>
      <c r="AQ242" t="s">
        <v>1499</v>
      </c>
      <c r="AV242">
        <v>1.01</v>
      </c>
      <c r="AW242">
        <v>0.69</v>
      </c>
      <c r="AX242">
        <v>4077</v>
      </c>
      <c r="AY242">
        <v>5550</v>
      </c>
      <c r="AZ242">
        <v>0.37</v>
      </c>
      <c r="BA242">
        <v>5550</v>
      </c>
      <c r="BD242">
        <v>1</v>
      </c>
      <c r="BF242" s="1">
        <v>43223</v>
      </c>
      <c r="BM242" t="s">
        <v>148</v>
      </c>
    </row>
    <row r="243" spans="1:95" x14ac:dyDescent="0.25">
      <c r="A243">
        <v>8611</v>
      </c>
      <c r="B243">
        <v>2017</v>
      </c>
      <c r="C243" t="s">
        <v>894</v>
      </c>
      <c r="D243" s="14">
        <f>VLOOKUP(Tabelle6[[#This Row],[FishStock]],'Export 2012'!$C:$J,8,FALSE)</f>
        <v>2012</v>
      </c>
      <c r="E243" s="14" t="str">
        <f>VLOOKUP(Tabelle6[[#This Row],[FishStock]],'Export 2016'!$C:$K,8,FALSE)</f>
        <v>Advice</v>
      </c>
      <c r="F243" s="14" t="str">
        <f>VLOOKUP(Tabelle6[[#This Row],[FishStock]],'Export 2012'!$C:$J,3,FALSE)</f>
        <v>x</v>
      </c>
      <c r="G243" s="14" t="str">
        <f>VLOOKUP(Tabelle6[[#This Row],[FishStock]],'Export 2016'!$C:$K,3,FALSE)</f>
        <v>x</v>
      </c>
      <c r="H243">
        <v>1395</v>
      </c>
      <c r="I243">
        <v>169180</v>
      </c>
      <c r="J243" t="s">
        <v>138</v>
      </c>
      <c r="K243">
        <v>2014</v>
      </c>
      <c r="L243" t="s">
        <v>1737</v>
      </c>
      <c r="M243" t="s">
        <v>1738</v>
      </c>
      <c r="N243" t="s">
        <v>332</v>
      </c>
      <c r="P243" t="s">
        <v>1739</v>
      </c>
      <c r="Q243">
        <v>23603</v>
      </c>
      <c r="R243">
        <v>30977</v>
      </c>
      <c r="S243">
        <v>40655</v>
      </c>
      <c r="T243" t="s">
        <v>143</v>
      </c>
      <c r="U243" t="s">
        <v>13</v>
      </c>
      <c r="V243">
        <v>9218</v>
      </c>
      <c r="W243">
        <v>12956</v>
      </c>
      <c r="X243">
        <v>18209</v>
      </c>
      <c r="Z243">
        <v>6730</v>
      </c>
      <c r="AA243">
        <v>9883</v>
      </c>
      <c r="AB243">
        <v>14514</v>
      </c>
      <c r="AC243" t="s">
        <v>144</v>
      </c>
      <c r="AD243" t="s">
        <v>145</v>
      </c>
      <c r="AE243" t="s">
        <v>145</v>
      </c>
      <c r="AF243">
        <v>1931.0173</v>
      </c>
      <c r="AH243">
        <v>3876.8872200000001</v>
      </c>
      <c r="AI243">
        <v>1945.8699200000001</v>
      </c>
      <c r="AM243">
        <v>0.14499999999999999</v>
      </c>
      <c r="AN243">
        <v>0.27</v>
      </c>
      <c r="AO243">
        <v>0.503</v>
      </c>
      <c r="AP243" t="s">
        <v>146</v>
      </c>
      <c r="AQ243" t="s">
        <v>1499</v>
      </c>
      <c r="AV243">
        <v>1.01</v>
      </c>
      <c r="AW243">
        <v>0.69</v>
      </c>
      <c r="AX243">
        <v>4077</v>
      </c>
      <c r="AY243">
        <v>5550</v>
      </c>
      <c r="AZ243">
        <v>0.37</v>
      </c>
      <c r="BA243">
        <v>5550</v>
      </c>
      <c r="BD243">
        <v>1</v>
      </c>
      <c r="BF243" s="1">
        <v>43223</v>
      </c>
      <c r="BM243" t="s">
        <v>148</v>
      </c>
    </row>
    <row r="244" spans="1:95" x14ac:dyDescent="0.25">
      <c r="A244">
        <v>8611</v>
      </c>
      <c r="B244">
        <v>2017</v>
      </c>
      <c r="C244" t="s">
        <v>894</v>
      </c>
      <c r="D244" s="14">
        <f>VLOOKUP(Tabelle6[[#This Row],[FishStock]],'Export 2012'!$C:$J,8,FALSE)</f>
        <v>2012</v>
      </c>
      <c r="E244" s="14" t="str">
        <f>VLOOKUP(Tabelle6[[#This Row],[FishStock]],'Export 2016'!$C:$K,8,FALSE)</f>
        <v>Advice</v>
      </c>
      <c r="F244" s="14" t="str">
        <f>VLOOKUP(Tabelle6[[#This Row],[FishStock]],'Export 2012'!$C:$J,3,FALSE)</f>
        <v>x</v>
      </c>
      <c r="G244" s="14" t="str">
        <f>VLOOKUP(Tabelle6[[#This Row],[FishStock]],'Export 2016'!$C:$K,3,FALSE)</f>
        <v>x</v>
      </c>
      <c r="H244">
        <v>1395</v>
      </c>
      <c r="I244">
        <v>169180</v>
      </c>
      <c r="J244" t="s">
        <v>138</v>
      </c>
      <c r="K244">
        <v>2015</v>
      </c>
      <c r="L244" t="s">
        <v>1737</v>
      </c>
      <c r="M244" t="s">
        <v>1738</v>
      </c>
      <c r="N244" t="s">
        <v>332</v>
      </c>
      <c r="P244" t="s">
        <v>1739</v>
      </c>
      <c r="Q244">
        <v>21956</v>
      </c>
      <c r="R244">
        <v>29882</v>
      </c>
      <c r="S244">
        <v>40668</v>
      </c>
      <c r="T244" t="s">
        <v>143</v>
      </c>
      <c r="U244" t="s">
        <v>13</v>
      </c>
      <c r="V244">
        <v>9896</v>
      </c>
      <c r="W244">
        <v>14380</v>
      </c>
      <c r="X244">
        <v>20896</v>
      </c>
      <c r="Z244">
        <v>7446</v>
      </c>
      <c r="AA244">
        <v>11340</v>
      </c>
      <c r="AB244">
        <v>17271</v>
      </c>
      <c r="AC244" t="s">
        <v>144</v>
      </c>
      <c r="AD244" t="s">
        <v>145</v>
      </c>
      <c r="AE244" t="s">
        <v>145</v>
      </c>
      <c r="AF244">
        <v>2686.5346</v>
      </c>
      <c r="AH244">
        <v>3707.20966</v>
      </c>
      <c r="AI244">
        <v>1020.67506</v>
      </c>
      <c r="AM244">
        <v>0.14599999999999999</v>
      </c>
      <c r="AN244">
        <v>0.26</v>
      </c>
      <c r="AO244">
        <v>0.46200000000000002</v>
      </c>
      <c r="AP244" t="s">
        <v>146</v>
      </c>
      <c r="AQ244" t="s">
        <v>1499</v>
      </c>
      <c r="AV244">
        <v>1.01</v>
      </c>
      <c r="AW244">
        <v>0.69</v>
      </c>
      <c r="AX244">
        <v>4077</v>
      </c>
      <c r="AY244">
        <v>5550</v>
      </c>
      <c r="AZ244">
        <v>0.37</v>
      </c>
      <c r="BA244">
        <v>5550</v>
      </c>
      <c r="BD244">
        <v>1</v>
      </c>
      <c r="BF244" s="1">
        <v>43223</v>
      </c>
      <c r="BM244" t="s">
        <v>148</v>
      </c>
    </row>
    <row r="245" spans="1:95" x14ac:dyDescent="0.25">
      <c r="A245">
        <v>8611</v>
      </c>
      <c r="B245">
        <v>2017</v>
      </c>
      <c r="C245" t="s">
        <v>894</v>
      </c>
      <c r="D245" s="14">
        <f>VLOOKUP(Tabelle6[[#This Row],[FishStock]],'Export 2012'!$C:$J,8,FALSE)</f>
        <v>2012</v>
      </c>
      <c r="E245" s="14" t="str">
        <f>VLOOKUP(Tabelle6[[#This Row],[FishStock]],'Export 2016'!$C:$K,8,FALSE)</f>
        <v>Advice</v>
      </c>
      <c r="F245" s="14" t="str">
        <f>VLOOKUP(Tabelle6[[#This Row],[FishStock]],'Export 2012'!$C:$J,3,FALSE)</f>
        <v>x</v>
      </c>
      <c r="G245" s="14" t="str">
        <f>VLOOKUP(Tabelle6[[#This Row],[FishStock]],'Export 2016'!$C:$K,3,FALSE)</f>
        <v>x</v>
      </c>
      <c r="H245">
        <v>1395</v>
      </c>
      <c r="I245">
        <v>169180</v>
      </c>
      <c r="J245" t="s">
        <v>138</v>
      </c>
      <c r="K245">
        <v>2016</v>
      </c>
      <c r="L245" t="s">
        <v>1737</v>
      </c>
      <c r="M245" t="s">
        <v>1738</v>
      </c>
      <c r="N245" t="s">
        <v>332</v>
      </c>
      <c r="P245" t="s">
        <v>1739</v>
      </c>
      <c r="Q245">
        <v>20511</v>
      </c>
      <c r="R245">
        <v>30031</v>
      </c>
      <c r="S245">
        <v>43971</v>
      </c>
      <c r="T245" t="s">
        <v>143</v>
      </c>
      <c r="U245" t="s">
        <v>13</v>
      </c>
      <c r="V245">
        <v>10452</v>
      </c>
      <c r="W245">
        <v>15783</v>
      </c>
      <c r="X245">
        <v>23833</v>
      </c>
      <c r="Z245">
        <v>8031</v>
      </c>
      <c r="AA245">
        <v>12759</v>
      </c>
      <c r="AB245">
        <v>20272</v>
      </c>
      <c r="AC245" t="s">
        <v>144</v>
      </c>
      <c r="AD245" t="s">
        <v>145</v>
      </c>
      <c r="AE245" t="s">
        <v>145</v>
      </c>
      <c r="AF245">
        <v>3020.26</v>
      </c>
      <c r="AH245">
        <v>4521.0940000000001</v>
      </c>
      <c r="AI245">
        <v>1500.8340000000001</v>
      </c>
      <c r="AM245">
        <v>0.16400000000000001</v>
      </c>
      <c r="AN245">
        <v>0.28299999999999997</v>
      </c>
      <c r="AO245">
        <v>0.48699999999999999</v>
      </c>
      <c r="AP245" t="s">
        <v>146</v>
      </c>
      <c r="AQ245" t="s">
        <v>1499</v>
      </c>
      <c r="AV245">
        <v>1.01</v>
      </c>
      <c r="AW245">
        <v>0.69</v>
      </c>
      <c r="AX245">
        <v>4077</v>
      </c>
      <c r="AY245">
        <v>5550</v>
      </c>
      <c r="AZ245">
        <v>0.37</v>
      </c>
      <c r="BA245">
        <v>5550</v>
      </c>
      <c r="BD245">
        <v>1</v>
      </c>
      <c r="BF245" s="1">
        <v>43223</v>
      </c>
      <c r="BM245" t="s">
        <v>148</v>
      </c>
    </row>
    <row r="246" spans="1:95" x14ac:dyDescent="0.25">
      <c r="A246">
        <v>8611</v>
      </c>
      <c r="B246">
        <v>2017</v>
      </c>
      <c r="C246" t="s">
        <v>894</v>
      </c>
      <c r="D246" s="14">
        <f>VLOOKUP(Tabelle6[[#This Row],[FishStock]],'Export 2012'!$C:$J,8,FALSE)</f>
        <v>2012</v>
      </c>
      <c r="E246" s="14" t="str">
        <f>VLOOKUP(Tabelle6[[#This Row],[FishStock]],'Export 2016'!$C:$K,8,FALSE)</f>
        <v>Advice</v>
      </c>
      <c r="F246" s="14" t="str">
        <f>VLOOKUP(Tabelle6[[#This Row],[FishStock]],'Export 2012'!$C:$J,3,FALSE)</f>
        <v>x</v>
      </c>
      <c r="G246" s="14" t="str">
        <f>VLOOKUP(Tabelle6[[#This Row],[FishStock]],'Export 2016'!$C:$K,3,FALSE)</f>
        <v>x</v>
      </c>
      <c r="H246">
        <v>1395</v>
      </c>
      <c r="I246">
        <v>169180</v>
      </c>
      <c r="J246" t="s">
        <v>138</v>
      </c>
      <c r="K246">
        <v>2017</v>
      </c>
      <c r="L246" t="s">
        <v>1737</v>
      </c>
      <c r="M246" t="s">
        <v>1738</v>
      </c>
      <c r="N246" t="s">
        <v>332</v>
      </c>
      <c r="P246" t="s">
        <v>1739</v>
      </c>
      <c r="R246">
        <v>24279</v>
      </c>
      <c r="T246" t="s">
        <v>143</v>
      </c>
      <c r="U246" t="s">
        <v>13</v>
      </c>
      <c r="Z246">
        <v>8192</v>
      </c>
      <c r="AA246">
        <v>13487</v>
      </c>
      <c r="AB246">
        <v>22205</v>
      </c>
      <c r="AC246" t="s">
        <v>144</v>
      </c>
      <c r="AD246" t="s">
        <v>145</v>
      </c>
      <c r="AE246" t="s">
        <v>145</v>
      </c>
      <c r="AP246" t="s">
        <v>146</v>
      </c>
      <c r="AQ246" t="s">
        <v>1499</v>
      </c>
      <c r="AV246">
        <v>1.01</v>
      </c>
      <c r="AW246">
        <v>0.69</v>
      </c>
      <c r="AX246">
        <v>4077</v>
      </c>
      <c r="AY246">
        <v>5550</v>
      </c>
      <c r="AZ246">
        <v>0.37</v>
      </c>
      <c r="BA246">
        <v>5550</v>
      </c>
      <c r="BD246">
        <v>1</v>
      </c>
      <c r="BF246" s="1">
        <v>43223</v>
      </c>
      <c r="BM246" t="s">
        <v>148</v>
      </c>
    </row>
    <row r="247" spans="1:95" x14ac:dyDescent="0.25">
      <c r="A247">
        <v>8614</v>
      </c>
      <c r="B247">
        <v>2017</v>
      </c>
      <c r="C247" t="s">
        <v>918</v>
      </c>
      <c r="D247" s="14">
        <f>VLOOKUP(Tabelle6[[#This Row],[FishStock]],'Export 2012'!$C:$J,8,FALSE)</f>
        <v>2012</v>
      </c>
      <c r="E247" s="14" t="str">
        <f>VLOOKUP(Tabelle6[[#This Row],[FishStock]],'Export 2016'!$C:$K,8,FALSE)</f>
        <v>Advice</v>
      </c>
      <c r="F247" s="14" t="str">
        <f>VLOOKUP(Tabelle6[[#This Row],[FishStock]],'Export 2012'!$C:$J,3,FALSE)</f>
        <v>x</v>
      </c>
      <c r="G247" s="14" t="str">
        <f>VLOOKUP(Tabelle6[[#This Row],[FishStock]],'Export 2016'!$C:$K,3,FALSE)</f>
        <v>x</v>
      </c>
      <c r="H247">
        <v>1551</v>
      </c>
      <c r="I247">
        <v>169089</v>
      </c>
      <c r="J247" t="s">
        <v>138</v>
      </c>
      <c r="K247">
        <v>2012</v>
      </c>
      <c r="L247" t="s">
        <v>919</v>
      </c>
      <c r="M247" t="s">
        <v>920</v>
      </c>
      <c r="N247" t="s">
        <v>324</v>
      </c>
      <c r="P247" t="s">
        <v>1694</v>
      </c>
      <c r="Z247">
        <v>77304</v>
      </c>
      <c r="AA247">
        <v>90533</v>
      </c>
      <c r="AB247">
        <v>103762</v>
      </c>
      <c r="AC247" t="s">
        <v>1551</v>
      </c>
      <c r="AD247" t="s">
        <v>145</v>
      </c>
      <c r="AE247" t="s">
        <v>145</v>
      </c>
      <c r="AH247">
        <v>5411</v>
      </c>
      <c r="BM247" t="s">
        <v>148</v>
      </c>
      <c r="CC247">
        <v>5.9768261296985599E-2</v>
      </c>
      <c r="CD247" t="s">
        <v>1695</v>
      </c>
      <c r="CF247">
        <v>5.0407E-2</v>
      </c>
      <c r="CG247" t="s">
        <v>1696</v>
      </c>
      <c r="CI247">
        <v>61.616</v>
      </c>
      <c r="CJ247" t="s">
        <v>1697</v>
      </c>
      <c r="CK247" t="s">
        <v>1698</v>
      </c>
      <c r="CL247">
        <v>91.67</v>
      </c>
      <c r="CM247" t="s">
        <v>1699</v>
      </c>
      <c r="CN247" t="s">
        <v>1698</v>
      </c>
      <c r="CO247">
        <v>121.724</v>
      </c>
      <c r="CP247" t="s">
        <v>1700</v>
      </c>
      <c r="CQ247" t="s">
        <v>1698</v>
      </c>
    </row>
    <row r="248" spans="1:95" x14ac:dyDescent="0.25">
      <c r="A248">
        <v>8614</v>
      </c>
      <c r="B248">
        <v>2017</v>
      </c>
      <c r="C248" t="s">
        <v>918</v>
      </c>
      <c r="D248" s="14">
        <f>VLOOKUP(Tabelle6[[#This Row],[FishStock]],'Export 2012'!$C:$J,8,FALSE)</f>
        <v>2012</v>
      </c>
      <c r="E248" s="14" t="str">
        <f>VLOOKUP(Tabelle6[[#This Row],[FishStock]],'Export 2016'!$C:$K,8,FALSE)</f>
        <v>Advice</v>
      </c>
      <c r="F248" s="14" t="str">
        <f>VLOOKUP(Tabelle6[[#This Row],[FishStock]],'Export 2012'!$C:$J,3,FALSE)</f>
        <v>x</v>
      </c>
      <c r="G248" s="14" t="str">
        <f>VLOOKUP(Tabelle6[[#This Row],[FishStock]],'Export 2016'!$C:$K,3,FALSE)</f>
        <v>x</v>
      </c>
      <c r="H248">
        <v>1551</v>
      </c>
      <c r="I248">
        <v>169089</v>
      </c>
      <c r="J248" t="s">
        <v>138</v>
      </c>
      <c r="K248">
        <v>2013</v>
      </c>
      <c r="L248" t="s">
        <v>919</v>
      </c>
      <c r="M248" t="s">
        <v>920</v>
      </c>
      <c r="N248" t="s">
        <v>324</v>
      </c>
      <c r="P248" t="s">
        <v>1694</v>
      </c>
      <c r="Z248">
        <v>127065</v>
      </c>
      <c r="AA248">
        <v>161676</v>
      </c>
      <c r="AB248">
        <v>196287</v>
      </c>
      <c r="AC248" t="s">
        <v>1551</v>
      </c>
      <c r="AD248" t="s">
        <v>145</v>
      </c>
      <c r="AE248" t="s">
        <v>145</v>
      </c>
      <c r="AH248">
        <v>5509</v>
      </c>
      <c r="BM248" t="s">
        <v>148</v>
      </c>
      <c r="CC248">
        <v>3.4074321482471102E-2</v>
      </c>
      <c r="CD248" t="s">
        <v>1695</v>
      </c>
      <c r="CF248">
        <v>5.0407E-2</v>
      </c>
      <c r="CG248" t="s">
        <v>1696</v>
      </c>
      <c r="CI248">
        <v>39.735999999999997</v>
      </c>
      <c r="CJ248" t="s">
        <v>1697</v>
      </c>
      <c r="CK248" t="s">
        <v>1698</v>
      </c>
      <c r="CL248">
        <v>114.884</v>
      </c>
      <c r="CM248" t="s">
        <v>1699</v>
      </c>
      <c r="CN248" t="s">
        <v>1698</v>
      </c>
      <c r="CO248">
        <v>190.03200000000001</v>
      </c>
      <c r="CP248" t="s">
        <v>1700</v>
      </c>
      <c r="CQ248" t="s">
        <v>1698</v>
      </c>
    </row>
    <row r="249" spans="1:95" x14ac:dyDescent="0.25">
      <c r="A249">
        <v>8614</v>
      </c>
      <c r="B249">
        <v>2017</v>
      </c>
      <c r="C249" t="s">
        <v>918</v>
      </c>
      <c r="D249" s="14">
        <f>VLOOKUP(Tabelle6[[#This Row],[FishStock]],'Export 2012'!$C:$J,8,FALSE)</f>
        <v>2012</v>
      </c>
      <c r="E249" s="14" t="str">
        <f>VLOOKUP(Tabelle6[[#This Row],[FishStock]],'Export 2016'!$C:$K,8,FALSE)</f>
        <v>Advice</v>
      </c>
      <c r="F249" s="14" t="str">
        <f>VLOOKUP(Tabelle6[[#This Row],[FishStock]],'Export 2012'!$C:$J,3,FALSE)</f>
        <v>x</v>
      </c>
      <c r="G249" s="14" t="str">
        <f>VLOOKUP(Tabelle6[[#This Row],[FishStock]],'Export 2016'!$C:$K,3,FALSE)</f>
        <v>x</v>
      </c>
      <c r="H249">
        <v>1551</v>
      </c>
      <c r="I249">
        <v>169089</v>
      </c>
      <c r="J249" t="s">
        <v>138</v>
      </c>
      <c r="K249">
        <v>2014</v>
      </c>
      <c r="L249" t="s">
        <v>919</v>
      </c>
      <c r="M249" t="s">
        <v>920</v>
      </c>
      <c r="N249" t="s">
        <v>324</v>
      </c>
      <c r="P249" t="s">
        <v>1694</v>
      </c>
      <c r="Z249">
        <v>119676</v>
      </c>
      <c r="AA249">
        <v>159237</v>
      </c>
      <c r="AB249">
        <v>198798</v>
      </c>
      <c r="AC249" t="s">
        <v>1551</v>
      </c>
      <c r="AD249" t="s">
        <v>145</v>
      </c>
      <c r="AE249" t="s">
        <v>145</v>
      </c>
      <c r="AH249">
        <v>7893</v>
      </c>
      <c r="BM249" t="s">
        <v>148</v>
      </c>
      <c r="CC249">
        <v>4.9567625614649898E-2</v>
      </c>
      <c r="CD249" t="s">
        <v>1695</v>
      </c>
      <c r="CF249">
        <v>5.0407E-2</v>
      </c>
      <c r="CG249" t="s">
        <v>1696</v>
      </c>
      <c r="CI249">
        <v>89.965000000000003</v>
      </c>
      <c r="CJ249" t="s">
        <v>1697</v>
      </c>
      <c r="CK249" t="s">
        <v>1698</v>
      </c>
      <c r="CL249">
        <v>222.17400000000001</v>
      </c>
      <c r="CM249" t="s">
        <v>1699</v>
      </c>
      <c r="CN249" t="s">
        <v>1698</v>
      </c>
      <c r="CO249">
        <v>354.38299999999998</v>
      </c>
      <c r="CP249" t="s">
        <v>1700</v>
      </c>
      <c r="CQ249" t="s">
        <v>1698</v>
      </c>
    </row>
    <row r="250" spans="1:95" x14ac:dyDescent="0.25">
      <c r="A250">
        <v>8614</v>
      </c>
      <c r="B250">
        <v>2017</v>
      </c>
      <c r="C250" t="s">
        <v>918</v>
      </c>
      <c r="D250" s="14">
        <f>VLOOKUP(Tabelle6[[#This Row],[FishStock]],'Export 2012'!$C:$J,8,FALSE)</f>
        <v>2012</v>
      </c>
      <c r="E250" s="14" t="str">
        <f>VLOOKUP(Tabelle6[[#This Row],[FishStock]],'Export 2016'!$C:$K,8,FALSE)</f>
        <v>Advice</v>
      </c>
      <c r="F250" s="14" t="str">
        <f>VLOOKUP(Tabelle6[[#This Row],[FishStock]],'Export 2012'!$C:$J,3,FALSE)</f>
        <v>x</v>
      </c>
      <c r="G250" s="14" t="str">
        <f>VLOOKUP(Tabelle6[[#This Row],[FishStock]],'Export 2016'!$C:$K,3,FALSE)</f>
        <v>x</v>
      </c>
      <c r="H250">
        <v>1551</v>
      </c>
      <c r="I250">
        <v>169089</v>
      </c>
      <c r="J250" t="s">
        <v>138</v>
      </c>
      <c r="K250">
        <v>2015</v>
      </c>
      <c r="L250" t="s">
        <v>919</v>
      </c>
      <c r="M250" t="s">
        <v>920</v>
      </c>
      <c r="N250" t="s">
        <v>324</v>
      </c>
      <c r="P250" t="s">
        <v>1694</v>
      </c>
      <c r="Z250">
        <v>118858</v>
      </c>
      <c r="AA250">
        <v>143259</v>
      </c>
      <c r="AB250">
        <v>167660</v>
      </c>
      <c r="AC250" t="s">
        <v>1551</v>
      </c>
      <c r="AD250" t="s">
        <v>145</v>
      </c>
      <c r="AE250" t="s">
        <v>145</v>
      </c>
      <c r="AH250">
        <v>15755</v>
      </c>
      <c r="BM250" t="s">
        <v>148</v>
      </c>
      <c r="CC250">
        <v>0.109975638528818</v>
      </c>
      <c r="CD250" t="s">
        <v>1695</v>
      </c>
      <c r="CF250">
        <v>5.0407E-2</v>
      </c>
      <c r="CG250" t="s">
        <v>1696</v>
      </c>
      <c r="CI250">
        <v>35.947000000000003</v>
      </c>
      <c r="CJ250" t="s">
        <v>1697</v>
      </c>
      <c r="CK250" t="s">
        <v>1698</v>
      </c>
      <c r="CL250">
        <v>52.301000000000002</v>
      </c>
      <c r="CM250" t="s">
        <v>1699</v>
      </c>
      <c r="CN250" t="s">
        <v>1698</v>
      </c>
      <c r="CO250">
        <v>68.655000000000001</v>
      </c>
      <c r="CP250" t="s">
        <v>1700</v>
      </c>
      <c r="CQ250" t="s">
        <v>1698</v>
      </c>
    </row>
    <row r="251" spans="1:95" x14ac:dyDescent="0.25">
      <c r="A251">
        <v>8614</v>
      </c>
      <c r="B251">
        <v>2017</v>
      </c>
      <c r="C251" t="s">
        <v>918</v>
      </c>
      <c r="D251" s="14">
        <f>VLOOKUP(Tabelle6[[#This Row],[FishStock]],'Export 2012'!$C:$J,8,FALSE)</f>
        <v>2012</v>
      </c>
      <c r="E251" s="14" t="str">
        <f>VLOOKUP(Tabelle6[[#This Row],[FishStock]],'Export 2016'!$C:$K,8,FALSE)</f>
        <v>Advice</v>
      </c>
      <c r="F251" s="14" t="str">
        <f>VLOOKUP(Tabelle6[[#This Row],[FishStock]],'Export 2012'!$C:$J,3,FALSE)</f>
        <v>x</v>
      </c>
      <c r="G251" s="14" t="str">
        <f>VLOOKUP(Tabelle6[[#This Row],[FishStock]],'Export 2016'!$C:$K,3,FALSE)</f>
        <v>x</v>
      </c>
      <c r="H251">
        <v>1551</v>
      </c>
      <c r="I251">
        <v>169089</v>
      </c>
      <c r="J251" t="s">
        <v>138</v>
      </c>
      <c r="K251">
        <v>2016</v>
      </c>
      <c r="L251" t="s">
        <v>919</v>
      </c>
      <c r="M251" t="s">
        <v>920</v>
      </c>
      <c r="N251" t="s">
        <v>324</v>
      </c>
      <c r="P251" t="s">
        <v>1694</v>
      </c>
      <c r="Z251">
        <v>85679</v>
      </c>
      <c r="AA251">
        <v>103194</v>
      </c>
      <c r="AB251">
        <v>120709</v>
      </c>
      <c r="AC251" t="s">
        <v>1551</v>
      </c>
      <c r="AD251" t="s">
        <v>145</v>
      </c>
      <c r="AE251" t="s">
        <v>145</v>
      </c>
      <c r="AH251">
        <v>14818</v>
      </c>
      <c r="BM251" t="s">
        <v>148</v>
      </c>
      <c r="CC251">
        <v>0.14359361978409599</v>
      </c>
      <c r="CD251" t="s">
        <v>1695</v>
      </c>
      <c r="CF251">
        <v>5.0407E-2</v>
      </c>
      <c r="CG251" t="s">
        <v>1696</v>
      </c>
      <c r="CI251">
        <v>29.904</v>
      </c>
      <c r="CJ251" t="s">
        <v>1697</v>
      </c>
      <c r="CK251" t="s">
        <v>1698</v>
      </c>
      <c r="CL251">
        <v>36.655999999999999</v>
      </c>
      <c r="CM251" t="s">
        <v>1699</v>
      </c>
      <c r="CN251" t="s">
        <v>1698</v>
      </c>
      <c r="CO251">
        <v>43.408000000000001</v>
      </c>
      <c r="CP251" t="s">
        <v>1700</v>
      </c>
      <c r="CQ251" t="s">
        <v>1698</v>
      </c>
    </row>
    <row r="252" spans="1:95" x14ac:dyDescent="0.25">
      <c r="A252">
        <v>8640</v>
      </c>
      <c r="B252">
        <v>2017</v>
      </c>
      <c r="C252" t="s">
        <v>1491</v>
      </c>
      <c r="D252" s="14">
        <f>VLOOKUP(Tabelle6[[#This Row],[FishStock]],'Export 2012'!$C:$J,8,FALSE)</f>
        <v>2012</v>
      </c>
      <c r="E252" s="14" t="str">
        <f>VLOOKUP(Tabelle6[[#This Row],[FishStock]],'Export 2016'!$C:$K,8,FALSE)</f>
        <v>Advice</v>
      </c>
      <c r="F252" s="14" t="str">
        <f>VLOOKUP(Tabelle6[[#This Row],[FishStock]],'Export 2012'!$C:$J,3,FALSE)</f>
        <v>no</v>
      </c>
      <c r="G252" s="14" t="str">
        <f>VLOOKUP(Tabelle6[[#This Row],[FishStock]],'Export 2016'!$C:$K,3,FALSE)</f>
        <v>no</v>
      </c>
      <c r="H252">
        <v>1475</v>
      </c>
      <c r="I252">
        <v>169263</v>
      </c>
      <c r="J252" t="s">
        <v>138</v>
      </c>
      <c r="K252">
        <v>2012</v>
      </c>
      <c r="L252" t="s">
        <v>1492</v>
      </c>
      <c r="M252" t="s">
        <v>525</v>
      </c>
      <c r="N252" t="s">
        <v>1489</v>
      </c>
      <c r="P252" t="s">
        <v>1622</v>
      </c>
      <c r="Z252">
        <v>63786</v>
      </c>
      <c r="AA252">
        <v>74604</v>
      </c>
      <c r="AB252">
        <v>85422</v>
      </c>
      <c r="AC252" t="s">
        <v>1551</v>
      </c>
      <c r="AD252" t="s">
        <v>145</v>
      </c>
      <c r="AE252" t="s">
        <v>145</v>
      </c>
      <c r="AF252">
        <v>11965</v>
      </c>
      <c r="AH252">
        <v>11965</v>
      </c>
      <c r="BM252" t="s">
        <v>148</v>
      </c>
    </row>
    <row r="253" spans="1:95" x14ac:dyDescent="0.25">
      <c r="A253">
        <v>8640</v>
      </c>
      <c r="B253">
        <v>2017</v>
      </c>
      <c r="C253" t="s">
        <v>1491</v>
      </c>
      <c r="D253" s="14">
        <f>VLOOKUP(Tabelle6[[#This Row],[FishStock]],'Export 2012'!$C:$J,8,FALSE)</f>
        <v>2012</v>
      </c>
      <c r="E253" s="14" t="str">
        <f>VLOOKUP(Tabelle6[[#This Row],[FishStock]],'Export 2016'!$C:$K,8,FALSE)</f>
        <v>Advice</v>
      </c>
      <c r="F253" s="14" t="str">
        <f>VLOOKUP(Tabelle6[[#This Row],[FishStock]],'Export 2012'!$C:$J,3,FALSE)</f>
        <v>no</v>
      </c>
      <c r="G253" s="14" t="str">
        <f>VLOOKUP(Tabelle6[[#This Row],[FishStock]],'Export 2016'!$C:$K,3,FALSE)</f>
        <v>no</v>
      </c>
      <c r="H253">
        <v>1475</v>
      </c>
      <c r="I253">
        <v>169263</v>
      </c>
      <c r="J253" t="s">
        <v>138</v>
      </c>
      <c r="K253">
        <v>2013</v>
      </c>
      <c r="L253" t="s">
        <v>1492</v>
      </c>
      <c r="M253" t="s">
        <v>525</v>
      </c>
      <c r="N253" t="s">
        <v>1489</v>
      </c>
      <c r="P253" t="s">
        <v>1622</v>
      </c>
      <c r="Z253">
        <v>59126</v>
      </c>
      <c r="AA253">
        <v>70055</v>
      </c>
      <c r="AB253">
        <v>80983</v>
      </c>
      <c r="AC253" t="s">
        <v>1551</v>
      </c>
      <c r="AD253" t="s">
        <v>145</v>
      </c>
      <c r="AE253" t="s">
        <v>145</v>
      </c>
      <c r="AF253">
        <v>8761</v>
      </c>
      <c r="AH253">
        <v>8761</v>
      </c>
      <c r="BM253" t="s">
        <v>148</v>
      </c>
    </row>
    <row r="254" spans="1:95" x14ac:dyDescent="0.25">
      <c r="A254">
        <v>8640</v>
      </c>
      <c r="B254">
        <v>2017</v>
      </c>
      <c r="C254" t="s">
        <v>1491</v>
      </c>
      <c r="D254" s="14">
        <f>VLOOKUP(Tabelle6[[#This Row],[FishStock]],'Export 2012'!$C:$J,8,FALSE)</f>
        <v>2012</v>
      </c>
      <c r="E254" s="14" t="str">
        <f>VLOOKUP(Tabelle6[[#This Row],[FishStock]],'Export 2016'!$C:$K,8,FALSE)</f>
        <v>Advice</v>
      </c>
      <c r="F254" s="14" t="str">
        <f>VLOOKUP(Tabelle6[[#This Row],[FishStock]],'Export 2012'!$C:$J,3,FALSE)</f>
        <v>no</v>
      </c>
      <c r="G254" s="14" t="str">
        <f>VLOOKUP(Tabelle6[[#This Row],[FishStock]],'Export 2016'!$C:$K,3,FALSE)</f>
        <v>no</v>
      </c>
      <c r="H254">
        <v>1475</v>
      </c>
      <c r="I254">
        <v>169263</v>
      </c>
      <c r="J254" t="s">
        <v>138</v>
      </c>
      <c r="K254">
        <v>2014</v>
      </c>
      <c r="L254" t="s">
        <v>1492</v>
      </c>
      <c r="M254" t="s">
        <v>525</v>
      </c>
      <c r="N254" t="s">
        <v>1489</v>
      </c>
      <c r="P254" t="s">
        <v>1622</v>
      </c>
      <c r="Z254">
        <v>83368</v>
      </c>
      <c r="AA254">
        <v>103051</v>
      </c>
      <c r="AB254">
        <v>122733</v>
      </c>
      <c r="AC254" t="s">
        <v>1551</v>
      </c>
      <c r="AD254" t="s">
        <v>145</v>
      </c>
      <c r="AE254" t="s">
        <v>145</v>
      </c>
      <c r="AF254">
        <v>9500</v>
      </c>
      <c r="AH254">
        <v>9500</v>
      </c>
      <c r="BM254" t="s">
        <v>148</v>
      </c>
    </row>
    <row r="255" spans="1:95" x14ac:dyDescent="0.25">
      <c r="A255">
        <v>8640</v>
      </c>
      <c r="B255">
        <v>2017</v>
      </c>
      <c r="C255" t="s">
        <v>1491</v>
      </c>
      <c r="D255" s="14">
        <f>VLOOKUP(Tabelle6[[#This Row],[FishStock]],'Export 2012'!$C:$J,8,FALSE)</f>
        <v>2012</v>
      </c>
      <c r="E255" s="14" t="str">
        <f>VLOOKUP(Tabelle6[[#This Row],[FishStock]],'Export 2016'!$C:$K,8,FALSE)</f>
        <v>Advice</v>
      </c>
      <c r="F255" s="14" t="str">
        <f>VLOOKUP(Tabelle6[[#This Row],[FishStock]],'Export 2012'!$C:$J,3,FALSE)</f>
        <v>no</v>
      </c>
      <c r="G255" s="14" t="str">
        <f>VLOOKUP(Tabelle6[[#This Row],[FishStock]],'Export 2016'!$C:$K,3,FALSE)</f>
        <v>no</v>
      </c>
      <c r="H255">
        <v>1475</v>
      </c>
      <c r="I255">
        <v>169263</v>
      </c>
      <c r="J255" t="s">
        <v>138</v>
      </c>
      <c r="K255">
        <v>2015</v>
      </c>
      <c r="L255" t="s">
        <v>1492</v>
      </c>
      <c r="M255" t="s">
        <v>525</v>
      </c>
      <c r="N255" t="s">
        <v>1489</v>
      </c>
      <c r="P255" t="s">
        <v>1622</v>
      </c>
      <c r="Z255">
        <v>88732</v>
      </c>
      <c r="AA255">
        <v>107423</v>
      </c>
      <c r="AB255">
        <v>126115</v>
      </c>
      <c r="AC255" t="s">
        <v>1551</v>
      </c>
      <c r="AD255" t="s">
        <v>145</v>
      </c>
      <c r="AE255" t="s">
        <v>145</v>
      </c>
      <c r="AF255">
        <v>9311</v>
      </c>
      <c r="AH255">
        <v>9311</v>
      </c>
      <c r="BM255" t="s">
        <v>148</v>
      </c>
    </row>
    <row r="256" spans="1:95" x14ac:dyDescent="0.25">
      <c r="A256">
        <v>8640</v>
      </c>
      <c r="B256">
        <v>2017</v>
      </c>
      <c r="C256" t="s">
        <v>1491</v>
      </c>
      <c r="D256" s="14">
        <f>VLOOKUP(Tabelle6[[#This Row],[FishStock]],'Export 2012'!$C:$J,8,FALSE)</f>
        <v>2012</v>
      </c>
      <c r="E256" s="14" t="str">
        <f>VLOOKUP(Tabelle6[[#This Row],[FishStock]],'Export 2016'!$C:$K,8,FALSE)</f>
        <v>Advice</v>
      </c>
      <c r="F256" s="14" t="str">
        <f>VLOOKUP(Tabelle6[[#This Row],[FishStock]],'Export 2012'!$C:$J,3,FALSE)</f>
        <v>no</v>
      </c>
      <c r="G256" s="14" t="str">
        <f>VLOOKUP(Tabelle6[[#This Row],[FishStock]],'Export 2016'!$C:$K,3,FALSE)</f>
        <v>no</v>
      </c>
      <c r="H256">
        <v>1475</v>
      </c>
      <c r="I256">
        <v>169263</v>
      </c>
      <c r="J256" t="s">
        <v>138</v>
      </c>
      <c r="K256">
        <v>2016</v>
      </c>
      <c r="L256" t="s">
        <v>1492</v>
      </c>
      <c r="M256" t="s">
        <v>525</v>
      </c>
      <c r="N256" t="s">
        <v>1489</v>
      </c>
      <c r="P256" t="s">
        <v>1622</v>
      </c>
      <c r="Z256">
        <v>70910</v>
      </c>
      <c r="AA256">
        <v>80855</v>
      </c>
      <c r="AB256">
        <v>90801</v>
      </c>
      <c r="AC256" t="s">
        <v>1551</v>
      </c>
      <c r="AD256" t="s">
        <v>145</v>
      </c>
      <c r="AE256" t="s">
        <v>145</v>
      </c>
      <c r="AF256">
        <v>9536</v>
      </c>
      <c r="AH256">
        <v>9536</v>
      </c>
      <c r="BM256" t="s">
        <v>148</v>
      </c>
    </row>
    <row r="257" spans="1:89" x14ac:dyDescent="0.25">
      <c r="A257">
        <v>8653</v>
      </c>
      <c r="B257">
        <v>2017</v>
      </c>
      <c r="C257" t="s">
        <v>645</v>
      </c>
      <c r="D257" s="14">
        <f>VLOOKUP(Tabelle6[[#This Row],[FishStock]],'Export 2012'!$C:$J,8,FALSE)</f>
        <v>2012</v>
      </c>
      <c r="E257" s="14" t="str">
        <f>VLOOKUP(Tabelle6[[#This Row],[FishStock]],'Export 2016'!$C:$K,8,FALSE)</f>
        <v>Advice</v>
      </c>
      <c r="F257" s="14" t="str">
        <f>VLOOKUP(Tabelle6[[#This Row],[FishStock]],'Export 2012'!$C:$J,3,FALSE)</f>
        <v>x</v>
      </c>
      <c r="G257" s="14" t="str">
        <f>VLOOKUP(Tabelle6[[#This Row],[FishStock]],'Export 2016'!$C:$K,3,FALSE)</f>
        <v>x</v>
      </c>
      <c r="H257">
        <v>1438</v>
      </c>
      <c r="I257">
        <v>169240</v>
      </c>
      <c r="J257" t="s">
        <v>138</v>
      </c>
      <c r="K257">
        <v>2012</v>
      </c>
      <c r="L257" t="s">
        <v>646</v>
      </c>
      <c r="M257" t="s">
        <v>252</v>
      </c>
      <c r="N257" t="s">
        <v>416</v>
      </c>
      <c r="P257" t="s">
        <v>1557</v>
      </c>
      <c r="R257">
        <v>45472</v>
      </c>
      <c r="W257">
        <v>246142</v>
      </c>
      <c r="AA257">
        <v>121453</v>
      </c>
      <c r="AC257" t="s">
        <v>1382</v>
      </c>
      <c r="AD257" t="s">
        <v>145</v>
      </c>
      <c r="AF257">
        <v>51252</v>
      </c>
      <c r="AH257">
        <v>51252</v>
      </c>
      <c r="AI257">
        <v>0</v>
      </c>
      <c r="AN257">
        <v>0.2402</v>
      </c>
      <c r="AP257" t="s">
        <v>146</v>
      </c>
      <c r="AQ257" t="s">
        <v>1499</v>
      </c>
      <c r="AV257">
        <v>0.46</v>
      </c>
      <c r="AW257">
        <v>0.34</v>
      </c>
      <c r="AX257">
        <v>44000</v>
      </c>
      <c r="AY257">
        <v>61000</v>
      </c>
      <c r="BA257">
        <v>65000</v>
      </c>
      <c r="BD257">
        <v>3</v>
      </c>
      <c r="BF257" s="1">
        <v>43347</v>
      </c>
      <c r="BM257" t="s">
        <v>148</v>
      </c>
      <c r="BN257" t="s">
        <v>259</v>
      </c>
      <c r="BO257">
        <v>0.2</v>
      </c>
      <c r="BP257" t="s">
        <v>1558</v>
      </c>
      <c r="CC257">
        <v>246142</v>
      </c>
      <c r="CD257" t="s">
        <v>651</v>
      </c>
      <c r="CE257" t="s">
        <v>145</v>
      </c>
      <c r="CF257">
        <v>0.2082</v>
      </c>
      <c r="CG257" t="s">
        <v>1523</v>
      </c>
      <c r="CH257" t="s">
        <v>147</v>
      </c>
      <c r="CI257">
        <v>0.42199999999999999</v>
      </c>
      <c r="CJ257" t="s">
        <v>1559</v>
      </c>
      <c r="CK257" t="s">
        <v>147</v>
      </c>
    </row>
    <row r="258" spans="1:89" x14ac:dyDescent="0.25">
      <c r="A258">
        <v>8653</v>
      </c>
      <c r="B258">
        <v>2017</v>
      </c>
      <c r="C258" t="s">
        <v>645</v>
      </c>
      <c r="D258" s="14">
        <f>VLOOKUP(Tabelle6[[#This Row],[FishStock]],'Export 2012'!$C:$J,8,FALSE)</f>
        <v>2012</v>
      </c>
      <c r="E258" s="14" t="str">
        <f>VLOOKUP(Tabelle6[[#This Row],[FishStock]],'Export 2016'!$C:$K,8,FALSE)</f>
        <v>Advice</v>
      </c>
      <c r="F258" s="14" t="str">
        <f>VLOOKUP(Tabelle6[[#This Row],[FishStock]],'Export 2012'!$C:$J,3,FALSE)</f>
        <v>x</v>
      </c>
      <c r="G258" s="14" t="str">
        <f>VLOOKUP(Tabelle6[[#This Row],[FishStock]],'Export 2016'!$C:$K,3,FALSE)</f>
        <v>x</v>
      </c>
      <c r="H258">
        <v>1438</v>
      </c>
      <c r="I258">
        <v>169240</v>
      </c>
      <c r="J258" t="s">
        <v>138</v>
      </c>
      <c r="K258">
        <v>2013</v>
      </c>
      <c r="L258" t="s">
        <v>646</v>
      </c>
      <c r="M258" t="s">
        <v>252</v>
      </c>
      <c r="N258" t="s">
        <v>416</v>
      </c>
      <c r="P258" t="s">
        <v>1557</v>
      </c>
      <c r="R258">
        <v>46808</v>
      </c>
      <c r="W258">
        <v>260386</v>
      </c>
      <c r="AA258">
        <v>125850</v>
      </c>
      <c r="AC258" t="s">
        <v>1382</v>
      </c>
      <c r="AD258" t="s">
        <v>145</v>
      </c>
      <c r="AF258">
        <v>57522</v>
      </c>
      <c r="AH258">
        <v>57522</v>
      </c>
      <c r="AI258">
        <v>0</v>
      </c>
      <c r="AN258">
        <v>0.26050000000000001</v>
      </c>
      <c r="AP258" t="s">
        <v>146</v>
      </c>
      <c r="AQ258" t="s">
        <v>1499</v>
      </c>
      <c r="AV258">
        <v>0.46</v>
      </c>
      <c r="AW258">
        <v>0.34</v>
      </c>
      <c r="AX258">
        <v>44000</v>
      </c>
      <c r="AY258">
        <v>61000</v>
      </c>
      <c r="BA258">
        <v>65000</v>
      </c>
      <c r="BD258">
        <v>3</v>
      </c>
      <c r="BF258" s="1">
        <v>43347</v>
      </c>
      <c r="BM258" t="s">
        <v>148</v>
      </c>
      <c r="BN258" t="s">
        <v>259</v>
      </c>
      <c r="BO258">
        <v>0.2</v>
      </c>
      <c r="BP258" t="s">
        <v>1558</v>
      </c>
      <c r="CC258">
        <v>260386</v>
      </c>
      <c r="CD258" t="s">
        <v>651</v>
      </c>
      <c r="CE258" t="s">
        <v>145</v>
      </c>
      <c r="CF258">
        <v>0.22090000000000001</v>
      </c>
      <c r="CG258" t="s">
        <v>1523</v>
      </c>
      <c r="CH258" t="s">
        <v>147</v>
      </c>
      <c r="CI258">
        <v>0.45710000000000001</v>
      </c>
      <c r="CJ258" t="s">
        <v>1559</v>
      </c>
      <c r="CK258" t="s">
        <v>147</v>
      </c>
    </row>
    <row r="259" spans="1:89" x14ac:dyDescent="0.25">
      <c r="A259">
        <v>8653</v>
      </c>
      <c r="B259">
        <v>2017</v>
      </c>
      <c r="C259" t="s">
        <v>645</v>
      </c>
      <c r="D259" s="14">
        <f>VLOOKUP(Tabelle6[[#This Row],[FishStock]],'Export 2012'!$C:$J,8,FALSE)</f>
        <v>2012</v>
      </c>
      <c r="E259" s="14" t="str">
        <f>VLOOKUP(Tabelle6[[#This Row],[FishStock]],'Export 2016'!$C:$K,8,FALSE)</f>
        <v>Advice</v>
      </c>
      <c r="F259" s="14" t="str">
        <f>VLOOKUP(Tabelle6[[#This Row],[FishStock]],'Export 2012'!$C:$J,3,FALSE)</f>
        <v>x</v>
      </c>
      <c r="G259" s="14" t="str">
        <f>VLOOKUP(Tabelle6[[#This Row],[FishStock]],'Export 2016'!$C:$K,3,FALSE)</f>
        <v>x</v>
      </c>
      <c r="H259">
        <v>1438</v>
      </c>
      <c r="I259">
        <v>169240</v>
      </c>
      <c r="J259" t="s">
        <v>138</v>
      </c>
      <c r="K259">
        <v>2014</v>
      </c>
      <c r="L259" t="s">
        <v>646</v>
      </c>
      <c r="M259" t="s">
        <v>252</v>
      </c>
      <c r="N259" t="s">
        <v>416</v>
      </c>
      <c r="P259" t="s">
        <v>1557</v>
      </c>
      <c r="R259">
        <v>28202</v>
      </c>
      <c r="W259">
        <v>266085</v>
      </c>
      <c r="AA259">
        <v>129194</v>
      </c>
      <c r="AC259" t="s">
        <v>1382</v>
      </c>
      <c r="AD259" t="s">
        <v>145</v>
      </c>
      <c r="AF259">
        <v>45538</v>
      </c>
      <c r="AH259">
        <v>45538</v>
      </c>
      <c r="AI259">
        <v>0</v>
      </c>
      <c r="AN259">
        <v>0.19520000000000001</v>
      </c>
      <c r="AP259" t="s">
        <v>146</v>
      </c>
      <c r="AQ259" t="s">
        <v>1499</v>
      </c>
      <c r="AV259">
        <v>0.46</v>
      </c>
      <c r="AW259">
        <v>0.34</v>
      </c>
      <c r="AX259">
        <v>44000</v>
      </c>
      <c r="AY259">
        <v>61000</v>
      </c>
      <c r="BA259">
        <v>65000</v>
      </c>
      <c r="BD259">
        <v>3</v>
      </c>
      <c r="BF259" s="1">
        <v>43347</v>
      </c>
      <c r="BM259" t="s">
        <v>148</v>
      </c>
      <c r="BN259" t="s">
        <v>259</v>
      </c>
      <c r="BO259">
        <v>0.2</v>
      </c>
      <c r="BP259" t="s">
        <v>1558</v>
      </c>
      <c r="CC259">
        <v>266085</v>
      </c>
      <c r="CD259" t="s">
        <v>651</v>
      </c>
      <c r="CE259" t="s">
        <v>145</v>
      </c>
      <c r="CF259">
        <v>0.1711</v>
      </c>
      <c r="CG259" t="s">
        <v>1523</v>
      </c>
      <c r="CH259" t="s">
        <v>147</v>
      </c>
      <c r="CI259">
        <v>0.35249999999999998</v>
      </c>
      <c r="CJ259" t="s">
        <v>1559</v>
      </c>
      <c r="CK259" t="s">
        <v>147</v>
      </c>
    </row>
    <row r="260" spans="1:89" x14ac:dyDescent="0.25">
      <c r="A260">
        <v>8653</v>
      </c>
      <c r="B260">
        <v>2017</v>
      </c>
      <c r="C260" t="s">
        <v>645</v>
      </c>
      <c r="D260" s="14">
        <f>VLOOKUP(Tabelle6[[#This Row],[FishStock]],'Export 2012'!$C:$J,8,FALSE)</f>
        <v>2012</v>
      </c>
      <c r="E260" s="14" t="str">
        <f>VLOOKUP(Tabelle6[[#This Row],[FishStock]],'Export 2016'!$C:$K,8,FALSE)</f>
        <v>Advice</v>
      </c>
      <c r="F260" s="14" t="str">
        <f>VLOOKUP(Tabelle6[[#This Row],[FishStock]],'Export 2012'!$C:$J,3,FALSE)</f>
        <v>x</v>
      </c>
      <c r="G260" s="14" t="str">
        <f>VLOOKUP(Tabelle6[[#This Row],[FishStock]],'Export 2016'!$C:$K,3,FALSE)</f>
        <v>x</v>
      </c>
      <c r="H260">
        <v>1438</v>
      </c>
      <c r="I260">
        <v>169240</v>
      </c>
      <c r="J260" t="s">
        <v>138</v>
      </c>
      <c r="K260">
        <v>2015</v>
      </c>
      <c r="L260" t="s">
        <v>646</v>
      </c>
      <c r="M260" t="s">
        <v>252</v>
      </c>
      <c r="N260" t="s">
        <v>416</v>
      </c>
      <c r="P260" t="s">
        <v>1557</v>
      </c>
      <c r="R260">
        <v>67236</v>
      </c>
      <c r="W260">
        <v>267460</v>
      </c>
      <c r="AA260">
        <v>139604</v>
      </c>
      <c r="AC260" t="s">
        <v>1382</v>
      </c>
      <c r="AD260" t="s">
        <v>145</v>
      </c>
      <c r="AF260">
        <v>48476</v>
      </c>
      <c r="AH260">
        <v>48476</v>
      </c>
      <c r="AI260">
        <v>0</v>
      </c>
      <c r="AN260">
        <v>0.19159999999999999</v>
      </c>
      <c r="AP260" t="s">
        <v>146</v>
      </c>
      <c r="AQ260" t="s">
        <v>1499</v>
      </c>
      <c r="AV260">
        <v>0.46</v>
      </c>
      <c r="AW260">
        <v>0.34</v>
      </c>
      <c r="AX260">
        <v>44000</v>
      </c>
      <c r="AY260">
        <v>61000</v>
      </c>
      <c r="BA260">
        <v>65000</v>
      </c>
      <c r="BD260">
        <v>3</v>
      </c>
      <c r="BF260" s="1">
        <v>43347</v>
      </c>
      <c r="BM260" t="s">
        <v>148</v>
      </c>
      <c r="BN260" t="s">
        <v>259</v>
      </c>
      <c r="BO260">
        <v>0.2</v>
      </c>
      <c r="BP260" t="s">
        <v>1558</v>
      </c>
      <c r="CC260">
        <v>267460</v>
      </c>
      <c r="CD260" t="s">
        <v>651</v>
      </c>
      <c r="CE260" t="s">
        <v>145</v>
      </c>
      <c r="CF260">
        <v>0.1812</v>
      </c>
      <c r="CG260" t="s">
        <v>1523</v>
      </c>
      <c r="CH260" t="s">
        <v>147</v>
      </c>
      <c r="CI260">
        <v>0.34720000000000001</v>
      </c>
      <c r="CJ260" t="s">
        <v>1559</v>
      </c>
      <c r="CK260" t="s">
        <v>147</v>
      </c>
    </row>
    <row r="261" spans="1:89" x14ac:dyDescent="0.25">
      <c r="A261">
        <v>8653</v>
      </c>
      <c r="B261">
        <v>2017</v>
      </c>
      <c r="C261" t="s">
        <v>645</v>
      </c>
      <c r="D261" s="14">
        <f>VLOOKUP(Tabelle6[[#This Row],[FishStock]],'Export 2012'!$C:$J,8,FALSE)</f>
        <v>2012</v>
      </c>
      <c r="E261" s="14" t="str">
        <f>VLOOKUP(Tabelle6[[#This Row],[FishStock]],'Export 2016'!$C:$K,8,FALSE)</f>
        <v>Advice</v>
      </c>
      <c r="F261" s="14" t="str">
        <f>VLOOKUP(Tabelle6[[#This Row],[FishStock]],'Export 2012'!$C:$J,3,FALSE)</f>
        <v>x</v>
      </c>
      <c r="G261" s="14" t="str">
        <f>VLOOKUP(Tabelle6[[#This Row],[FishStock]],'Export 2016'!$C:$K,3,FALSE)</f>
        <v>x</v>
      </c>
      <c r="H261">
        <v>1438</v>
      </c>
      <c r="I261">
        <v>169240</v>
      </c>
      <c r="J261" t="s">
        <v>138</v>
      </c>
      <c r="K261">
        <v>2016</v>
      </c>
      <c r="L261" t="s">
        <v>646</v>
      </c>
      <c r="M261" t="s">
        <v>252</v>
      </c>
      <c r="N261" t="s">
        <v>416</v>
      </c>
      <c r="P261" t="s">
        <v>1557</v>
      </c>
      <c r="R261">
        <v>45934</v>
      </c>
      <c r="W261">
        <v>306309</v>
      </c>
      <c r="AA261">
        <v>150095</v>
      </c>
      <c r="AC261" t="s">
        <v>1382</v>
      </c>
      <c r="AD261" t="s">
        <v>145</v>
      </c>
      <c r="AF261">
        <v>49223</v>
      </c>
      <c r="AH261">
        <v>49223</v>
      </c>
      <c r="AI261">
        <v>0</v>
      </c>
      <c r="AN261">
        <v>0.18240000000000001</v>
      </c>
      <c r="AP261" t="s">
        <v>146</v>
      </c>
      <c r="AQ261" t="s">
        <v>1499</v>
      </c>
      <c r="AV261">
        <v>0.46</v>
      </c>
      <c r="AW261">
        <v>0.34</v>
      </c>
      <c r="AX261">
        <v>44000</v>
      </c>
      <c r="AY261">
        <v>61000</v>
      </c>
      <c r="BA261">
        <v>65000</v>
      </c>
      <c r="BD261">
        <v>3</v>
      </c>
      <c r="BF261" s="1">
        <v>43347</v>
      </c>
      <c r="BM261" t="s">
        <v>148</v>
      </c>
      <c r="BN261" t="s">
        <v>259</v>
      </c>
      <c r="BO261">
        <v>0.2</v>
      </c>
      <c r="BP261" t="s">
        <v>1558</v>
      </c>
      <c r="CC261">
        <v>306309</v>
      </c>
      <c r="CD261" t="s">
        <v>651</v>
      </c>
      <c r="CE261" t="s">
        <v>145</v>
      </c>
      <c r="CF261">
        <v>0.16070000000000001</v>
      </c>
      <c r="CG261" t="s">
        <v>1523</v>
      </c>
      <c r="CH261" t="s">
        <v>147</v>
      </c>
      <c r="CI261">
        <v>0.32790000000000002</v>
      </c>
      <c r="CJ261" t="s">
        <v>1559</v>
      </c>
      <c r="CK261" t="s">
        <v>147</v>
      </c>
    </row>
    <row r="262" spans="1:89" x14ac:dyDescent="0.25">
      <c r="A262">
        <v>8653</v>
      </c>
      <c r="B262">
        <v>2017</v>
      </c>
      <c r="C262" t="s">
        <v>645</v>
      </c>
      <c r="D262" s="14">
        <f>VLOOKUP(Tabelle6[[#This Row],[FishStock]],'Export 2012'!$C:$J,8,FALSE)</f>
        <v>2012</v>
      </c>
      <c r="E262" s="14" t="str">
        <f>VLOOKUP(Tabelle6[[#This Row],[FishStock]],'Export 2016'!$C:$K,8,FALSE)</f>
        <v>Advice</v>
      </c>
      <c r="F262" s="14" t="str">
        <f>VLOOKUP(Tabelle6[[#This Row],[FishStock]],'Export 2012'!$C:$J,3,FALSE)</f>
        <v>x</v>
      </c>
      <c r="G262" s="14" t="str">
        <f>VLOOKUP(Tabelle6[[#This Row],[FishStock]],'Export 2016'!$C:$K,3,FALSE)</f>
        <v>x</v>
      </c>
      <c r="H262">
        <v>1438</v>
      </c>
      <c r="I262">
        <v>169240</v>
      </c>
      <c r="J262" t="s">
        <v>138</v>
      </c>
      <c r="K262">
        <v>2017</v>
      </c>
      <c r="L262" t="s">
        <v>646</v>
      </c>
      <c r="M262" t="s">
        <v>252</v>
      </c>
      <c r="N262" t="s">
        <v>416</v>
      </c>
      <c r="P262" t="s">
        <v>1557</v>
      </c>
      <c r="R262">
        <v>27711</v>
      </c>
      <c r="AA262">
        <v>161487</v>
      </c>
      <c r="AC262" t="s">
        <v>1382</v>
      </c>
      <c r="AD262" t="s">
        <v>145</v>
      </c>
      <c r="AP262" t="s">
        <v>146</v>
      </c>
      <c r="AQ262" t="s">
        <v>1499</v>
      </c>
      <c r="AV262">
        <v>0.46</v>
      </c>
      <c r="AW262">
        <v>0.34</v>
      </c>
      <c r="AX262">
        <v>44000</v>
      </c>
      <c r="AY262">
        <v>61000</v>
      </c>
      <c r="BA262">
        <v>65000</v>
      </c>
      <c r="BD262">
        <v>3</v>
      </c>
      <c r="BF262" s="1">
        <v>43347</v>
      </c>
      <c r="BM262" t="s">
        <v>148</v>
      </c>
      <c r="BN262" t="s">
        <v>259</v>
      </c>
      <c r="BO262">
        <v>0.2</v>
      </c>
      <c r="BP262" t="s">
        <v>1558</v>
      </c>
      <c r="CC262">
        <v>327369</v>
      </c>
      <c r="CD262" t="s">
        <v>651</v>
      </c>
      <c r="CE262" t="s">
        <v>145</v>
      </c>
      <c r="CG262" t="s">
        <v>1523</v>
      </c>
      <c r="CH262" t="s">
        <v>147</v>
      </c>
      <c r="CJ262" t="s">
        <v>1559</v>
      </c>
      <c r="CK262" t="s">
        <v>147</v>
      </c>
    </row>
    <row r="263" spans="1:89" x14ac:dyDescent="0.25">
      <c r="A263">
        <v>8664</v>
      </c>
      <c r="B263">
        <v>2017</v>
      </c>
      <c r="C263" t="s">
        <v>1196</v>
      </c>
      <c r="D263" s="14">
        <f>VLOOKUP(Tabelle6[[#This Row],[FishStock]],'Export 2012'!$C:$J,8,FALSE)</f>
        <v>2012</v>
      </c>
      <c r="E263" s="14" t="str">
        <f>VLOOKUP(Tabelle6[[#This Row],[FishStock]],'Export 2016'!$C:$K,8,FALSE)</f>
        <v>Advice</v>
      </c>
      <c r="F263" s="14" t="str">
        <f>VLOOKUP(Tabelle6[[#This Row],[FishStock]],'Export 2012'!$C:$J,3,FALSE)</f>
        <v>x</v>
      </c>
      <c r="G263" s="14" t="str">
        <f>VLOOKUP(Tabelle6[[#This Row],[FishStock]],'Export 2016'!$C:$K,3,FALSE)</f>
        <v>x</v>
      </c>
      <c r="H263">
        <v>1486</v>
      </c>
      <c r="I263">
        <v>169274</v>
      </c>
      <c r="J263" t="s">
        <v>138</v>
      </c>
      <c r="K263">
        <v>2012</v>
      </c>
      <c r="L263" t="s">
        <v>1197</v>
      </c>
      <c r="M263" t="s">
        <v>933</v>
      </c>
      <c r="N263" t="s">
        <v>275</v>
      </c>
      <c r="P263" t="s">
        <v>1702</v>
      </c>
      <c r="R263">
        <v>21980</v>
      </c>
      <c r="T263" t="s">
        <v>143</v>
      </c>
      <c r="U263" t="s">
        <v>13</v>
      </c>
      <c r="W263">
        <v>22230.25</v>
      </c>
      <c r="AA263">
        <v>19489</v>
      </c>
      <c r="AC263" t="s">
        <v>144</v>
      </c>
      <c r="AD263" t="s">
        <v>145</v>
      </c>
      <c r="AE263" t="s">
        <v>145</v>
      </c>
      <c r="AF263">
        <v>4131</v>
      </c>
      <c r="AH263">
        <v>4664</v>
      </c>
      <c r="AI263">
        <v>533</v>
      </c>
      <c r="AN263">
        <v>0.27</v>
      </c>
      <c r="AP263" t="s">
        <v>146</v>
      </c>
      <c r="AQ263" t="s">
        <v>1499</v>
      </c>
      <c r="AV263">
        <v>0.35899999999999999</v>
      </c>
      <c r="AW263">
        <v>0.25600000000000001</v>
      </c>
      <c r="AX263">
        <v>13751</v>
      </c>
      <c r="AY263">
        <v>19251</v>
      </c>
      <c r="AZ263">
        <v>0.25600000000000001</v>
      </c>
      <c r="BA263">
        <v>19251</v>
      </c>
      <c r="BD263">
        <v>1</v>
      </c>
      <c r="BF263" s="1">
        <v>43284</v>
      </c>
      <c r="BM263" t="s">
        <v>148</v>
      </c>
    </row>
    <row r="264" spans="1:89" x14ac:dyDescent="0.25">
      <c r="A264">
        <v>8664</v>
      </c>
      <c r="B264">
        <v>2017</v>
      </c>
      <c r="C264" t="s">
        <v>1196</v>
      </c>
      <c r="D264" s="14">
        <f>VLOOKUP(Tabelle6[[#This Row],[FishStock]],'Export 2012'!$C:$J,8,FALSE)</f>
        <v>2012</v>
      </c>
      <c r="E264" s="14" t="str">
        <f>VLOOKUP(Tabelle6[[#This Row],[FishStock]],'Export 2016'!$C:$K,8,FALSE)</f>
        <v>Advice</v>
      </c>
      <c r="F264" s="14" t="str">
        <f>VLOOKUP(Tabelle6[[#This Row],[FishStock]],'Export 2012'!$C:$J,3,FALSE)</f>
        <v>x</v>
      </c>
      <c r="G264" s="14" t="str">
        <f>VLOOKUP(Tabelle6[[#This Row],[FishStock]],'Export 2016'!$C:$K,3,FALSE)</f>
        <v>x</v>
      </c>
      <c r="H264">
        <v>1486</v>
      </c>
      <c r="I264">
        <v>169274</v>
      </c>
      <c r="J264" t="s">
        <v>138</v>
      </c>
      <c r="K264">
        <v>2013</v>
      </c>
      <c r="L264" t="s">
        <v>1197</v>
      </c>
      <c r="M264" t="s">
        <v>933</v>
      </c>
      <c r="N264" t="s">
        <v>275</v>
      </c>
      <c r="P264" t="s">
        <v>1702</v>
      </c>
      <c r="R264">
        <v>13660</v>
      </c>
      <c r="T264" t="s">
        <v>143</v>
      </c>
      <c r="U264" t="s">
        <v>13</v>
      </c>
      <c r="W264">
        <v>25046.07</v>
      </c>
      <c r="AA264">
        <v>22917</v>
      </c>
      <c r="AC264" t="s">
        <v>144</v>
      </c>
      <c r="AD264" t="s">
        <v>145</v>
      </c>
      <c r="AE264" t="s">
        <v>145</v>
      </c>
      <c r="AF264">
        <v>4372</v>
      </c>
      <c r="AH264">
        <v>4838</v>
      </c>
      <c r="AI264">
        <v>466</v>
      </c>
      <c r="AN264">
        <v>0.25</v>
      </c>
      <c r="AP264" t="s">
        <v>146</v>
      </c>
      <c r="AQ264" t="s">
        <v>1499</v>
      </c>
      <c r="AV264">
        <v>0.35899999999999999</v>
      </c>
      <c r="AW264">
        <v>0.25600000000000001</v>
      </c>
      <c r="AX264">
        <v>13751</v>
      </c>
      <c r="AY264">
        <v>19251</v>
      </c>
      <c r="AZ264">
        <v>0.25600000000000001</v>
      </c>
      <c r="BA264">
        <v>19251</v>
      </c>
      <c r="BD264">
        <v>1</v>
      </c>
      <c r="BF264" s="1">
        <v>43284</v>
      </c>
      <c r="BM264" t="s">
        <v>148</v>
      </c>
    </row>
    <row r="265" spans="1:89" x14ac:dyDescent="0.25">
      <c r="A265">
        <v>8664</v>
      </c>
      <c r="B265">
        <v>2017</v>
      </c>
      <c r="C265" t="s">
        <v>1196</v>
      </c>
      <c r="D265" s="14">
        <f>VLOOKUP(Tabelle6[[#This Row],[FishStock]],'Export 2012'!$C:$J,8,FALSE)</f>
        <v>2012</v>
      </c>
      <c r="E265" s="14" t="str">
        <f>VLOOKUP(Tabelle6[[#This Row],[FishStock]],'Export 2016'!$C:$K,8,FALSE)</f>
        <v>Advice</v>
      </c>
      <c r="F265" s="14" t="str">
        <f>VLOOKUP(Tabelle6[[#This Row],[FishStock]],'Export 2012'!$C:$J,3,FALSE)</f>
        <v>x</v>
      </c>
      <c r="G265" s="14" t="str">
        <f>VLOOKUP(Tabelle6[[#This Row],[FishStock]],'Export 2016'!$C:$K,3,FALSE)</f>
        <v>x</v>
      </c>
      <c r="H265">
        <v>1486</v>
      </c>
      <c r="I265">
        <v>169274</v>
      </c>
      <c r="J265" t="s">
        <v>138</v>
      </c>
      <c r="K265">
        <v>2014</v>
      </c>
      <c r="L265" t="s">
        <v>1197</v>
      </c>
      <c r="M265" t="s">
        <v>933</v>
      </c>
      <c r="N265" t="s">
        <v>275</v>
      </c>
      <c r="P265" t="s">
        <v>1702</v>
      </c>
      <c r="R265">
        <v>22367</v>
      </c>
      <c r="T265" t="s">
        <v>143</v>
      </c>
      <c r="U265" t="s">
        <v>13</v>
      </c>
      <c r="W265">
        <v>23401.45</v>
      </c>
      <c r="AA265">
        <v>21068</v>
      </c>
      <c r="AC265" t="s">
        <v>144</v>
      </c>
      <c r="AD265" t="s">
        <v>145</v>
      </c>
      <c r="AE265" t="s">
        <v>145</v>
      </c>
      <c r="AF265">
        <v>4655</v>
      </c>
      <c r="AH265">
        <v>5183</v>
      </c>
      <c r="AI265">
        <v>528</v>
      </c>
      <c r="AN265">
        <v>0.31</v>
      </c>
      <c r="AP265" t="s">
        <v>146</v>
      </c>
      <c r="AQ265" t="s">
        <v>1499</v>
      </c>
      <c r="AV265">
        <v>0.35899999999999999</v>
      </c>
      <c r="AW265">
        <v>0.25600000000000001</v>
      </c>
      <c r="AX265">
        <v>13751</v>
      </c>
      <c r="AY265">
        <v>19251</v>
      </c>
      <c r="AZ265">
        <v>0.25600000000000001</v>
      </c>
      <c r="BA265">
        <v>19251</v>
      </c>
      <c r="BD265">
        <v>1</v>
      </c>
      <c r="BF265" s="1">
        <v>43284</v>
      </c>
      <c r="BM265" t="s">
        <v>148</v>
      </c>
    </row>
    <row r="266" spans="1:89" x14ac:dyDescent="0.25">
      <c r="A266">
        <v>8664</v>
      </c>
      <c r="B266">
        <v>2017</v>
      </c>
      <c r="C266" t="s">
        <v>1196</v>
      </c>
      <c r="D266" s="14">
        <f>VLOOKUP(Tabelle6[[#This Row],[FishStock]],'Export 2012'!$C:$J,8,FALSE)</f>
        <v>2012</v>
      </c>
      <c r="E266" s="14" t="str">
        <f>VLOOKUP(Tabelle6[[#This Row],[FishStock]],'Export 2016'!$C:$K,8,FALSE)</f>
        <v>Advice</v>
      </c>
      <c r="F266" s="14" t="str">
        <f>VLOOKUP(Tabelle6[[#This Row],[FishStock]],'Export 2012'!$C:$J,3,FALSE)</f>
        <v>x</v>
      </c>
      <c r="G266" s="14" t="str">
        <f>VLOOKUP(Tabelle6[[#This Row],[FishStock]],'Export 2016'!$C:$K,3,FALSE)</f>
        <v>x</v>
      </c>
      <c r="H266">
        <v>1486</v>
      </c>
      <c r="I266">
        <v>169274</v>
      </c>
      <c r="J266" t="s">
        <v>138</v>
      </c>
      <c r="K266">
        <v>2015</v>
      </c>
      <c r="L266" t="s">
        <v>1197</v>
      </c>
      <c r="M266" t="s">
        <v>933</v>
      </c>
      <c r="N266" t="s">
        <v>275</v>
      </c>
      <c r="P266" t="s">
        <v>1702</v>
      </c>
      <c r="R266">
        <v>47912</v>
      </c>
      <c r="T266" t="s">
        <v>143</v>
      </c>
      <c r="U266" t="s">
        <v>13</v>
      </c>
      <c r="W266">
        <v>20710.259999999998</v>
      </c>
      <c r="AA266">
        <v>16525</v>
      </c>
      <c r="AC266" t="s">
        <v>144</v>
      </c>
      <c r="AD266" t="s">
        <v>145</v>
      </c>
      <c r="AE266" t="s">
        <v>145</v>
      </c>
      <c r="AF266">
        <v>3443</v>
      </c>
      <c r="AH266">
        <v>3737</v>
      </c>
      <c r="AI266">
        <v>294</v>
      </c>
      <c r="AN266">
        <v>0.28000000000000003</v>
      </c>
      <c r="AP266" t="s">
        <v>146</v>
      </c>
      <c r="AQ266" t="s">
        <v>1499</v>
      </c>
      <c r="AV266">
        <v>0.35899999999999999</v>
      </c>
      <c r="AW266">
        <v>0.25600000000000001</v>
      </c>
      <c r="AX266">
        <v>13751</v>
      </c>
      <c r="AY266">
        <v>19251</v>
      </c>
      <c r="AZ266">
        <v>0.25600000000000001</v>
      </c>
      <c r="BA266">
        <v>19251</v>
      </c>
      <c r="BD266">
        <v>1</v>
      </c>
      <c r="BF266" s="1">
        <v>43284</v>
      </c>
      <c r="BM266" t="s">
        <v>148</v>
      </c>
    </row>
    <row r="267" spans="1:89" x14ac:dyDescent="0.25">
      <c r="A267">
        <v>8664</v>
      </c>
      <c r="B267">
        <v>2017</v>
      </c>
      <c r="C267" t="s">
        <v>1196</v>
      </c>
      <c r="D267" s="14">
        <f>VLOOKUP(Tabelle6[[#This Row],[FishStock]],'Export 2012'!$C:$J,8,FALSE)</f>
        <v>2012</v>
      </c>
      <c r="E267" s="14" t="str">
        <f>VLOOKUP(Tabelle6[[#This Row],[FishStock]],'Export 2016'!$C:$K,8,FALSE)</f>
        <v>Advice</v>
      </c>
      <c r="F267" s="14" t="str">
        <f>VLOOKUP(Tabelle6[[#This Row],[FishStock]],'Export 2012'!$C:$J,3,FALSE)</f>
        <v>x</v>
      </c>
      <c r="G267" s="14" t="str">
        <f>VLOOKUP(Tabelle6[[#This Row],[FishStock]],'Export 2016'!$C:$K,3,FALSE)</f>
        <v>x</v>
      </c>
      <c r="H267">
        <v>1486</v>
      </c>
      <c r="I267">
        <v>169274</v>
      </c>
      <c r="J267" t="s">
        <v>138</v>
      </c>
      <c r="K267">
        <v>2016</v>
      </c>
      <c r="L267" t="s">
        <v>1197</v>
      </c>
      <c r="M267" t="s">
        <v>933</v>
      </c>
      <c r="N267" t="s">
        <v>275</v>
      </c>
      <c r="P267" t="s">
        <v>1702</v>
      </c>
      <c r="R267">
        <v>17198</v>
      </c>
      <c r="T267" t="s">
        <v>143</v>
      </c>
      <c r="U267" t="s">
        <v>13</v>
      </c>
      <c r="W267">
        <v>20805.13</v>
      </c>
      <c r="AA267">
        <v>15912</v>
      </c>
      <c r="AC267" t="s">
        <v>144</v>
      </c>
      <c r="AD267" t="s">
        <v>145</v>
      </c>
      <c r="AE267" t="s">
        <v>145</v>
      </c>
      <c r="AF267">
        <v>2538</v>
      </c>
      <c r="AH267">
        <v>2882</v>
      </c>
      <c r="AI267">
        <v>344</v>
      </c>
      <c r="AN267">
        <v>0.23</v>
      </c>
      <c r="AP267" t="s">
        <v>146</v>
      </c>
      <c r="AQ267" t="s">
        <v>1499</v>
      </c>
      <c r="AV267">
        <v>0.35899999999999999</v>
      </c>
      <c r="AW267">
        <v>0.25600000000000001</v>
      </c>
      <c r="AX267">
        <v>13751</v>
      </c>
      <c r="AY267">
        <v>19251</v>
      </c>
      <c r="AZ267">
        <v>0.25600000000000001</v>
      </c>
      <c r="BA267">
        <v>19251</v>
      </c>
      <c r="BD267">
        <v>1</v>
      </c>
      <c r="BF267" s="1">
        <v>43284</v>
      </c>
      <c r="BM267" t="s">
        <v>148</v>
      </c>
    </row>
    <row r="268" spans="1:89" x14ac:dyDescent="0.25">
      <c r="A268">
        <v>8664</v>
      </c>
      <c r="B268">
        <v>2017</v>
      </c>
      <c r="C268" t="s">
        <v>1196</v>
      </c>
      <c r="D268" s="14">
        <f>VLOOKUP(Tabelle6[[#This Row],[FishStock]],'Export 2012'!$C:$J,8,FALSE)</f>
        <v>2012</v>
      </c>
      <c r="E268" s="14" t="str">
        <f>VLOOKUP(Tabelle6[[#This Row],[FishStock]],'Export 2016'!$C:$K,8,FALSE)</f>
        <v>Advice</v>
      </c>
      <c r="F268" s="14" t="str">
        <f>VLOOKUP(Tabelle6[[#This Row],[FishStock]],'Export 2012'!$C:$J,3,FALSE)</f>
        <v>x</v>
      </c>
      <c r="G268" s="14" t="str">
        <f>VLOOKUP(Tabelle6[[#This Row],[FishStock]],'Export 2016'!$C:$K,3,FALSE)</f>
        <v>x</v>
      </c>
      <c r="H268">
        <v>1486</v>
      </c>
      <c r="I268">
        <v>169274</v>
      </c>
      <c r="J268" t="s">
        <v>138</v>
      </c>
      <c r="K268">
        <v>2017</v>
      </c>
      <c r="L268" t="s">
        <v>1197</v>
      </c>
      <c r="M268" t="s">
        <v>933</v>
      </c>
      <c r="N268" t="s">
        <v>275</v>
      </c>
      <c r="P268" t="s">
        <v>1702</v>
      </c>
      <c r="R268">
        <v>29196</v>
      </c>
      <c r="T268" t="s">
        <v>143</v>
      </c>
      <c r="U268" t="s">
        <v>13</v>
      </c>
      <c r="AA268">
        <v>17784</v>
      </c>
      <c r="AC268" t="s">
        <v>144</v>
      </c>
      <c r="AD268" t="s">
        <v>145</v>
      </c>
      <c r="AE268" t="s">
        <v>145</v>
      </c>
      <c r="AP268" t="s">
        <v>146</v>
      </c>
      <c r="AQ268" t="s">
        <v>1499</v>
      </c>
      <c r="AV268">
        <v>0.35899999999999999</v>
      </c>
      <c r="AW268">
        <v>0.25600000000000001</v>
      </c>
      <c r="AX268">
        <v>13751</v>
      </c>
      <c r="AY268">
        <v>19251</v>
      </c>
      <c r="AZ268">
        <v>0.25600000000000001</v>
      </c>
      <c r="BA268">
        <v>19251</v>
      </c>
      <c r="BD268">
        <v>1</v>
      </c>
      <c r="BF268" s="1">
        <v>43284</v>
      </c>
      <c r="BM268" t="s">
        <v>148</v>
      </c>
    </row>
    <row r="269" spans="1:89" x14ac:dyDescent="0.25">
      <c r="A269">
        <v>8668</v>
      </c>
      <c r="B269">
        <v>2017</v>
      </c>
      <c r="C269" t="s">
        <v>1719</v>
      </c>
      <c r="D269" s="14">
        <f>VLOOKUP(Tabelle6[[#This Row],[FishStock]],'Export 2012'!$C:$J,8,FALSE)</f>
        <v>2012</v>
      </c>
      <c r="E269" s="14" t="str">
        <f>VLOOKUP(Tabelle6[[#This Row],[FishStock]],'Export 2016'!$C:$K,8,FALSE)</f>
        <v>Advice</v>
      </c>
      <c r="F269" s="14" t="str">
        <f>VLOOKUP(Tabelle6[[#This Row],[FishStock]],'Export 2012'!$C:$J,3,FALSE)</f>
        <v>no</v>
      </c>
      <c r="G269" s="14" t="str">
        <f>VLOOKUP(Tabelle6[[#This Row],[FishStock]],'Export 2016'!$C:$K,3,FALSE)</f>
        <v>no</v>
      </c>
      <c r="H269">
        <v>1431</v>
      </c>
      <c r="I269">
        <v>169233</v>
      </c>
      <c r="J269" t="s">
        <v>138</v>
      </c>
      <c r="K269">
        <v>2012</v>
      </c>
      <c r="L269" t="s">
        <v>1720</v>
      </c>
      <c r="M269" t="s">
        <v>1721</v>
      </c>
      <c r="N269" t="s">
        <v>384</v>
      </c>
      <c r="P269" t="s">
        <v>1722</v>
      </c>
      <c r="AD269" t="s">
        <v>1539</v>
      </c>
      <c r="AE269" t="s">
        <v>145</v>
      </c>
      <c r="AF269">
        <v>3822</v>
      </c>
      <c r="BM269" t="s">
        <v>148</v>
      </c>
    </row>
    <row r="270" spans="1:89" x14ac:dyDescent="0.25">
      <c r="A270">
        <v>8668</v>
      </c>
      <c r="B270">
        <v>2017</v>
      </c>
      <c r="C270" t="s">
        <v>1719</v>
      </c>
      <c r="D270" s="14">
        <f>VLOOKUP(Tabelle6[[#This Row],[FishStock]],'Export 2012'!$C:$J,8,FALSE)</f>
        <v>2012</v>
      </c>
      <c r="E270" s="14" t="str">
        <f>VLOOKUP(Tabelle6[[#This Row],[FishStock]],'Export 2016'!$C:$K,8,FALSE)</f>
        <v>Advice</v>
      </c>
      <c r="F270" s="14" t="str">
        <f>VLOOKUP(Tabelle6[[#This Row],[FishStock]],'Export 2012'!$C:$J,3,FALSE)</f>
        <v>no</v>
      </c>
      <c r="G270" s="14" t="str">
        <f>VLOOKUP(Tabelle6[[#This Row],[FishStock]],'Export 2016'!$C:$K,3,FALSE)</f>
        <v>no</v>
      </c>
      <c r="H270">
        <v>1431</v>
      </c>
      <c r="I270">
        <v>169233</v>
      </c>
      <c r="J270" t="s">
        <v>138</v>
      </c>
      <c r="K270">
        <v>2013</v>
      </c>
      <c r="L270" t="s">
        <v>1720</v>
      </c>
      <c r="M270" t="s">
        <v>1721</v>
      </c>
      <c r="N270" t="s">
        <v>384</v>
      </c>
      <c r="P270" t="s">
        <v>1722</v>
      </c>
      <c r="AD270" t="s">
        <v>1539</v>
      </c>
      <c r="AE270" t="s">
        <v>145</v>
      </c>
      <c r="AF270">
        <v>1908</v>
      </c>
      <c r="BM270" t="s">
        <v>148</v>
      </c>
    </row>
    <row r="271" spans="1:89" x14ac:dyDescent="0.25">
      <c r="A271">
        <v>8668</v>
      </c>
      <c r="B271">
        <v>2017</v>
      </c>
      <c r="C271" t="s">
        <v>1719</v>
      </c>
      <c r="D271" s="14">
        <f>VLOOKUP(Tabelle6[[#This Row],[FishStock]],'Export 2012'!$C:$J,8,FALSE)</f>
        <v>2012</v>
      </c>
      <c r="E271" s="14" t="str">
        <f>VLOOKUP(Tabelle6[[#This Row],[FishStock]],'Export 2016'!$C:$K,8,FALSE)</f>
        <v>Advice</v>
      </c>
      <c r="F271" s="14" t="str">
        <f>VLOOKUP(Tabelle6[[#This Row],[FishStock]],'Export 2012'!$C:$J,3,FALSE)</f>
        <v>no</v>
      </c>
      <c r="G271" s="14" t="str">
        <f>VLOOKUP(Tabelle6[[#This Row],[FishStock]],'Export 2016'!$C:$K,3,FALSE)</f>
        <v>no</v>
      </c>
      <c r="H271">
        <v>1431</v>
      </c>
      <c r="I271">
        <v>169233</v>
      </c>
      <c r="J271" t="s">
        <v>138</v>
      </c>
      <c r="K271">
        <v>2014</v>
      </c>
      <c r="L271" t="s">
        <v>1720</v>
      </c>
      <c r="M271" t="s">
        <v>1721</v>
      </c>
      <c r="N271" t="s">
        <v>384</v>
      </c>
      <c r="P271" t="s">
        <v>1722</v>
      </c>
      <c r="AD271" t="s">
        <v>1539</v>
      </c>
      <c r="AE271" t="s">
        <v>145</v>
      </c>
      <c r="AF271">
        <v>3080</v>
      </c>
      <c r="AI271">
        <v>386</v>
      </c>
      <c r="BM271" t="s">
        <v>148</v>
      </c>
    </row>
    <row r="272" spans="1:89" x14ac:dyDescent="0.25">
      <c r="A272">
        <v>8668</v>
      </c>
      <c r="B272">
        <v>2017</v>
      </c>
      <c r="C272" t="s">
        <v>1719</v>
      </c>
      <c r="D272" s="14">
        <f>VLOOKUP(Tabelle6[[#This Row],[FishStock]],'Export 2012'!$C:$J,8,FALSE)</f>
        <v>2012</v>
      </c>
      <c r="E272" s="14" t="str">
        <f>VLOOKUP(Tabelle6[[#This Row],[FishStock]],'Export 2016'!$C:$K,8,FALSE)</f>
        <v>Advice</v>
      </c>
      <c r="F272" s="14" t="str">
        <f>VLOOKUP(Tabelle6[[#This Row],[FishStock]],'Export 2012'!$C:$J,3,FALSE)</f>
        <v>no</v>
      </c>
      <c r="G272" s="14" t="str">
        <f>VLOOKUP(Tabelle6[[#This Row],[FishStock]],'Export 2016'!$C:$K,3,FALSE)</f>
        <v>no</v>
      </c>
      <c r="H272">
        <v>1431</v>
      </c>
      <c r="I272">
        <v>169233</v>
      </c>
      <c r="J272" t="s">
        <v>138</v>
      </c>
      <c r="K272">
        <v>2015</v>
      </c>
      <c r="L272" t="s">
        <v>1720</v>
      </c>
      <c r="M272" t="s">
        <v>1721</v>
      </c>
      <c r="N272" t="s">
        <v>384</v>
      </c>
      <c r="P272" t="s">
        <v>1722</v>
      </c>
      <c r="AD272" t="s">
        <v>1539</v>
      </c>
      <c r="AE272" t="s">
        <v>145</v>
      </c>
      <c r="AF272">
        <v>862</v>
      </c>
      <c r="BM272" t="s">
        <v>148</v>
      </c>
    </row>
    <row r="273" spans="1:65" x14ac:dyDescent="0.25">
      <c r="A273">
        <v>8668</v>
      </c>
      <c r="B273">
        <v>2017</v>
      </c>
      <c r="C273" t="s">
        <v>1719</v>
      </c>
      <c r="D273" s="14">
        <f>VLOOKUP(Tabelle6[[#This Row],[FishStock]],'Export 2012'!$C:$J,8,FALSE)</f>
        <v>2012</v>
      </c>
      <c r="E273" s="14" t="str">
        <f>VLOOKUP(Tabelle6[[#This Row],[FishStock]],'Export 2016'!$C:$K,8,FALSE)</f>
        <v>Advice</v>
      </c>
      <c r="F273" s="14" t="str">
        <f>VLOOKUP(Tabelle6[[#This Row],[FishStock]],'Export 2012'!$C:$J,3,FALSE)</f>
        <v>no</v>
      </c>
      <c r="G273" s="14" t="str">
        <f>VLOOKUP(Tabelle6[[#This Row],[FishStock]],'Export 2016'!$C:$K,3,FALSE)</f>
        <v>no</v>
      </c>
      <c r="H273">
        <v>1431</v>
      </c>
      <c r="I273">
        <v>169233</v>
      </c>
      <c r="J273" t="s">
        <v>138</v>
      </c>
      <c r="K273">
        <v>2016</v>
      </c>
      <c r="L273" t="s">
        <v>1720</v>
      </c>
      <c r="M273" t="s">
        <v>1721</v>
      </c>
      <c r="N273" t="s">
        <v>384</v>
      </c>
      <c r="P273" t="s">
        <v>1722</v>
      </c>
      <c r="AD273" t="s">
        <v>1539</v>
      </c>
      <c r="AE273" t="s">
        <v>145</v>
      </c>
      <c r="AF273">
        <v>660</v>
      </c>
      <c r="BM273" t="s">
        <v>148</v>
      </c>
    </row>
    <row r="274" spans="1:65" x14ac:dyDescent="0.25">
      <c r="A274">
        <v>8691</v>
      </c>
      <c r="B274">
        <v>2017</v>
      </c>
      <c r="C274" t="s">
        <v>1711</v>
      </c>
      <c r="D274" s="14">
        <f>VLOOKUP(Tabelle6[[#This Row],[FishStock]],'Export 2012'!$C:$J,8,FALSE)</f>
        <v>2012</v>
      </c>
      <c r="E274" s="14" t="str">
        <f>VLOOKUP(Tabelle6[[#This Row],[FishStock]],'Export 2016'!$C:$K,8,FALSE)</f>
        <v>Advice</v>
      </c>
      <c r="F274" s="14" t="str">
        <f>VLOOKUP(Tabelle6[[#This Row],[FishStock]],'Export 2012'!$C:$J,3,FALSE)</f>
        <v>no</v>
      </c>
      <c r="G274" s="14" t="str">
        <f>VLOOKUP(Tabelle6[[#This Row],[FishStock]],'Export 2016'!$C:$K,3,FALSE)</f>
        <v>no</v>
      </c>
      <c r="H274">
        <v>1338</v>
      </c>
      <c r="I274">
        <v>169100</v>
      </c>
      <c r="J274" t="s">
        <v>138</v>
      </c>
      <c r="K274">
        <v>2012</v>
      </c>
      <c r="L274" t="s">
        <v>1712</v>
      </c>
      <c r="M274" t="s">
        <v>970</v>
      </c>
      <c r="N274" t="s">
        <v>780</v>
      </c>
      <c r="P274" t="s">
        <v>1713</v>
      </c>
      <c r="T274" t="s">
        <v>1539</v>
      </c>
      <c r="U274" t="s">
        <v>13</v>
      </c>
      <c r="AA274">
        <v>2.9690901269999999</v>
      </c>
      <c r="AC274" t="s">
        <v>1551</v>
      </c>
      <c r="AD274" t="s">
        <v>1552</v>
      </c>
      <c r="AE274" t="s">
        <v>145</v>
      </c>
      <c r="AF274">
        <v>2242</v>
      </c>
      <c r="AH274">
        <v>4143</v>
      </c>
      <c r="AI274">
        <v>1899</v>
      </c>
      <c r="BM274" t="s">
        <v>148</v>
      </c>
    </row>
    <row r="275" spans="1:65" x14ac:dyDescent="0.25">
      <c r="A275">
        <v>8691</v>
      </c>
      <c r="B275">
        <v>2017</v>
      </c>
      <c r="C275" t="s">
        <v>1711</v>
      </c>
      <c r="D275" s="14">
        <f>VLOOKUP(Tabelle6[[#This Row],[FishStock]],'Export 2012'!$C:$J,8,FALSE)</f>
        <v>2012</v>
      </c>
      <c r="E275" s="14" t="str">
        <f>VLOOKUP(Tabelle6[[#This Row],[FishStock]],'Export 2016'!$C:$K,8,FALSE)</f>
        <v>Advice</v>
      </c>
      <c r="F275" s="14" t="str">
        <f>VLOOKUP(Tabelle6[[#This Row],[FishStock]],'Export 2012'!$C:$J,3,FALSE)</f>
        <v>no</v>
      </c>
      <c r="G275" s="14" t="str">
        <f>VLOOKUP(Tabelle6[[#This Row],[FishStock]],'Export 2016'!$C:$K,3,FALSE)</f>
        <v>no</v>
      </c>
      <c r="H275">
        <v>1338</v>
      </c>
      <c r="I275">
        <v>169100</v>
      </c>
      <c r="J275" t="s">
        <v>138</v>
      </c>
      <c r="K275">
        <v>2013</v>
      </c>
      <c r="L275" t="s">
        <v>1712</v>
      </c>
      <c r="M275" t="s">
        <v>970</v>
      </c>
      <c r="N275" t="s">
        <v>780</v>
      </c>
      <c r="P275" t="s">
        <v>1713</v>
      </c>
      <c r="T275" t="s">
        <v>1539</v>
      </c>
      <c r="U275" t="s">
        <v>13</v>
      </c>
      <c r="AA275">
        <v>3.1739159300000002</v>
      </c>
      <c r="AC275" t="s">
        <v>1551</v>
      </c>
      <c r="AD275" t="s">
        <v>1552</v>
      </c>
      <c r="AE275" t="s">
        <v>145</v>
      </c>
      <c r="AF275">
        <v>1764</v>
      </c>
      <c r="AH275">
        <v>3277</v>
      </c>
      <c r="AI275">
        <v>1514</v>
      </c>
      <c r="BM275" t="s">
        <v>148</v>
      </c>
    </row>
    <row r="276" spans="1:65" x14ac:dyDescent="0.25">
      <c r="A276">
        <v>8691</v>
      </c>
      <c r="B276">
        <v>2017</v>
      </c>
      <c r="C276" t="s">
        <v>1711</v>
      </c>
      <c r="D276" s="14">
        <f>VLOOKUP(Tabelle6[[#This Row],[FishStock]],'Export 2012'!$C:$J,8,FALSE)</f>
        <v>2012</v>
      </c>
      <c r="E276" s="14" t="str">
        <f>VLOOKUP(Tabelle6[[#This Row],[FishStock]],'Export 2016'!$C:$K,8,FALSE)</f>
        <v>Advice</v>
      </c>
      <c r="F276" s="14" t="str">
        <f>VLOOKUP(Tabelle6[[#This Row],[FishStock]],'Export 2012'!$C:$J,3,FALSE)</f>
        <v>no</v>
      </c>
      <c r="G276" s="14" t="str">
        <f>VLOOKUP(Tabelle6[[#This Row],[FishStock]],'Export 2016'!$C:$K,3,FALSE)</f>
        <v>no</v>
      </c>
      <c r="H276">
        <v>1338</v>
      </c>
      <c r="I276">
        <v>169100</v>
      </c>
      <c r="J276" t="s">
        <v>138</v>
      </c>
      <c r="K276">
        <v>2014</v>
      </c>
      <c r="L276" t="s">
        <v>1712</v>
      </c>
      <c r="M276" t="s">
        <v>970</v>
      </c>
      <c r="N276" t="s">
        <v>780</v>
      </c>
      <c r="P276" t="s">
        <v>1713</v>
      </c>
      <c r="T276" t="s">
        <v>1539</v>
      </c>
      <c r="U276" t="s">
        <v>13</v>
      </c>
      <c r="AA276">
        <v>2.4403732470000001</v>
      </c>
      <c r="AC276" t="s">
        <v>1551</v>
      </c>
      <c r="AD276" t="s">
        <v>1552</v>
      </c>
      <c r="AE276" t="s">
        <v>145</v>
      </c>
      <c r="AF276">
        <v>1905</v>
      </c>
      <c r="AH276">
        <v>3312</v>
      </c>
      <c r="AI276">
        <v>1407</v>
      </c>
      <c r="BM276" t="s">
        <v>148</v>
      </c>
    </row>
    <row r="277" spans="1:65" x14ac:dyDescent="0.25">
      <c r="A277">
        <v>8691</v>
      </c>
      <c r="B277">
        <v>2017</v>
      </c>
      <c r="C277" t="s">
        <v>1711</v>
      </c>
      <c r="D277" s="14">
        <f>VLOOKUP(Tabelle6[[#This Row],[FishStock]],'Export 2012'!$C:$J,8,FALSE)</f>
        <v>2012</v>
      </c>
      <c r="E277" s="14" t="str">
        <f>VLOOKUP(Tabelle6[[#This Row],[FishStock]],'Export 2016'!$C:$K,8,FALSE)</f>
        <v>Advice</v>
      </c>
      <c r="F277" s="14" t="str">
        <f>VLOOKUP(Tabelle6[[#This Row],[FishStock]],'Export 2012'!$C:$J,3,FALSE)</f>
        <v>no</v>
      </c>
      <c r="G277" s="14" t="str">
        <f>VLOOKUP(Tabelle6[[#This Row],[FishStock]],'Export 2016'!$C:$K,3,FALSE)</f>
        <v>no</v>
      </c>
      <c r="H277">
        <v>1338</v>
      </c>
      <c r="I277">
        <v>169100</v>
      </c>
      <c r="J277" t="s">
        <v>138</v>
      </c>
      <c r="K277">
        <v>2015</v>
      </c>
      <c r="L277" t="s">
        <v>1712</v>
      </c>
      <c r="M277" t="s">
        <v>970</v>
      </c>
      <c r="N277" t="s">
        <v>780</v>
      </c>
      <c r="P277" t="s">
        <v>1713</v>
      </c>
      <c r="T277" t="s">
        <v>1539</v>
      </c>
      <c r="U277" t="s">
        <v>13</v>
      </c>
      <c r="AA277">
        <v>3.6549864830000001</v>
      </c>
      <c r="AC277" t="s">
        <v>1551</v>
      </c>
      <c r="AD277" t="s">
        <v>1552</v>
      </c>
      <c r="AE277" t="s">
        <v>145</v>
      </c>
      <c r="AF277">
        <v>1762</v>
      </c>
      <c r="AH277">
        <v>3045</v>
      </c>
      <c r="AI277">
        <v>1283</v>
      </c>
      <c r="BM277" t="s">
        <v>148</v>
      </c>
    </row>
    <row r="278" spans="1:65" x14ac:dyDescent="0.25">
      <c r="A278">
        <v>8691</v>
      </c>
      <c r="B278">
        <v>2017</v>
      </c>
      <c r="C278" t="s">
        <v>1711</v>
      </c>
      <c r="D278" s="14">
        <f>VLOOKUP(Tabelle6[[#This Row],[FishStock]],'Export 2012'!$C:$J,8,FALSE)</f>
        <v>2012</v>
      </c>
      <c r="E278" s="14" t="str">
        <f>VLOOKUP(Tabelle6[[#This Row],[FishStock]],'Export 2016'!$C:$K,8,FALSE)</f>
        <v>Advice</v>
      </c>
      <c r="F278" s="14" t="str">
        <f>VLOOKUP(Tabelle6[[#This Row],[FishStock]],'Export 2012'!$C:$J,3,FALSE)</f>
        <v>no</v>
      </c>
      <c r="G278" s="14" t="str">
        <f>VLOOKUP(Tabelle6[[#This Row],[FishStock]],'Export 2016'!$C:$K,3,FALSE)</f>
        <v>no</v>
      </c>
      <c r="H278">
        <v>1338</v>
      </c>
      <c r="I278">
        <v>169100</v>
      </c>
      <c r="J278" t="s">
        <v>138</v>
      </c>
      <c r="K278">
        <v>2016</v>
      </c>
      <c r="L278" t="s">
        <v>1712</v>
      </c>
      <c r="M278" t="s">
        <v>970</v>
      </c>
      <c r="N278" t="s">
        <v>780</v>
      </c>
      <c r="P278" t="s">
        <v>1713</v>
      </c>
      <c r="T278" t="s">
        <v>1539</v>
      </c>
      <c r="U278" t="s">
        <v>13</v>
      </c>
      <c r="AA278">
        <v>3.6016950950000002</v>
      </c>
      <c r="AC278" t="s">
        <v>1551</v>
      </c>
      <c r="AD278" t="s">
        <v>1552</v>
      </c>
      <c r="AE278" t="s">
        <v>145</v>
      </c>
      <c r="AF278">
        <v>1750</v>
      </c>
      <c r="AH278">
        <v>2436</v>
      </c>
      <c r="AI278">
        <v>686</v>
      </c>
      <c r="BM278" t="s">
        <v>148</v>
      </c>
    </row>
    <row r="279" spans="1:65" x14ac:dyDescent="0.25">
      <c r="A279">
        <v>8691</v>
      </c>
      <c r="B279">
        <v>2017</v>
      </c>
      <c r="C279" t="s">
        <v>1711</v>
      </c>
      <c r="D279" s="14">
        <f>VLOOKUP(Tabelle6[[#This Row],[FishStock]],'Export 2012'!$C:$J,8,FALSE)</f>
        <v>2012</v>
      </c>
      <c r="E279" s="14" t="str">
        <f>VLOOKUP(Tabelle6[[#This Row],[FishStock]],'Export 2016'!$C:$K,8,FALSE)</f>
        <v>Advice</v>
      </c>
      <c r="F279" s="14" t="str">
        <f>VLOOKUP(Tabelle6[[#This Row],[FishStock]],'Export 2012'!$C:$J,3,FALSE)</f>
        <v>no</v>
      </c>
      <c r="G279" s="14" t="str">
        <f>VLOOKUP(Tabelle6[[#This Row],[FishStock]],'Export 2016'!$C:$K,3,FALSE)</f>
        <v>no</v>
      </c>
      <c r="H279">
        <v>1338</v>
      </c>
      <c r="I279">
        <v>169100</v>
      </c>
      <c r="J279" t="s">
        <v>138</v>
      </c>
      <c r="K279">
        <v>2017</v>
      </c>
      <c r="L279" t="s">
        <v>1712</v>
      </c>
      <c r="M279" t="s">
        <v>970</v>
      </c>
      <c r="N279" t="s">
        <v>780</v>
      </c>
      <c r="P279" t="s">
        <v>1713</v>
      </c>
      <c r="T279" t="s">
        <v>1539</v>
      </c>
      <c r="U279" t="s">
        <v>13</v>
      </c>
      <c r="AA279">
        <v>4.0562174520000003</v>
      </c>
      <c r="AC279" t="s">
        <v>1551</v>
      </c>
      <c r="AD279" t="s">
        <v>1552</v>
      </c>
      <c r="AE279" t="s">
        <v>145</v>
      </c>
      <c r="BM279" t="s">
        <v>148</v>
      </c>
    </row>
    <row r="280" spans="1:65" x14ac:dyDescent="0.25">
      <c r="A280">
        <v>8704</v>
      </c>
      <c r="B280">
        <v>2017</v>
      </c>
      <c r="C280" t="s">
        <v>1891</v>
      </c>
      <c r="D280" s="14">
        <f>VLOOKUP(Tabelle6[[#This Row],[FishStock]],'Export 2012'!$C:$J,8,FALSE)</f>
        <v>2012</v>
      </c>
      <c r="E280" s="14" t="str">
        <f>VLOOKUP(Tabelle6[[#This Row],[FishStock]],'Export 2016'!$C:$K,8,FALSE)</f>
        <v>Advice</v>
      </c>
      <c r="F280" s="14" t="str">
        <f>VLOOKUP(Tabelle6[[#This Row],[FishStock]],'Export 2012'!$C:$J,3,FALSE)</f>
        <v>no</v>
      </c>
      <c r="G280" s="14" t="str">
        <f>VLOOKUP(Tabelle6[[#This Row],[FishStock]],'Export 2016'!$C:$K,3,FALSE)</f>
        <v>no</v>
      </c>
      <c r="H280">
        <v>1399</v>
      </c>
      <c r="I280">
        <v>169184</v>
      </c>
      <c r="J280" t="s">
        <v>138</v>
      </c>
      <c r="K280">
        <v>2012</v>
      </c>
      <c r="L280" t="s">
        <v>1892</v>
      </c>
      <c r="M280" t="s">
        <v>1112</v>
      </c>
      <c r="N280" t="s">
        <v>332</v>
      </c>
      <c r="P280" t="s">
        <v>1893</v>
      </c>
      <c r="AE280" t="s">
        <v>145</v>
      </c>
      <c r="AF280">
        <v>251</v>
      </c>
      <c r="BM280" t="s">
        <v>148</v>
      </c>
    </row>
    <row r="281" spans="1:65" x14ac:dyDescent="0.25">
      <c r="A281">
        <v>8704</v>
      </c>
      <c r="B281">
        <v>2017</v>
      </c>
      <c r="C281" t="s">
        <v>1891</v>
      </c>
      <c r="D281" s="14">
        <f>VLOOKUP(Tabelle6[[#This Row],[FishStock]],'Export 2012'!$C:$J,8,FALSE)</f>
        <v>2012</v>
      </c>
      <c r="E281" s="14" t="str">
        <f>VLOOKUP(Tabelle6[[#This Row],[FishStock]],'Export 2016'!$C:$K,8,FALSE)</f>
        <v>Advice</v>
      </c>
      <c r="F281" s="14" t="str">
        <f>VLOOKUP(Tabelle6[[#This Row],[FishStock]],'Export 2012'!$C:$J,3,FALSE)</f>
        <v>no</v>
      </c>
      <c r="G281" s="14" t="str">
        <f>VLOOKUP(Tabelle6[[#This Row],[FishStock]],'Export 2016'!$C:$K,3,FALSE)</f>
        <v>no</v>
      </c>
      <c r="H281">
        <v>1399</v>
      </c>
      <c r="I281">
        <v>169184</v>
      </c>
      <c r="J281" t="s">
        <v>138</v>
      </c>
      <c r="K281">
        <v>2013</v>
      </c>
      <c r="L281" t="s">
        <v>1892</v>
      </c>
      <c r="M281" t="s">
        <v>1112</v>
      </c>
      <c r="N281" t="s">
        <v>332</v>
      </c>
      <c r="P281" t="s">
        <v>1893</v>
      </c>
      <c r="AE281" t="s">
        <v>145</v>
      </c>
      <c r="AF281">
        <v>196</v>
      </c>
      <c r="BM281" t="s">
        <v>148</v>
      </c>
    </row>
    <row r="282" spans="1:65" x14ac:dyDescent="0.25">
      <c r="A282">
        <v>8704</v>
      </c>
      <c r="B282">
        <v>2017</v>
      </c>
      <c r="C282" t="s">
        <v>1891</v>
      </c>
      <c r="D282" s="14">
        <f>VLOOKUP(Tabelle6[[#This Row],[FishStock]],'Export 2012'!$C:$J,8,FALSE)</f>
        <v>2012</v>
      </c>
      <c r="E282" s="14" t="str">
        <f>VLOOKUP(Tabelle6[[#This Row],[FishStock]],'Export 2016'!$C:$K,8,FALSE)</f>
        <v>Advice</v>
      </c>
      <c r="F282" s="14" t="str">
        <f>VLOOKUP(Tabelle6[[#This Row],[FishStock]],'Export 2012'!$C:$J,3,FALSE)</f>
        <v>no</v>
      </c>
      <c r="G282" s="14" t="str">
        <f>VLOOKUP(Tabelle6[[#This Row],[FishStock]],'Export 2016'!$C:$K,3,FALSE)</f>
        <v>no</v>
      </c>
      <c r="H282">
        <v>1399</v>
      </c>
      <c r="I282">
        <v>169184</v>
      </c>
      <c r="J282" t="s">
        <v>138</v>
      </c>
      <c r="K282">
        <v>2014</v>
      </c>
      <c r="L282" t="s">
        <v>1892</v>
      </c>
      <c r="M282" t="s">
        <v>1112</v>
      </c>
      <c r="N282" t="s">
        <v>332</v>
      </c>
      <c r="P282" t="s">
        <v>1893</v>
      </c>
      <c r="AE282" t="s">
        <v>145</v>
      </c>
      <c r="AF282">
        <v>220</v>
      </c>
      <c r="BM282" t="s">
        <v>148</v>
      </c>
    </row>
    <row r="283" spans="1:65" x14ac:dyDescent="0.25">
      <c r="A283">
        <v>8704</v>
      </c>
      <c r="B283">
        <v>2017</v>
      </c>
      <c r="C283" t="s">
        <v>1891</v>
      </c>
      <c r="D283" s="14">
        <f>VLOOKUP(Tabelle6[[#This Row],[FishStock]],'Export 2012'!$C:$J,8,FALSE)</f>
        <v>2012</v>
      </c>
      <c r="E283" s="14" t="str">
        <f>VLOOKUP(Tabelle6[[#This Row],[FishStock]],'Export 2016'!$C:$K,8,FALSE)</f>
        <v>Advice</v>
      </c>
      <c r="F283" s="14" t="str">
        <f>VLOOKUP(Tabelle6[[#This Row],[FishStock]],'Export 2012'!$C:$J,3,FALSE)</f>
        <v>no</v>
      </c>
      <c r="G283" s="14" t="str">
        <f>VLOOKUP(Tabelle6[[#This Row],[FishStock]],'Export 2016'!$C:$K,3,FALSE)</f>
        <v>no</v>
      </c>
      <c r="H283">
        <v>1399</v>
      </c>
      <c r="I283">
        <v>169184</v>
      </c>
      <c r="J283" t="s">
        <v>138</v>
      </c>
      <c r="K283">
        <v>2015</v>
      </c>
      <c r="L283" t="s">
        <v>1892</v>
      </c>
      <c r="M283" t="s">
        <v>1112</v>
      </c>
      <c r="N283" t="s">
        <v>332</v>
      </c>
      <c r="P283" t="s">
        <v>1893</v>
      </c>
      <c r="AE283" t="s">
        <v>145</v>
      </c>
      <c r="AF283">
        <v>193</v>
      </c>
      <c r="BM283" t="s">
        <v>148</v>
      </c>
    </row>
    <row r="284" spans="1:65" x14ac:dyDescent="0.25">
      <c r="A284">
        <v>8704</v>
      </c>
      <c r="B284">
        <v>2017</v>
      </c>
      <c r="C284" t="s">
        <v>1891</v>
      </c>
      <c r="D284" s="14">
        <f>VLOOKUP(Tabelle6[[#This Row],[FishStock]],'Export 2012'!$C:$J,8,FALSE)</f>
        <v>2012</v>
      </c>
      <c r="E284" s="14" t="str">
        <f>VLOOKUP(Tabelle6[[#This Row],[FishStock]],'Export 2016'!$C:$K,8,FALSE)</f>
        <v>Advice</v>
      </c>
      <c r="F284" s="14" t="str">
        <f>VLOOKUP(Tabelle6[[#This Row],[FishStock]],'Export 2012'!$C:$J,3,FALSE)</f>
        <v>no</v>
      </c>
      <c r="G284" s="14" t="str">
        <f>VLOOKUP(Tabelle6[[#This Row],[FishStock]],'Export 2016'!$C:$K,3,FALSE)</f>
        <v>no</v>
      </c>
      <c r="H284">
        <v>1399</v>
      </c>
      <c r="I284">
        <v>169184</v>
      </c>
      <c r="J284" t="s">
        <v>138</v>
      </c>
      <c r="K284">
        <v>2016</v>
      </c>
      <c r="L284" t="s">
        <v>1892</v>
      </c>
      <c r="M284" t="s">
        <v>1112</v>
      </c>
      <c r="N284" t="s">
        <v>332</v>
      </c>
      <c r="P284" t="s">
        <v>1893</v>
      </c>
      <c r="AE284" t="s">
        <v>145</v>
      </c>
      <c r="AF284">
        <v>173</v>
      </c>
      <c r="BM284" t="s">
        <v>148</v>
      </c>
    </row>
    <row r="285" spans="1:65" x14ac:dyDescent="0.25">
      <c r="A285">
        <v>8705</v>
      </c>
      <c r="B285">
        <v>2017</v>
      </c>
      <c r="C285" t="s">
        <v>1829</v>
      </c>
      <c r="D285" s="14">
        <f>VLOOKUP(Tabelle6[[#This Row],[FishStock]],'Export 2012'!$C:$J,8,FALSE)</f>
        <v>2012</v>
      </c>
      <c r="E285" s="14" t="str">
        <f>VLOOKUP(Tabelle6[[#This Row],[FishStock]],'Export 2016'!$C:$K,8,FALSE)</f>
        <v>Advice</v>
      </c>
      <c r="F285" s="14" t="str">
        <f>VLOOKUP(Tabelle6[[#This Row],[FishStock]],'Export 2012'!$C:$J,3,FALSE)</f>
        <v>no</v>
      </c>
      <c r="G285" s="14" t="str">
        <f>VLOOKUP(Tabelle6[[#This Row],[FishStock]],'Export 2016'!$C:$K,3,FALSE)</f>
        <v>no</v>
      </c>
      <c r="H285">
        <v>1516</v>
      </c>
      <c r="I285">
        <v>169071</v>
      </c>
      <c r="J285" t="s">
        <v>138</v>
      </c>
      <c r="K285">
        <v>2012</v>
      </c>
      <c r="L285" t="s">
        <v>1830</v>
      </c>
      <c r="M285" t="s">
        <v>605</v>
      </c>
      <c r="N285" t="s">
        <v>631</v>
      </c>
      <c r="P285" t="s">
        <v>1831</v>
      </c>
      <c r="AE285" t="s">
        <v>145</v>
      </c>
      <c r="AF285">
        <v>701</v>
      </c>
      <c r="BM285" t="s">
        <v>148</v>
      </c>
    </row>
    <row r="286" spans="1:65" x14ac:dyDescent="0.25">
      <c r="A286">
        <v>8705</v>
      </c>
      <c r="B286">
        <v>2017</v>
      </c>
      <c r="C286" t="s">
        <v>1829</v>
      </c>
      <c r="D286" s="14">
        <f>VLOOKUP(Tabelle6[[#This Row],[FishStock]],'Export 2012'!$C:$J,8,FALSE)</f>
        <v>2012</v>
      </c>
      <c r="E286" s="14" t="str">
        <f>VLOOKUP(Tabelle6[[#This Row],[FishStock]],'Export 2016'!$C:$K,8,FALSE)</f>
        <v>Advice</v>
      </c>
      <c r="F286" s="14" t="str">
        <f>VLOOKUP(Tabelle6[[#This Row],[FishStock]],'Export 2012'!$C:$J,3,FALSE)</f>
        <v>no</v>
      </c>
      <c r="G286" s="14" t="str">
        <f>VLOOKUP(Tabelle6[[#This Row],[FishStock]],'Export 2016'!$C:$K,3,FALSE)</f>
        <v>no</v>
      </c>
      <c r="H286">
        <v>1516</v>
      </c>
      <c r="I286">
        <v>169071</v>
      </c>
      <c r="J286" t="s">
        <v>138</v>
      </c>
      <c r="K286">
        <v>2013</v>
      </c>
      <c r="L286" t="s">
        <v>1830</v>
      </c>
      <c r="M286" t="s">
        <v>605</v>
      </c>
      <c r="N286" t="s">
        <v>631</v>
      </c>
      <c r="P286" t="s">
        <v>1831</v>
      </c>
      <c r="AE286" t="s">
        <v>145</v>
      </c>
      <c r="AF286">
        <v>1046</v>
      </c>
      <c r="BM286" t="s">
        <v>148</v>
      </c>
    </row>
    <row r="287" spans="1:65" x14ac:dyDescent="0.25">
      <c r="A287">
        <v>8705</v>
      </c>
      <c r="B287">
        <v>2017</v>
      </c>
      <c r="C287" t="s">
        <v>1829</v>
      </c>
      <c r="D287" s="14">
        <f>VLOOKUP(Tabelle6[[#This Row],[FishStock]],'Export 2012'!$C:$J,8,FALSE)</f>
        <v>2012</v>
      </c>
      <c r="E287" s="14" t="str">
        <f>VLOOKUP(Tabelle6[[#This Row],[FishStock]],'Export 2016'!$C:$K,8,FALSE)</f>
        <v>Advice</v>
      </c>
      <c r="F287" s="14" t="str">
        <f>VLOOKUP(Tabelle6[[#This Row],[FishStock]],'Export 2012'!$C:$J,3,FALSE)</f>
        <v>no</v>
      </c>
      <c r="G287" s="14" t="str">
        <f>VLOOKUP(Tabelle6[[#This Row],[FishStock]],'Export 2016'!$C:$K,3,FALSE)</f>
        <v>no</v>
      </c>
      <c r="H287">
        <v>1516</v>
      </c>
      <c r="I287">
        <v>169071</v>
      </c>
      <c r="J287" t="s">
        <v>138</v>
      </c>
      <c r="K287">
        <v>2014</v>
      </c>
      <c r="L287" t="s">
        <v>1830</v>
      </c>
      <c r="M287" t="s">
        <v>605</v>
      </c>
      <c r="N287" t="s">
        <v>631</v>
      </c>
      <c r="P287" t="s">
        <v>1831</v>
      </c>
      <c r="AE287" t="s">
        <v>145</v>
      </c>
      <c r="AF287">
        <v>917</v>
      </c>
      <c r="BM287" t="s">
        <v>148</v>
      </c>
    </row>
    <row r="288" spans="1:65" x14ac:dyDescent="0.25">
      <c r="A288">
        <v>8705</v>
      </c>
      <c r="B288">
        <v>2017</v>
      </c>
      <c r="C288" t="s">
        <v>1829</v>
      </c>
      <c r="D288" s="14">
        <f>VLOOKUP(Tabelle6[[#This Row],[FishStock]],'Export 2012'!$C:$J,8,FALSE)</f>
        <v>2012</v>
      </c>
      <c r="E288" s="14" t="str">
        <f>VLOOKUP(Tabelle6[[#This Row],[FishStock]],'Export 2016'!$C:$K,8,FALSE)</f>
        <v>Advice</v>
      </c>
      <c r="F288" s="14" t="str">
        <f>VLOOKUP(Tabelle6[[#This Row],[FishStock]],'Export 2012'!$C:$J,3,FALSE)</f>
        <v>no</v>
      </c>
      <c r="G288" s="14" t="str">
        <f>VLOOKUP(Tabelle6[[#This Row],[FishStock]],'Export 2016'!$C:$K,3,FALSE)</f>
        <v>no</v>
      </c>
      <c r="H288">
        <v>1516</v>
      </c>
      <c r="I288">
        <v>169071</v>
      </c>
      <c r="J288" t="s">
        <v>138</v>
      </c>
      <c r="K288">
        <v>2015</v>
      </c>
      <c r="L288" t="s">
        <v>1830</v>
      </c>
      <c r="M288" t="s">
        <v>605</v>
      </c>
      <c r="N288" t="s">
        <v>631</v>
      </c>
      <c r="P288" t="s">
        <v>1831</v>
      </c>
      <c r="AE288" t="s">
        <v>145</v>
      </c>
      <c r="AF288">
        <v>821</v>
      </c>
      <c r="BM288" t="s">
        <v>148</v>
      </c>
    </row>
    <row r="289" spans="1:65" x14ac:dyDescent="0.25">
      <c r="A289">
        <v>8705</v>
      </c>
      <c r="B289">
        <v>2017</v>
      </c>
      <c r="C289" t="s">
        <v>1829</v>
      </c>
      <c r="D289" s="14">
        <f>VLOOKUP(Tabelle6[[#This Row],[FishStock]],'Export 2012'!$C:$J,8,FALSE)</f>
        <v>2012</v>
      </c>
      <c r="E289" s="14" t="str">
        <f>VLOOKUP(Tabelle6[[#This Row],[FishStock]],'Export 2016'!$C:$K,8,FALSE)</f>
        <v>Advice</v>
      </c>
      <c r="F289" s="14" t="str">
        <f>VLOOKUP(Tabelle6[[#This Row],[FishStock]],'Export 2012'!$C:$J,3,FALSE)</f>
        <v>no</v>
      </c>
      <c r="G289" s="14" t="str">
        <f>VLOOKUP(Tabelle6[[#This Row],[FishStock]],'Export 2016'!$C:$K,3,FALSE)</f>
        <v>no</v>
      </c>
      <c r="H289">
        <v>1516</v>
      </c>
      <c r="I289">
        <v>169071</v>
      </c>
      <c r="J289" t="s">
        <v>138</v>
      </c>
      <c r="K289">
        <v>2016</v>
      </c>
      <c r="L289" t="s">
        <v>1830</v>
      </c>
      <c r="M289" t="s">
        <v>605</v>
      </c>
      <c r="N289" t="s">
        <v>631</v>
      </c>
      <c r="P289" t="s">
        <v>1831</v>
      </c>
      <c r="AE289" t="s">
        <v>145</v>
      </c>
      <c r="AF289">
        <v>947</v>
      </c>
      <c r="BM289" t="s">
        <v>148</v>
      </c>
    </row>
    <row r="290" spans="1:65" x14ac:dyDescent="0.25">
      <c r="A290">
        <v>8706</v>
      </c>
      <c r="B290">
        <v>2017</v>
      </c>
      <c r="C290" t="s">
        <v>1775</v>
      </c>
      <c r="D290" s="14">
        <f>VLOOKUP(Tabelle6[[#This Row],[FishStock]],'Export 2012'!$C:$J,8,FALSE)</f>
        <v>2012</v>
      </c>
      <c r="E290" s="14" t="str">
        <f>VLOOKUP(Tabelle6[[#This Row],[FishStock]],'Export 2016'!$C:$K,8,FALSE)</f>
        <v>Advice</v>
      </c>
      <c r="F290" s="14" t="str">
        <f>VLOOKUP(Tabelle6[[#This Row],[FishStock]],'Export 2012'!$C:$J,3,FALSE)</f>
        <v>no</v>
      </c>
      <c r="G290" s="14" t="str">
        <f>VLOOKUP(Tabelle6[[#This Row],[FishStock]],'Export 2016'!$C:$K,3,FALSE)</f>
        <v>no</v>
      </c>
      <c r="H290">
        <v>1509</v>
      </c>
      <c r="I290">
        <v>169304</v>
      </c>
      <c r="J290" t="s">
        <v>138</v>
      </c>
      <c r="K290">
        <v>2012</v>
      </c>
      <c r="L290" t="s">
        <v>1776</v>
      </c>
      <c r="M290" t="s">
        <v>1112</v>
      </c>
      <c r="N290" t="s">
        <v>467</v>
      </c>
      <c r="P290" t="s">
        <v>1777</v>
      </c>
      <c r="AE290" t="s">
        <v>145</v>
      </c>
      <c r="AF290">
        <v>1907</v>
      </c>
      <c r="BM290" t="s">
        <v>148</v>
      </c>
    </row>
    <row r="291" spans="1:65" x14ac:dyDescent="0.25">
      <c r="A291">
        <v>8706</v>
      </c>
      <c r="B291">
        <v>2017</v>
      </c>
      <c r="C291" t="s">
        <v>1775</v>
      </c>
      <c r="D291" s="14">
        <f>VLOOKUP(Tabelle6[[#This Row],[FishStock]],'Export 2012'!$C:$J,8,FALSE)</f>
        <v>2012</v>
      </c>
      <c r="E291" s="14" t="str">
        <f>VLOOKUP(Tabelle6[[#This Row],[FishStock]],'Export 2016'!$C:$K,8,FALSE)</f>
        <v>Advice</v>
      </c>
      <c r="F291" s="14" t="str">
        <f>VLOOKUP(Tabelle6[[#This Row],[FishStock]],'Export 2012'!$C:$J,3,FALSE)</f>
        <v>no</v>
      </c>
      <c r="G291" s="14" t="str">
        <f>VLOOKUP(Tabelle6[[#This Row],[FishStock]],'Export 2016'!$C:$K,3,FALSE)</f>
        <v>no</v>
      </c>
      <c r="H291">
        <v>1509</v>
      </c>
      <c r="I291">
        <v>169304</v>
      </c>
      <c r="J291" t="s">
        <v>138</v>
      </c>
      <c r="K291">
        <v>2013</v>
      </c>
      <c r="L291" t="s">
        <v>1776</v>
      </c>
      <c r="M291" t="s">
        <v>1112</v>
      </c>
      <c r="N291" t="s">
        <v>467</v>
      </c>
      <c r="P291" t="s">
        <v>1777</v>
      </c>
      <c r="AE291" t="s">
        <v>145</v>
      </c>
      <c r="AF291">
        <v>2001</v>
      </c>
      <c r="BM291" t="s">
        <v>148</v>
      </c>
    </row>
    <row r="292" spans="1:65" x14ac:dyDescent="0.25">
      <c r="A292">
        <v>8706</v>
      </c>
      <c r="B292">
        <v>2017</v>
      </c>
      <c r="C292" t="s">
        <v>1775</v>
      </c>
      <c r="D292" s="14">
        <f>VLOOKUP(Tabelle6[[#This Row],[FishStock]],'Export 2012'!$C:$J,8,FALSE)</f>
        <v>2012</v>
      </c>
      <c r="E292" s="14" t="str">
        <f>VLOOKUP(Tabelle6[[#This Row],[FishStock]],'Export 2016'!$C:$K,8,FALSE)</f>
        <v>Advice</v>
      </c>
      <c r="F292" s="14" t="str">
        <f>VLOOKUP(Tabelle6[[#This Row],[FishStock]],'Export 2012'!$C:$J,3,FALSE)</f>
        <v>no</v>
      </c>
      <c r="G292" s="14" t="str">
        <f>VLOOKUP(Tabelle6[[#This Row],[FishStock]],'Export 2016'!$C:$K,3,FALSE)</f>
        <v>no</v>
      </c>
      <c r="H292">
        <v>1509</v>
      </c>
      <c r="I292">
        <v>169304</v>
      </c>
      <c r="J292" t="s">
        <v>138</v>
      </c>
      <c r="K292">
        <v>2014</v>
      </c>
      <c r="L292" t="s">
        <v>1776</v>
      </c>
      <c r="M292" t="s">
        <v>1112</v>
      </c>
      <c r="N292" t="s">
        <v>467</v>
      </c>
      <c r="P292" t="s">
        <v>1777</v>
      </c>
      <c r="AE292" t="s">
        <v>145</v>
      </c>
      <c r="AF292">
        <v>1651</v>
      </c>
      <c r="BM292" t="s">
        <v>148</v>
      </c>
    </row>
    <row r="293" spans="1:65" x14ac:dyDescent="0.25">
      <c r="A293">
        <v>8706</v>
      </c>
      <c r="B293">
        <v>2017</v>
      </c>
      <c r="C293" t="s">
        <v>1775</v>
      </c>
      <c r="D293" s="14">
        <f>VLOOKUP(Tabelle6[[#This Row],[FishStock]],'Export 2012'!$C:$J,8,FALSE)</f>
        <v>2012</v>
      </c>
      <c r="E293" s="14" t="str">
        <f>VLOOKUP(Tabelle6[[#This Row],[FishStock]],'Export 2016'!$C:$K,8,FALSE)</f>
        <v>Advice</v>
      </c>
      <c r="F293" s="14" t="str">
        <f>VLOOKUP(Tabelle6[[#This Row],[FishStock]],'Export 2012'!$C:$J,3,FALSE)</f>
        <v>no</v>
      </c>
      <c r="G293" s="14" t="str">
        <f>VLOOKUP(Tabelle6[[#This Row],[FishStock]],'Export 2016'!$C:$K,3,FALSE)</f>
        <v>no</v>
      </c>
      <c r="H293">
        <v>1509</v>
      </c>
      <c r="I293">
        <v>169304</v>
      </c>
      <c r="J293" t="s">
        <v>138</v>
      </c>
      <c r="K293">
        <v>2015</v>
      </c>
      <c r="L293" t="s">
        <v>1776</v>
      </c>
      <c r="M293" t="s">
        <v>1112</v>
      </c>
      <c r="N293" t="s">
        <v>467</v>
      </c>
      <c r="P293" t="s">
        <v>1777</v>
      </c>
      <c r="AE293" t="s">
        <v>145</v>
      </c>
      <c r="AF293">
        <v>2199</v>
      </c>
      <c r="BM293" t="s">
        <v>148</v>
      </c>
    </row>
    <row r="294" spans="1:65" x14ac:dyDescent="0.25">
      <c r="A294">
        <v>8706</v>
      </c>
      <c r="B294">
        <v>2017</v>
      </c>
      <c r="C294" t="s">
        <v>1775</v>
      </c>
      <c r="D294" s="14">
        <f>VLOOKUP(Tabelle6[[#This Row],[FishStock]],'Export 2012'!$C:$J,8,FALSE)</f>
        <v>2012</v>
      </c>
      <c r="E294" s="14" t="str">
        <f>VLOOKUP(Tabelle6[[#This Row],[FishStock]],'Export 2016'!$C:$K,8,FALSE)</f>
        <v>Advice</v>
      </c>
      <c r="F294" s="14" t="str">
        <f>VLOOKUP(Tabelle6[[#This Row],[FishStock]],'Export 2012'!$C:$J,3,FALSE)</f>
        <v>no</v>
      </c>
      <c r="G294" s="14" t="str">
        <f>VLOOKUP(Tabelle6[[#This Row],[FishStock]],'Export 2016'!$C:$K,3,FALSE)</f>
        <v>no</v>
      </c>
      <c r="H294">
        <v>1509</v>
      </c>
      <c r="I294">
        <v>169304</v>
      </c>
      <c r="J294" t="s">
        <v>138</v>
      </c>
      <c r="K294">
        <v>2016</v>
      </c>
      <c r="L294" t="s">
        <v>1776</v>
      </c>
      <c r="M294" t="s">
        <v>1112</v>
      </c>
      <c r="N294" t="s">
        <v>467</v>
      </c>
      <c r="P294" t="s">
        <v>1777</v>
      </c>
      <c r="AE294" t="s">
        <v>145</v>
      </c>
      <c r="AF294">
        <v>2525</v>
      </c>
      <c r="BM294" t="s">
        <v>148</v>
      </c>
    </row>
    <row r="295" spans="1:65" x14ac:dyDescent="0.25">
      <c r="A295">
        <v>8708</v>
      </c>
      <c r="B295">
        <v>2017</v>
      </c>
      <c r="C295" t="s">
        <v>1790</v>
      </c>
      <c r="D295" s="14">
        <f>VLOOKUP(Tabelle6[[#This Row],[FishStock]],'Export 2012'!$C:$J,8,FALSE)</f>
        <v>2012</v>
      </c>
      <c r="E295" s="14" t="str">
        <f>VLOOKUP(Tabelle6[[#This Row],[FishStock]],'Export 2016'!$C:$K,8,FALSE)</f>
        <v>Advice</v>
      </c>
      <c r="F295" s="14" t="str">
        <f>VLOOKUP(Tabelle6[[#This Row],[FishStock]],'Export 2012'!$C:$J,3,FALSE)</f>
        <v>no</v>
      </c>
      <c r="G295" s="14" t="str">
        <f>VLOOKUP(Tabelle6[[#This Row],[FishStock]],'Export 2016'!$C:$K,3,FALSE)</f>
        <v>no</v>
      </c>
      <c r="H295">
        <v>1405</v>
      </c>
      <c r="I295">
        <v>169190</v>
      </c>
      <c r="J295" t="s">
        <v>138</v>
      </c>
      <c r="K295">
        <v>2012</v>
      </c>
      <c r="L295" t="s">
        <v>1791</v>
      </c>
      <c r="M295" t="s">
        <v>1112</v>
      </c>
      <c r="N295" t="s">
        <v>663</v>
      </c>
      <c r="P295" t="s">
        <v>1792</v>
      </c>
      <c r="AE295" t="s">
        <v>145</v>
      </c>
      <c r="AF295">
        <v>1483</v>
      </c>
      <c r="BM295" t="s">
        <v>148</v>
      </c>
    </row>
    <row r="296" spans="1:65" x14ac:dyDescent="0.25">
      <c r="A296">
        <v>8708</v>
      </c>
      <c r="B296">
        <v>2017</v>
      </c>
      <c r="C296" t="s">
        <v>1790</v>
      </c>
      <c r="D296" s="14">
        <f>VLOOKUP(Tabelle6[[#This Row],[FishStock]],'Export 2012'!$C:$J,8,FALSE)</f>
        <v>2012</v>
      </c>
      <c r="E296" s="14" t="str">
        <f>VLOOKUP(Tabelle6[[#This Row],[FishStock]],'Export 2016'!$C:$K,8,FALSE)</f>
        <v>Advice</v>
      </c>
      <c r="F296" s="14" t="str">
        <f>VLOOKUP(Tabelle6[[#This Row],[FishStock]],'Export 2012'!$C:$J,3,FALSE)</f>
        <v>no</v>
      </c>
      <c r="G296" s="14" t="str">
        <f>VLOOKUP(Tabelle6[[#This Row],[FishStock]],'Export 2016'!$C:$K,3,FALSE)</f>
        <v>no</v>
      </c>
      <c r="H296">
        <v>1405</v>
      </c>
      <c r="I296">
        <v>169190</v>
      </c>
      <c r="J296" t="s">
        <v>138</v>
      </c>
      <c r="K296">
        <v>2013</v>
      </c>
      <c r="L296" t="s">
        <v>1791</v>
      </c>
      <c r="M296" t="s">
        <v>1112</v>
      </c>
      <c r="N296" t="s">
        <v>663</v>
      </c>
      <c r="P296" t="s">
        <v>1792</v>
      </c>
      <c r="AE296" t="s">
        <v>145</v>
      </c>
      <c r="AF296">
        <v>1810</v>
      </c>
      <c r="BM296" t="s">
        <v>148</v>
      </c>
    </row>
    <row r="297" spans="1:65" x14ac:dyDescent="0.25">
      <c r="A297">
        <v>8708</v>
      </c>
      <c r="B297">
        <v>2017</v>
      </c>
      <c r="C297" t="s">
        <v>1790</v>
      </c>
      <c r="D297" s="14">
        <f>VLOOKUP(Tabelle6[[#This Row],[FishStock]],'Export 2012'!$C:$J,8,FALSE)</f>
        <v>2012</v>
      </c>
      <c r="E297" s="14" t="str">
        <f>VLOOKUP(Tabelle6[[#This Row],[FishStock]],'Export 2016'!$C:$K,8,FALSE)</f>
        <v>Advice</v>
      </c>
      <c r="F297" s="14" t="str">
        <f>VLOOKUP(Tabelle6[[#This Row],[FishStock]],'Export 2012'!$C:$J,3,FALSE)</f>
        <v>no</v>
      </c>
      <c r="G297" s="14" t="str">
        <f>VLOOKUP(Tabelle6[[#This Row],[FishStock]],'Export 2016'!$C:$K,3,FALSE)</f>
        <v>no</v>
      </c>
      <c r="H297">
        <v>1405</v>
      </c>
      <c r="I297">
        <v>169190</v>
      </c>
      <c r="J297" t="s">
        <v>138</v>
      </c>
      <c r="K297">
        <v>2014</v>
      </c>
      <c r="L297" t="s">
        <v>1791</v>
      </c>
      <c r="M297" t="s">
        <v>1112</v>
      </c>
      <c r="N297" t="s">
        <v>663</v>
      </c>
      <c r="P297" t="s">
        <v>1792</v>
      </c>
      <c r="AE297" t="s">
        <v>145</v>
      </c>
      <c r="AF297">
        <v>1957</v>
      </c>
      <c r="BM297" t="s">
        <v>148</v>
      </c>
    </row>
    <row r="298" spans="1:65" x14ac:dyDescent="0.25">
      <c r="A298">
        <v>8708</v>
      </c>
      <c r="B298">
        <v>2017</v>
      </c>
      <c r="C298" t="s">
        <v>1790</v>
      </c>
      <c r="D298" s="14">
        <f>VLOOKUP(Tabelle6[[#This Row],[FishStock]],'Export 2012'!$C:$J,8,FALSE)</f>
        <v>2012</v>
      </c>
      <c r="E298" s="14" t="str">
        <f>VLOOKUP(Tabelle6[[#This Row],[FishStock]],'Export 2016'!$C:$K,8,FALSE)</f>
        <v>Advice</v>
      </c>
      <c r="F298" s="14" t="str">
        <f>VLOOKUP(Tabelle6[[#This Row],[FishStock]],'Export 2012'!$C:$J,3,FALSE)</f>
        <v>no</v>
      </c>
      <c r="G298" s="14" t="str">
        <f>VLOOKUP(Tabelle6[[#This Row],[FishStock]],'Export 2016'!$C:$K,3,FALSE)</f>
        <v>no</v>
      </c>
      <c r="H298">
        <v>1405</v>
      </c>
      <c r="I298">
        <v>169190</v>
      </c>
      <c r="J298" t="s">
        <v>138</v>
      </c>
      <c r="K298">
        <v>2015</v>
      </c>
      <c r="L298" t="s">
        <v>1791</v>
      </c>
      <c r="M298" t="s">
        <v>1112</v>
      </c>
      <c r="N298" t="s">
        <v>663</v>
      </c>
      <c r="P298" t="s">
        <v>1792</v>
      </c>
      <c r="AE298" t="s">
        <v>145</v>
      </c>
      <c r="AF298">
        <v>1610</v>
      </c>
      <c r="BM298" t="s">
        <v>148</v>
      </c>
    </row>
    <row r="299" spans="1:65" x14ac:dyDescent="0.25">
      <c r="A299">
        <v>8708</v>
      </c>
      <c r="B299">
        <v>2017</v>
      </c>
      <c r="C299" t="s">
        <v>1790</v>
      </c>
      <c r="D299" s="14">
        <f>VLOOKUP(Tabelle6[[#This Row],[FishStock]],'Export 2012'!$C:$J,8,FALSE)</f>
        <v>2012</v>
      </c>
      <c r="E299" s="14" t="str">
        <f>VLOOKUP(Tabelle6[[#This Row],[FishStock]],'Export 2016'!$C:$K,8,FALSE)</f>
        <v>Advice</v>
      </c>
      <c r="F299" s="14" t="str">
        <f>VLOOKUP(Tabelle6[[#This Row],[FishStock]],'Export 2012'!$C:$J,3,FALSE)</f>
        <v>no</v>
      </c>
      <c r="G299" s="14" t="str">
        <f>VLOOKUP(Tabelle6[[#This Row],[FishStock]],'Export 2016'!$C:$K,3,FALSE)</f>
        <v>no</v>
      </c>
      <c r="H299">
        <v>1405</v>
      </c>
      <c r="I299">
        <v>169190</v>
      </c>
      <c r="J299" t="s">
        <v>138</v>
      </c>
      <c r="K299">
        <v>2016</v>
      </c>
      <c r="L299" t="s">
        <v>1791</v>
      </c>
      <c r="M299" t="s">
        <v>1112</v>
      </c>
      <c r="N299" t="s">
        <v>663</v>
      </c>
      <c r="P299" t="s">
        <v>1792</v>
      </c>
      <c r="AE299" t="s">
        <v>145</v>
      </c>
      <c r="AF299">
        <v>1661</v>
      </c>
      <c r="BM299" t="s">
        <v>148</v>
      </c>
    </row>
    <row r="300" spans="1:65" x14ac:dyDescent="0.25">
      <c r="A300">
        <v>8728</v>
      </c>
      <c r="B300">
        <v>2017</v>
      </c>
      <c r="C300" t="s">
        <v>603</v>
      </c>
      <c r="D300" s="14">
        <f>VLOOKUP(Tabelle6[[#This Row],[FishStock]],'Export 2012'!$C:$J,8,FALSE)</f>
        <v>2012</v>
      </c>
      <c r="E300" s="14" t="str">
        <f>VLOOKUP(Tabelle6[[#This Row],[FishStock]],'Export 2016'!$C:$K,8,FALSE)</f>
        <v>Advice</v>
      </c>
      <c r="F300" s="14" t="str">
        <f>VLOOKUP(Tabelle6[[#This Row],[FishStock]],'Export 2012'!$C:$J,3,FALSE)</f>
        <v>no</v>
      </c>
      <c r="G300" s="14" t="str">
        <f>VLOOKUP(Tabelle6[[#This Row],[FishStock]],'Export 2016'!$C:$K,3,FALSE)</f>
        <v>no</v>
      </c>
      <c r="H300">
        <v>1570</v>
      </c>
      <c r="I300">
        <v>169050</v>
      </c>
      <c r="J300" t="s">
        <v>138</v>
      </c>
      <c r="K300">
        <v>2012</v>
      </c>
      <c r="L300" t="s">
        <v>604</v>
      </c>
      <c r="M300" t="s">
        <v>605</v>
      </c>
      <c r="N300" t="s">
        <v>606</v>
      </c>
      <c r="P300" t="s">
        <v>1804</v>
      </c>
      <c r="R300">
        <v>0</v>
      </c>
      <c r="T300" t="s">
        <v>1539</v>
      </c>
      <c r="U300" t="s">
        <v>1539</v>
      </c>
      <c r="Z300">
        <v>0.77590000000000003</v>
      </c>
      <c r="AA300">
        <v>0.91400000000000003</v>
      </c>
      <c r="AB300">
        <v>1.069</v>
      </c>
      <c r="AC300" t="s">
        <v>1805</v>
      </c>
      <c r="AD300" t="s">
        <v>1482</v>
      </c>
      <c r="AE300" t="s">
        <v>145</v>
      </c>
      <c r="AF300">
        <v>1140</v>
      </c>
      <c r="AM300">
        <v>0.52939999999999998</v>
      </c>
      <c r="AN300">
        <v>0.63590000000000002</v>
      </c>
      <c r="AO300">
        <v>0.76280000000000003</v>
      </c>
      <c r="AP300" t="s">
        <v>241</v>
      </c>
      <c r="AQ300" t="s">
        <v>1482</v>
      </c>
      <c r="AV300">
        <v>1.7</v>
      </c>
      <c r="AX300">
        <v>0.3</v>
      </c>
      <c r="AZ300">
        <v>1</v>
      </c>
      <c r="BA300">
        <v>0.5</v>
      </c>
      <c r="BM300" t="s">
        <v>148</v>
      </c>
    </row>
    <row r="301" spans="1:65" x14ac:dyDescent="0.25">
      <c r="A301">
        <v>8728</v>
      </c>
      <c r="B301">
        <v>2017</v>
      </c>
      <c r="C301" t="s">
        <v>603</v>
      </c>
      <c r="D301" s="14">
        <f>VLOOKUP(Tabelle6[[#This Row],[FishStock]],'Export 2012'!$C:$J,8,FALSE)</f>
        <v>2012</v>
      </c>
      <c r="E301" s="14" t="str">
        <f>VLOOKUP(Tabelle6[[#This Row],[FishStock]],'Export 2016'!$C:$K,8,FALSE)</f>
        <v>Advice</v>
      </c>
      <c r="F301" s="14" t="str">
        <f>VLOOKUP(Tabelle6[[#This Row],[FishStock]],'Export 2012'!$C:$J,3,FALSE)</f>
        <v>no</v>
      </c>
      <c r="G301" s="14" t="str">
        <f>VLOOKUP(Tabelle6[[#This Row],[FishStock]],'Export 2016'!$C:$K,3,FALSE)</f>
        <v>no</v>
      </c>
      <c r="H301">
        <v>1570</v>
      </c>
      <c r="I301">
        <v>169050</v>
      </c>
      <c r="J301" t="s">
        <v>138</v>
      </c>
      <c r="K301">
        <v>2013</v>
      </c>
      <c r="L301" t="s">
        <v>604</v>
      </c>
      <c r="M301" t="s">
        <v>605</v>
      </c>
      <c r="N301" t="s">
        <v>606</v>
      </c>
      <c r="P301" t="s">
        <v>1804</v>
      </c>
      <c r="R301">
        <v>0</v>
      </c>
      <c r="T301" t="s">
        <v>1539</v>
      </c>
      <c r="U301" t="s">
        <v>1539</v>
      </c>
      <c r="Z301">
        <v>0.82269999999999999</v>
      </c>
      <c r="AA301">
        <v>0.96660000000000001</v>
      </c>
      <c r="AB301">
        <v>1.1279999999999999</v>
      </c>
      <c r="AC301" t="s">
        <v>1805</v>
      </c>
      <c r="AD301" t="s">
        <v>1482</v>
      </c>
      <c r="AE301" t="s">
        <v>145</v>
      </c>
      <c r="AF301">
        <v>1070</v>
      </c>
      <c r="AM301">
        <v>0.46970000000000001</v>
      </c>
      <c r="AN301">
        <v>0.56369999999999998</v>
      </c>
      <c r="AO301">
        <v>0.67949999999999999</v>
      </c>
      <c r="AP301" t="s">
        <v>241</v>
      </c>
      <c r="AQ301" t="s">
        <v>1482</v>
      </c>
      <c r="AV301">
        <v>1.7</v>
      </c>
      <c r="AX301">
        <v>0.3</v>
      </c>
      <c r="AZ301">
        <v>1</v>
      </c>
      <c r="BA301">
        <v>0.5</v>
      </c>
      <c r="BM301" t="s">
        <v>148</v>
      </c>
    </row>
    <row r="302" spans="1:65" x14ac:dyDescent="0.25">
      <c r="A302">
        <v>8728</v>
      </c>
      <c r="B302">
        <v>2017</v>
      </c>
      <c r="C302" t="s">
        <v>603</v>
      </c>
      <c r="D302" s="14">
        <f>VLOOKUP(Tabelle6[[#This Row],[FishStock]],'Export 2012'!$C:$J,8,FALSE)</f>
        <v>2012</v>
      </c>
      <c r="E302" s="14" t="str">
        <f>VLOOKUP(Tabelle6[[#This Row],[FishStock]],'Export 2016'!$C:$K,8,FALSE)</f>
        <v>Advice</v>
      </c>
      <c r="F302" s="14" t="str">
        <f>VLOOKUP(Tabelle6[[#This Row],[FishStock]],'Export 2012'!$C:$J,3,FALSE)</f>
        <v>no</v>
      </c>
      <c r="G302" s="14" t="str">
        <f>VLOOKUP(Tabelle6[[#This Row],[FishStock]],'Export 2016'!$C:$K,3,FALSE)</f>
        <v>no</v>
      </c>
      <c r="H302">
        <v>1570</v>
      </c>
      <c r="I302">
        <v>169050</v>
      </c>
      <c r="J302" t="s">
        <v>138</v>
      </c>
      <c r="K302">
        <v>2014</v>
      </c>
      <c r="L302" t="s">
        <v>604</v>
      </c>
      <c r="M302" t="s">
        <v>605</v>
      </c>
      <c r="N302" t="s">
        <v>606</v>
      </c>
      <c r="P302" t="s">
        <v>1804</v>
      </c>
      <c r="R302">
        <v>0</v>
      </c>
      <c r="T302" t="s">
        <v>1539</v>
      </c>
      <c r="U302" t="s">
        <v>1539</v>
      </c>
      <c r="Z302">
        <v>0.872</v>
      </c>
      <c r="AA302">
        <v>1.0249999999999999</v>
      </c>
      <c r="AB302">
        <v>1.1919999999999999</v>
      </c>
      <c r="AC302" t="s">
        <v>1805</v>
      </c>
      <c r="AD302" t="s">
        <v>1482</v>
      </c>
      <c r="AE302" t="s">
        <v>145</v>
      </c>
      <c r="AF302">
        <v>988</v>
      </c>
      <c r="AM302">
        <v>0.4098</v>
      </c>
      <c r="AN302">
        <v>0.49059999999999998</v>
      </c>
      <c r="AO302">
        <v>0.59389999999999998</v>
      </c>
      <c r="AP302" t="s">
        <v>241</v>
      </c>
      <c r="AQ302" t="s">
        <v>1482</v>
      </c>
      <c r="AV302">
        <v>1.7</v>
      </c>
      <c r="AX302">
        <v>0.3</v>
      </c>
      <c r="AZ302">
        <v>1</v>
      </c>
      <c r="BA302">
        <v>0.5</v>
      </c>
      <c r="BM302" t="s">
        <v>148</v>
      </c>
    </row>
    <row r="303" spans="1:65" x14ac:dyDescent="0.25">
      <c r="A303">
        <v>8728</v>
      </c>
      <c r="B303">
        <v>2017</v>
      </c>
      <c r="C303" t="s">
        <v>603</v>
      </c>
      <c r="D303" s="14">
        <f>VLOOKUP(Tabelle6[[#This Row],[FishStock]],'Export 2012'!$C:$J,8,FALSE)</f>
        <v>2012</v>
      </c>
      <c r="E303" s="14" t="str">
        <f>VLOOKUP(Tabelle6[[#This Row],[FishStock]],'Export 2016'!$C:$K,8,FALSE)</f>
        <v>Advice</v>
      </c>
      <c r="F303" s="14" t="str">
        <f>VLOOKUP(Tabelle6[[#This Row],[FishStock]],'Export 2012'!$C:$J,3,FALSE)</f>
        <v>no</v>
      </c>
      <c r="G303" s="14" t="str">
        <f>VLOOKUP(Tabelle6[[#This Row],[FishStock]],'Export 2016'!$C:$K,3,FALSE)</f>
        <v>no</v>
      </c>
      <c r="H303">
        <v>1570</v>
      </c>
      <c r="I303">
        <v>169050</v>
      </c>
      <c r="J303" t="s">
        <v>138</v>
      </c>
      <c r="K303">
        <v>2015</v>
      </c>
      <c r="L303" t="s">
        <v>604</v>
      </c>
      <c r="M303" t="s">
        <v>605</v>
      </c>
      <c r="N303" t="s">
        <v>606</v>
      </c>
      <c r="P303" t="s">
        <v>1804</v>
      </c>
      <c r="R303">
        <v>0</v>
      </c>
      <c r="T303" t="s">
        <v>1539</v>
      </c>
      <c r="U303" t="s">
        <v>1539</v>
      </c>
      <c r="Z303">
        <v>0.9335</v>
      </c>
      <c r="AA303">
        <v>1.0880000000000001</v>
      </c>
      <c r="AB303">
        <v>1.2569999999999999</v>
      </c>
      <c r="AC303" t="s">
        <v>1805</v>
      </c>
      <c r="AD303" t="s">
        <v>1482</v>
      </c>
      <c r="AE303" t="s">
        <v>145</v>
      </c>
      <c r="AF303">
        <v>1040</v>
      </c>
      <c r="AM303">
        <v>0.40849999999999997</v>
      </c>
      <c r="AN303">
        <v>0.48830000000000001</v>
      </c>
      <c r="AO303">
        <v>0.58940000000000003</v>
      </c>
      <c r="AP303" t="s">
        <v>241</v>
      </c>
      <c r="AQ303" t="s">
        <v>1482</v>
      </c>
      <c r="AV303">
        <v>1.7</v>
      </c>
      <c r="AX303">
        <v>0.3</v>
      </c>
      <c r="AZ303">
        <v>1</v>
      </c>
      <c r="BA303">
        <v>0.5</v>
      </c>
      <c r="BM303" t="s">
        <v>148</v>
      </c>
    </row>
    <row r="304" spans="1:65" x14ac:dyDescent="0.25">
      <c r="A304">
        <v>8728</v>
      </c>
      <c r="B304">
        <v>2017</v>
      </c>
      <c r="C304" t="s">
        <v>603</v>
      </c>
      <c r="D304" s="14">
        <f>VLOOKUP(Tabelle6[[#This Row],[FishStock]],'Export 2012'!$C:$J,8,FALSE)</f>
        <v>2012</v>
      </c>
      <c r="E304" s="14" t="str">
        <f>VLOOKUP(Tabelle6[[#This Row],[FishStock]],'Export 2016'!$C:$K,8,FALSE)</f>
        <v>Advice</v>
      </c>
      <c r="F304" s="14" t="str">
        <f>VLOOKUP(Tabelle6[[#This Row],[FishStock]],'Export 2012'!$C:$J,3,FALSE)</f>
        <v>no</v>
      </c>
      <c r="G304" s="14" t="str">
        <f>VLOOKUP(Tabelle6[[#This Row],[FishStock]],'Export 2016'!$C:$K,3,FALSE)</f>
        <v>no</v>
      </c>
      <c r="H304">
        <v>1570</v>
      </c>
      <c r="I304">
        <v>169050</v>
      </c>
      <c r="J304" t="s">
        <v>138</v>
      </c>
      <c r="K304">
        <v>2016</v>
      </c>
      <c r="L304" t="s">
        <v>604</v>
      </c>
      <c r="M304" t="s">
        <v>605</v>
      </c>
      <c r="N304" t="s">
        <v>606</v>
      </c>
      <c r="P304" t="s">
        <v>1804</v>
      </c>
      <c r="R304">
        <v>0</v>
      </c>
      <c r="T304" t="s">
        <v>1539</v>
      </c>
      <c r="U304" t="s">
        <v>1539</v>
      </c>
      <c r="Z304">
        <v>0.98409999999999997</v>
      </c>
      <c r="AA304">
        <v>1.1459999999999999</v>
      </c>
      <c r="AB304">
        <v>1.3160000000000001</v>
      </c>
      <c r="AC304" t="s">
        <v>1805</v>
      </c>
      <c r="AD304" t="s">
        <v>1482</v>
      </c>
      <c r="AE304" t="s">
        <v>145</v>
      </c>
      <c r="AF304">
        <v>1010</v>
      </c>
      <c r="AM304">
        <v>0.37980000000000003</v>
      </c>
      <c r="AN304">
        <v>0.45069999999999999</v>
      </c>
      <c r="AO304">
        <v>0.54269999999999996</v>
      </c>
      <c r="AP304" t="s">
        <v>241</v>
      </c>
      <c r="AQ304" t="s">
        <v>1482</v>
      </c>
      <c r="AV304">
        <v>1.7</v>
      </c>
      <c r="AX304">
        <v>0.3</v>
      </c>
      <c r="AZ304">
        <v>1</v>
      </c>
      <c r="BA304">
        <v>0.5</v>
      </c>
      <c r="BM304" t="s">
        <v>148</v>
      </c>
    </row>
    <row r="305" spans="1:89" x14ac:dyDescent="0.25">
      <c r="A305">
        <v>8728</v>
      </c>
      <c r="B305">
        <v>2017</v>
      </c>
      <c r="C305" t="s">
        <v>603</v>
      </c>
      <c r="D305" s="14">
        <f>VLOOKUP(Tabelle6[[#This Row],[FishStock]],'Export 2012'!$C:$J,8,FALSE)</f>
        <v>2012</v>
      </c>
      <c r="E305" s="14" t="str">
        <f>VLOOKUP(Tabelle6[[#This Row],[FishStock]],'Export 2016'!$C:$K,8,FALSE)</f>
        <v>Advice</v>
      </c>
      <c r="F305" s="14" t="str">
        <f>VLOOKUP(Tabelle6[[#This Row],[FishStock]],'Export 2012'!$C:$J,3,FALSE)</f>
        <v>no</v>
      </c>
      <c r="G305" s="14" t="str">
        <f>VLOOKUP(Tabelle6[[#This Row],[FishStock]],'Export 2016'!$C:$K,3,FALSE)</f>
        <v>no</v>
      </c>
      <c r="H305">
        <v>1570</v>
      </c>
      <c r="I305">
        <v>169050</v>
      </c>
      <c r="J305" t="s">
        <v>138</v>
      </c>
      <c r="K305">
        <v>2017</v>
      </c>
      <c r="L305" t="s">
        <v>604</v>
      </c>
      <c r="M305" t="s">
        <v>605</v>
      </c>
      <c r="N305" t="s">
        <v>606</v>
      </c>
      <c r="P305" t="s">
        <v>1804</v>
      </c>
      <c r="R305">
        <v>0</v>
      </c>
      <c r="T305" t="s">
        <v>1539</v>
      </c>
      <c r="U305" t="s">
        <v>1539</v>
      </c>
      <c r="Z305">
        <v>1.0349999999999999</v>
      </c>
      <c r="AA305">
        <v>1.204</v>
      </c>
      <c r="AB305">
        <v>1.371</v>
      </c>
      <c r="AC305" t="s">
        <v>1805</v>
      </c>
      <c r="AD305" t="s">
        <v>1482</v>
      </c>
      <c r="AE305" t="s">
        <v>145</v>
      </c>
      <c r="AP305" t="s">
        <v>241</v>
      </c>
      <c r="AQ305" t="s">
        <v>1482</v>
      </c>
      <c r="AV305">
        <v>1.7</v>
      </c>
      <c r="AX305">
        <v>0.3</v>
      </c>
      <c r="AZ305">
        <v>1</v>
      </c>
      <c r="BA305">
        <v>0.5</v>
      </c>
      <c r="BM305" t="s">
        <v>148</v>
      </c>
    </row>
    <row r="306" spans="1:89" x14ac:dyDescent="0.25">
      <c r="A306">
        <v>8730</v>
      </c>
      <c r="B306">
        <v>2017</v>
      </c>
      <c r="C306" t="s">
        <v>1571</v>
      </c>
      <c r="D306" s="14">
        <f>VLOOKUP(Tabelle6[[#This Row],[FishStock]],'Export 2012'!$C:$J,8,FALSE)</f>
        <v>2012</v>
      </c>
      <c r="E306" s="14" t="str">
        <f>VLOOKUP(Tabelle6[[#This Row],[FishStock]],'Export 2016'!$C:$K,8,FALSE)</f>
        <v>Advice</v>
      </c>
      <c r="F306" s="14" t="str">
        <f>VLOOKUP(Tabelle6[[#This Row],[FishStock]],'Export 2012'!$C:$J,3,FALSE)</f>
        <v>no</v>
      </c>
      <c r="G306" s="14" t="str">
        <f>VLOOKUP(Tabelle6[[#This Row],[FishStock]],'Export 2016'!$C:$K,3,FALSE)</f>
        <v>no</v>
      </c>
      <c r="H306">
        <v>1326</v>
      </c>
      <c r="I306">
        <v>169080</v>
      </c>
      <c r="J306" t="s">
        <v>138</v>
      </c>
      <c r="K306">
        <v>2012</v>
      </c>
      <c r="L306" t="s">
        <v>1572</v>
      </c>
      <c r="M306" t="s">
        <v>734</v>
      </c>
      <c r="N306" t="s">
        <v>324</v>
      </c>
      <c r="P306" t="s">
        <v>1573</v>
      </c>
      <c r="R306">
        <v>0.61858499125854804</v>
      </c>
      <c r="T306" t="s">
        <v>1539</v>
      </c>
      <c r="U306" t="s">
        <v>13</v>
      </c>
      <c r="AA306">
        <v>14143</v>
      </c>
      <c r="AC306" t="s">
        <v>144</v>
      </c>
      <c r="AD306" t="s">
        <v>145</v>
      </c>
      <c r="AE306" t="s">
        <v>145</v>
      </c>
      <c r="AF306">
        <v>31907</v>
      </c>
      <c r="AN306">
        <v>0.2477</v>
      </c>
      <c r="AP306" t="s">
        <v>146</v>
      </c>
      <c r="AQ306" t="s">
        <v>1499</v>
      </c>
      <c r="BD306">
        <v>2</v>
      </c>
      <c r="BF306" s="1">
        <v>43285</v>
      </c>
      <c r="BM306" t="s">
        <v>148</v>
      </c>
      <c r="CC306">
        <v>12700</v>
      </c>
      <c r="CD306" t="s">
        <v>377</v>
      </c>
      <c r="CE306" t="s">
        <v>145</v>
      </c>
    </row>
    <row r="307" spans="1:89" x14ac:dyDescent="0.25">
      <c r="A307">
        <v>8730</v>
      </c>
      <c r="B307">
        <v>2017</v>
      </c>
      <c r="C307" t="s">
        <v>1571</v>
      </c>
      <c r="D307" s="14">
        <f>VLOOKUP(Tabelle6[[#This Row],[FishStock]],'Export 2012'!$C:$J,8,FALSE)</f>
        <v>2012</v>
      </c>
      <c r="E307" s="14" t="str">
        <f>VLOOKUP(Tabelle6[[#This Row],[FishStock]],'Export 2016'!$C:$K,8,FALSE)</f>
        <v>Advice</v>
      </c>
      <c r="F307" s="14" t="str">
        <f>VLOOKUP(Tabelle6[[#This Row],[FishStock]],'Export 2012'!$C:$J,3,FALSE)</f>
        <v>no</v>
      </c>
      <c r="G307" s="14" t="str">
        <f>VLOOKUP(Tabelle6[[#This Row],[FishStock]],'Export 2016'!$C:$K,3,FALSE)</f>
        <v>no</v>
      </c>
      <c r="H307">
        <v>1326</v>
      </c>
      <c r="I307">
        <v>169080</v>
      </c>
      <c r="J307" t="s">
        <v>138</v>
      </c>
      <c r="K307">
        <v>2013</v>
      </c>
      <c r="L307" t="s">
        <v>1572</v>
      </c>
      <c r="M307" t="s">
        <v>734</v>
      </c>
      <c r="N307" t="s">
        <v>324</v>
      </c>
      <c r="P307" t="s">
        <v>1573</v>
      </c>
      <c r="R307">
        <v>0.63892269900635101</v>
      </c>
      <c r="T307" t="s">
        <v>1539</v>
      </c>
      <c r="U307" t="s">
        <v>13</v>
      </c>
      <c r="AA307">
        <v>22856</v>
      </c>
      <c r="AC307" t="s">
        <v>144</v>
      </c>
      <c r="AD307" t="s">
        <v>145</v>
      </c>
      <c r="AE307" t="s">
        <v>145</v>
      </c>
      <c r="AF307">
        <v>22464</v>
      </c>
      <c r="AN307">
        <v>0.19220000000000001</v>
      </c>
      <c r="AP307" t="s">
        <v>146</v>
      </c>
      <c r="AQ307" t="s">
        <v>1499</v>
      </c>
      <c r="BD307">
        <v>2</v>
      </c>
      <c r="BF307" s="1">
        <v>43285</v>
      </c>
      <c r="BM307" t="s">
        <v>148</v>
      </c>
      <c r="CC307">
        <v>12700</v>
      </c>
      <c r="CD307" t="s">
        <v>377</v>
      </c>
      <c r="CE307" t="s">
        <v>145</v>
      </c>
    </row>
    <row r="308" spans="1:89" x14ac:dyDescent="0.25">
      <c r="A308">
        <v>8730</v>
      </c>
      <c r="B308">
        <v>2017</v>
      </c>
      <c r="C308" t="s">
        <v>1571</v>
      </c>
      <c r="D308" s="14">
        <f>VLOOKUP(Tabelle6[[#This Row],[FishStock]],'Export 2012'!$C:$J,8,FALSE)</f>
        <v>2012</v>
      </c>
      <c r="E308" s="14" t="str">
        <f>VLOOKUP(Tabelle6[[#This Row],[FishStock]],'Export 2016'!$C:$K,8,FALSE)</f>
        <v>Advice</v>
      </c>
      <c r="F308" s="14" t="str">
        <f>VLOOKUP(Tabelle6[[#This Row],[FishStock]],'Export 2012'!$C:$J,3,FALSE)</f>
        <v>no</v>
      </c>
      <c r="G308" s="14" t="str">
        <f>VLOOKUP(Tabelle6[[#This Row],[FishStock]],'Export 2016'!$C:$K,3,FALSE)</f>
        <v>no</v>
      </c>
      <c r="H308">
        <v>1326</v>
      </c>
      <c r="I308">
        <v>169080</v>
      </c>
      <c r="J308" t="s">
        <v>138</v>
      </c>
      <c r="K308">
        <v>2014</v>
      </c>
      <c r="L308" t="s">
        <v>1572</v>
      </c>
      <c r="M308" t="s">
        <v>734</v>
      </c>
      <c r="N308" t="s">
        <v>324</v>
      </c>
      <c r="P308" t="s">
        <v>1573</v>
      </c>
      <c r="R308">
        <v>0.62761413680925904</v>
      </c>
      <c r="T308" t="s">
        <v>1539</v>
      </c>
      <c r="U308" t="s">
        <v>13</v>
      </c>
      <c r="AA308">
        <v>37659</v>
      </c>
      <c r="AC308" t="s">
        <v>144</v>
      </c>
      <c r="AD308" t="s">
        <v>145</v>
      </c>
      <c r="AE308" t="s">
        <v>145</v>
      </c>
      <c r="AF308">
        <v>23169</v>
      </c>
      <c r="AN308">
        <v>0.17449999999999999</v>
      </c>
      <c r="AP308" t="s">
        <v>146</v>
      </c>
      <c r="AQ308" t="s">
        <v>1499</v>
      </c>
      <c r="BD308">
        <v>2</v>
      </c>
      <c r="BF308" s="1">
        <v>43285</v>
      </c>
      <c r="BM308" t="s">
        <v>148</v>
      </c>
      <c r="CC308">
        <v>12700</v>
      </c>
      <c r="CD308" t="s">
        <v>377</v>
      </c>
      <c r="CE308" t="s">
        <v>145</v>
      </c>
    </row>
    <row r="309" spans="1:89" x14ac:dyDescent="0.25">
      <c r="A309">
        <v>8730</v>
      </c>
      <c r="B309">
        <v>2017</v>
      </c>
      <c r="C309" t="s">
        <v>1571</v>
      </c>
      <c r="D309" s="14">
        <f>VLOOKUP(Tabelle6[[#This Row],[FishStock]],'Export 2012'!$C:$J,8,FALSE)</f>
        <v>2012</v>
      </c>
      <c r="E309" s="14" t="str">
        <f>VLOOKUP(Tabelle6[[#This Row],[FishStock]],'Export 2016'!$C:$K,8,FALSE)</f>
        <v>Advice</v>
      </c>
      <c r="F309" s="14" t="str">
        <f>VLOOKUP(Tabelle6[[#This Row],[FishStock]],'Export 2012'!$C:$J,3,FALSE)</f>
        <v>no</v>
      </c>
      <c r="G309" s="14" t="str">
        <f>VLOOKUP(Tabelle6[[#This Row],[FishStock]],'Export 2016'!$C:$K,3,FALSE)</f>
        <v>no</v>
      </c>
      <c r="H309">
        <v>1326</v>
      </c>
      <c r="I309">
        <v>169080</v>
      </c>
      <c r="J309" t="s">
        <v>138</v>
      </c>
      <c r="K309">
        <v>2015</v>
      </c>
      <c r="L309" t="s">
        <v>1572</v>
      </c>
      <c r="M309" t="s">
        <v>734</v>
      </c>
      <c r="N309" t="s">
        <v>324</v>
      </c>
      <c r="P309" t="s">
        <v>1573</v>
      </c>
      <c r="R309">
        <v>0.88153672516431703</v>
      </c>
      <c r="T309" t="s">
        <v>1539</v>
      </c>
      <c r="U309" t="s">
        <v>13</v>
      </c>
      <c r="AA309">
        <v>16763</v>
      </c>
      <c r="AC309" t="s">
        <v>144</v>
      </c>
      <c r="AD309" t="s">
        <v>145</v>
      </c>
      <c r="AE309" t="s">
        <v>145</v>
      </c>
      <c r="AF309">
        <v>39454.524607301399</v>
      </c>
      <c r="AN309">
        <v>0.25109999999999999</v>
      </c>
      <c r="AP309" t="s">
        <v>146</v>
      </c>
      <c r="AQ309" t="s">
        <v>1499</v>
      </c>
      <c r="BD309">
        <v>2</v>
      </c>
      <c r="BF309" s="1">
        <v>43285</v>
      </c>
      <c r="BM309" t="s">
        <v>148</v>
      </c>
      <c r="CC309">
        <v>12700</v>
      </c>
      <c r="CD309" t="s">
        <v>377</v>
      </c>
      <c r="CE309" t="s">
        <v>145</v>
      </c>
    </row>
    <row r="310" spans="1:89" x14ac:dyDescent="0.25">
      <c r="A310">
        <v>8730</v>
      </c>
      <c r="B310">
        <v>2017</v>
      </c>
      <c r="C310" t="s">
        <v>1571</v>
      </c>
      <c r="D310" s="14">
        <f>VLOOKUP(Tabelle6[[#This Row],[FishStock]],'Export 2012'!$C:$J,8,FALSE)</f>
        <v>2012</v>
      </c>
      <c r="E310" s="14" t="str">
        <f>VLOOKUP(Tabelle6[[#This Row],[FishStock]],'Export 2016'!$C:$K,8,FALSE)</f>
        <v>Advice</v>
      </c>
      <c r="F310" s="14" t="str">
        <f>VLOOKUP(Tabelle6[[#This Row],[FishStock]],'Export 2012'!$C:$J,3,FALSE)</f>
        <v>no</v>
      </c>
      <c r="G310" s="14" t="str">
        <f>VLOOKUP(Tabelle6[[#This Row],[FishStock]],'Export 2016'!$C:$K,3,FALSE)</f>
        <v>no</v>
      </c>
      <c r="H310">
        <v>1326</v>
      </c>
      <c r="I310">
        <v>169080</v>
      </c>
      <c r="J310" t="s">
        <v>138</v>
      </c>
      <c r="K310">
        <v>2016</v>
      </c>
      <c r="L310" t="s">
        <v>1572</v>
      </c>
      <c r="M310" t="s">
        <v>734</v>
      </c>
      <c r="N310" t="s">
        <v>324</v>
      </c>
      <c r="P310" t="s">
        <v>1573</v>
      </c>
      <c r="R310">
        <v>1.0356075862526799</v>
      </c>
      <c r="T310" t="s">
        <v>1539</v>
      </c>
      <c r="U310" t="s">
        <v>13</v>
      </c>
      <c r="AA310">
        <v>20597</v>
      </c>
      <c r="AC310" t="s">
        <v>144</v>
      </c>
      <c r="AD310" t="s">
        <v>145</v>
      </c>
      <c r="AE310" t="s">
        <v>145</v>
      </c>
      <c r="AF310">
        <v>44600</v>
      </c>
      <c r="AN310">
        <v>0.29770000000000002</v>
      </c>
      <c r="AP310" t="s">
        <v>146</v>
      </c>
      <c r="AQ310" t="s">
        <v>1499</v>
      </c>
      <c r="BD310">
        <v>2</v>
      </c>
      <c r="BF310" s="1">
        <v>43285</v>
      </c>
      <c r="BM310" t="s">
        <v>148</v>
      </c>
      <c r="CC310">
        <v>12700</v>
      </c>
      <c r="CD310" t="s">
        <v>377</v>
      </c>
      <c r="CE310" t="s">
        <v>145</v>
      </c>
    </row>
    <row r="311" spans="1:89" x14ac:dyDescent="0.25">
      <c r="A311">
        <v>8740</v>
      </c>
      <c r="B311">
        <v>2017</v>
      </c>
      <c r="C311" t="s">
        <v>1005</v>
      </c>
      <c r="D311" s="14">
        <f>VLOOKUP(Tabelle6[[#This Row],[FishStock]],'Export 2012'!$C:$J,8,FALSE)</f>
        <v>2012</v>
      </c>
      <c r="E311" s="14" t="str">
        <f>VLOOKUP(Tabelle6[[#This Row],[FishStock]],'Export 2016'!$C:$K,8,FALSE)</f>
        <v>Advice</v>
      </c>
      <c r="F311" s="14" t="str">
        <f>VLOOKUP(Tabelle6[[#This Row],[FishStock]],'Export 2012'!$C:$J,3,FALSE)</f>
        <v>x</v>
      </c>
      <c r="G311" s="14" t="str">
        <f>VLOOKUP(Tabelle6[[#This Row],[FishStock]],'Export 2016'!$C:$K,3,FALSE)</f>
        <v>x</v>
      </c>
      <c r="H311">
        <v>1383</v>
      </c>
      <c r="I311">
        <v>169140</v>
      </c>
      <c r="J311" t="s">
        <v>138</v>
      </c>
      <c r="K311">
        <v>2012</v>
      </c>
      <c r="L311" t="s">
        <v>1006</v>
      </c>
      <c r="M311" t="s">
        <v>605</v>
      </c>
      <c r="N311" t="s">
        <v>1007</v>
      </c>
      <c r="P311" t="s">
        <v>1798</v>
      </c>
      <c r="R311">
        <v>66793</v>
      </c>
      <c r="T311" t="s">
        <v>143</v>
      </c>
      <c r="U311">
        <v>0</v>
      </c>
      <c r="W311">
        <v>7622</v>
      </c>
      <c r="AA311">
        <v>6164</v>
      </c>
      <c r="AC311" t="s">
        <v>144</v>
      </c>
      <c r="AD311" t="s">
        <v>145</v>
      </c>
      <c r="AE311" t="s">
        <v>145</v>
      </c>
      <c r="AF311">
        <v>952</v>
      </c>
      <c r="AH311">
        <v>1321</v>
      </c>
      <c r="AI311">
        <v>369</v>
      </c>
      <c r="AN311">
        <v>0.2288</v>
      </c>
      <c r="AP311" t="s">
        <v>146</v>
      </c>
      <c r="AQ311" t="s">
        <v>1499</v>
      </c>
      <c r="AV311">
        <v>0.56999999999999995</v>
      </c>
      <c r="AW311">
        <v>0.41</v>
      </c>
      <c r="AX311">
        <v>3300</v>
      </c>
      <c r="AY311">
        <v>4600</v>
      </c>
      <c r="AZ311">
        <v>0.19</v>
      </c>
      <c r="BA311">
        <v>4600</v>
      </c>
      <c r="BD311">
        <v>0</v>
      </c>
      <c r="BM311" t="s">
        <v>148</v>
      </c>
    </row>
    <row r="312" spans="1:89" x14ac:dyDescent="0.25">
      <c r="A312">
        <v>8740</v>
      </c>
      <c r="B312">
        <v>2017</v>
      </c>
      <c r="C312" t="s">
        <v>1005</v>
      </c>
      <c r="D312" s="14">
        <f>VLOOKUP(Tabelle6[[#This Row],[FishStock]],'Export 2012'!$C:$J,8,FALSE)</f>
        <v>2012</v>
      </c>
      <c r="E312" s="14" t="str">
        <f>VLOOKUP(Tabelle6[[#This Row],[FishStock]],'Export 2016'!$C:$K,8,FALSE)</f>
        <v>Advice</v>
      </c>
      <c r="F312" s="14" t="str">
        <f>VLOOKUP(Tabelle6[[#This Row],[FishStock]],'Export 2012'!$C:$J,3,FALSE)</f>
        <v>x</v>
      </c>
      <c r="G312" s="14" t="str">
        <f>VLOOKUP(Tabelle6[[#This Row],[FishStock]],'Export 2016'!$C:$K,3,FALSE)</f>
        <v>x</v>
      </c>
      <c r="H312">
        <v>1383</v>
      </c>
      <c r="I312">
        <v>169140</v>
      </c>
      <c r="J312" t="s">
        <v>138</v>
      </c>
      <c r="K312">
        <v>2013</v>
      </c>
      <c r="L312" t="s">
        <v>1006</v>
      </c>
      <c r="M312" t="s">
        <v>605</v>
      </c>
      <c r="N312" t="s">
        <v>1007</v>
      </c>
      <c r="P312" t="s">
        <v>1798</v>
      </c>
      <c r="R312">
        <v>48077</v>
      </c>
      <c r="T312" t="s">
        <v>143</v>
      </c>
      <c r="U312">
        <v>0</v>
      </c>
      <c r="W312">
        <v>6492</v>
      </c>
      <c r="AA312">
        <v>5657</v>
      </c>
      <c r="AC312" t="s">
        <v>144</v>
      </c>
      <c r="AD312" t="s">
        <v>145</v>
      </c>
      <c r="AE312" t="s">
        <v>145</v>
      </c>
      <c r="AF312">
        <v>931</v>
      </c>
      <c r="AH312">
        <v>1427</v>
      </c>
      <c r="AI312">
        <v>496</v>
      </c>
      <c r="AN312">
        <v>0.29670000000000002</v>
      </c>
      <c r="AP312" t="s">
        <v>146</v>
      </c>
      <c r="AQ312" t="s">
        <v>1499</v>
      </c>
      <c r="AV312">
        <v>0.56999999999999995</v>
      </c>
      <c r="AW312">
        <v>0.41</v>
      </c>
      <c r="AX312">
        <v>3300</v>
      </c>
      <c r="AY312">
        <v>4600</v>
      </c>
      <c r="AZ312">
        <v>0.19</v>
      </c>
      <c r="BA312">
        <v>4600</v>
      </c>
      <c r="BD312">
        <v>0</v>
      </c>
      <c r="BM312" t="s">
        <v>148</v>
      </c>
    </row>
    <row r="313" spans="1:89" x14ac:dyDescent="0.25">
      <c r="A313">
        <v>8740</v>
      </c>
      <c r="B313">
        <v>2017</v>
      </c>
      <c r="C313" t="s">
        <v>1005</v>
      </c>
      <c r="D313" s="14">
        <f>VLOOKUP(Tabelle6[[#This Row],[FishStock]],'Export 2012'!$C:$J,8,FALSE)</f>
        <v>2012</v>
      </c>
      <c r="E313" s="14" t="str">
        <f>VLOOKUP(Tabelle6[[#This Row],[FishStock]],'Export 2016'!$C:$K,8,FALSE)</f>
        <v>Advice</v>
      </c>
      <c r="F313" s="14" t="str">
        <f>VLOOKUP(Tabelle6[[#This Row],[FishStock]],'Export 2012'!$C:$J,3,FALSE)</f>
        <v>x</v>
      </c>
      <c r="G313" s="14" t="str">
        <f>VLOOKUP(Tabelle6[[#This Row],[FishStock]],'Export 2016'!$C:$K,3,FALSE)</f>
        <v>x</v>
      </c>
      <c r="H313">
        <v>1383</v>
      </c>
      <c r="I313">
        <v>169140</v>
      </c>
      <c r="J313" t="s">
        <v>138</v>
      </c>
      <c r="K313">
        <v>2014</v>
      </c>
      <c r="L313" t="s">
        <v>1006</v>
      </c>
      <c r="M313" t="s">
        <v>605</v>
      </c>
      <c r="N313" t="s">
        <v>1007</v>
      </c>
      <c r="P313" t="s">
        <v>1798</v>
      </c>
      <c r="R313">
        <v>104986</v>
      </c>
      <c r="T313" t="s">
        <v>143</v>
      </c>
      <c r="U313">
        <v>0</v>
      </c>
      <c r="W313">
        <v>7333</v>
      </c>
      <c r="AA313">
        <v>6408</v>
      </c>
      <c r="AC313" t="s">
        <v>144</v>
      </c>
      <c r="AD313" t="s">
        <v>145</v>
      </c>
      <c r="AE313" t="s">
        <v>145</v>
      </c>
      <c r="AF313">
        <v>1154</v>
      </c>
      <c r="AH313">
        <v>1942</v>
      </c>
      <c r="AI313">
        <v>788</v>
      </c>
      <c r="AN313">
        <v>0.36</v>
      </c>
      <c r="AP313" t="s">
        <v>146</v>
      </c>
      <c r="AQ313" t="s">
        <v>1499</v>
      </c>
      <c r="AV313">
        <v>0.56999999999999995</v>
      </c>
      <c r="AW313">
        <v>0.41</v>
      </c>
      <c r="AX313">
        <v>3300</v>
      </c>
      <c r="AY313">
        <v>4600</v>
      </c>
      <c r="AZ313">
        <v>0.19</v>
      </c>
      <c r="BA313">
        <v>4600</v>
      </c>
      <c r="BD313">
        <v>0</v>
      </c>
      <c r="BM313" t="s">
        <v>148</v>
      </c>
    </row>
    <row r="314" spans="1:89" x14ac:dyDescent="0.25">
      <c r="A314">
        <v>8740</v>
      </c>
      <c r="B314">
        <v>2017</v>
      </c>
      <c r="C314" t="s">
        <v>1005</v>
      </c>
      <c r="D314" s="14">
        <f>VLOOKUP(Tabelle6[[#This Row],[FishStock]],'Export 2012'!$C:$J,8,FALSE)</f>
        <v>2012</v>
      </c>
      <c r="E314" s="14" t="str">
        <f>VLOOKUP(Tabelle6[[#This Row],[FishStock]],'Export 2016'!$C:$K,8,FALSE)</f>
        <v>Advice</v>
      </c>
      <c r="F314" s="14" t="str">
        <f>VLOOKUP(Tabelle6[[#This Row],[FishStock]],'Export 2012'!$C:$J,3,FALSE)</f>
        <v>x</v>
      </c>
      <c r="G314" s="14" t="str">
        <f>VLOOKUP(Tabelle6[[#This Row],[FishStock]],'Export 2016'!$C:$K,3,FALSE)</f>
        <v>x</v>
      </c>
      <c r="H314">
        <v>1383</v>
      </c>
      <c r="I314">
        <v>169140</v>
      </c>
      <c r="J314" t="s">
        <v>138</v>
      </c>
      <c r="K314">
        <v>2015</v>
      </c>
      <c r="L314" t="s">
        <v>1006</v>
      </c>
      <c r="M314" t="s">
        <v>605</v>
      </c>
      <c r="N314" t="s">
        <v>1007</v>
      </c>
      <c r="P314" t="s">
        <v>1798</v>
      </c>
      <c r="R314">
        <v>45653</v>
      </c>
      <c r="T314" t="s">
        <v>143</v>
      </c>
      <c r="U314">
        <v>0</v>
      </c>
      <c r="W314">
        <v>8308</v>
      </c>
      <c r="AA314">
        <v>6733</v>
      </c>
      <c r="AC314" t="s">
        <v>144</v>
      </c>
      <c r="AD314" t="s">
        <v>145</v>
      </c>
      <c r="AE314" t="s">
        <v>145</v>
      </c>
      <c r="AF314">
        <v>1148</v>
      </c>
      <c r="AH314">
        <v>1745</v>
      </c>
      <c r="AI314">
        <v>597</v>
      </c>
      <c r="AN314">
        <v>0.43569999999999998</v>
      </c>
      <c r="AP314" t="s">
        <v>146</v>
      </c>
      <c r="AQ314" t="s">
        <v>1499</v>
      </c>
      <c r="AV314">
        <v>0.56999999999999995</v>
      </c>
      <c r="AW314">
        <v>0.41</v>
      </c>
      <c r="AX314">
        <v>3300</v>
      </c>
      <c r="AY314">
        <v>4600</v>
      </c>
      <c r="AZ314">
        <v>0.19</v>
      </c>
      <c r="BA314">
        <v>4600</v>
      </c>
      <c r="BD314">
        <v>0</v>
      </c>
      <c r="BM314" t="s">
        <v>148</v>
      </c>
    </row>
    <row r="315" spans="1:89" x14ac:dyDescent="0.25">
      <c r="A315">
        <v>8740</v>
      </c>
      <c r="B315">
        <v>2017</v>
      </c>
      <c r="C315" t="s">
        <v>1005</v>
      </c>
      <c r="D315" s="14">
        <f>VLOOKUP(Tabelle6[[#This Row],[FishStock]],'Export 2012'!$C:$J,8,FALSE)</f>
        <v>2012</v>
      </c>
      <c r="E315" s="14" t="str">
        <f>VLOOKUP(Tabelle6[[#This Row],[FishStock]],'Export 2016'!$C:$K,8,FALSE)</f>
        <v>Advice</v>
      </c>
      <c r="F315" s="14" t="str">
        <f>VLOOKUP(Tabelle6[[#This Row],[FishStock]],'Export 2012'!$C:$J,3,FALSE)</f>
        <v>x</v>
      </c>
      <c r="G315" s="14" t="str">
        <f>VLOOKUP(Tabelle6[[#This Row],[FishStock]],'Export 2016'!$C:$K,3,FALSE)</f>
        <v>x</v>
      </c>
      <c r="H315">
        <v>1383</v>
      </c>
      <c r="I315">
        <v>169140</v>
      </c>
      <c r="J315" t="s">
        <v>138</v>
      </c>
      <c r="K315">
        <v>2016</v>
      </c>
      <c r="L315" t="s">
        <v>1006</v>
      </c>
      <c r="M315" t="s">
        <v>605</v>
      </c>
      <c r="N315" t="s">
        <v>1007</v>
      </c>
      <c r="P315" t="s">
        <v>1798</v>
      </c>
      <c r="R315">
        <v>44930</v>
      </c>
      <c r="T315" t="s">
        <v>143</v>
      </c>
      <c r="U315">
        <v>0</v>
      </c>
      <c r="W315">
        <v>8364</v>
      </c>
      <c r="AA315">
        <v>7385</v>
      </c>
      <c r="AC315" t="s">
        <v>144</v>
      </c>
      <c r="AD315" t="s">
        <v>145</v>
      </c>
      <c r="AE315" t="s">
        <v>145</v>
      </c>
      <c r="AF315">
        <v>1087</v>
      </c>
      <c r="AH315">
        <v>1419</v>
      </c>
      <c r="AI315">
        <v>332</v>
      </c>
      <c r="AN315">
        <v>0.21690000000000001</v>
      </c>
      <c r="AP315" t="s">
        <v>146</v>
      </c>
      <c r="AQ315" t="s">
        <v>1499</v>
      </c>
      <c r="AV315">
        <v>0.56999999999999995</v>
      </c>
      <c r="AW315">
        <v>0.41</v>
      </c>
      <c r="AX315">
        <v>3300</v>
      </c>
      <c r="AY315">
        <v>4600</v>
      </c>
      <c r="AZ315">
        <v>0.19</v>
      </c>
      <c r="BA315">
        <v>4600</v>
      </c>
      <c r="BD315">
        <v>0</v>
      </c>
      <c r="BM315" t="s">
        <v>148</v>
      </c>
    </row>
    <row r="316" spans="1:89" x14ac:dyDescent="0.25">
      <c r="A316">
        <v>8740</v>
      </c>
      <c r="B316">
        <v>2017</v>
      </c>
      <c r="C316" t="s">
        <v>1005</v>
      </c>
      <c r="D316" s="14">
        <f>VLOOKUP(Tabelle6[[#This Row],[FishStock]],'Export 2012'!$C:$J,8,FALSE)</f>
        <v>2012</v>
      </c>
      <c r="E316" s="14" t="str">
        <f>VLOOKUP(Tabelle6[[#This Row],[FishStock]],'Export 2016'!$C:$K,8,FALSE)</f>
        <v>Advice</v>
      </c>
      <c r="F316" s="14" t="str">
        <f>VLOOKUP(Tabelle6[[#This Row],[FishStock]],'Export 2012'!$C:$J,3,FALSE)</f>
        <v>x</v>
      </c>
      <c r="G316" s="14" t="str">
        <f>VLOOKUP(Tabelle6[[#This Row],[FishStock]],'Export 2016'!$C:$K,3,FALSE)</f>
        <v>x</v>
      </c>
      <c r="H316">
        <v>1383</v>
      </c>
      <c r="I316">
        <v>169140</v>
      </c>
      <c r="J316" t="s">
        <v>138</v>
      </c>
      <c r="K316">
        <v>2017</v>
      </c>
      <c r="L316" t="s">
        <v>1006</v>
      </c>
      <c r="M316" t="s">
        <v>605</v>
      </c>
      <c r="N316" t="s">
        <v>1007</v>
      </c>
      <c r="P316" t="s">
        <v>1798</v>
      </c>
      <c r="R316">
        <v>44930</v>
      </c>
      <c r="T316" t="s">
        <v>143</v>
      </c>
      <c r="U316">
        <v>0</v>
      </c>
      <c r="AA316">
        <v>8125</v>
      </c>
      <c r="AC316" t="s">
        <v>144</v>
      </c>
      <c r="AD316" t="s">
        <v>145</v>
      </c>
      <c r="AE316" t="s">
        <v>145</v>
      </c>
      <c r="AP316" t="s">
        <v>146</v>
      </c>
      <c r="AQ316" t="s">
        <v>1499</v>
      </c>
      <c r="AV316">
        <v>0.56999999999999995</v>
      </c>
      <c r="AW316">
        <v>0.41</v>
      </c>
      <c r="AX316">
        <v>3300</v>
      </c>
      <c r="AY316">
        <v>4600</v>
      </c>
      <c r="AZ316">
        <v>0.19</v>
      </c>
      <c r="BA316">
        <v>4600</v>
      </c>
      <c r="BD316">
        <v>0</v>
      </c>
      <c r="BM316" t="s">
        <v>148</v>
      </c>
    </row>
    <row r="317" spans="1:89" x14ac:dyDescent="0.25">
      <c r="A317">
        <v>8742</v>
      </c>
      <c r="B317">
        <v>2017</v>
      </c>
      <c r="C317" t="s">
        <v>758</v>
      </c>
      <c r="D317" s="14">
        <f>VLOOKUP(Tabelle6[[#This Row],[FishStock]],'Export 2012'!$C:$J,8,FALSE)</f>
        <v>2012</v>
      </c>
      <c r="E317" s="14" t="str">
        <f>VLOOKUP(Tabelle6[[#This Row],[FishStock]],'Export 2016'!$C:$K,8,FALSE)</f>
        <v>Advice</v>
      </c>
      <c r="F317" s="14" t="str">
        <f>VLOOKUP(Tabelle6[[#This Row],[FishStock]],'Export 2012'!$C:$J,3,FALSE)</f>
        <v>x</v>
      </c>
      <c r="G317" s="14" t="str">
        <f>VLOOKUP(Tabelle6[[#This Row],[FishStock]],'Export 2016'!$C:$K,3,FALSE)</f>
        <v>x</v>
      </c>
      <c r="H317">
        <v>1572</v>
      </c>
      <c r="I317">
        <v>169119</v>
      </c>
      <c r="J317" t="s">
        <v>138</v>
      </c>
      <c r="K317">
        <v>2012</v>
      </c>
      <c r="L317" t="s">
        <v>759</v>
      </c>
      <c r="M317" t="s">
        <v>439</v>
      </c>
      <c r="N317" t="s">
        <v>267</v>
      </c>
      <c r="Q317">
        <v>18579452</v>
      </c>
      <c r="R317">
        <v>26062290</v>
      </c>
      <c r="S317">
        <v>36558826</v>
      </c>
      <c r="T317" t="s">
        <v>143</v>
      </c>
      <c r="U317" t="s">
        <v>13</v>
      </c>
      <c r="V317">
        <v>3349410.7740908698</v>
      </c>
      <c r="W317">
        <v>3794260.1654836298</v>
      </c>
      <c r="X317">
        <v>4298191.8834017897</v>
      </c>
      <c r="Z317">
        <v>1983234.1515868299</v>
      </c>
      <c r="AA317">
        <v>2287568.4518726501</v>
      </c>
      <c r="AB317">
        <v>2638603.9277389399</v>
      </c>
      <c r="AC317" t="s">
        <v>144</v>
      </c>
      <c r="AD317" t="s">
        <v>145</v>
      </c>
      <c r="AE317" t="s">
        <v>145</v>
      </c>
      <c r="AF317">
        <v>434710</v>
      </c>
      <c r="AH317">
        <v>434710</v>
      </c>
      <c r="AM317">
        <v>0.14795326975124001</v>
      </c>
      <c r="AN317">
        <v>0.17999971705676901</v>
      </c>
      <c r="AO317">
        <v>0.21898737483120401</v>
      </c>
      <c r="AP317" t="s">
        <v>146</v>
      </c>
      <c r="AQ317" t="s">
        <v>1499</v>
      </c>
      <c r="AV317">
        <v>0.39</v>
      </c>
      <c r="AW317">
        <v>0.34</v>
      </c>
      <c r="AX317">
        <v>800000</v>
      </c>
      <c r="AY317">
        <v>1000000</v>
      </c>
      <c r="AZ317">
        <v>0.33</v>
      </c>
      <c r="BA317" s="5">
        <v>1500000</v>
      </c>
      <c r="BD317">
        <v>0</v>
      </c>
      <c r="BM317" t="s">
        <v>148</v>
      </c>
      <c r="CC317">
        <v>417901.06629995297</v>
      </c>
      <c r="CD317" t="s">
        <v>1507</v>
      </c>
      <c r="CE317" t="s">
        <v>145</v>
      </c>
      <c r="CF317">
        <v>368463.69</v>
      </c>
      <c r="CG317" t="s">
        <v>1508</v>
      </c>
      <c r="CH317" t="s">
        <v>145</v>
      </c>
      <c r="CI317">
        <v>473971.54</v>
      </c>
      <c r="CJ317" t="s">
        <v>1509</v>
      </c>
      <c r="CK317" t="s">
        <v>145</v>
      </c>
    </row>
    <row r="318" spans="1:89" x14ac:dyDescent="0.25">
      <c r="A318">
        <v>8742</v>
      </c>
      <c r="B318">
        <v>2017</v>
      </c>
      <c r="C318" t="s">
        <v>758</v>
      </c>
      <c r="D318" s="14">
        <f>VLOOKUP(Tabelle6[[#This Row],[FishStock]],'Export 2012'!$C:$J,8,FALSE)</f>
        <v>2012</v>
      </c>
      <c r="E318" s="14" t="str">
        <f>VLOOKUP(Tabelle6[[#This Row],[FishStock]],'Export 2016'!$C:$K,8,FALSE)</f>
        <v>Advice</v>
      </c>
      <c r="F318" s="14" t="str">
        <f>VLOOKUP(Tabelle6[[#This Row],[FishStock]],'Export 2012'!$C:$J,3,FALSE)</f>
        <v>x</v>
      </c>
      <c r="G318" s="14" t="str">
        <f>VLOOKUP(Tabelle6[[#This Row],[FishStock]],'Export 2016'!$C:$K,3,FALSE)</f>
        <v>x</v>
      </c>
      <c r="H318">
        <v>1572</v>
      </c>
      <c r="I318">
        <v>169119</v>
      </c>
      <c r="J318" t="s">
        <v>138</v>
      </c>
      <c r="K318">
        <v>2013</v>
      </c>
      <c r="L318" t="s">
        <v>759</v>
      </c>
      <c r="M318" t="s">
        <v>439</v>
      </c>
      <c r="N318" t="s">
        <v>267</v>
      </c>
      <c r="Q318">
        <v>22374624</v>
      </c>
      <c r="R318">
        <v>32056162</v>
      </c>
      <c r="S318">
        <v>45926920</v>
      </c>
      <c r="T318" t="s">
        <v>143</v>
      </c>
      <c r="U318" t="s">
        <v>13</v>
      </c>
      <c r="V318">
        <v>3262783.1626623902</v>
      </c>
      <c r="W318">
        <v>3678442.5483317901</v>
      </c>
      <c r="X318">
        <v>4147054.4951373902</v>
      </c>
      <c r="Z318">
        <v>1778275.08666854</v>
      </c>
      <c r="AA318">
        <v>2047233.6484084199</v>
      </c>
      <c r="AB318">
        <v>2356871.3539295499</v>
      </c>
      <c r="AC318" t="s">
        <v>144</v>
      </c>
      <c r="AD318" t="s">
        <v>145</v>
      </c>
      <c r="AE318" t="s">
        <v>145</v>
      </c>
      <c r="AF318">
        <v>511416</v>
      </c>
      <c r="AH318">
        <v>511416</v>
      </c>
      <c r="AM318">
        <v>0.17664740417858699</v>
      </c>
      <c r="AN318">
        <v>0.21511123770012999</v>
      </c>
      <c r="AO318">
        <v>0.26195032301805499</v>
      </c>
      <c r="AP318" t="s">
        <v>146</v>
      </c>
      <c r="AQ318" t="s">
        <v>1499</v>
      </c>
      <c r="AV318">
        <v>0.39</v>
      </c>
      <c r="AW318">
        <v>0.34</v>
      </c>
      <c r="AX318">
        <v>800000</v>
      </c>
      <c r="AY318">
        <v>1000000</v>
      </c>
      <c r="AZ318">
        <v>0.33</v>
      </c>
      <c r="BA318" s="5">
        <v>1500000</v>
      </c>
      <c r="BD318">
        <v>0</v>
      </c>
      <c r="BM318" t="s">
        <v>148</v>
      </c>
      <c r="CC318">
        <v>484077.35630295298</v>
      </c>
      <c r="CD318" t="s">
        <v>1507</v>
      </c>
      <c r="CE318" t="s">
        <v>145</v>
      </c>
      <c r="CF318">
        <v>429257.74</v>
      </c>
      <c r="CG318" t="s">
        <v>1508</v>
      </c>
      <c r="CH318" t="s">
        <v>145</v>
      </c>
      <c r="CI318">
        <v>545897.88</v>
      </c>
      <c r="CJ318" t="s">
        <v>1509</v>
      </c>
      <c r="CK318" t="s">
        <v>145</v>
      </c>
    </row>
    <row r="319" spans="1:89" x14ac:dyDescent="0.25">
      <c r="A319">
        <v>8742</v>
      </c>
      <c r="B319">
        <v>2017</v>
      </c>
      <c r="C319" t="s">
        <v>758</v>
      </c>
      <c r="D319" s="14">
        <f>VLOOKUP(Tabelle6[[#This Row],[FishStock]],'Export 2012'!$C:$J,8,FALSE)</f>
        <v>2012</v>
      </c>
      <c r="E319" s="14" t="str">
        <f>VLOOKUP(Tabelle6[[#This Row],[FishStock]],'Export 2016'!$C:$K,8,FALSE)</f>
        <v>Advice</v>
      </c>
      <c r="F319" s="14" t="str">
        <f>VLOOKUP(Tabelle6[[#This Row],[FishStock]],'Export 2012'!$C:$J,3,FALSE)</f>
        <v>x</v>
      </c>
      <c r="G319" s="14" t="str">
        <f>VLOOKUP(Tabelle6[[#This Row],[FishStock]],'Export 2016'!$C:$K,3,FALSE)</f>
        <v>x</v>
      </c>
      <c r="H319">
        <v>1572</v>
      </c>
      <c r="I319">
        <v>169119</v>
      </c>
      <c r="J319" t="s">
        <v>138</v>
      </c>
      <c r="K319">
        <v>2014</v>
      </c>
      <c r="L319" t="s">
        <v>759</v>
      </c>
      <c r="M319" t="s">
        <v>439</v>
      </c>
      <c r="N319" t="s">
        <v>267</v>
      </c>
      <c r="Q319">
        <v>32748811</v>
      </c>
      <c r="R319">
        <v>46688106</v>
      </c>
      <c r="S319">
        <v>66560562</v>
      </c>
      <c r="T319" t="s">
        <v>143</v>
      </c>
      <c r="U319" t="s">
        <v>13</v>
      </c>
      <c r="V319">
        <v>3458147.6416823999</v>
      </c>
      <c r="W319">
        <v>3913724.3586704498</v>
      </c>
      <c r="X319">
        <v>4429318.7980252104</v>
      </c>
      <c r="Z319">
        <v>1701321.8743157601</v>
      </c>
      <c r="AA319">
        <v>1963030.4792299899</v>
      </c>
      <c r="AB319">
        <v>2264996.83602536</v>
      </c>
      <c r="AC319" t="s">
        <v>144</v>
      </c>
      <c r="AD319" t="s">
        <v>145</v>
      </c>
      <c r="AE319" t="s">
        <v>145</v>
      </c>
      <c r="AF319">
        <v>517356</v>
      </c>
      <c r="AH319">
        <v>517356</v>
      </c>
      <c r="AM319">
        <v>0.18364812434005601</v>
      </c>
      <c r="AN319">
        <v>0.22319710923833599</v>
      </c>
      <c r="AO319">
        <v>0.27126304584578698</v>
      </c>
      <c r="AP319" t="s">
        <v>146</v>
      </c>
      <c r="AQ319" t="s">
        <v>1499</v>
      </c>
      <c r="AV319">
        <v>0.39</v>
      </c>
      <c r="AW319">
        <v>0.34</v>
      </c>
      <c r="AX319">
        <v>800000</v>
      </c>
      <c r="AY319">
        <v>1000000</v>
      </c>
      <c r="AZ319">
        <v>0.33</v>
      </c>
      <c r="BA319" s="5">
        <v>1500000</v>
      </c>
      <c r="BD319">
        <v>0</v>
      </c>
      <c r="BM319" t="s">
        <v>148</v>
      </c>
      <c r="CC319">
        <v>507372.13123822003</v>
      </c>
      <c r="CD319" t="s">
        <v>1507</v>
      </c>
      <c r="CE319" t="s">
        <v>145</v>
      </c>
      <c r="CF319">
        <v>452064.22</v>
      </c>
      <c r="CG319" t="s">
        <v>1508</v>
      </c>
      <c r="CH319" t="s">
        <v>145</v>
      </c>
      <c r="CI319">
        <v>569446.71</v>
      </c>
      <c r="CJ319" t="s">
        <v>1509</v>
      </c>
      <c r="CK319" t="s">
        <v>145</v>
      </c>
    </row>
    <row r="320" spans="1:89" x14ac:dyDescent="0.25">
      <c r="A320">
        <v>8742</v>
      </c>
      <c r="B320">
        <v>2017</v>
      </c>
      <c r="C320" t="s">
        <v>758</v>
      </c>
      <c r="D320" s="14">
        <f>VLOOKUP(Tabelle6[[#This Row],[FishStock]],'Export 2012'!$C:$J,8,FALSE)</f>
        <v>2012</v>
      </c>
      <c r="E320" s="14" t="str">
        <f>VLOOKUP(Tabelle6[[#This Row],[FishStock]],'Export 2016'!$C:$K,8,FALSE)</f>
        <v>Advice</v>
      </c>
      <c r="F320" s="14" t="str">
        <f>VLOOKUP(Tabelle6[[#This Row],[FishStock]],'Export 2012'!$C:$J,3,FALSE)</f>
        <v>x</v>
      </c>
      <c r="G320" s="14" t="str">
        <f>VLOOKUP(Tabelle6[[#This Row],[FishStock]],'Export 2016'!$C:$K,3,FALSE)</f>
        <v>x</v>
      </c>
      <c r="H320">
        <v>1572</v>
      </c>
      <c r="I320">
        <v>169119</v>
      </c>
      <c r="J320" t="s">
        <v>138</v>
      </c>
      <c r="K320">
        <v>2015</v>
      </c>
      <c r="L320" t="s">
        <v>759</v>
      </c>
      <c r="M320" t="s">
        <v>439</v>
      </c>
      <c r="N320" t="s">
        <v>267</v>
      </c>
      <c r="Q320">
        <v>10429061</v>
      </c>
      <c r="R320">
        <v>15775994</v>
      </c>
      <c r="S320">
        <v>23864277</v>
      </c>
      <c r="T320" t="s">
        <v>143</v>
      </c>
      <c r="U320" t="s">
        <v>13</v>
      </c>
      <c r="V320">
        <v>3571876.6217555199</v>
      </c>
      <c r="W320">
        <v>4114385.2974530398</v>
      </c>
      <c r="X320">
        <v>4739292.0216762098</v>
      </c>
      <c r="Z320">
        <v>1575292.3625008799</v>
      </c>
      <c r="AA320">
        <v>1835816.6842537201</v>
      </c>
      <c r="AB320">
        <v>2139426.92696985</v>
      </c>
      <c r="AC320" t="s">
        <v>144</v>
      </c>
      <c r="AD320" t="s">
        <v>145</v>
      </c>
      <c r="AE320" t="s">
        <v>145</v>
      </c>
      <c r="AF320">
        <v>494099</v>
      </c>
      <c r="AH320">
        <v>494099</v>
      </c>
      <c r="AM320">
        <v>0.19088326801431299</v>
      </c>
      <c r="AN320">
        <v>0.238520504405273</v>
      </c>
      <c r="AO320">
        <v>0.298046191337629</v>
      </c>
      <c r="AP320" t="s">
        <v>146</v>
      </c>
      <c r="AQ320" t="s">
        <v>1499</v>
      </c>
      <c r="AV320">
        <v>0.39</v>
      </c>
      <c r="AW320">
        <v>0.34</v>
      </c>
      <c r="AX320">
        <v>800000</v>
      </c>
      <c r="AY320">
        <v>1000000</v>
      </c>
      <c r="AZ320">
        <v>0.33</v>
      </c>
      <c r="BA320" s="5">
        <v>1500000</v>
      </c>
      <c r="BD320">
        <v>0</v>
      </c>
      <c r="BM320" t="s">
        <v>148</v>
      </c>
      <c r="CC320">
        <v>480700.64707933302</v>
      </c>
      <c r="CD320" t="s">
        <v>1507</v>
      </c>
      <c r="CE320" t="s">
        <v>145</v>
      </c>
      <c r="CF320">
        <v>421739.27</v>
      </c>
      <c r="CG320" t="s">
        <v>1508</v>
      </c>
      <c r="CH320" t="s">
        <v>145</v>
      </c>
      <c r="CI320">
        <v>547905.14</v>
      </c>
      <c r="CJ320" t="s">
        <v>1509</v>
      </c>
      <c r="CK320" t="s">
        <v>145</v>
      </c>
    </row>
    <row r="321" spans="1:134" x14ac:dyDescent="0.25">
      <c r="A321">
        <v>8742</v>
      </c>
      <c r="B321">
        <v>2017</v>
      </c>
      <c r="C321" t="s">
        <v>758</v>
      </c>
      <c r="D321" s="14">
        <f>VLOOKUP(Tabelle6[[#This Row],[FishStock]],'Export 2012'!$C:$J,8,FALSE)</f>
        <v>2012</v>
      </c>
      <c r="E321" s="14" t="str">
        <f>VLOOKUP(Tabelle6[[#This Row],[FishStock]],'Export 2016'!$C:$K,8,FALSE)</f>
        <v>Advice</v>
      </c>
      <c r="F321" s="14" t="str">
        <f>VLOOKUP(Tabelle6[[#This Row],[FishStock]],'Export 2012'!$C:$J,3,FALSE)</f>
        <v>x</v>
      </c>
      <c r="G321" s="14" t="str">
        <f>VLOOKUP(Tabelle6[[#This Row],[FishStock]],'Export 2016'!$C:$K,3,FALSE)</f>
        <v>x</v>
      </c>
      <c r="H321">
        <v>1572</v>
      </c>
      <c r="I321">
        <v>169119</v>
      </c>
      <c r="J321" t="s">
        <v>138</v>
      </c>
      <c r="K321">
        <v>2016</v>
      </c>
      <c r="L321" t="s">
        <v>759</v>
      </c>
      <c r="M321" t="s">
        <v>439</v>
      </c>
      <c r="N321" t="s">
        <v>267</v>
      </c>
      <c r="Q321">
        <v>19130254</v>
      </c>
      <c r="R321">
        <v>29532444</v>
      </c>
      <c r="S321">
        <v>45590887</v>
      </c>
      <c r="T321" t="s">
        <v>143</v>
      </c>
      <c r="U321" t="s">
        <v>13</v>
      </c>
      <c r="V321">
        <v>3507896.05082061</v>
      </c>
      <c r="W321">
        <v>4139145.8165134201</v>
      </c>
      <c r="X321">
        <v>4883989.6741959397</v>
      </c>
      <c r="Z321">
        <v>1804444.8858809201</v>
      </c>
      <c r="AA321">
        <v>2178179.5127667501</v>
      </c>
      <c r="AB321">
        <v>2629321.6417749301</v>
      </c>
      <c r="AC321" t="s">
        <v>144</v>
      </c>
      <c r="AD321" t="s">
        <v>145</v>
      </c>
      <c r="AE321" t="s">
        <v>145</v>
      </c>
      <c r="AF321">
        <v>563610</v>
      </c>
      <c r="AH321">
        <v>563610</v>
      </c>
      <c r="AM321">
        <v>0.19542371115209201</v>
      </c>
      <c r="AN321">
        <v>0.25655813317289899</v>
      </c>
      <c r="AO321">
        <v>0.33681724346098302</v>
      </c>
      <c r="AP321" t="s">
        <v>146</v>
      </c>
      <c r="AQ321" t="s">
        <v>1499</v>
      </c>
      <c r="AV321">
        <v>0.39</v>
      </c>
      <c r="AW321">
        <v>0.34</v>
      </c>
      <c r="AX321">
        <v>800000</v>
      </c>
      <c r="AY321">
        <v>1000000</v>
      </c>
      <c r="AZ321">
        <v>0.33</v>
      </c>
      <c r="BA321" s="5">
        <v>1500000</v>
      </c>
      <c r="BD321">
        <v>0</v>
      </c>
      <c r="BM321" t="s">
        <v>148</v>
      </c>
      <c r="CC321">
        <v>541446.74857190705</v>
      </c>
      <c r="CD321" t="s">
        <v>1507</v>
      </c>
      <c r="CE321" t="s">
        <v>145</v>
      </c>
      <c r="CF321">
        <v>475438.68</v>
      </c>
      <c r="CG321" t="s">
        <v>1508</v>
      </c>
      <c r="CH321" t="s">
        <v>145</v>
      </c>
      <c r="CI321">
        <v>616619.12</v>
      </c>
      <c r="CJ321" t="s">
        <v>1509</v>
      </c>
      <c r="CK321" t="s">
        <v>145</v>
      </c>
    </row>
    <row r="322" spans="1:134" x14ac:dyDescent="0.25">
      <c r="A322">
        <v>8742</v>
      </c>
      <c r="B322">
        <v>2017</v>
      </c>
      <c r="C322" t="s">
        <v>758</v>
      </c>
      <c r="D322" s="14">
        <f>VLOOKUP(Tabelle6[[#This Row],[FishStock]],'Export 2012'!$C:$J,8,FALSE)</f>
        <v>2012</v>
      </c>
      <c r="E322" s="14" t="str">
        <f>VLOOKUP(Tabelle6[[#This Row],[FishStock]],'Export 2016'!$C:$K,8,FALSE)</f>
        <v>Advice</v>
      </c>
      <c r="F322" s="14" t="str">
        <f>VLOOKUP(Tabelle6[[#This Row],[FishStock]],'Export 2012'!$C:$J,3,FALSE)</f>
        <v>x</v>
      </c>
      <c r="G322" s="14" t="str">
        <f>VLOOKUP(Tabelle6[[#This Row],[FishStock]],'Export 2016'!$C:$K,3,FALSE)</f>
        <v>x</v>
      </c>
      <c r="H322">
        <v>1572</v>
      </c>
      <c r="I322">
        <v>169119</v>
      </c>
      <c r="J322" t="s">
        <v>138</v>
      </c>
      <c r="K322">
        <v>2017</v>
      </c>
      <c r="L322" t="s">
        <v>759</v>
      </c>
      <c r="M322" t="s">
        <v>439</v>
      </c>
      <c r="N322" t="s">
        <v>267</v>
      </c>
      <c r="Q322">
        <v>5664317</v>
      </c>
      <c r="R322">
        <v>12127668</v>
      </c>
      <c r="S322">
        <v>25966121</v>
      </c>
      <c r="T322" t="s">
        <v>143</v>
      </c>
      <c r="U322" t="s">
        <v>13</v>
      </c>
      <c r="AA322">
        <v>2033511</v>
      </c>
      <c r="AC322" t="s">
        <v>144</v>
      </c>
      <c r="AD322" t="s">
        <v>145</v>
      </c>
      <c r="AE322" t="s">
        <v>145</v>
      </c>
      <c r="AP322" t="s">
        <v>146</v>
      </c>
      <c r="AQ322" t="s">
        <v>1499</v>
      </c>
      <c r="AV322">
        <v>0.39</v>
      </c>
      <c r="AW322">
        <v>0.34</v>
      </c>
      <c r="AX322">
        <v>800000</v>
      </c>
      <c r="AY322">
        <v>1000000</v>
      </c>
      <c r="AZ322">
        <v>0.33</v>
      </c>
      <c r="BA322" s="5">
        <v>1500000</v>
      </c>
      <c r="BD322">
        <v>0</v>
      </c>
      <c r="BM322" t="s">
        <v>148</v>
      </c>
      <c r="CD322" t="s">
        <v>1507</v>
      </c>
      <c r="CE322" t="s">
        <v>145</v>
      </c>
      <c r="CG322" t="s">
        <v>1508</v>
      </c>
      <c r="CH322" t="s">
        <v>145</v>
      </c>
      <c r="CJ322" t="s">
        <v>1509</v>
      </c>
      <c r="CK322" t="s">
        <v>145</v>
      </c>
    </row>
    <row r="323" spans="1:134" x14ac:dyDescent="0.25">
      <c r="A323">
        <v>8746</v>
      </c>
      <c r="B323">
        <v>2017</v>
      </c>
      <c r="C323" t="s">
        <v>1061</v>
      </c>
      <c r="D323" s="14">
        <f>VLOOKUP(Tabelle6[[#This Row],[FishStock]],'Export 2012'!$C:$J,8,FALSE)</f>
        <v>2012</v>
      </c>
      <c r="E323" s="14" t="str">
        <f>VLOOKUP(Tabelle6[[#This Row],[FishStock]],'Export 2016'!$C:$K,8,FALSE)</f>
        <v>Advice</v>
      </c>
      <c r="F323" s="14" t="str">
        <f>VLOOKUP(Tabelle6[[#This Row],[FishStock]],'Export 2012'!$C:$J,3,FALSE)</f>
        <v>x</v>
      </c>
      <c r="G323" s="14" t="str">
        <f>VLOOKUP(Tabelle6[[#This Row],[FishStock]],'Export 2016'!$C:$K,3,FALSE)</f>
        <v>x</v>
      </c>
      <c r="H323">
        <v>1565</v>
      </c>
      <c r="I323">
        <v>169127</v>
      </c>
      <c r="J323" t="s">
        <v>138</v>
      </c>
      <c r="K323">
        <v>2012</v>
      </c>
      <c r="L323" t="s">
        <v>1062</v>
      </c>
      <c r="M323" t="s">
        <v>605</v>
      </c>
      <c r="N323" t="s">
        <v>1015</v>
      </c>
      <c r="P323" t="s">
        <v>1604</v>
      </c>
      <c r="R323">
        <v>89435.422000000006</v>
      </c>
      <c r="T323" t="s">
        <v>143</v>
      </c>
      <c r="U323" t="s">
        <v>13</v>
      </c>
      <c r="AA323">
        <v>16521.2091744274</v>
      </c>
      <c r="AC323" t="s">
        <v>144</v>
      </c>
      <c r="AD323" t="s">
        <v>145</v>
      </c>
      <c r="AE323" t="s">
        <v>145</v>
      </c>
      <c r="AF323">
        <v>14573.1010492685</v>
      </c>
      <c r="AH323">
        <v>16396.110053164499</v>
      </c>
      <c r="AI323">
        <v>1823.0090038959499</v>
      </c>
      <c r="AN323">
        <v>0.79564970749999997</v>
      </c>
      <c r="AP323" t="s">
        <v>146</v>
      </c>
      <c r="AQ323" t="s">
        <v>1499</v>
      </c>
      <c r="AV323">
        <v>1.05</v>
      </c>
      <c r="AW323">
        <v>0.75</v>
      </c>
      <c r="AX323">
        <v>8000</v>
      </c>
      <c r="AY323">
        <v>11100</v>
      </c>
      <c r="AZ323">
        <v>0.25</v>
      </c>
      <c r="BA323">
        <v>11100</v>
      </c>
      <c r="BD323">
        <v>0</v>
      </c>
      <c r="BM323" t="s">
        <v>148</v>
      </c>
    </row>
    <row r="324" spans="1:134" x14ac:dyDescent="0.25">
      <c r="A324">
        <v>8746</v>
      </c>
      <c r="B324">
        <v>2017</v>
      </c>
      <c r="C324" t="s">
        <v>1061</v>
      </c>
      <c r="D324" s="14">
        <f>VLOOKUP(Tabelle6[[#This Row],[FishStock]],'Export 2012'!$C:$J,8,FALSE)</f>
        <v>2012</v>
      </c>
      <c r="E324" s="14" t="str">
        <f>VLOOKUP(Tabelle6[[#This Row],[FishStock]],'Export 2016'!$C:$K,8,FALSE)</f>
        <v>Advice</v>
      </c>
      <c r="F324" s="14" t="str">
        <f>VLOOKUP(Tabelle6[[#This Row],[FishStock]],'Export 2012'!$C:$J,3,FALSE)</f>
        <v>x</v>
      </c>
      <c r="G324" s="14" t="str">
        <f>VLOOKUP(Tabelle6[[#This Row],[FishStock]],'Export 2016'!$C:$K,3,FALSE)</f>
        <v>x</v>
      </c>
      <c r="H324">
        <v>1565</v>
      </c>
      <c r="I324">
        <v>169127</v>
      </c>
      <c r="J324" t="s">
        <v>138</v>
      </c>
      <c r="K324">
        <v>2013</v>
      </c>
      <c r="L324" t="s">
        <v>1062</v>
      </c>
      <c r="M324" t="s">
        <v>605</v>
      </c>
      <c r="N324" t="s">
        <v>1015</v>
      </c>
      <c r="P324" t="s">
        <v>1604</v>
      </c>
      <c r="R324">
        <v>66327.547999999995</v>
      </c>
      <c r="T324" t="s">
        <v>143</v>
      </c>
      <c r="U324" t="s">
        <v>13</v>
      </c>
      <c r="AA324">
        <v>15060.200902132599</v>
      </c>
      <c r="AC324" t="s">
        <v>144</v>
      </c>
      <c r="AD324" t="s">
        <v>145</v>
      </c>
      <c r="AE324" t="s">
        <v>145</v>
      </c>
      <c r="AF324">
        <v>11353.1080139978</v>
      </c>
      <c r="AH324">
        <v>13906.346010786099</v>
      </c>
      <c r="AI324">
        <v>2553.2379967883398</v>
      </c>
      <c r="AN324">
        <v>0.67254133333332999</v>
      </c>
      <c r="AP324" t="s">
        <v>146</v>
      </c>
      <c r="AQ324" t="s">
        <v>1499</v>
      </c>
      <c r="AV324">
        <v>1.05</v>
      </c>
      <c r="AW324">
        <v>0.75</v>
      </c>
      <c r="AX324">
        <v>8000</v>
      </c>
      <c r="AY324">
        <v>11100</v>
      </c>
      <c r="AZ324">
        <v>0.25</v>
      </c>
      <c r="BA324">
        <v>11100</v>
      </c>
      <c r="BD324">
        <v>0</v>
      </c>
      <c r="BM324" t="s">
        <v>148</v>
      </c>
    </row>
    <row r="325" spans="1:134" x14ac:dyDescent="0.25">
      <c r="A325">
        <v>8746</v>
      </c>
      <c r="B325">
        <v>2017</v>
      </c>
      <c r="C325" t="s">
        <v>1061</v>
      </c>
      <c r="D325" s="14">
        <f>VLOOKUP(Tabelle6[[#This Row],[FishStock]],'Export 2012'!$C:$J,8,FALSE)</f>
        <v>2012</v>
      </c>
      <c r="E325" s="14" t="str">
        <f>VLOOKUP(Tabelle6[[#This Row],[FishStock]],'Export 2016'!$C:$K,8,FALSE)</f>
        <v>Advice</v>
      </c>
      <c r="F325" s="14" t="str">
        <f>VLOOKUP(Tabelle6[[#This Row],[FishStock]],'Export 2012'!$C:$J,3,FALSE)</f>
        <v>x</v>
      </c>
      <c r="G325" s="14" t="str">
        <f>VLOOKUP(Tabelle6[[#This Row],[FishStock]],'Export 2016'!$C:$K,3,FALSE)</f>
        <v>x</v>
      </c>
      <c r="H325">
        <v>1565</v>
      </c>
      <c r="I325">
        <v>169127</v>
      </c>
      <c r="J325" t="s">
        <v>138</v>
      </c>
      <c r="K325">
        <v>2014</v>
      </c>
      <c r="L325" t="s">
        <v>1062</v>
      </c>
      <c r="M325" t="s">
        <v>605</v>
      </c>
      <c r="N325" t="s">
        <v>1015</v>
      </c>
      <c r="P325" t="s">
        <v>1604</v>
      </c>
      <c r="R325">
        <v>84661.392000000007</v>
      </c>
      <c r="T325" t="s">
        <v>143</v>
      </c>
      <c r="U325" t="s">
        <v>13</v>
      </c>
      <c r="AA325">
        <v>18408.822350680599</v>
      </c>
      <c r="AC325" t="s">
        <v>144</v>
      </c>
      <c r="AD325" t="s">
        <v>145</v>
      </c>
      <c r="AE325" t="s">
        <v>145</v>
      </c>
      <c r="AF325">
        <v>11875.370038314801</v>
      </c>
      <c r="AH325">
        <v>14477.6200476958</v>
      </c>
      <c r="AI325">
        <v>2602.2500093810299</v>
      </c>
      <c r="AN325">
        <v>0.73918221583332999</v>
      </c>
      <c r="AP325" t="s">
        <v>146</v>
      </c>
      <c r="AQ325" t="s">
        <v>1499</v>
      </c>
      <c r="AV325">
        <v>1.05</v>
      </c>
      <c r="AW325">
        <v>0.75</v>
      </c>
      <c r="AX325">
        <v>8000</v>
      </c>
      <c r="AY325">
        <v>11100</v>
      </c>
      <c r="AZ325">
        <v>0.25</v>
      </c>
      <c r="BA325">
        <v>11100</v>
      </c>
      <c r="BD325">
        <v>0</v>
      </c>
      <c r="BM325" t="s">
        <v>148</v>
      </c>
    </row>
    <row r="326" spans="1:134" x14ac:dyDescent="0.25">
      <c r="A326">
        <v>8746</v>
      </c>
      <c r="B326">
        <v>2017</v>
      </c>
      <c r="C326" t="s">
        <v>1061</v>
      </c>
      <c r="D326" s="14">
        <f>VLOOKUP(Tabelle6[[#This Row],[FishStock]],'Export 2012'!$C:$J,8,FALSE)</f>
        <v>2012</v>
      </c>
      <c r="E326" s="14" t="str">
        <f>VLOOKUP(Tabelle6[[#This Row],[FishStock]],'Export 2016'!$C:$K,8,FALSE)</f>
        <v>Advice</v>
      </c>
      <c r="F326" s="14" t="str">
        <f>VLOOKUP(Tabelle6[[#This Row],[FishStock]],'Export 2012'!$C:$J,3,FALSE)</f>
        <v>x</v>
      </c>
      <c r="G326" s="14" t="str">
        <f>VLOOKUP(Tabelle6[[#This Row],[FishStock]],'Export 2016'!$C:$K,3,FALSE)</f>
        <v>x</v>
      </c>
      <c r="H326">
        <v>1565</v>
      </c>
      <c r="I326">
        <v>169127</v>
      </c>
      <c r="J326" t="s">
        <v>138</v>
      </c>
      <c r="K326">
        <v>2015</v>
      </c>
      <c r="L326" t="s">
        <v>1062</v>
      </c>
      <c r="M326" t="s">
        <v>605</v>
      </c>
      <c r="N326" t="s">
        <v>1015</v>
      </c>
      <c r="P326" t="s">
        <v>1604</v>
      </c>
      <c r="R326">
        <v>113473.39599999999</v>
      </c>
      <c r="T326" t="s">
        <v>143</v>
      </c>
      <c r="U326" t="s">
        <v>13</v>
      </c>
      <c r="AA326">
        <v>17022.944986915401</v>
      </c>
      <c r="AC326" t="s">
        <v>144</v>
      </c>
      <c r="AD326" t="s">
        <v>145</v>
      </c>
      <c r="AE326" t="s">
        <v>145</v>
      </c>
      <c r="AF326">
        <v>11547.494988480399</v>
      </c>
      <c r="AH326">
        <v>13839.012993894999</v>
      </c>
      <c r="AI326">
        <v>2291.5180054146299</v>
      </c>
      <c r="AN326">
        <v>0.62978606583332997</v>
      </c>
      <c r="AP326" t="s">
        <v>146</v>
      </c>
      <c r="AQ326" t="s">
        <v>1499</v>
      </c>
      <c r="AV326">
        <v>1.05</v>
      </c>
      <c r="AW326">
        <v>0.75</v>
      </c>
      <c r="AX326">
        <v>8000</v>
      </c>
      <c r="AY326">
        <v>11100</v>
      </c>
      <c r="AZ326">
        <v>0.25</v>
      </c>
      <c r="BA326">
        <v>11100</v>
      </c>
      <c r="BD326">
        <v>0</v>
      </c>
      <c r="BM326" t="s">
        <v>148</v>
      </c>
    </row>
    <row r="327" spans="1:134" x14ac:dyDescent="0.25">
      <c r="A327">
        <v>8746</v>
      </c>
      <c r="B327">
        <v>2017</v>
      </c>
      <c r="C327" t="s">
        <v>1061</v>
      </c>
      <c r="D327" s="14">
        <f>VLOOKUP(Tabelle6[[#This Row],[FishStock]],'Export 2012'!$C:$J,8,FALSE)</f>
        <v>2012</v>
      </c>
      <c r="E327" s="14" t="str">
        <f>VLOOKUP(Tabelle6[[#This Row],[FishStock]],'Export 2016'!$C:$K,8,FALSE)</f>
        <v>Advice</v>
      </c>
      <c r="F327" s="14" t="str">
        <f>VLOOKUP(Tabelle6[[#This Row],[FishStock]],'Export 2012'!$C:$J,3,FALSE)</f>
        <v>x</v>
      </c>
      <c r="G327" s="14" t="str">
        <f>VLOOKUP(Tabelle6[[#This Row],[FishStock]],'Export 2016'!$C:$K,3,FALSE)</f>
        <v>x</v>
      </c>
      <c r="H327">
        <v>1565</v>
      </c>
      <c r="I327">
        <v>169127</v>
      </c>
      <c r="J327" t="s">
        <v>138</v>
      </c>
      <c r="K327">
        <v>2016</v>
      </c>
      <c r="L327" t="s">
        <v>1062</v>
      </c>
      <c r="M327" t="s">
        <v>605</v>
      </c>
      <c r="N327" t="s">
        <v>1015</v>
      </c>
      <c r="P327" t="s">
        <v>1604</v>
      </c>
      <c r="R327">
        <v>98095.706000000006</v>
      </c>
      <c r="T327" t="s">
        <v>143</v>
      </c>
      <c r="U327" t="s">
        <v>13</v>
      </c>
      <c r="AA327">
        <v>18842.2571058008</v>
      </c>
      <c r="AC327" t="s">
        <v>144</v>
      </c>
      <c r="AD327" t="s">
        <v>145</v>
      </c>
      <c r="AE327" t="s">
        <v>145</v>
      </c>
      <c r="AF327">
        <v>12209.766010817601</v>
      </c>
      <c r="AH327">
        <v>14522.6950057178</v>
      </c>
      <c r="AI327">
        <v>2312.92899490019</v>
      </c>
      <c r="AN327">
        <v>0.56822891333333003</v>
      </c>
      <c r="AP327" t="s">
        <v>146</v>
      </c>
      <c r="AQ327" t="s">
        <v>1499</v>
      </c>
      <c r="AV327">
        <v>1.05</v>
      </c>
      <c r="AW327">
        <v>0.75</v>
      </c>
      <c r="AX327">
        <v>8000</v>
      </c>
      <c r="AY327">
        <v>11100</v>
      </c>
      <c r="AZ327">
        <v>0.25</v>
      </c>
      <c r="BA327">
        <v>11100</v>
      </c>
      <c r="BD327">
        <v>0</v>
      </c>
      <c r="BM327" t="s">
        <v>148</v>
      </c>
    </row>
    <row r="328" spans="1:134" x14ac:dyDescent="0.25">
      <c r="A328">
        <v>8746</v>
      </c>
      <c r="B328">
        <v>2017</v>
      </c>
      <c r="C328" t="s">
        <v>1061</v>
      </c>
      <c r="D328" s="14">
        <f>VLOOKUP(Tabelle6[[#This Row],[FishStock]],'Export 2012'!$C:$J,8,FALSE)</f>
        <v>2012</v>
      </c>
      <c r="E328" s="14" t="str">
        <f>VLOOKUP(Tabelle6[[#This Row],[FishStock]],'Export 2016'!$C:$K,8,FALSE)</f>
        <v>Advice</v>
      </c>
      <c r="F328" s="14" t="str">
        <f>VLOOKUP(Tabelle6[[#This Row],[FishStock]],'Export 2012'!$C:$J,3,FALSE)</f>
        <v>x</v>
      </c>
      <c r="G328" s="14" t="str">
        <f>VLOOKUP(Tabelle6[[#This Row],[FishStock]],'Export 2016'!$C:$K,3,FALSE)</f>
        <v>x</v>
      </c>
      <c r="H328">
        <v>1565</v>
      </c>
      <c r="I328">
        <v>169127</v>
      </c>
      <c r="J328" t="s">
        <v>138</v>
      </c>
      <c r="K328">
        <v>2017</v>
      </c>
      <c r="L328" t="s">
        <v>1062</v>
      </c>
      <c r="M328" t="s">
        <v>605</v>
      </c>
      <c r="N328" t="s">
        <v>1015</v>
      </c>
      <c r="P328" t="s">
        <v>1604</v>
      </c>
      <c r="R328">
        <v>80237</v>
      </c>
      <c r="T328" t="s">
        <v>143</v>
      </c>
      <c r="U328" t="s">
        <v>13</v>
      </c>
      <c r="AA328">
        <v>23233</v>
      </c>
      <c r="AC328" t="s">
        <v>144</v>
      </c>
      <c r="AD328" t="s">
        <v>145</v>
      </c>
      <c r="AE328" t="s">
        <v>145</v>
      </c>
      <c r="AP328" t="s">
        <v>146</v>
      </c>
      <c r="AQ328" t="s">
        <v>1499</v>
      </c>
      <c r="AV328">
        <v>1.05</v>
      </c>
      <c r="AW328">
        <v>0.75</v>
      </c>
      <c r="AX328">
        <v>8000</v>
      </c>
      <c r="AY328">
        <v>11100</v>
      </c>
      <c r="AZ328">
        <v>0.25</v>
      </c>
      <c r="BA328">
        <v>11100</v>
      </c>
      <c r="BD328">
        <v>0</v>
      </c>
      <c r="BM328" t="s">
        <v>148</v>
      </c>
    </row>
    <row r="329" spans="1:134" x14ac:dyDescent="0.25">
      <c r="A329">
        <v>8763</v>
      </c>
      <c r="B329">
        <v>2017</v>
      </c>
      <c r="C329" t="s">
        <v>1979</v>
      </c>
      <c r="D329" s="14">
        <f>VLOOKUP(Tabelle6[[#This Row],[FishStock]],'Export 2012'!$C:$J,8,FALSE)</f>
        <v>2012</v>
      </c>
      <c r="E329" s="14" t="str">
        <f>VLOOKUP(Tabelle6[[#This Row],[FishStock]],'Export 2016'!$C:$K,8,FALSE)</f>
        <v>Advice</v>
      </c>
      <c r="F329" s="14" t="str">
        <f>VLOOKUP(Tabelle6[[#This Row],[FishStock]],'Export 2012'!$C:$J,3,FALSE)</f>
        <v>no</v>
      </c>
      <c r="G329" s="14" t="str">
        <f>VLOOKUP(Tabelle6[[#This Row],[FishStock]],'Export 2016'!$C:$K,3,FALSE)</f>
        <v>no</v>
      </c>
      <c r="H329">
        <v>1439</v>
      </c>
      <c r="I329">
        <v>169241</v>
      </c>
      <c r="J329" t="s">
        <v>138</v>
      </c>
      <c r="K329">
        <v>2012</v>
      </c>
      <c r="L329" t="s">
        <v>1980</v>
      </c>
      <c r="M329" t="s">
        <v>1981</v>
      </c>
      <c r="N329" t="s">
        <v>1982</v>
      </c>
      <c r="P329" t="s">
        <v>1983</v>
      </c>
      <c r="BM329" t="s">
        <v>148</v>
      </c>
      <c r="BN329" t="s">
        <v>1984</v>
      </c>
      <c r="BO329">
        <v>75</v>
      </c>
      <c r="BQ329" t="s">
        <v>1985</v>
      </c>
      <c r="BR329">
        <v>50</v>
      </c>
      <c r="CC329">
        <v>1652.36886143787</v>
      </c>
      <c r="CD329" t="s">
        <v>1986</v>
      </c>
      <c r="CE329" t="s">
        <v>143</v>
      </c>
      <c r="CF329">
        <v>1356.78088558796</v>
      </c>
      <c r="CG329" t="s">
        <v>1987</v>
      </c>
      <c r="CH329" t="s">
        <v>143</v>
      </c>
      <c r="CI329">
        <v>2135.6364207618199</v>
      </c>
      <c r="CJ329" t="s">
        <v>1988</v>
      </c>
      <c r="CK329" t="s">
        <v>143</v>
      </c>
      <c r="CL329">
        <v>1534.3229705916699</v>
      </c>
      <c r="CM329" t="s">
        <v>1989</v>
      </c>
      <c r="CN329" t="s">
        <v>143</v>
      </c>
      <c r="CO329">
        <v>1250.14425006239</v>
      </c>
      <c r="CP329" t="s">
        <v>1990</v>
      </c>
      <c r="CQ329" t="s">
        <v>143</v>
      </c>
      <c r="CR329">
        <v>1903.52938871691</v>
      </c>
      <c r="CS329" t="s">
        <v>1991</v>
      </c>
      <c r="CT329" t="s">
        <v>143</v>
      </c>
      <c r="DD329">
        <v>19.423132949999999</v>
      </c>
      <c r="DE329" t="s">
        <v>1992</v>
      </c>
      <c r="DG329">
        <v>0.8</v>
      </c>
      <c r="DH329" t="s">
        <v>1993</v>
      </c>
      <c r="DJ329">
        <v>39.817402958000002</v>
      </c>
      <c r="DK329" t="s">
        <v>1994</v>
      </c>
      <c r="DM329">
        <v>9.8581066968036299E-2</v>
      </c>
      <c r="DN329" t="s">
        <v>1995</v>
      </c>
      <c r="DP329">
        <v>7.5819181381588094E-2</v>
      </c>
      <c r="DQ329" t="s">
        <v>1996</v>
      </c>
      <c r="DR329" t="s">
        <v>1539</v>
      </c>
      <c r="DS329">
        <v>0.124889077353375</v>
      </c>
      <c r="DT329" t="s">
        <v>1997</v>
      </c>
      <c r="DU329" t="s">
        <v>1539</v>
      </c>
      <c r="DV329">
        <v>0.29290554534859797</v>
      </c>
      <c r="DW329" t="s">
        <v>1998</v>
      </c>
      <c r="DX329" t="s">
        <v>1539</v>
      </c>
      <c r="DY329">
        <v>0.22216170083806899</v>
      </c>
      <c r="DZ329" t="s">
        <v>1999</v>
      </c>
      <c r="EA329" t="s">
        <v>1539</v>
      </c>
      <c r="EB329">
        <v>0.32805527182414901</v>
      </c>
      <c r="EC329" t="s">
        <v>2000</v>
      </c>
      <c r="ED329" t="s">
        <v>1539</v>
      </c>
    </row>
    <row r="330" spans="1:134" x14ac:dyDescent="0.25">
      <c r="A330">
        <v>8763</v>
      </c>
      <c r="B330">
        <v>2017</v>
      </c>
      <c r="C330" t="s">
        <v>1979</v>
      </c>
      <c r="D330" s="14">
        <f>VLOOKUP(Tabelle6[[#This Row],[FishStock]],'Export 2012'!$C:$J,8,FALSE)</f>
        <v>2012</v>
      </c>
      <c r="E330" s="14" t="str">
        <f>VLOOKUP(Tabelle6[[#This Row],[FishStock]],'Export 2016'!$C:$K,8,FALSE)</f>
        <v>Advice</v>
      </c>
      <c r="F330" s="14" t="str">
        <f>VLOOKUP(Tabelle6[[#This Row],[FishStock]],'Export 2012'!$C:$J,3,FALSE)</f>
        <v>no</v>
      </c>
      <c r="G330" s="14" t="str">
        <f>VLOOKUP(Tabelle6[[#This Row],[FishStock]],'Export 2016'!$C:$K,3,FALSE)</f>
        <v>no</v>
      </c>
      <c r="H330">
        <v>1439</v>
      </c>
      <c r="I330">
        <v>169241</v>
      </c>
      <c r="J330" t="s">
        <v>138</v>
      </c>
      <c r="K330">
        <v>2013</v>
      </c>
      <c r="L330" t="s">
        <v>1980</v>
      </c>
      <c r="M330" t="s">
        <v>1981</v>
      </c>
      <c r="N330" t="s">
        <v>1982</v>
      </c>
      <c r="P330" t="s">
        <v>1983</v>
      </c>
      <c r="BM330" t="s">
        <v>148</v>
      </c>
      <c r="BN330" t="s">
        <v>1984</v>
      </c>
      <c r="BO330">
        <v>75</v>
      </c>
      <c r="BQ330" t="s">
        <v>1985</v>
      </c>
      <c r="BR330">
        <v>50</v>
      </c>
      <c r="CC330">
        <v>1536.07601949639</v>
      </c>
      <c r="CD330" t="s">
        <v>1986</v>
      </c>
      <c r="CE330" t="s">
        <v>143</v>
      </c>
      <c r="CF330">
        <v>1225.1628741203299</v>
      </c>
      <c r="CG330" t="s">
        <v>1987</v>
      </c>
      <c r="CH330" t="s">
        <v>143</v>
      </c>
      <c r="CI330">
        <v>1925.46370323568</v>
      </c>
      <c r="CJ330" t="s">
        <v>1988</v>
      </c>
      <c r="CK330" t="s">
        <v>143</v>
      </c>
      <c r="CL330">
        <v>1427.8567216050001</v>
      </c>
      <c r="CM330" t="s">
        <v>1989</v>
      </c>
      <c r="CN330" t="s">
        <v>143</v>
      </c>
      <c r="CO330">
        <v>1210.0987688238399</v>
      </c>
      <c r="CP330" t="s">
        <v>1990</v>
      </c>
      <c r="CQ330" t="s">
        <v>143</v>
      </c>
      <c r="CR330">
        <v>1757.2712161874199</v>
      </c>
      <c r="CS330" t="s">
        <v>1991</v>
      </c>
      <c r="CT330" t="s">
        <v>143</v>
      </c>
      <c r="DD330">
        <v>24.011045079999999</v>
      </c>
      <c r="DE330" t="s">
        <v>1992</v>
      </c>
      <c r="DG330">
        <v>0.8</v>
      </c>
      <c r="DH330" t="s">
        <v>1993</v>
      </c>
      <c r="DJ330">
        <v>45.356664618000003</v>
      </c>
      <c r="DK330" t="s">
        <v>1994</v>
      </c>
      <c r="DM330">
        <v>6.7219905552832498E-2</v>
      </c>
      <c r="DN330" t="s">
        <v>1995</v>
      </c>
      <c r="DP330">
        <v>5.1492553252623502E-2</v>
      </c>
      <c r="DQ330" t="s">
        <v>1996</v>
      </c>
      <c r="DR330" t="s">
        <v>1539</v>
      </c>
      <c r="DS330">
        <v>8.5561479886098898E-2</v>
      </c>
      <c r="DT330" t="s">
        <v>1997</v>
      </c>
      <c r="DU330" t="s">
        <v>1539</v>
      </c>
      <c r="DV330">
        <v>0.24073010429021099</v>
      </c>
      <c r="DW330" t="s">
        <v>1998</v>
      </c>
      <c r="DX330" t="s">
        <v>1539</v>
      </c>
      <c r="DY330">
        <v>0.18112043162276101</v>
      </c>
      <c r="DZ330" t="s">
        <v>1999</v>
      </c>
      <c r="EA330" t="s">
        <v>1539</v>
      </c>
      <c r="EB330">
        <v>0.27071872549105902</v>
      </c>
      <c r="EC330" t="s">
        <v>2000</v>
      </c>
      <c r="ED330" t="s">
        <v>1539</v>
      </c>
    </row>
    <row r="331" spans="1:134" x14ac:dyDescent="0.25">
      <c r="A331">
        <v>8763</v>
      </c>
      <c r="B331">
        <v>2017</v>
      </c>
      <c r="C331" t="s">
        <v>1979</v>
      </c>
      <c r="D331" s="14">
        <f>VLOOKUP(Tabelle6[[#This Row],[FishStock]],'Export 2012'!$C:$J,8,FALSE)</f>
        <v>2012</v>
      </c>
      <c r="E331" s="14" t="str">
        <f>VLOOKUP(Tabelle6[[#This Row],[FishStock]],'Export 2016'!$C:$K,8,FALSE)</f>
        <v>Advice</v>
      </c>
      <c r="F331" s="14" t="str">
        <f>VLOOKUP(Tabelle6[[#This Row],[FishStock]],'Export 2012'!$C:$J,3,FALSE)</f>
        <v>no</v>
      </c>
      <c r="G331" s="14" t="str">
        <f>VLOOKUP(Tabelle6[[#This Row],[FishStock]],'Export 2016'!$C:$K,3,FALSE)</f>
        <v>no</v>
      </c>
      <c r="H331">
        <v>1439</v>
      </c>
      <c r="I331">
        <v>169241</v>
      </c>
      <c r="J331" t="s">
        <v>138</v>
      </c>
      <c r="K331">
        <v>2014</v>
      </c>
      <c r="L331" t="s">
        <v>1980</v>
      </c>
      <c r="M331" t="s">
        <v>1981</v>
      </c>
      <c r="N331" t="s">
        <v>1982</v>
      </c>
      <c r="P331" t="s">
        <v>1983</v>
      </c>
      <c r="BM331" t="s">
        <v>148</v>
      </c>
      <c r="BN331" t="s">
        <v>1984</v>
      </c>
      <c r="BO331">
        <v>75</v>
      </c>
      <c r="BQ331" t="s">
        <v>1985</v>
      </c>
      <c r="BR331">
        <v>50</v>
      </c>
      <c r="CC331">
        <v>1467.4197584205699</v>
      </c>
      <c r="CD331" t="s">
        <v>1986</v>
      </c>
      <c r="CE331" t="s">
        <v>143</v>
      </c>
      <c r="CF331">
        <v>1180.5136597846899</v>
      </c>
      <c r="CG331" t="s">
        <v>1987</v>
      </c>
      <c r="CH331" t="s">
        <v>143</v>
      </c>
      <c r="CI331">
        <v>1904.8196441216501</v>
      </c>
      <c r="CJ331" t="s">
        <v>1988</v>
      </c>
      <c r="CK331" t="s">
        <v>143</v>
      </c>
      <c r="CL331">
        <v>1454.44317548557</v>
      </c>
      <c r="CM331" t="s">
        <v>1989</v>
      </c>
      <c r="CN331" t="s">
        <v>143</v>
      </c>
      <c r="CO331">
        <v>1153.0880961580699</v>
      </c>
      <c r="CP331" t="s">
        <v>1990</v>
      </c>
      <c r="CQ331" t="s">
        <v>143</v>
      </c>
      <c r="CR331">
        <v>1968.4058594113301</v>
      </c>
      <c r="CS331" t="s">
        <v>1991</v>
      </c>
      <c r="CT331" t="s">
        <v>143</v>
      </c>
      <c r="DD331">
        <v>18.8</v>
      </c>
      <c r="DE331" t="s">
        <v>1992</v>
      </c>
      <c r="DG331">
        <v>0.8</v>
      </c>
      <c r="DH331" t="s">
        <v>1993</v>
      </c>
      <c r="DJ331">
        <v>39.436664618000002</v>
      </c>
      <c r="DK331" t="s">
        <v>1994</v>
      </c>
      <c r="DM331">
        <v>9.3279880404411306E-2</v>
      </c>
      <c r="DN331" t="s">
        <v>1995</v>
      </c>
      <c r="DP331">
        <v>7.1692983904133298E-2</v>
      </c>
      <c r="DQ331" t="s">
        <v>1996</v>
      </c>
      <c r="DR331" t="s">
        <v>1539</v>
      </c>
      <c r="DS331">
        <v>0.118268300473163</v>
      </c>
      <c r="DT331" t="s">
        <v>1997</v>
      </c>
      <c r="DU331" t="s">
        <v>1539</v>
      </c>
      <c r="DV331">
        <v>0.21807826095934299</v>
      </c>
      <c r="DW331" t="s">
        <v>1998</v>
      </c>
      <c r="DX331" t="s">
        <v>1539</v>
      </c>
      <c r="DY331">
        <v>0.163966426069594</v>
      </c>
      <c r="DZ331" t="s">
        <v>1999</v>
      </c>
      <c r="EA331" t="s">
        <v>1539</v>
      </c>
      <c r="EB331">
        <v>0.245464303025518</v>
      </c>
      <c r="EC331" t="s">
        <v>2000</v>
      </c>
      <c r="ED331" t="s">
        <v>1539</v>
      </c>
    </row>
    <row r="332" spans="1:134" x14ac:dyDescent="0.25">
      <c r="A332">
        <v>8763</v>
      </c>
      <c r="B332">
        <v>2017</v>
      </c>
      <c r="C332" t="s">
        <v>1979</v>
      </c>
      <c r="D332" s="14">
        <f>VLOOKUP(Tabelle6[[#This Row],[FishStock]],'Export 2012'!$C:$J,8,FALSE)</f>
        <v>2012</v>
      </c>
      <c r="E332" s="14" t="str">
        <f>VLOOKUP(Tabelle6[[#This Row],[FishStock]],'Export 2016'!$C:$K,8,FALSE)</f>
        <v>Advice</v>
      </c>
      <c r="F332" s="14" t="str">
        <f>VLOOKUP(Tabelle6[[#This Row],[FishStock]],'Export 2012'!$C:$J,3,FALSE)</f>
        <v>no</v>
      </c>
      <c r="G332" s="14" t="str">
        <f>VLOOKUP(Tabelle6[[#This Row],[FishStock]],'Export 2016'!$C:$K,3,FALSE)</f>
        <v>no</v>
      </c>
      <c r="H332">
        <v>1439</v>
      </c>
      <c r="I332">
        <v>169241</v>
      </c>
      <c r="J332" t="s">
        <v>138</v>
      </c>
      <c r="K332">
        <v>2015</v>
      </c>
      <c r="L332" t="s">
        <v>1980</v>
      </c>
      <c r="M332" t="s">
        <v>1981</v>
      </c>
      <c r="N332" t="s">
        <v>1982</v>
      </c>
      <c r="P332" t="s">
        <v>1983</v>
      </c>
      <c r="BM332" t="s">
        <v>148</v>
      </c>
      <c r="BN332" t="s">
        <v>1984</v>
      </c>
      <c r="BO332">
        <v>75</v>
      </c>
      <c r="BQ332" t="s">
        <v>1985</v>
      </c>
      <c r="BR332">
        <v>50</v>
      </c>
      <c r="CC332">
        <v>1358.9812409629501</v>
      </c>
      <c r="CD332" t="s">
        <v>1986</v>
      </c>
      <c r="CE332" t="s">
        <v>143</v>
      </c>
      <c r="CF332">
        <v>989.96397650564495</v>
      </c>
      <c r="CG332" t="s">
        <v>1987</v>
      </c>
      <c r="CH332" t="s">
        <v>143</v>
      </c>
      <c r="CI332">
        <v>1934.5884373144099</v>
      </c>
      <c r="CJ332" t="s">
        <v>1988</v>
      </c>
      <c r="CK332" t="s">
        <v>143</v>
      </c>
      <c r="CL332">
        <v>1266.6087249977099</v>
      </c>
      <c r="CM332" t="s">
        <v>1989</v>
      </c>
      <c r="CN332" t="s">
        <v>143</v>
      </c>
      <c r="CO332">
        <v>827.69303495871998</v>
      </c>
      <c r="CP332" t="s">
        <v>1990</v>
      </c>
      <c r="CQ332" t="s">
        <v>143</v>
      </c>
      <c r="CR332">
        <v>2172.6148896957402</v>
      </c>
      <c r="CS332" t="s">
        <v>1991</v>
      </c>
      <c r="CT332" t="s">
        <v>143</v>
      </c>
      <c r="DD332">
        <v>48.6</v>
      </c>
      <c r="DE332" t="s">
        <v>1992</v>
      </c>
      <c r="DG332">
        <v>0.8</v>
      </c>
      <c r="DH332" t="s">
        <v>1993</v>
      </c>
      <c r="DJ332">
        <v>67.887759540000005</v>
      </c>
      <c r="DK332" t="s">
        <v>1994</v>
      </c>
      <c r="DM332">
        <v>6.9355531101875603E-2</v>
      </c>
      <c r="DN332" t="s">
        <v>1995</v>
      </c>
      <c r="DP332">
        <v>5.3142838384673201E-2</v>
      </c>
      <c r="DQ332" t="s">
        <v>1996</v>
      </c>
      <c r="DR332" t="s">
        <v>1539</v>
      </c>
      <c r="DS332">
        <v>8.8251738292253398E-2</v>
      </c>
      <c r="DT332" t="s">
        <v>1997</v>
      </c>
      <c r="DU332" t="s">
        <v>1539</v>
      </c>
      <c r="DV332">
        <v>0.17679838795942601</v>
      </c>
      <c r="DW332" t="s">
        <v>1998</v>
      </c>
      <c r="DX332" t="s">
        <v>1539</v>
      </c>
      <c r="DY332">
        <v>0.132560667175423</v>
      </c>
      <c r="DZ332" t="s">
        <v>1999</v>
      </c>
      <c r="EA332" t="s">
        <v>1539</v>
      </c>
      <c r="EB332">
        <v>0.19980555020075799</v>
      </c>
      <c r="EC332" t="s">
        <v>2000</v>
      </c>
      <c r="ED332" t="s">
        <v>1539</v>
      </c>
    </row>
    <row r="333" spans="1:134" x14ac:dyDescent="0.25">
      <c r="A333">
        <v>8763</v>
      </c>
      <c r="B333">
        <v>2017</v>
      </c>
      <c r="C333" t="s">
        <v>1979</v>
      </c>
      <c r="D333" s="14">
        <f>VLOOKUP(Tabelle6[[#This Row],[FishStock]],'Export 2012'!$C:$J,8,FALSE)</f>
        <v>2012</v>
      </c>
      <c r="E333" s="14" t="str">
        <f>VLOOKUP(Tabelle6[[#This Row],[FishStock]],'Export 2016'!$C:$K,8,FALSE)</f>
        <v>Advice</v>
      </c>
      <c r="F333" s="14" t="str">
        <f>VLOOKUP(Tabelle6[[#This Row],[FishStock]],'Export 2012'!$C:$J,3,FALSE)</f>
        <v>no</v>
      </c>
      <c r="G333" s="14" t="str">
        <f>VLOOKUP(Tabelle6[[#This Row],[FishStock]],'Export 2016'!$C:$K,3,FALSE)</f>
        <v>no</v>
      </c>
      <c r="H333">
        <v>1439</v>
      </c>
      <c r="I333">
        <v>169241</v>
      </c>
      <c r="J333" t="s">
        <v>138</v>
      </c>
      <c r="K333">
        <v>2016</v>
      </c>
      <c r="L333" t="s">
        <v>1980</v>
      </c>
      <c r="M333" t="s">
        <v>1981</v>
      </c>
      <c r="N333" t="s">
        <v>1982</v>
      </c>
      <c r="P333" t="s">
        <v>1983</v>
      </c>
      <c r="BM333" t="s">
        <v>148</v>
      </c>
      <c r="BN333" t="s">
        <v>1984</v>
      </c>
      <c r="BO333">
        <v>75</v>
      </c>
      <c r="BQ333" t="s">
        <v>1985</v>
      </c>
      <c r="BR333">
        <v>50</v>
      </c>
      <c r="CC333">
        <v>1454.2522158038801</v>
      </c>
      <c r="CD333" t="s">
        <v>1986</v>
      </c>
      <c r="CE333" t="s">
        <v>143</v>
      </c>
      <c r="CF333">
        <v>855.61797777046195</v>
      </c>
      <c r="CG333" t="s">
        <v>1987</v>
      </c>
      <c r="CH333" t="s">
        <v>143</v>
      </c>
      <c r="CI333">
        <v>2374.2062092946799</v>
      </c>
      <c r="CJ333" t="s">
        <v>1988</v>
      </c>
      <c r="CK333" t="s">
        <v>143</v>
      </c>
      <c r="CL333">
        <v>1014.24045708414</v>
      </c>
      <c r="CM333" t="s">
        <v>1989</v>
      </c>
      <c r="CN333" t="s">
        <v>143</v>
      </c>
      <c r="CO333">
        <v>531.79667056149003</v>
      </c>
      <c r="CP333" t="s">
        <v>1990</v>
      </c>
      <c r="CQ333" t="s">
        <v>143</v>
      </c>
      <c r="CR333">
        <v>1964.2104990345299</v>
      </c>
      <c r="CS333" t="s">
        <v>1991</v>
      </c>
      <c r="CT333" t="s">
        <v>143</v>
      </c>
      <c r="DD333">
        <v>36.9</v>
      </c>
      <c r="DE333" t="s">
        <v>1992</v>
      </c>
      <c r="DG333">
        <v>0.8</v>
      </c>
      <c r="DH333" t="s">
        <v>1993</v>
      </c>
      <c r="DJ333">
        <v>99.6</v>
      </c>
      <c r="DK333" t="s">
        <v>1994</v>
      </c>
      <c r="DM333">
        <v>8.8651707675307501E-2</v>
      </c>
      <c r="DN333" t="s">
        <v>1995</v>
      </c>
      <c r="DP333">
        <v>6.80953667209757E-2</v>
      </c>
      <c r="DQ333" t="s">
        <v>1996</v>
      </c>
      <c r="DR333" t="s">
        <v>1539</v>
      </c>
      <c r="DS333">
        <v>0.112479024832238</v>
      </c>
      <c r="DT333" t="s">
        <v>1997</v>
      </c>
      <c r="DU333" t="s">
        <v>1539</v>
      </c>
      <c r="DV333">
        <v>0.13740278000257999</v>
      </c>
      <c r="DW333" t="s">
        <v>1998</v>
      </c>
      <c r="DX333" t="s">
        <v>1539</v>
      </c>
      <c r="DY333">
        <v>0.10274818189651699</v>
      </c>
      <c r="DZ333" t="s">
        <v>1999</v>
      </c>
      <c r="EA333" t="s">
        <v>1539</v>
      </c>
      <c r="EB333">
        <v>0.15548185155549499</v>
      </c>
      <c r="EC333" t="s">
        <v>2000</v>
      </c>
      <c r="ED333" t="s">
        <v>1539</v>
      </c>
    </row>
    <row r="334" spans="1:134" x14ac:dyDescent="0.25">
      <c r="A334">
        <v>8763</v>
      </c>
      <c r="B334">
        <v>2017</v>
      </c>
      <c r="C334" t="s">
        <v>1979</v>
      </c>
      <c r="D334" s="14">
        <f>VLOOKUP(Tabelle6[[#This Row],[FishStock]],'Export 2012'!$C:$J,8,FALSE)</f>
        <v>2012</v>
      </c>
      <c r="E334" s="14" t="str">
        <f>VLOOKUP(Tabelle6[[#This Row],[FishStock]],'Export 2016'!$C:$K,8,FALSE)</f>
        <v>Advice</v>
      </c>
      <c r="F334" s="14" t="str">
        <f>VLOOKUP(Tabelle6[[#This Row],[FishStock]],'Export 2012'!$C:$J,3,FALSE)</f>
        <v>no</v>
      </c>
      <c r="G334" s="14" t="str">
        <f>VLOOKUP(Tabelle6[[#This Row],[FishStock]],'Export 2016'!$C:$K,3,FALSE)</f>
        <v>no</v>
      </c>
      <c r="H334">
        <v>1439</v>
      </c>
      <c r="I334">
        <v>169241</v>
      </c>
      <c r="J334" t="s">
        <v>138</v>
      </c>
      <c r="K334">
        <v>2017</v>
      </c>
      <c r="L334" t="s">
        <v>1980</v>
      </c>
      <c r="M334" t="s">
        <v>1981</v>
      </c>
      <c r="N334" t="s">
        <v>1982</v>
      </c>
      <c r="P334" t="s">
        <v>1983</v>
      </c>
      <c r="BM334" t="s">
        <v>148</v>
      </c>
      <c r="BN334" t="s">
        <v>1984</v>
      </c>
      <c r="BO334">
        <v>75</v>
      </c>
      <c r="BQ334" t="s">
        <v>1985</v>
      </c>
      <c r="BR334">
        <v>50</v>
      </c>
      <c r="CC334">
        <v>1363.1605774167499</v>
      </c>
      <c r="CD334" t="s">
        <v>1986</v>
      </c>
      <c r="CE334" t="s">
        <v>143</v>
      </c>
      <c r="CF334">
        <v>745.08107333234102</v>
      </c>
      <c r="CG334" t="s">
        <v>1987</v>
      </c>
      <c r="CH334" t="s">
        <v>143</v>
      </c>
      <c r="CI334">
        <v>2508.93867425901</v>
      </c>
      <c r="CJ334" t="s">
        <v>1988</v>
      </c>
      <c r="CK334" t="s">
        <v>143</v>
      </c>
      <c r="CL334">
        <v>1114.3476788128801</v>
      </c>
      <c r="CM334" t="s">
        <v>1989</v>
      </c>
      <c r="CN334" t="s">
        <v>143</v>
      </c>
      <c r="CO334">
        <v>485.90704091444098</v>
      </c>
      <c r="CP334" t="s">
        <v>1990</v>
      </c>
      <c r="CQ334" t="s">
        <v>143</v>
      </c>
      <c r="CR334">
        <v>2332.4315275910899</v>
      </c>
      <c r="CS334" t="s">
        <v>1991</v>
      </c>
      <c r="CT334" t="s">
        <v>143</v>
      </c>
      <c r="DE334" t="s">
        <v>1992</v>
      </c>
      <c r="DH334" t="s">
        <v>1993</v>
      </c>
      <c r="DK334" t="s">
        <v>1994</v>
      </c>
      <c r="DN334" t="s">
        <v>1995</v>
      </c>
      <c r="DQ334" t="s">
        <v>1996</v>
      </c>
      <c r="DR334" t="s">
        <v>1539</v>
      </c>
      <c r="DT334" t="s">
        <v>1997</v>
      </c>
      <c r="DU334" t="s">
        <v>1539</v>
      </c>
      <c r="DW334" t="s">
        <v>1998</v>
      </c>
      <c r="DX334" t="s">
        <v>1539</v>
      </c>
      <c r="DZ334" t="s">
        <v>1999</v>
      </c>
      <c r="EA334" t="s">
        <v>1539</v>
      </c>
      <c r="EC334" t="s">
        <v>2000</v>
      </c>
      <c r="ED334" t="s">
        <v>1539</v>
      </c>
    </row>
    <row r="335" spans="1:134" x14ac:dyDescent="0.25">
      <c r="A335">
        <v>8763</v>
      </c>
      <c r="B335">
        <v>2017</v>
      </c>
      <c r="C335" t="s">
        <v>1979</v>
      </c>
      <c r="D335" s="14">
        <f>VLOOKUP(Tabelle6[[#This Row],[FishStock]],'Export 2012'!$C:$J,8,FALSE)</f>
        <v>2012</v>
      </c>
      <c r="E335" s="14" t="str">
        <f>VLOOKUP(Tabelle6[[#This Row],[FishStock]],'Export 2016'!$C:$K,8,FALSE)</f>
        <v>Advice</v>
      </c>
      <c r="F335" s="14" t="str">
        <f>VLOOKUP(Tabelle6[[#This Row],[FishStock]],'Export 2012'!$C:$J,3,FALSE)</f>
        <v>no</v>
      </c>
      <c r="G335" s="14" t="str">
        <f>VLOOKUP(Tabelle6[[#This Row],[FishStock]],'Export 2016'!$C:$K,3,FALSE)</f>
        <v>no</v>
      </c>
      <c r="H335">
        <v>1439</v>
      </c>
      <c r="I335">
        <v>169241</v>
      </c>
      <c r="J335" t="s">
        <v>138</v>
      </c>
      <c r="K335">
        <v>2018</v>
      </c>
      <c r="L335" t="s">
        <v>1980</v>
      </c>
      <c r="M335" t="s">
        <v>1981</v>
      </c>
      <c r="N335" t="s">
        <v>1982</v>
      </c>
      <c r="P335" t="s">
        <v>1983</v>
      </c>
      <c r="BM335" t="s">
        <v>148</v>
      </c>
      <c r="BN335" t="s">
        <v>1984</v>
      </c>
      <c r="BO335">
        <v>75</v>
      </c>
      <c r="BQ335" t="s">
        <v>1985</v>
      </c>
      <c r="BR335">
        <v>50</v>
      </c>
      <c r="CC335">
        <v>1463.43667573333</v>
      </c>
      <c r="CD335" t="s">
        <v>1986</v>
      </c>
      <c r="CE335" t="s">
        <v>143</v>
      </c>
      <c r="CF335">
        <v>769.91499963961496</v>
      </c>
      <c r="CG335" t="s">
        <v>1987</v>
      </c>
      <c r="CH335" t="s">
        <v>143</v>
      </c>
      <c r="CI335">
        <v>2811.6760637063098</v>
      </c>
      <c r="CJ335" t="s">
        <v>1988</v>
      </c>
      <c r="CK335" t="s">
        <v>143</v>
      </c>
      <c r="CL335">
        <v>1184.42292801342</v>
      </c>
      <c r="CM335" t="s">
        <v>1989</v>
      </c>
      <c r="CN335" t="s">
        <v>143</v>
      </c>
      <c r="CO335">
        <v>495.52559182984601</v>
      </c>
      <c r="CP335" t="s">
        <v>1990</v>
      </c>
      <c r="CQ335" t="s">
        <v>143</v>
      </c>
      <c r="CR335">
        <v>2696.0539725799499</v>
      </c>
      <c r="CS335" t="s">
        <v>1991</v>
      </c>
      <c r="CT335" t="s">
        <v>143</v>
      </c>
      <c r="DE335" t="s">
        <v>1992</v>
      </c>
      <c r="DH335" t="s">
        <v>1993</v>
      </c>
      <c r="DK335" t="s">
        <v>1994</v>
      </c>
      <c r="DN335" t="s">
        <v>1995</v>
      </c>
      <c r="DQ335" t="s">
        <v>1996</v>
      </c>
      <c r="DR335" t="s">
        <v>1539</v>
      </c>
      <c r="DT335" t="s">
        <v>1997</v>
      </c>
      <c r="DU335" t="s">
        <v>1539</v>
      </c>
      <c r="DW335" t="s">
        <v>1998</v>
      </c>
      <c r="DX335" t="s">
        <v>1539</v>
      </c>
      <c r="DZ335" t="s">
        <v>1999</v>
      </c>
      <c r="EA335" t="s">
        <v>1539</v>
      </c>
      <c r="EC335" t="s">
        <v>2000</v>
      </c>
      <c r="ED335" t="s">
        <v>1539</v>
      </c>
    </row>
    <row r="336" spans="1:134" x14ac:dyDescent="0.25">
      <c r="A336">
        <v>8767</v>
      </c>
      <c r="B336">
        <v>2017</v>
      </c>
      <c r="C336" t="s">
        <v>566</v>
      </c>
      <c r="D336" s="14">
        <f>VLOOKUP(Tabelle6[[#This Row],[FishStock]],'Export 2012'!$C:$J,8,FALSE)</f>
        <v>2012</v>
      </c>
      <c r="E336" s="14" t="str">
        <f>VLOOKUP(Tabelle6[[#This Row],[FishStock]],'Export 2016'!$C:$K,8,FALSE)</f>
        <v>Advice</v>
      </c>
      <c r="F336" s="14" t="str">
        <f>VLOOKUP(Tabelle6[[#This Row],[FishStock]],'Export 2012'!$C:$J,3,FALSE)</f>
        <v>x</v>
      </c>
      <c r="G336" s="14" t="str">
        <f>VLOOKUP(Tabelle6[[#This Row],[FishStock]],'Export 2016'!$C:$K,3,FALSE)</f>
        <v>x</v>
      </c>
      <c r="H336">
        <v>1487</v>
      </c>
      <c r="I336">
        <v>169275</v>
      </c>
      <c r="J336" t="s">
        <v>138</v>
      </c>
      <c r="K336">
        <v>2012</v>
      </c>
      <c r="L336" t="s">
        <v>567</v>
      </c>
      <c r="M336" t="s">
        <v>568</v>
      </c>
      <c r="N336" t="s">
        <v>275</v>
      </c>
      <c r="P336" t="s">
        <v>1821</v>
      </c>
      <c r="R336">
        <v>3316.556</v>
      </c>
      <c r="T336" t="s">
        <v>143</v>
      </c>
      <c r="U336" t="s">
        <v>13</v>
      </c>
      <c r="AA336">
        <v>3960.33</v>
      </c>
      <c r="AC336" t="s">
        <v>144</v>
      </c>
      <c r="AD336" t="s">
        <v>145</v>
      </c>
      <c r="AE336" t="s">
        <v>145</v>
      </c>
      <c r="AF336">
        <v>872.30100000000004</v>
      </c>
      <c r="AH336">
        <v>874.73199999999997</v>
      </c>
      <c r="AI336">
        <v>2.431</v>
      </c>
      <c r="AN336">
        <v>0.2186323</v>
      </c>
      <c r="AP336" t="s">
        <v>146</v>
      </c>
      <c r="AQ336" t="s">
        <v>1499</v>
      </c>
      <c r="AV336">
        <v>0.44</v>
      </c>
      <c r="AW336">
        <v>0.317</v>
      </c>
      <c r="AX336">
        <v>2039</v>
      </c>
      <c r="AY336">
        <v>2855</v>
      </c>
      <c r="AZ336">
        <v>0.29099999999999998</v>
      </c>
      <c r="BA336">
        <v>2826</v>
      </c>
      <c r="BD336">
        <v>2</v>
      </c>
      <c r="BF336" s="1">
        <v>43346</v>
      </c>
      <c r="BM336" t="s">
        <v>148</v>
      </c>
    </row>
    <row r="337" spans="1:98" x14ac:dyDescent="0.25">
      <c r="A337">
        <v>8767</v>
      </c>
      <c r="B337">
        <v>2017</v>
      </c>
      <c r="C337" t="s">
        <v>566</v>
      </c>
      <c r="D337" s="14">
        <f>VLOOKUP(Tabelle6[[#This Row],[FishStock]],'Export 2012'!$C:$J,8,FALSE)</f>
        <v>2012</v>
      </c>
      <c r="E337" s="14" t="str">
        <f>VLOOKUP(Tabelle6[[#This Row],[FishStock]],'Export 2016'!$C:$K,8,FALSE)</f>
        <v>Advice</v>
      </c>
      <c r="F337" s="14" t="str">
        <f>VLOOKUP(Tabelle6[[#This Row],[FishStock]],'Export 2012'!$C:$J,3,FALSE)</f>
        <v>x</v>
      </c>
      <c r="G337" s="14" t="str">
        <f>VLOOKUP(Tabelle6[[#This Row],[FishStock]],'Export 2016'!$C:$K,3,FALSE)</f>
        <v>x</v>
      </c>
      <c r="H337">
        <v>1487</v>
      </c>
      <c r="I337">
        <v>169275</v>
      </c>
      <c r="J337" t="s">
        <v>138</v>
      </c>
      <c r="K337">
        <v>2013</v>
      </c>
      <c r="L337" t="s">
        <v>567</v>
      </c>
      <c r="M337" t="s">
        <v>568</v>
      </c>
      <c r="N337" t="s">
        <v>275</v>
      </c>
      <c r="P337" t="s">
        <v>1821</v>
      </c>
      <c r="R337">
        <v>2973.0140000000001</v>
      </c>
      <c r="T337" t="s">
        <v>143</v>
      </c>
      <c r="U337" t="s">
        <v>13</v>
      </c>
      <c r="AA337">
        <v>3853.5630000000001</v>
      </c>
      <c r="AC337" t="s">
        <v>144</v>
      </c>
      <c r="AD337" t="s">
        <v>145</v>
      </c>
      <c r="AE337" t="s">
        <v>145</v>
      </c>
      <c r="AF337">
        <v>882.60199999999998</v>
      </c>
      <c r="AH337">
        <v>883.72900000000004</v>
      </c>
      <c r="AI337">
        <v>1.127</v>
      </c>
      <c r="AN337">
        <v>0.22467000000000001</v>
      </c>
      <c r="AP337" t="s">
        <v>146</v>
      </c>
      <c r="AQ337" t="s">
        <v>1499</v>
      </c>
      <c r="AV337">
        <v>0.44</v>
      </c>
      <c r="AW337">
        <v>0.317</v>
      </c>
      <c r="AX337">
        <v>2039</v>
      </c>
      <c r="AY337">
        <v>2855</v>
      </c>
      <c r="AZ337">
        <v>0.29099999999999998</v>
      </c>
      <c r="BA337">
        <v>2826</v>
      </c>
      <c r="BD337">
        <v>2</v>
      </c>
      <c r="BF337" s="1">
        <v>43346</v>
      </c>
      <c r="BM337" t="s">
        <v>148</v>
      </c>
    </row>
    <row r="338" spans="1:98" x14ac:dyDescent="0.25">
      <c r="A338">
        <v>8767</v>
      </c>
      <c r="B338">
        <v>2017</v>
      </c>
      <c r="C338" t="s">
        <v>566</v>
      </c>
      <c r="D338" s="14">
        <f>VLOOKUP(Tabelle6[[#This Row],[FishStock]],'Export 2012'!$C:$J,8,FALSE)</f>
        <v>2012</v>
      </c>
      <c r="E338" s="14" t="str">
        <f>VLOOKUP(Tabelle6[[#This Row],[FishStock]],'Export 2016'!$C:$K,8,FALSE)</f>
        <v>Advice</v>
      </c>
      <c r="F338" s="14" t="str">
        <f>VLOOKUP(Tabelle6[[#This Row],[FishStock]],'Export 2012'!$C:$J,3,FALSE)</f>
        <v>x</v>
      </c>
      <c r="G338" s="14" t="str">
        <f>VLOOKUP(Tabelle6[[#This Row],[FishStock]],'Export 2016'!$C:$K,3,FALSE)</f>
        <v>x</v>
      </c>
      <c r="H338">
        <v>1487</v>
      </c>
      <c r="I338">
        <v>169275</v>
      </c>
      <c r="J338" t="s">
        <v>138</v>
      </c>
      <c r="K338">
        <v>2014</v>
      </c>
      <c r="L338" t="s">
        <v>567</v>
      </c>
      <c r="M338" t="s">
        <v>568</v>
      </c>
      <c r="N338" t="s">
        <v>275</v>
      </c>
      <c r="P338" t="s">
        <v>1821</v>
      </c>
      <c r="R338">
        <v>2954.953</v>
      </c>
      <c r="T338" t="s">
        <v>143</v>
      </c>
      <c r="U338" t="s">
        <v>13</v>
      </c>
      <c r="AA338">
        <v>4114.2659999999996</v>
      </c>
      <c r="AC338" t="s">
        <v>144</v>
      </c>
      <c r="AD338" t="s">
        <v>145</v>
      </c>
      <c r="AE338" t="s">
        <v>145</v>
      </c>
      <c r="AF338">
        <v>885.42700000000002</v>
      </c>
      <c r="AH338">
        <v>895.33100000000002</v>
      </c>
      <c r="AI338">
        <v>9.9039999999999999</v>
      </c>
      <c r="AN338">
        <v>0.20675099999999999</v>
      </c>
      <c r="AP338" t="s">
        <v>146</v>
      </c>
      <c r="AQ338" t="s">
        <v>1499</v>
      </c>
      <c r="AV338">
        <v>0.44</v>
      </c>
      <c r="AW338">
        <v>0.317</v>
      </c>
      <c r="AX338">
        <v>2039</v>
      </c>
      <c r="AY338">
        <v>2855</v>
      </c>
      <c r="AZ338">
        <v>0.29099999999999998</v>
      </c>
      <c r="BA338">
        <v>2826</v>
      </c>
      <c r="BD338">
        <v>2</v>
      </c>
      <c r="BF338" s="1">
        <v>43346</v>
      </c>
      <c r="BM338" t="s">
        <v>148</v>
      </c>
    </row>
    <row r="339" spans="1:98" x14ac:dyDescent="0.25">
      <c r="A339">
        <v>8767</v>
      </c>
      <c r="B339">
        <v>2017</v>
      </c>
      <c r="C339" t="s">
        <v>566</v>
      </c>
      <c r="D339" s="14">
        <f>VLOOKUP(Tabelle6[[#This Row],[FishStock]],'Export 2012'!$C:$J,8,FALSE)</f>
        <v>2012</v>
      </c>
      <c r="E339" s="14" t="str">
        <f>VLOOKUP(Tabelle6[[#This Row],[FishStock]],'Export 2016'!$C:$K,8,FALSE)</f>
        <v>Advice</v>
      </c>
      <c r="F339" s="14" t="str">
        <f>VLOOKUP(Tabelle6[[#This Row],[FishStock]],'Export 2012'!$C:$J,3,FALSE)</f>
        <v>x</v>
      </c>
      <c r="G339" s="14" t="str">
        <f>VLOOKUP(Tabelle6[[#This Row],[FishStock]],'Export 2016'!$C:$K,3,FALSE)</f>
        <v>x</v>
      </c>
      <c r="H339">
        <v>1487</v>
      </c>
      <c r="I339">
        <v>169275</v>
      </c>
      <c r="J339" t="s">
        <v>138</v>
      </c>
      <c r="K339">
        <v>2015</v>
      </c>
      <c r="L339" t="s">
        <v>567</v>
      </c>
      <c r="M339" t="s">
        <v>568</v>
      </c>
      <c r="N339" t="s">
        <v>275</v>
      </c>
      <c r="P339" t="s">
        <v>1821</v>
      </c>
      <c r="R339">
        <v>4598.1809999999996</v>
      </c>
      <c r="T339" t="s">
        <v>143</v>
      </c>
      <c r="U339" t="s">
        <v>13</v>
      </c>
      <c r="AA339">
        <v>4096.6019999999999</v>
      </c>
      <c r="AC339" t="s">
        <v>144</v>
      </c>
      <c r="AD339" t="s">
        <v>145</v>
      </c>
      <c r="AE339" t="s">
        <v>145</v>
      </c>
      <c r="AF339">
        <v>774.05</v>
      </c>
      <c r="AH339">
        <v>828.50699999999995</v>
      </c>
      <c r="AI339">
        <v>54.457000000000001</v>
      </c>
      <c r="AN339">
        <v>0.19254350000000001</v>
      </c>
      <c r="AP339" t="s">
        <v>146</v>
      </c>
      <c r="AQ339" t="s">
        <v>1499</v>
      </c>
      <c r="AV339">
        <v>0.44</v>
      </c>
      <c r="AW339">
        <v>0.317</v>
      </c>
      <c r="AX339">
        <v>2039</v>
      </c>
      <c r="AY339">
        <v>2855</v>
      </c>
      <c r="AZ339">
        <v>0.29099999999999998</v>
      </c>
      <c r="BA339">
        <v>2826</v>
      </c>
      <c r="BD339">
        <v>2</v>
      </c>
      <c r="BF339" s="1">
        <v>43346</v>
      </c>
      <c r="BM339" t="s">
        <v>148</v>
      </c>
    </row>
    <row r="340" spans="1:98" x14ac:dyDescent="0.25">
      <c r="A340">
        <v>8767</v>
      </c>
      <c r="B340">
        <v>2017</v>
      </c>
      <c r="C340" t="s">
        <v>566</v>
      </c>
      <c r="D340" s="14">
        <f>VLOOKUP(Tabelle6[[#This Row],[FishStock]],'Export 2012'!$C:$J,8,FALSE)</f>
        <v>2012</v>
      </c>
      <c r="E340" s="14" t="str">
        <f>VLOOKUP(Tabelle6[[#This Row],[FishStock]],'Export 2016'!$C:$K,8,FALSE)</f>
        <v>Advice</v>
      </c>
      <c r="F340" s="14" t="str">
        <f>VLOOKUP(Tabelle6[[#This Row],[FishStock]],'Export 2012'!$C:$J,3,FALSE)</f>
        <v>x</v>
      </c>
      <c r="G340" s="14" t="str">
        <f>VLOOKUP(Tabelle6[[#This Row],[FishStock]],'Export 2016'!$C:$K,3,FALSE)</f>
        <v>x</v>
      </c>
      <c r="H340">
        <v>1487</v>
      </c>
      <c r="I340">
        <v>169275</v>
      </c>
      <c r="J340" t="s">
        <v>138</v>
      </c>
      <c r="K340">
        <v>2016</v>
      </c>
      <c r="L340" t="s">
        <v>567</v>
      </c>
      <c r="M340" t="s">
        <v>568</v>
      </c>
      <c r="N340" t="s">
        <v>275</v>
      </c>
      <c r="P340" t="s">
        <v>1821</v>
      </c>
      <c r="R340">
        <v>3519.857</v>
      </c>
      <c r="T340" t="s">
        <v>143</v>
      </c>
      <c r="U340" t="s">
        <v>13</v>
      </c>
      <c r="AA340">
        <v>4522.4269999999997</v>
      </c>
      <c r="AC340" t="s">
        <v>144</v>
      </c>
      <c r="AD340" t="s">
        <v>145</v>
      </c>
      <c r="AE340" t="s">
        <v>145</v>
      </c>
      <c r="AF340">
        <v>913.34799999999996</v>
      </c>
      <c r="AH340">
        <v>923.81500000000005</v>
      </c>
      <c r="AI340">
        <v>10.467000000000001</v>
      </c>
      <c r="AN340">
        <v>0.2148931</v>
      </c>
      <c r="AP340" t="s">
        <v>146</v>
      </c>
      <c r="AQ340" t="s">
        <v>1499</v>
      </c>
      <c r="AV340">
        <v>0.44</v>
      </c>
      <c r="AW340">
        <v>0.317</v>
      </c>
      <c r="AX340">
        <v>2039</v>
      </c>
      <c r="AY340">
        <v>2855</v>
      </c>
      <c r="AZ340">
        <v>0.29099999999999998</v>
      </c>
      <c r="BA340">
        <v>2826</v>
      </c>
      <c r="BD340">
        <v>2</v>
      </c>
      <c r="BF340" s="1">
        <v>43346</v>
      </c>
      <c r="BM340" t="s">
        <v>148</v>
      </c>
    </row>
    <row r="341" spans="1:98" x14ac:dyDescent="0.25">
      <c r="A341">
        <v>8767</v>
      </c>
      <c r="B341">
        <v>2017</v>
      </c>
      <c r="C341" t="s">
        <v>566</v>
      </c>
      <c r="D341" s="14">
        <f>VLOOKUP(Tabelle6[[#This Row],[FishStock]],'Export 2012'!$C:$J,8,FALSE)</f>
        <v>2012</v>
      </c>
      <c r="E341" s="14" t="str">
        <f>VLOOKUP(Tabelle6[[#This Row],[FishStock]],'Export 2016'!$C:$K,8,FALSE)</f>
        <v>Advice</v>
      </c>
      <c r="F341" s="14" t="str">
        <f>VLOOKUP(Tabelle6[[#This Row],[FishStock]],'Export 2012'!$C:$J,3,FALSE)</f>
        <v>x</v>
      </c>
      <c r="G341" s="14" t="str">
        <f>VLOOKUP(Tabelle6[[#This Row],[FishStock]],'Export 2016'!$C:$K,3,FALSE)</f>
        <v>x</v>
      </c>
      <c r="H341">
        <v>1487</v>
      </c>
      <c r="I341">
        <v>169275</v>
      </c>
      <c r="J341" t="s">
        <v>138</v>
      </c>
      <c r="K341">
        <v>2017</v>
      </c>
      <c r="L341" t="s">
        <v>567</v>
      </c>
      <c r="M341" t="s">
        <v>568</v>
      </c>
      <c r="N341" t="s">
        <v>275</v>
      </c>
      <c r="P341" t="s">
        <v>1821</v>
      </c>
      <c r="R341">
        <v>3889.6689999999999</v>
      </c>
      <c r="T341" t="s">
        <v>143</v>
      </c>
      <c r="U341" t="s">
        <v>13</v>
      </c>
      <c r="AA341">
        <v>4370.192</v>
      </c>
      <c r="AC341" t="s">
        <v>144</v>
      </c>
      <c r="AD341" t="s">
        <v>145</v>
      </c>
      <c r="AE341" t="s">
        <v>145</v>
      </c>
      <c r="AP341" t="s">
        <v>146</v>
      </c>
      <c r="AQ341" t="s">
        <v>1499</v>
      </c>
      <c r="AV341">
        <v>0.44</v>
      </c>
      <c r="AW341">
        <v>0.317</v>
      </c>
      <c r="AX341">
        <v>2039</v>
      </c>
      <c r="AY341">
        <v>2855</v>
      </c>
      <c r="AZ341">
        <v>0.29099999999999998</v>
      </c>
      <c r="BA341">
        <v>2826</v>
      </c>
      <c r="BD341">
        <v>2</v>
      </c>
      <c r="BF341" s="1">
        <v>43346</v>
      </c>
      <c r="BM341" t="s">
        <v>148</v>
      </c>
    </row>
    <row r="342" spans="1:98" x14ac:dyDescent="0.25">
      <c r="A342">
        <v>8772</v>
      </c>
      <c r="B342">
        <v>2017</v>
      </c>
      <c r="C342" t="s">
        <v>1047</v>
      </c>
      <c r="D342" s="14">
        <f>VLOOKUP(Tabelle6[[#This Row],[FishStock]],'Export 2012'!$C:$J,8,FALSE)</f>
        <v>2012</v>
      </c>
      <c r="E342" s="14" t="str">
        <f>VLOOKUP(Tabelle6[[#This Row],[FishStock]],'Export 2016'!$C:$K,8,FALSE)</f>
        <v>Advice</v>
      </c>
      <c r="F342" s="14" t="str">
        <f>VLOOKUP(Tabelle6[[#This Row],[FishStock]],'Export 2012'!$C:$J,3,FALSE)</f>
        <v>no</v>
      </c>
      <c r="G342" s="14" t="str">
        <f>VLOOKUP(Tabelle6[[#This Row],[FishStock]],'Export 2016'!$C:$K,3,FALSE)</f>
        <v>no</v>
      </c>
      <c r="H342">
        <v>1581</v>
      </c>
      <c r="I342">
        <v>169785</v>
      </c>
      <c r="J342" t="s">
        <v>138</v>
      </c>
      <c r="K342">
        <v>2012</v>
      </c>
      <c r="L342" t="s">
        <v>2001</v>
      </c>
      <c r="M342" t="s">
        <v>992</v>
      </c>
      <c r="N342" t="s">
        <v>1007</v>
      </c>
      <c r="P342" t="s">
        <v>2002</v>
      </c>
      <c r="BM342" t="s">
        <v>148</v>
      </c>
      <c r="CC342">
        <v>0.136438011</v>
      </c>
      <c r="CD342" t="s">
        <v>2003</v>
      </c>
      <c r="CE342" t="s">
        <v>2004</v>
      </c>
      <c r="CF342">
        <v>5.4668965E-2</v>
      </c>
      <c r="CG342" t="s">
        <v>2005</v>
      </c>
      <c r="CH342" t="s">
        <v>2004</v>
      </c>
      <c r="CI342">
        <v>0.21820706000000001</v>
      </c>
      <c r="CJ342" t="s">
        <v>2006</v>
      </c>
      <c r="CK342" t="s">
        <v>2004</v>
      </c>
      <c r="CL342">
        <v>0.20335425700000001</v>
      </c>
      <c r="CM342" t="s">
        <v>2007</v>
      </c>
      <c r="CN342" t="s">
        <v>2004</v>
      </c>
      <c r="CO342">
        <v>9.6247226000000005E-2</v>
      </c>
      <c r="CP342" t="s">
        <v>2008</v>
      </c>
      <c r="CQ342" t="s">
        <v>2004</v>
      </c>
      <c r="CR342">
        <v>0.31046129</v>
      </c>
      <c r="CS342" t="s">
        <v>2009</v>
      </c>
      <c r="CT342" t="s">
        <v>2004</v>
      </c>
    </row>
    <row r="343" spans="1:98" x14ac:dyDescent="0.25">
      <c r="A343">
        <v>8772</v>
      </c>
      <c r="B343">
        <v>2017</v>
      </c>
      <c r="C343" t="s">
        <v>1047</v>
      </c>
      <c r="D343" s="14">
        <f>VLOOKUP(Tabelle6[[#This Row],[FishStock]],'Export 2012'!$C:$J,8,FALSE)</f>
        <v>2012</v>
      </c>
      <c r="E343" s="14" t="str">
        <f>VLOOKUP(Tabelle6[[#This Row],[FishStock]],'Export 2016'!$C:$K,8,FALSE)</f>
        <v>Advice</v>
      </c>
      <c r="F343" s="14" t="str">
        <f>VLOOKUP(Tabelle6[[#This Row],[FishStock]],'Export 2012'!$C:$J,3,FALSE)</f>
        <v>no</v>
      </c>
      <c r="G343" s="14" t="str">
        <f>VLOOKUP(Tabelle6[[#This Row],[FishStock]],'Export 2016'!$C:$K,3,FALSE)</f>
        <v>no</v>
      </c>
      <c r="H343">
        <v>1581</v>
      </c>
      <c r="I343">
        <v>169785</v>
      </c>
      <c r="J343" t="s">
        <v>138</v>
      </c>
      <c r="K343">
        <v>2013</v>
      </c>
      <c r="L343" t="s">
        <v>2001</v>
      </c>
      <c r="M343" t="s">
        <v>992</v>
      </c>
      <c r="N343" t="s">
        <v>1007</v>
      </c>
      <c r="P343" t="s">
        <v>2002</v>
      </c>
      <c r="BM343" t="s">
        <v>148</v>
      </c>
      <c r="CC343">
        <v>7.8712054000000004E-2</v>
      </c>
      <c r="CD343" t="s">
        <v>2003</v>
      </c>
      <c r="CE343" t="s">
        <v>2004</v>
      </c>
      <c r="CF343">
        <v>4.1558820000000003E-2</v>
      </c>
      <c r="CG343" t="s">
        <v>2005</v>
      </c>
      <c r="CH343" t="s">
        <v>2004</v>
      </c>
      <c r="CI343">
        <v>0.11586529</v>
      </c>
      <c r="CJ343" t="s">
        <v>2006</v>
      </c>
      <c r="CK343" t="s">
        <v>2004</v>
      </c>
      <c r="CL343">
        <v>0.175240759</v>
      </c>
      <c r="CM343" t="s">
        <v>2007</v>
      </c>
      <c r="CN343" t="s">
        <v>2004</v>
      </c>
      <c r="CO343">
        <v>6.5673329000000003E-2</v>
      </c>
      <c r="CP343" t="s">
        <v>2008</v>
      </c>
      <c r="CQ343" t="s">
        <v>2004</v>
      </c>
      <c r="CR343">
        <v>0.28480819000000002</v>
      </c>
      <c r="CS343" t="s">
        <v>2009</v>
      </c>
      <c r="CT343" t="s">
        <v>2004</v>
      </c>
    </row>
    <row r="344" spans="1:98" x14ac:dyDescent="0.25">
      <c r="A344">
        <v>8772</v>
      </c>
      <c r="B344">
        <v>2017</v>
      </c>
      <c r="C344" t="s">
        <v>1047</v>
      </c>
      <c r="D344" s="14">
        <f>VLOOKUP(Tabelle6[[#This Row],[FishStock]],'Export 2012'!$C:$J,8,FALSE)</f>
        <v>2012</v>
      </c>
      <c r="E344" s="14" t="str">
        <f>VLOOKUP(Tabelle6[[#This Row],[FishStock]],'Export 2016'!$C:$K,8,FALSE)</f>
        <v>Advice</v>
      </c>
      <c r="F344" s="14" t="str">
        <f>VLOOKUP(Tabelle6[[#This Row],[FishStock]],'Export 2012'!$C:$J,3,FALSE)</f>
        <v>no</v>
      </c>
      <c r="G344" s="14" t="str">
        <f>VLOOKUP(Tabelle6[[#This Row],[FishStock]],'Export 2016'!$C:$K,3,FALSE)</f>
        <v>no</v>
      </c>
      <c r="H344">
        <v>1581</v>
      </c>
      <c r="I344">
        <v>169785</v>
      </c>
      <c r="J344" t="s">
        <v>138</v>
      </c>
      <c r="K344">
        <v>2014</v>
      </c>
      <c r="L344" t="s">
        <v>2001</v>
      </c>
      <c r="M344" t="s">
        <v>992</v>
      </c>
      <c r="N344" t="s">
        <v>1007</v>
      </c>
      <c r="P344" t="s">
        <v>2002</v>
      </c>
      <c r="BM344" t="s">
        <v>148</v>
      </c>
      <c r="CC344">
        <v>0.22248907900000001</v>
      </c>
      <c r="CD344" t="s">
        <v>2003</v>
      </c>
      <c r="CE344" t="s">
        <v>2004</v>
      </c>
      <c r="CF344">
        <v>0.104093242</v>
      </c>
      <c r="CG344" t="s">
        <v>2005</v>
      </c>
      <c r="CH344" t="s">
        <v>2004</v>
      </c>
      <c r="CI344">
        <v>0.34088491999999998</v>
      </c>
      <c r="CJ344" t="s">
        <v>2006</v>
      </c>
      <c r="CK344" t="s">
        <v>2004</v>
      </c>
      <c r="CL344">
        <v>0.179636302</v>
      </c>
      <c r="CM344" t="s">
        <v>2007</v>
      </c>
      <c r="CN344" t="s">
        <v>2004</v>
      </c>
      <c r="CO344">
        <v>8.9701881999999997E-2</v>
      </c>
      <c r="CP344" t="s">
        <v>2008</v>
      </c>
      <c r="CQ344" t="s">
        <v>2004</v>
      </c>
      <c r="CR344">
        <v>0.26957071999999999</v>
      </c>
      <c r="CS344" t="s">
        <v>2009</v>
      </c>
      <c r="CT344" t="s">
        <v>2004</v>
      </c>
    </row>
    <row r="345" spans="1:98" x14ac:dyDescent="0.25">
      <c r="A345">
        <v>8772</v>
      </c>
      <c r="B345">
        <v>2017</v>
      </c>
      <c r="C345" t="s">
        <v>1047</v>
      </c>
      <c r="D345" s="14">
        <f>VLOOKUP(Tabelle6[[#This Row],[FishStock]],'Export 2012'!$C:$J,8,FALSE)</f>
        <v>2012</v>
      </c>
      <c r="E345" s="14" t="str">
        <f>VLOOKUP(Tabelle6[[#This Row],[FishStock]],'Export 2016'!$C:$K,8,FALSE)</f>
        <v>Advice</v>
      </c>
      <c r="F345" s="14" t="str">
        <f>VLOOKUP(Tabelle6[[#This Row],[FishStock]],'Export 2012'!$C:$J,3,FALSE)</f>
        <v>no</v>
      </c>
      <c r="G345" s="14" t="str">
        <f>VLOOKUP(Tabelle6[[#This Row],[FishStock]],'Export 2016'!$C:$K,3,FALSE)</f>
        <v>no</v>
      </c>
      <c r="H345">
        <v>1581</v>
      </c>
      <c r="I345">
        <v>169785</v>
      </c>
      <c r="J345" t="s">
        <v>138</v>
      </c>
      <c r="K345">
        <v>2015</v>
      </c>
      <c r="L345" t="s">
        <v>2001</v>
      </c>
      <c r="M345" t="s">
        <v>992</v>
      </c>
      <c r="N345" t="s">
        <v>1007</v>
      </c>
      <c r="P345" t="s">
        <v>2002</v>
      </c>
      <c r="BM345" t="s">
        <v>148</v>
      </c>
      <c r="CC345">
        <v>0.106119346</v>
      </c>
      <c r="CD345" t="s">
        <v>2003</v>
      </c>
      <c r="CE345" t="s">
        <v>2004</v>
      </c>
      <c r="CF345">
        <v>4.3706803000000002E-2</v>
      </c>
      <c r="CG345" t="s">
        <v>2005</v>
      </c>
      <c r="CH345" t="s">
        <v>2004</v>
      </c>
      <c r="CI345">
        <v>0.16853188999999999</v>
      </c>
      <c r="CJ345" t="s">
        <v>2006</v>
      </c>
      <c r="CK345" t="s">
        <v>2004</v>
      </c>
      <c r="CL345">
        <v>0.141501601</v>
      </c>
      <c r="CM345" t="s">
        <v>2007</v>
      </c>
      <c r="CN345" t="s">
        <v>2004</v>
      </c>
      <c r="CO345">
        <v>7.8284898000000006E-2</v>
      </c>
      <c r="CP345" t="s">
        <v>2008</v>
      </c>
      <c r="CQ345" t="s">
        <v>2004</v>
      </c>
      <c r="CR345">
        <v>0.20471829999999999</v>
      </c>
      <c r="CS345" t="s">
        <v>2009</v>
      </c>
      <c r="CT345" t="s">
        <v>2004</v>
      </c>
    </row>
    <row r="346" spans="1:98" x14ac:dyDescent="0.25">
      <c r="A346">
        <v>8772</v>
      </c>
      <c r="B346">
        <v>2017</v>
      </c>
      <c r="C346" t="s">
        <v>1047</v>
      </c>
      <c r="D346" s="14">
        <f>VLOOKUP(Tabelle6[[#This Row],[FishStock]],'Export 2012'!$C:$J,8,FALSE)</f>
        <v>2012</v>
      </c>
      <c r="E346" s="14" t="str">
        <f>VLOOKUP(Tabelle6[[#This Row],[FishStock]],'Export 2016'!$C:$K,8,FALSE)</f>
        <v>Advice</v>
      </c>
      <c r="F346" s="14" t="str">
        <f>VLOOKUP(Tabelle6[[#This Row],[FishStock]],'Export 2012'!$C:$J,3,FALSE)</f>
        <v>no</v>
      </c>
      <c r="G346" s="14" t="str">
        <f>VLOOKUP(Tabelle6[[#This Row],[FishStock]],'Export 2016'!$C:$K,3,FALSE)</f>
        <v>no</v>
      </c>
      <c r="H346">
        <v>1581</v>
      </c>
      <c r="I346">
        <v>169785</v>
      </c>
      <c r="J346" t="s">
        <v>138</v>
      </c>
      <c r="K346">
        <v>2016</v>
      </c>
      <c r="L346" t="s">
        <v>2001</v>
      </c>
      <c r="M346" t="s">
        <v>992</v>
      </c>
      <c r="N346" t="s">
        <v>1007</v>
      </c>
      <c r="P346" t="s">
        <v>2002</v>
      </c>
      <c r="BM346" t="s">
        <v>148</v>
      </c>
      <c r="CC346">
        <v>0.114207878</v>
      </c>
      <c r="CD346" t="s">
        <v>2003</v>
      </c>
      <c r="CE346" t="s">
        <v>2004</v>
      </c>
      <c r="CF346">
        <v>6.2035042999999998E-2</v>
      </c>
      <c r="CG346" t="s">
        <v>2005</v>
      </c>
      <c r="CH346" t="s">
        <v>2004</v>
      </c>
      <c r="CI346">
        <v>0.16638070999999999</v>
      </c>
      <c r="CJ346" t="s">
        <v>2006</v>
      </c>
      <c r="CK346" t="s">
        <v>2004</v>
      </c>
      <c r="CL346">
        <v>9.8157532000000006E-2</v>
      </c>
      <c r="CM346" t="s">
        <v>2007</v>
      </c>
      <c r="CN346" t="s">
        <v>2004</v>
      </c>
      <c r="CO346">
        <v>4.5069705000000002E-2</v>
      </c>
      <c r="CP346" t="s">
        <v>2008</v>
      </c>
      <c r="CQ346" t="s">
        <v>2004</v>
      </c>
      <c r="CR346">
        <v>0.15124536</v>
      </c>
      <c r="CS346" t="s">
        <v>2009</v>
      </c>
      <c r="CT346" t="s">
        <v>2004</v>
      </c>
    </row>
    <row r="347" spans="1:98" x14ac:dyDescent="0.25">
      <c r="A347">
        <v>8774</v>
      </c>
      <c r="B347">
        <v>2017</v>
      </c>
      <c r="C347" t="s">
        <v>372</v>
      </c>
      <c r="D347" s="14">
        <f>VLOOKUP(Tabelle6[[#This Row],[FishStock]],'Export 2012'!$C:$J,8,FALSE)</f>
        <v>2012</v>
      </c>
      <c r="E347" s="14" t="str">
        <f>VLOOKUP(Tabelle6[[#This Row],[FishStock]],'Export 2016'!$C:$K,8,FALSE)</f>
        <v>Advice</v>
      </c>
      <c r="F347" s="14" t="str">
        <f>VLOOKUP(Tabelle6[[#This Row],[FishStock]],'Export 2012'!$C:$J,3,FALSE)</f>
        <v>x</v>
      </c>
      <c r="G347" s="14" t="str">
        <f>VLOOKUP(Tabelle6[[#This Row],[FishStock]],'Export 2016'!$C:$K,3,FALSE)</f>
        <v>x</v>
      </c>
      <c r="H347">
        <v>1321</v>
      </c>
      <c r="I347">
        <v>169075</v>
      </c>
      <c r="J347" t="s">
        <v>138</v>
      </c>
      <c r="K347">
        <v>2012</v>
      </c>
      <c r="L347" t="s">
        <v>1628</v>
      </c>
      <c r="M347" t="s">
        <v>374</v>
      </c>
      <c r="N347" t="s">
        <v>324</v>
      </c>
      <c r="P347" t="s">
        <v>1629</v>
      </c>
      <c r="Q347">
        <v>6934</v>
      </c>
      <c r="R347">
        <v>11509</v>
      </c>
      <c r="S347">
        <v>19102</v>
      </c>
      <c r="T347" t="s">
        <v>143</v>
      </c>
      <c r="U347" t="s">
        <v>13</v>
      </c>
      <c r="V347">
        <v>14787</v>
      </c>
      <c r="W347">
        <v>18787</v>
      </c>
      <c r="X347">
        <v>23868</v>
      </c>
      <c r="Z347">
        <v>11826</v>
      </c>
      <c r="AA347">
        <v>15205</v>
      </c>
      <c r="AB347">
        <v>19551</v>
      </c>
      <c r="AC347" t="s">
        <v>144</v>
      </c>
      <c r="AD347" t="s">
        <v>145</v>
      </c>
      <c r="AE347" t="s">
        <v>145</v>
      </c>
      <c r="AF347">
        <v>8653.7012493544207</v>
      </c>
      <c r="AH347">
        <v>11659.294234937801</v>
      </c>
      <c r="AI347">
        <v>349</v>
      </c>
      <c r="AM347">
        <v>0.80900000000000005</v>
      </c>
      <c r="AN347">
        <v>0.96399999999999997</v>
      </c>
      <c r="AO347">
        <v>1.149</v>
      </c>
      <c r="AP347" t="s">
        <v>146</v>
      </c>
      <c r="AQ347" t="s">
        <v>1499</v>
      </c>
      <c r="AV347">
        <v>1.01</v>
      </c>
      <c r="AW347">
        <v>0.74</v>
      </c>
      <c r="AX347">
        <v>27400</v>
      </c>
      <c r="AY347">
        <v>38400</v>
      </c>
      <c r="AZ347">
        <v>0.26</v>
      </c>
      <c r="BA347">
        <v>38400</v>
      </c>
      <c r="BD347">
        <v>1</v>
      </c>
      <c r="BF347" s="1">
        <v>43223</v>
      </c>
      <c r="BM347" t="s">
        <v>148</v>
      </c>
      <c r="CC347">
        <v>2656.5929855833301</v>
      </c>
      <c r="CD347" t="s">
        <v>1630</v>
      </c>
      <c r="CE347" t="s">
        <v>145</v>
      </c>
    </row>
    <row r="348" spans="1:98" x14ac:dyDescent="0.25">
      <c r="A348">
        <v>8774</v>
      </c>
      <c r="B348">
        <v>2017</v>
      </c>
      <c r="C348" t="s">
        <v>372</v>
      </c>
      <c r="D348" s="14">
        <f>VLOOKUP(Tabelle6[[#This Row],[FishStock]],'Export 2012'!$C:$J,8,FALSE)</f>
        <v>2012</v>
      </c>
      <c r="E348" s="14" t="str">
        <f>VLOOKUP(Tabelle6[[#This Row],[FishStock]],'Export 2016'!$C:$K,8,FALSE)</f>
        <v>Advice</v>
      </c>
      <c r="F348" s="14" t="str">
        <f>VLOOKUP(Tabelle6[[#This Row],[FishStock]],'Export 2012'!$C:$J,3,FALSE)</f>
        <v>x</v>
      </c>
      <c r="G348" s="14" t="str">
        <f>VLOOKUP(Tabelle6[[#This Row],[FishStock]],'Export 2016'!$C:$K,3,FALSE)</f>
        <v>x</v>
      </c>
      <c r="H348">
        <v>1321</v>
      </c>
      <c r="I348">
        <v>169075</v>
      </c>
      <c r="J348" t="s">
        <v>138</v>
      </c>
      <c r="K348">
        <v>2013</v>
      </c>
      <c r="L348" t="s">
        <v>1628</v>
      </c>
      <c r="M348" t="s">
        <v>374</v>
      </c>
      <c r="N348" t="s">
        <v>324</v>
      </c>
      <c r="P348" t="s">
        <v>1629</v>
      </c>
      <c r="Q348">
        <v>18072</v>
      </c>
      <c r="R348">
        <v>30333</v>
      </c>
      <c r="S348">
        <v>50913</v>
      </c>
      <c r="T348" t="s">
        <v>143</v>
      </c>
      <c r="U348" t="s">
        <v>13</v>
      </c>
      <c r="V348">
        <v>12610</v>
      </c>
      <c r="W348">
        <v>15559</v>
      </c>
      <c r="X348">
        <v>19197</v>
      </c>
      <c r="Z348">
        <v>9694</v>
      </c>
      <c r="AA348">
        <v>12087</v>
      </c>
      <c r="AB348">
        <v>15072</v>
      </c>
      <c r="AC348" t="s">
        <v>144</v>
      </c>
      <c r="AD348" t="s">
        <v>145</v>
      </c>
      <c r="AE348" t="s">
        <v>145</v>
      </c>
      <c r="AF348">
        <v>7741.7474501996003</v>
      </c>
      <c r="AH348">
        <v>10716.2184056977</v>
      </c>
      <c r="AI348">
        <v>945</v>
      </c>
      <c r="AM348">
        <v>0.85199999999999998</v>
      </c>
      <c r="AN348">
        <v>1.056</v>
      </c>
      <c r="AO348">
        <v>1.3080000000000001</v>
      </c>
      <c r="AP348" t="s">
        <v>146</v>
      </c>
      <c r="AQ348" t="s">
        <v>1499</v>
      </c>
      <c r="AV348">
        <v>1.01</v>
      </c>
      <c r="AW348">
        <v>0.74</v>
      </c>
      <c r="AX348">
        <v>27400</v>
      </c>
      <c r="AY348">
        <v>38400</v>
      </c>
      <c r="AZ348">
        <v>0.26</v>
      </c>
      <c r="BA348">
        <v>38400</v>
      </c>
      <c r="BD348">
        <v>1</v>
      </c>
      <c r="BF348" s="1">
        <v>43223</v>
      </c>
      <c r="BM348" t="s">
        <v>148</v>
      </c>
      <c r="CC348">
        <v>2029.4709554981</v>
      </c>
      <c r="CD348" t="s">
        <v>1630</v>
      </c>
      <c r="CE348" t="s">
        <v>145</v>
      </c>
    </row>
    <row r="349" spans="1:98" x14ac:dyDescent="0.25">
      <c r="A349">
        <v>8774</v>
      </c>
      <c r="B349">
        <v>2017</v>
      </c>
      <c r="C349" t="s">
        <v>372</v>
      </c>
      <c r="D349" s="14">
        <f>VLOOKUP(Tabelle6[[#This Row],[FishStock]],'Export 2012'!$C:$J,8,FALSE)</f>
        <v>2012</v>
      </c>
      <c r="E349" s="14" t="str">
        <f>VLOOKUP(Tabelle6[[#This Row],[FishStock]],'Export 2016'!$C:$K,8,FALSE)</f>
        <v>Advice</v>
      </c>
      <c r="F349" s="14" t="str">
        <f>VLOOKUP(Tabelle6[[#This Row],[FishStock]],'Export 2012'!$C:$J,3,FALSE)</f>
        <v>x</v>
      </c>
      <c r="G349" s="14" t="str">
        <f>VLOOKUP(Tabelle6[[#This Row],[FishStock]],'Export 2016'!$C:$K,3,FALSE)</f>
        <v>x</v>
      </c>
      <c r="H349">
        <v>1321</v>
      </c>
      <c r="I349">
        <v>169075</v>
      </c>
      <c r="J349" t="s">
        <v>138</v>
      </c>
      <c r="K349">
        <v>2014</v>
      </c>
      <c r="L349" t="s">
        <v>1628</v>
      </c>
      <c r="M349" t="s">
        <v>374</v>
      </c>
      <c r="N349" t="s">
        <v>324</v>
      </c>
      <c r="P349" t="s">
        <v>1629</v>
      </c>
      <c r="Q349">
        <v>9839</v>
      </c>
      <c r="R349">
        <v>16543</v>
      </c>
      <c r="S349">
        <v>27814</v>
      </c>
      <c r="T349" t="s">
        <v>143</v>
      </c>
      <c r="U349" t="s">
        <v>13</v>
      </c>
      <c r="V349">
        <v>15829</v>
      </c>
      <c r="W349">
        <v>19716</v>
      </c>
      <c r="X349">
        <v>24558</v>
      </c>
      <c r="Z349">
        <v>12390</v>
      </c>
      <c r="AA349">
        <v>15387</v>
      </c>
      <c r="AB349">
        <v>19109</v>
      </c>
      <c r="AC349" t="s">
        <v>144</v>
      </c>
      <c r="AD349" t="s">
        <v>145</v>
      </c>
      <c r="AE349" t="s">
        <v>145</v>
      </c>
      <c r="AF349">
        <v>8098.7066990098401</v>
      </c>
      <c r="AH349">
        <v>11450.3807962599</v>
      </c>
      <c r="AI349">
        <v>867</v>
      </c>
      <c r="AM349">
        <v>0.8</v>
      </c>
      <c r="AN349">
        <v>0.99</v>
      </c>
      <c r="AO349">
        <v>1.224</v>
      </c>
      <c r="AP349" t="s">
        <v>146</v>
      </c>
      <c r="AQ349" t="s">
        <v>1499</v>
      </c>
      <c r="AV349">
        <v>1.01</v>
      </c>
      <c r="AW349">
        <v>0.74</v>
      </c>
      <c r="AX349">
        <v>27400</v>
      </c>
      <c r="AY349">
        <v>38400</v>
      </c>
      <c r="AZ349">
        <v>0.26</v>
      </c>
      <c r="BA349">
        <v>38400</v>
      </c>
      <c r="BD349">
        <v>1</v>
      </c>
      <c r="BF349" s="1">
        <v>43223</v>
      </c>
      <c r="BM349" t="s">
        <v>148</v>
      </c>
      <c r="CC349">
        <v>2484.6740972501002</v>
      </c>
      <c r="CD349" t="s">
        <v>1630</v>
      </c>
      <c r="CE349" t="s">
        <v>145</v>
      </c>
    </row>
    <row r="350" spans="1:98" x14ac:dyDescent="0.25">
      <c r="A350">
        <v>8774</v>
      </c>
      <c r="B350">
        <v>2017</v>
      </c>
      <c r="C350" t="s">
        <v>372</v>
      </c>
      <c r="D350" s="14">
        <f>VLOOKUP(Tabelle6[[#This Row],[FishStock]],'Export 2012'!$C:$J,8,FALSE)</f>
        <v>2012</v>
      </c>
      <c r="E350" s="14" t="str">
        <f>VLOOKUP(Tabelle6[[#This Row],[FishStock]],'Export 2016'!$C:$K,8,FALSE)</f>
        <v>Advice</v>
      </c>
      <c r="F350" s="14" t="str">
        <f>VLOOKUP(Tabelle6[[#This Row],[FishStock]],'Export 2012'!$C:$J,3,FALSE)</f>
        <v>x</v>
      </c>
      <c r="G350" s="14" t="str">
        <f>VLOOKUP(Tabelle6[[#This Row],[FishStock]],'Export 2016'!$C:$K,3,FALSE)</f>
        <v>x</v>
      </c>
      <c r="H350">
        <v>1321</v>
      </c>
      <c r="I350">
        <v>169075</v>
      </c>
      <c r="J350" t="s">
        <v>138</v>
      </c>
      <c r="K350">
        <v>2015</v>
      </c>
      <c r="L350" t="s">
        <v>1628</v>
      </c>
      <c r="M350" t="s">
        <v>374</v>
      </c>
      <c r="N350" t="s">
        <v>324</v>
      </c>
      <c r="P350" t="s">
        <v>1629</v>
      </c>
      <c r="Q350">
        <v>5833</v>
      </c>
      <c r="R350">
        <v>10098</v>
      </c>
      <c r="S350">
        <v>17481</v>
      </c>
      <c r="T350" t="s">
        <v>143</v>
      </c>
      <c r="U350" t="s">
        <v>13</v>
      </c>
      <c r="V350">
        <v>16297</v>
      </c>
      <c r="W350">
        <v>20910</v>
      </c>
      <c r="X350">
        <v>26830</v>
      </c>
      <c r="Z350">
        <v>13063</v>
      </c>
      <c r="AA350">
        <v>16828</v>
      </c>
      <c r="AB350">
        <v>21679</v>
      </c>
      <c r="AC350" t="s">
        <v>144</v>
      </c>
      <c r="AD350" t="s">
        <v>145</v>
      </c>
      <c r="AE350" t="s">
        <v>145</v>
      </c>
      <c r="AF350">
        <v>8372</v>
      </c>
      <c r="AH350">
        <v>11981.799806875</v>
      </c>
      <c r="AI350">
        <v>449</v>
      </c>
      <c r="AM350">
        <v>0.72899999999999998</v>
      </c>
      <c r="AN350">
        <v>0.94799999999999995</v>
      </c>
      <c r="AO350">
        <v>1.2330000000000001</v>
      </c>
      <c r="AP350" t="s">
        <v>146</v>
      </c>
      <c r="AQ350" t="s">
        <v>1499</v>
      </c>
      <c r="AV350">
        <v>1.01</v>
      </c>
      <c r="AW350">
        <v>0.74</v>
      </c>
      <c r="AX350">
        <v>27400</v>
      </c>
      <c r="AY350">
        <v>38400</v>
      </c>
      <c r="AZ350">
        <v>0.26</v>
      </c>
      <c r="BA350">
        <v>38400</v>
      </c>
      <c r="BD350">
        <v>1</v>
      </c>
      <c r="BF350" s="1">
        <v>43223</v>
      </c>
      <c r="BM350" t="s">
        <v>148</v>
      </c>
      <c r="CC350">
        <v>3160.7998068749998</v>
      </c>
      <c r="CD350" t="s">
        <v>1630</v>
      </c>
      <c r="CE350" t="s">
        <v>145</v>
      </c>
    </row>
    <row r="351" spans="1:98" x14ac:dyDescent="0.25">
      <c r="A351">
        <v>8774</v>
      </c>
      <c r="B351">
        <v>2017</v>
      </c>
      <c r="C351" t="s">
        <v>372</v>
      </c>
      <c r="D351" s="14">
        <f>VLOOKUP(Tabelle6[[#This Row],[FishStock]],'Export 2012'!$C:$J,8,FALSE)</f>
        <v>2012</v>
      </c>
      <c r="E351" s="14" t="str">
        <f>VLOOKUP(Tabelle6[[#This Row],[FishStock]],'Export 2016'!$C:$K,8,FALSE)</f>
        <v>Advice</v>
      </c>
      <c r="F351" s="14" t="str">
        <f>VLOOKUP(Tabelle6[[#This Row],[FishStock]],'Export 2012'!$C:$J,3,FALSE)</f>
        <v>x</v>
      </c>
      <c r="G351" s="14" t="str">
        <f>VLOOKUP(Tabelle6[[#This Row],[FishStock]],'Export 2016'!$C:$K,3,FALSE)</f>
        <v>x</v>
      </c>
      <c r="H351">
        <v>1321</v>
      </c>
      <c r="I351">
        <v>169075</v>
      </c>
      <c r="J351" t="s">
        <v>138</v>
      </c>
      <c r="K351">
        <v>2016</v>
      </c>
      <c r="L351" t="s">
        <v>1628</v>
      </c>
      <c r="M351" t="s">
        <v>374</v>
      </c>
      <c r="N351" t="s">
        <v>324</v>
      </c>
      <c r="P351" t="s">
        <v>1629</v>
      </c>
      <c r="Q351">
        <v>1222</v>
      </c>
      <c r="R351">
        <v>2600</v>
      </c>
      <c r="S351">
        <v>5529</v>
      </c>
      <c r="T351" t="s">
        <v>143</v>
      </c>
      <c r="U351" t="s">
        <v>13</v>
      </c>
      <c r="V351">
        <v>12232</v>
      </c>
      <c r="W351">
        <v>16895</v>
      </c>
      <c r="X351">
        <v>23337</v>
      </c>
      <c r="Z351">
        <v>9689</v>
      </c>
      <c r="AA351">
        <v>13479</v>
      </c>
      <c r="AB351">
        <v>18752</v>
      </c>
      <c r="AC351" t="s">
        <v>144</v>
      </c>
      <c r="AD351" t="s">
        <v>145</v>
      </c>
      <c r="AE351" t="s">
        <v>145</v>
      </c>
      <c r="AF351">
        <v>6233</v>
      </c>
      <c r="AH351">
        <v>8705</v>
      </c>
      <c r="AI351">
        <v>156</v>
      </c>
      <c r="AM351">
        <v>0.66800000000000004</v>
      </c>
      <c r="AN351">
        <v>0.93</v>
      </c>
      <c r="AO351">
        <v>1.294</v>
      </c>
      <c r="AP351" t="s">
        <v>146</v>
      </c>
      <c r="AQ351" t="s">
        <v>1499</v>
      </c>
      <c r="AV351">
        <v>1.01</v>
      </c>
      <c r="AW351">
        <v>0.74</v>
      </c>
      <c r="AX351">
        <v>27400</v>
      </c>
      <c r="AY351">
        <v>38400</v>
      </c>
      <c r="AZ351">
        <v>0.26</v>
      </c>
      <c r="BA351">
        <v>38400</v>
      </c>
      <c r="BD351">
        <v>1</v>
      </c>
      <c r="BF351" s="1">
        <v>43223</v>
      </c>
      <c r="BM351" t="s">
        <v>148</v>
      </c>
      <c r="CC351">
        <v>2316</v>
      </c>
      <c r="CD351" t="s">
        <v>1630</v>
      </c>
      <c r="CE351" t="s">
        <v>145</v>
      </c>
    </row>
    <row r="352" spans="1:98" x14ac:dyDescent="0.25">
      <c r="A352">
        <v>8774</v>
      </c>
      <c r="B352">
        <v>2017</v>
      </c>
      <c r="C352" t="s">
        <v>372</v>
      </c>
      <c r="D352" s="14">
        <f>VLOOKUP(Tabelle6[[#This Row],[FishStock]],'Export 2012'!$C:$J,8,FALSE)</f>
        <v>2012</v>
      </c>
      <c r="E352" s="14" t="str">
        <f>VLOOKUP(Tabelle6[[#This Row],[FishStock]],'Export 2016'!$C:$K,8,FALSE)</f>
        <v>Advice</v>
      </c>
      <c r="F352" s="14" t="str">
        <f>VLOOKUP(Tabelle6[[#This Row],[FishStock]],'Export 2012'!$C:$J,3,FALSE)</f>
        <v>x</v>
      </c>
      <c r="G352" s="14" t="str">
        <f>VLOOKUP(Tabelle6[[#This Row],[FishStock]],'Export 2016'!$C:$K,3,FALSE)</f>
        <v>x</v>
      </c>
      <c r="H352">
        <v>1321</v>
      </c>
      <c r="I352">
        <v>169075</v>
      </c>
      <c r="J352" t="s">
        <v>138</v>
      </c>
      <c r="K352">
        <v>2017</v>
      </c>
      <c r="L352" t="s">
        <v>1628</v>
      </c>
      <c r="M352" t="s">
        <v>374</v>
      </c>
      <c r="N352" t="s">
        <v>324</v>
      </c>
      <c r="P352" t="s">
        <v>1629</v>
      </c>
      <c r="Q352">
        <v>15580</v>
      </c>
      <c r="R352">
        <v>65408</v>
      </c>
      <c r="S352">
        <v>272653</v>
      </c>
      <c r="T352" t="s">
        <v>143</v>
      </c>
      <c r="U352" t="s">
        <v>13</v>
      </c>
      <c r="V352">
        <v>10666</v>
      </c>
      <c r="W352">
        <v>17517</v>
      </c>
      <c r="X352">
        <v>28766</v>
      </c>
      <c r="Z352">
        <v>7448</v>
      </c>
      <c r="AA352">
        <v>12932</v>
      </c>
      <c r="AB352">
        <v>20492</v>
      </c>
      <c r="AC352" t="s">
        <v>144</v>
      </c>
      <c r="AD352" t="s">
        <v>145</v>
      </c>
      <c r="AE352" t="s">
        <v>145</v>
      </c>
      <c r="AP352" t="s">
        <v>146</v>
      </c>
      <c r="AQ352" t="s">
        <v>1499</v>
      </c>
      <c r="AV352">
        <v>1.01</v>
      </c>
      <c r="AW352">
        <v>0.74</v>
      </c>
      <c r="AX352">
        <v>27400</v>
      </c>
      <c r="AY352">
        <v>38400</v>
      </c>
      <c r="AZ352">
        <v>0.26</v>
      </c>
      <c r="BA352">
        <v>38400</v>
      </c>
      <c r="BD352">
        <v>1</v>
      </c>
      <c r="BF352" s="1">
        <v>43223</v>
      </c>
      <c r="BM352" t="s">
        <v>148</v>
      </c>
      <c r="CD352" t="s">
        <v>1630</v>
      </c>
      <c r="CE352" t="s">
        <v>145</v>
      </c>
    </row>
    <row r="353" spans="1:65" x14ac:dyDescent="0.25">
      <c r="A353">
        <v>8783</v>
      </c>
      <c r="B353">
        <v>2017</v>
      </c>
      <c r="C353" t="s">
        <v>726</v>
      </c>
      <c r="D353" s="14">
        <f>VLOOKUP(Tabelle6[[#This Row],[FishStock]],'Export 2012'!$C:$J,8,FALSE)</f>
        <v>2012</v>
      </c>
      <c r="E353" s="14" t="str">
        <f>VLOOKUP(Tabelle6[[#This Row],[FishStock]],'Export 2016'!$C:$K,8,FALSE)</f>
        <v>Advice</v>
      </c>
      <c r="F353" s="14" t="str">
        <f>VLOOKUP(Tabelle6[[#This Row],[FishStock]],'Export 2012'!$C:$J,3,FALSE)</f>
        <v>x</v>
      </c>
      <c r="G353" s="14" t="str">
        <f>VLOOKUP(Tabelle6[[#This Row],[FishStock]],'Export 2016'!$C:$K,3,FALSE)</f>
        <v>x</v>
      </c>
      <c r="H353">
        <v>1324</v>
      </c>
      <c r="I353">
        <v>169078</v>
      </c>
      <c r="J353" t="s">
        <v>138</v>
      </c>
      <c r="K353">
        <v>2012</v>
      </c>
      <c r="L353" t="s">
        <v>1668</v>
      </c>
      <c r="M353" t="s">
        <v>728</v>
      </c>
      <c r="N353" t="s">
        <v>324</v>
      </c>
      <c r="P353" t="s">
        <v>1669</v>
      </c>
      <c r="R353">
        <v>830</v>
      </c>
      <c r="T353" t="s">
        <v>143</v>
      </c>
      <c r="U353" t="s">
        <v>13</v>
      </c>
      <c r="W353">
        <v>17219</v>
      </c>
      <c r="AA353">
        <v>13628</v>
      </c>
      <c r="AC353" t="s">
        <v>144</v>
      </c>
      <c r="AD353" t="s">
        <v>145</v>
      </c>
      <c r="AE353" t="s">
        <v>145</v>
      </c>
      <c r="AF353">
        <v>7692</v>
      </c>
      <c r="AH353">
        <v>8644</v>
      </c>
      <c r="AI353">
        <v>952</v>
      </c>
      <c r="AN353">
        <v>0.68899999999999995</v>
      </c>
      <c r="AP353" t="s">
        <v>146</v>
      </c>
      <c r="AQ353" t="s">
        <v>1499</v>
      </c>
      <c r="AV353">
        <v>0.80700000000000005</v>
      </c>
      <c r="AW353">
        <v>0.57640000000000002</v>
      </c>
      <c r="AX353">
        <v>7300</v>
      </c>
      <c r="AY353">
        <v>10300</v>
      </c>
      <c r="AZ353">
        <v>0.35299999999999998</v>
      </c>
      <c r="BA353">
        <v>10300</v>
      </c>
      <c r="BD353">
        <v>1</v>
      </c>
      <c r="BF353" s="1">
        <v>43222</v>
      </c>
      <c r="BM353" t="s">
        <v>148</v>
      </c>
    </row>
    <row r="354" spans="1:65" x14ac:dyDescent="0.25">
      <c r="A354">
        <v>8783</v>
      </c>
      <c r="B354">
        <v>2017</v>
      </c>
      <c r="C354" t="s">
        <v>726</v>
      </c>
      <c r="D354" s="14">
        <f>VLOOKUP(Tabelle6[[#This Row],[FishStock]],'Export 2012'!$C:$J,8,FALSE)</f>
        <v>2012</v>
      </c>
      <c r="E354" s="14" t="str">
        <f>VLOOKUP(Tabelle6[[#This Row],[FishStock]],'Export 2016'!$C:$K,8,FALSE)</f>
        <v>Advice</v>
      </c>
      <c r="F354" s="14" t="str">
        <f>VLOOKUP(Tabelle6[[#This Row],[FishStock]],'Export 2012'!$C:$J,3,FALSE)</f>
        <v>x</v>
      </c>
      <c r="G354" s="14" t="str">
        <f>VLOOKUP(Tabelle6[[#This Row],[FishStock]],'Export 2016'!$C:$K,3,FALSE)</f>
        <v>x</v>
      </c>
      <c r="H354">
        <v>1324</v>
      </c>
      <c r="I354">
        <v>169078</v>
      </c>
      <c r="J354" t="s">
        <v>138</v>
      </c>
      <c r="K354">
        <v>2013</v>
      </c>
      <c r="L354" t="s">
        <v>1668</v>
      </c>
      <c r="M354" t="s">
        <v>728</v>
      </c>
      <c r="N354" t="s">
        <v>324</v>
      </c>
      <c r="P354" t="s">
        <v>1669</v>
      </c>
      <c r="R354">
        <v>1461</v>
      </c>
      <c r="T354" t="s">
        <v>143</v>
      </c>
      <c r="U354" t="s">
        <v>13</v>
      </c>
      <c r="W354">
        <v>11519</v>
      </c>
      <c r="AA354">
        <v>9604</v>
      </c>
      <c r="AC354" t="s">
        <v>144</v>
      </c>
      <c r="AD354" t="s">
        <v>145</v>
      </c>
      <c r="AE354" t="s">
        <v>145</v>
      </c>
      <c r="AF354">
        <v>6290</v>
      </c>
      <c r="AH354">
        <v>6820</v>
      </c>
      <c r="AI354">
        <v>530</v>
      </c>
      <c r="AN354">
        <v>0.95499999999999996</v>
      </c>
      <c r="AP354" t="s">
        <v>146</v>
      </c>
      <c r="AQ354" t="s">
        <v>1499</v>
      </c>
      <c r="AV354">
        <v>0.80700000000000005</v>
      </c>
      <c r="AW354">
        <v>0.57640000000000002</v>
      </c>
      <c r="AX354">
        <v>7300</v>
      </c>
      <c r="AY354">
        <v>10300</v>
      </c>
      <c r="AZ354">
        <v>0.35299999999999998</v>
      </c>
      <c r="BA354">
        <v>10300</v>
      </c>
      <c r="BD354">
        <v>1</v>
      </c>
      <c r="BF354" s="1">
        <v>43222</v>
      </c>
      <c r="BM354" t="s">
        <v>148</v>
      </c>
    </row>
    <row r="355" spans="1:65" x14ac:dyDescent="0.25">
      <c r="A355">
        <v>8783</v>
      </c>
      <c r="B355">
        <v>2017</v>
      </c>
      <c r="C355" t="s">
        <v>726</v>
      </c>
      <c r="D355" s="14">
        <f>VLOOKUP(Tabelle6[[#This Row],[FishStock]],'Export 2012'!$C:$J,8,FALSE)</f>
        <v>2012</v>
      </c>
      <c r="E355" s="14" t="str">
        <f>VLOOKUP(Tabelle6[[#This Row],[FishStock]],'Export 2016'!$C:$K,8,FALSE)</f>
        <v>Advice</v>
      </c>
      <c r="F355" s="14" t="str">
        <f>VLOOKUP(Tabelle6[[#This Row],[FishStock]],'Export 2012'!$C:$J,3,FALSE)</f>
        <v>x</v>
      </c>
      <c r="G355" s="14" t="str">
        <f>VLOOKUP(Tabelle6[[#This Row],[FishStock]],'Export 2016'!$C:$K,3,FALSE)</f>
        <v>x</v>
      </c>
      <c r="H355">
        <v>1324</v>
      </c>
      <c r="I355">
        <v>169078</v>
      </c>
      <c r="J355" t="s">
        <v>138</v>
      </c>
      <c r="K355">
        <v>2014</v>
      </c>
      <c r="L355" t="s">
        <v>1668</v>
      </c>
      <c r="M355" t="s">
        <v>728</v>
      </c>
      <c r="N355" t="s">
        <v>324</v>
      </c>
      <c r="P355" t="s">
        <v>1669</v>
      </c>
      <c r="R355">
        <v>7711</v>
      </c>
      <c r="T355" t="s">
        <v>143</v>
      </c>
      <c r="U355" t="s">
        <v>13</v>
      </c>
      <c r="W355">
        <v>9488</v>
      </c>
      <c r="AA355">
        <v>4929</v>
      </c>
      <c r="AC355" t="s">
        <v>144</v>
      </c>
      <c r="AD355" t="s">
        <v>145</v>
      </c>
      <c r="AE355" t="s">
        <v>145</v>
      </c>
      <c r="AF355">
        <v>3879</v>
      </c>
      <c r="AH355">
        <v>4620</v>
      </c>
      <c r="AI355">
        <v>741</v>
      </c>
      <c r="AN355">
        <v>0.82099999999999995</v>
      </c>
      <c r="AP355" t="s">
        <v>146</v>
      </c>
      <c r="AQ355" t="s">
        <v>1499</v>
      </c>
      <c r="AV355">
        <v>0.80700000000000005</v>
      </c>
      <c r="AW355">
        <v>0.57640000000000002</v>
      </c>
      <c r="AX355">
        <v>7300</v>
      </c>
      <c r="AY355">
        <v>10300</v>
      </c>
      <c r="AZ355">
        <v>0.35299999999999998</v>
      </c>
      <c r="BA355">
        <v>10300</v>
      </c>
      <c r="BD355">
        <v>1</v>
      </c>
      <c r="BF355" s="1">
        <v>43222</v>
      </c>
      <c r="BM355" t="s">
        <v>148</v>
      </c>
    </row>
    <row r="356" spans="1:65" x14ac:dyDescent="0.25">
      <c r="A356">
        <v>8783</v>
      </c>
      <c r="B356">
        <v>2017</v>
      </c>
      <c r="C356" t="s">
        <v>726</v>
      </c>
      <c r="D356" s="14">
        <f>VLOOKUP(Tabelle6[[#This Row],[FishStock]],'Export 2012'!$C:$J,8,FALSE)</f>
        <v>2012</v>
      </c>
      <c r="E356" s="14" t="str">
        <f>VLOOKUP(Tabelle6[[#This Row],[FishStock]],'Export 2016'!$C:$K,8,FALSE)</f>
        <v>Advice</v>
      </c>
      <c r="F356" s="14" t="str">
        <f>VLOOKUP(Tabelle6[[#This Row],[FishStock]],'Export 2012'!$C:$J,3,FALSE)</f>
        <v>x</v>
      </c>
      <c r="G356" s="14" t="str">
        <f>VLOOKUP(Tabelle6[[#This Row],[FishStock]],'Export 2016'!$C:$K,3,FALSE)</f>
        <v>x</v>
      </c>
      <c r="H356">
        <v>1324</v>
      </c>
      <c r="I356">
        <v>169078</v>
      </c>
      <c r="J356" t="s">
        <v>138</v>
      </c>
      <c r="K356">
        <v>2015</v>
      </c>
      <c r="L356" t="s">
        <v>1668</v>
      </c>
      <c r="M356" t="s">
        <v>728</v>
      </c>
      <c r="N356" t="s">
        <v>324</v>
      </c>
      <c r="P356" t="s">
        <v>1669</v>
      </c>
      <c r="R356">
        <v>537</v>
      </c>
      <c r="T356" t="s">
        <v>143</v>
      </c>
      <c r="U356" t="s">
        <v>13</v>
      </c>
      <c r="W356">
        <v>9358</v>
      </c>
      <c r="AA356">
        <v>5327</v>
      </c>
      <c r="AC356" t="s">
        <v>144</v>
      </c>
      <c r="AD356" t="s">
        <v>145</v>
      </c>
      <c r="AE356" t="s">
        <v>145</v>
      </c>
      <c r="AF356">
        <v>4154</v>
      </c>
      <c r="AH356">
        <v>4719</v>
      </c>
      <c r="AI356">
        <v>565</v>
      </c>
      <c r="AN356">
        <v>0.628</v>
      </c>
      <c r="AP356" t="s">
        <v>146</v>
      </c>
      <c r="AQ356" t="s">
        <v>1499</v>
      </c>
      <c r="AV356">
        <v>0.80700000000000005</v>
      </c>
      <c r="AW356">
        <v>0.57640000000000002</v>
      </c>
      <c r="AX356">
        <v>7300</v>
      </c>
      <c r="AY356">
        <v>10300</v>
      </c>
      <c r="AZ356">
        <v>0.35299999999999998</v>
      </c>
      <c r="BA356">
        <v>10300</v>
      </c>
      <c r="BD356">
        <v>1</v>
      </c>
      <c r="BF356" s="1">
        <v>43222</v>
      </c>
      <c r="BM356" t="s">
        <v>148</v>
      </c>
    </row>
    <row r="357" spans="1:65" x14ac:dyDescent="0.25">
      <c r="A357">
        <v>8783</v>
      </c>
      <c r="B357">
        <v>2017</v>
      </c>
      <c r="C357" t="s">
        <v>726</v>
      </c>
      <c r="D357" s="14">
        <f>VLOOKUP(Tabelle6[[#This Row],[FishStock]],'Export 2012'!$C:$J,8,FALSE)</f>
        <v>2012</v>
      </c>
      <c r="E357" s="14" t="str">
        <f>VLOOKUP(Tabelle6[[#This Row],[FishStock]],'Export 2016'!$C:$K,8,FALSE)</f>
        <v>Advice</v>
      </c>
      <c r="F357" s="14" t="str">
        <f>VLOOKUP(Tabelle6[[#This Row],[FishStock]],'Export 2012'!$C:$J,3,FALSE)</f>
        <v>x</v>
      </c>
      <c r="G357" s="14" t="str">
        <f>VLOOKUP(Tabelle6[[#This Row],[FishStock]],'Export 2016'!$C:$K,3,FALSE)</f>
        <v>x</v>
      </c>
      <c r="H357">
        <v>1324</v>
      </c>
      <c r="I357">
        <v>169078</v>
      </c>
      <c r="J357" t="s">
        <v>138</v>
      </c>
      <c r="K357">
        <v>2016</v>
      </c>
      <c r="L357" t="s">
        <v>1668</v>
      </c>
      <c r="M357" t="s">
        <v>728</v>
      </c>
      <c r="N357" t="s">
        <v>324</v>
      </c>
      <c r="P357" t="s">
        <v>1669</v>
      </c>
      <c r="R357">
        <v>3385</v>
      </c>
      <c r="T357" t="s">
        <v>143</v>
      </c>
      <c r="U357" t="s">
        <v>13</v>
      </c>
      <c r="W357">
        <v>10254</v>
      </c>
      <c r="AA357">
        <v>7043</v>
      </c>
      <c r="AC357" t="s">
        <v>144</v>
      </c>
      <c r="AD357" t="s">
        <v>145</v>
      </c>
      <c r="AE357" t="s">
        <v>145</v>
      </c>
      <c r="AF357">
        <v>3299</v>
      </c>
      <c r="AH357">
        <v>3519</v>
      </c>
      <c r="AI357">
        <v>220</v>
      </c>
      <c r="AN357">
        <v>0.439</v>
      </c>
      <c r="AP357" t="s">
        <v>146</v>
      </c>
      <c r="AQ357" t="s">
        <v>1499</v>
      </c>
      <c r="AV357">
        <v>0.80700000000000005</v>
      </c>
      <c r="AW357">
        <v>0.57640000000000002</v>
      </c>
      <c r="AX357">
        <v>7300</v>
      </c>
      <c r="AY357">
        <v>10300</v>
      </c>
      <c r="AZ357">
        <v>0.35299999999999998</v>
      </c>
      <c r="BA357">
        <v>10300</v>
      </c>
      <c r="BD357">
        <v>1</v>
      </c>
      <c r="BF357" s="1">
        <v>43222</v>
      </c>
      <c r="BM357" t="s">
        <v>148</v>
      </c>
    </row>
    <row r="358" spans="1:65" x14ac:dyDescent="0.25">
      <c r="A358">
        <v>8783</v>
      </c>
      <c r="B358">
        <v>2017</v>
      </c>
      <c r="C358" t="s">
        <v>726</v>
      </c>
      <c r="D358" s="14">
        <f>VLOOKUP(Tabelle6[[#This Row],[FishStock]],'Export 2012'!$C:$J,8,FALSE)</f>
        <v>2012</v>
      </c>
      <c r="E358" s="14" t="str">
        <f>VLOOKUP(Tabelle6[[#This Row],[FishStock]],'Export 2016'!$C:$K,8,FALSE)</f>
        <v>Advice</v>
      </c>
      <c r="F358" s="14" t="str">
        <f>VLOOKUP(Tabelle6[[#This Row],[FishStock]],'Export 2012'!$C:$J,3,FALSE)</f>
        <v>x</v>
      </c>
      <c r="G358" s="14" t="str">
        <f>VLOOKUP(Tabelle6[[#This Row],[FishStock]],'Export 2016'!$C:$K,3,FALSE)</f>
        <v>x</v>
      </c>
      <c r="H358">
        <v>1324</v>
      </c>
      <c r="I358">
        <v>169078</v>
      </c>
      <c r="J358" t="s">
        <v>138</v>
      </c>
      <c r="K358">
        <v>2017</v>
      </c>
      <c r="L358" t="s">
        <v>1668</v>
      </c>
      <c r="M358" t="s">
        <v>728</v>
      </c>
      <c r="N358" t="s">
        <v>324</v>
      </c>
      <c r="P358" t="s">
        <v>1669</v>
      </c>
      <c r="R358">
        <v>4505</v>
      </c>
      <c r="T358" t="s">
        <v>143</v>
      </c>
      <c r="U358" t="s">
        <v>13</v>
      </c>
      <c r="AA358">
        <v>7140</v>
      </c>
      <c r="AC358" t="s">
        <v>144</v>
      </c>
      <c r="AD358" t="s">
        <v>145</v>
      </c>
      <c r="AE358" t="s">
        <v>145</v>
      </c>
      <c r="AP358" t="s">
        <v>146</v>
      </c>
      <c r="AQ358" t="s">
        <v>1499</v>
      </c>
      <c r="AV358">
        <v>0.80700000000000005</v>
      </c>
      <c r="AW358">
        <v>0.57640000000000002</v>
      </c>
      <c r="AX358">
        <v>7300</v>
      </c>
      <c r="AY358">
        <v>10300</v>
      </c>
      <c r="AZ358">
        <v>0.35299999999999998</v>
      </c>
      <c r="BA358">
        <v>10300</v>
      </c>
      <c r="BD358">
        <v>1</v>
      </c>
      <c r="BF358" s="1">
        <v>43222</v>
      </c>
      <c r="BM358" t="s">
        <v>148</v>
      </c>
    </row>
    <row r="359" spans="1:65" x14ac:dyDescent="0.25">
      <c r="A359">
        <v>8793</v>
      </c>
      <c r="B359">
        <v>2017</v>
      </c>
      <c r="C359" t="s">
        <v>1076</v>
      </c>
      <c r="D359" s="14">
        <f>VLOOKUP(Tabelle6[[#This Row],[FishStock]],'Export 2012'!$C:$J,8,FALSE)</f>
        <v>2012</v>
      </c>
      <c r="E359" s="14" t="str">
        <f>VLOOKUP(Tabelle6[[#This Row],[FishStock]],'Export 2016'!$C:$K,8,FALSE)</f>
        <v>Advice</v>
      </c>
      <c r="F359" s="14" t="str">
        <f>VLOOKUP(Tabelle6[[#This Row],[FishStock]],'Export 2012'!$C:$J,3,FALSE)</f>
        <v>x</v>
      </c>
      <c r="G359" s="14" t="str">
        <f>VLOOKUP(Tabelle6[[#This Row],[FishStock]],'Export 2016'!$C:$K,3,FALSE)</f>
        <v>x</v>
      </c>
      <c r="H359">
        <v>1333</v>
      </c>
      <c r="I359">
        <v>169088</v>
      </c>
      <c r="J359" t="s">
        <v>138</v>
      </c>
      <c r="K359">
        <v>2012</v>
      </c>
      <c r="L359" t="s">
        <v>1077</v>
      </c>
      <c r="M359" t="s">
        <v>801</v>
      </c>
      <c r="N359" t="s">
        <v>324</v>
      </c>
      <c r="P359" t="s">
        <v>1780</v>
      </c>
      <c r="Q359">
        <v>2111.3260880103799</v>
      </c>
      <c r="R359">
        <v>2531.7846975314501</v>
      </c>
      <c r="S359">
        <v>2952.2433070525199</v>
      </c>
      <c r="T359" t="s">
        <v>143</v>
      </c>
      <c r="U359" t="s">
        <v>13</v>
      </c>
      <c r="V359">
        <v>3448.0947972748399</v>
      </c>
      <c r="W359">
        <v>3730.1358147830301</v>
      </c>
      <c r="X359">
        <v>4012.1768322912199</v>
      </c>
      <c r="Z359">
        <v>2366.2973999843498</v>
      </c>
      <c r="AA359">
        <v>2564.237047009</v>
      </c>
      <c r="AB359">
        <v>2762.1766940336502</v>
      </c>
      <c r="AC359" t="s">
        <v>144</v>
      </c>
      <c r="AD359" t="s">
        <v>145</v>
      </c>
      <c r="AE359" t="s">
        <v>145</v>
      </c>
      <c r="AF359">
        <v>466.06636400000002</v>
      </c>
      <c r="AH359">
        <v>1631.796828</v>
      </c>
      <c r="AI359">
        <v>1165.730464</v>
      </c>
      <c r="AM359">
        <v>0.80402280650570401</v>
      </c>
      <c r="AN359">
        <v>0.87902645754748898</v>
      </c>
      <c r="AO359">
        <v>0.95403010858927395</v>
      </c>
      <c r="AP359" t="s">
        <v>146</v>
      </c>
      <c r="AQ359" t="s">
        <v>1499</v>
      </c>
      <c r="AV359">
        <v>0.82</v>
      </c>
      <c r="AW359">
        <v>0.59</v>
      </c>
      <c r="AX359">
        <v>14000</v>
      </c>
      <c r="AY359">
        <v>20000</v>
      </c>
      <c r="AZ359">
        <v>0.16700000000000001</v>
      </c>
      <c r="BA359">
        <v>20000</v>
      </c>
      <c r="BD359">
        <v>1</v>
      </c>
      <c r="BF359" s="1">
        <v>43222</v>
      </c>
      <c r="BM359" t="s">
        <v>148</v>
      </c>
    </row>
    <row r="360" spans="1:65" x14ac:dyDescent="0.25">
      <c r="A360">
        <v>8793</v>
      </c>
      <c r="B360">
        <v>2017</v>
      </c>
      <c r="C360" t="s">
        <v>1076</v>
      </c>
      <c r="D360" s="14">
        <f>VLOOKUP(Tabelle6[[#This Row],[FishStock]],'Export 2012'!$C:$J,8,FALSE)</f>
        <v>2012</v>
      </c>
      <c r="E360" s="14" t="str">
        <f>VLOOKUP(Tabelle6[[#This Row],[FishStock]],'Export 2016'!$C:$K,8,FALSE)</f>
        <v>Advice</v>
      </c>
      <c r="F360" s="14" t="str">
        <f>VLOOKUP(Tabelle6[[#This Row],[FishStock]],'Export 2012'!$C:$J,3,FALSE)</f>
        <v>x</v>
      </c>
      <c r="G360" s="14" t="str">
        <f>VLOOKUP(Tabelle6[[#This Row],[FishStock]],'Export 2016'!$C:$K,3,FALSE)</f>
        <v>x</v>
      </c>
      <c r="H360">
        <v>1333</v>
      </c>
      <c r="I360">
        <v>169088</v>
      </c>
      <c r="J360" t="s">
        <v>138</v>
      </c>
      <c r="K360">
        <v>2013</v>
      </c>
      <c r="L360" t="s">
        <v>1077</v>
      </c>
      <c r="M360" t="s">
        <v>801</v>
      </c>
      <c r="N360" t="s">
        <v>324</v>
      </c>
      <c r="P360" t="s">
        <v>1780</v>
      </c>
      <c r="Q360">
        <v>2907.2656315347099</v>
      </c>
      <c r="R360">
        <v>3538.3120586991299</v>
      </c>
      <c r="S360">
        <v>4169.3584858635504</v>
      </c>
      <c r="T360" t="s">
        <v>143</v>
      </c>
      <c r="U360" t="s">
        <v>13</v>
      </c>
      <c r="V360">
        <v>2973.9078601388201</v>
      </c>
      <c r="W360">
        <v>3223.2417855897402</v>
      </c>
      <c r="X360">
        <v>3472.5757110406598</v>
      </c>
      <c r="Z360">
        <v>2059.0960976515498</v>
      </c>
      <c r="AA360">
        <v>2214.12322551948</v>
      </c>
      <c r="AB360">
        <v>2369.1503533874102</v>
      </c>
      <c r="AC360" t="s">
        <v>144</v>
      </c>
      <c r="AD360" t="s">
        <v>145</v>
      </c>
      <c r="AE360" t="s">
        <v>145</v>
      </c>
      <c r="AF360">
        <v>298.820063</v>
      </c>
      <c r="AH360">
        <v>1500.9996960000001</v>
      </c>
      <c r="AI360">
        <v>1202.179633</v>
      </c>
      <c r="AM360">
        <v>0.82526121398035601</v>
      </c>
      <c r="AN360">
        <v>0.89902639662986406</v>
      </c>
      <c r="AO360">
        <v>0.97279157927937199</v>
      </c>
      <c r="AP360" t="s">
        <v>146</v>
      </c>
      <c r="AQ360" t="s">
        <v>1499</v>
      </c>
      <c r="AV360">
        <v>0.82</v>
      </c>
      <c r="AW360">
        <v>0.59</v>
      </c>
      <c r="AX360">
        <v>14000</v>
      </c>
      <c r="AY360">
        <v>20000</v>
      </c>
      <c r="AZ360">
        <v>0.16700000000000001</v>
      </c>
      <c r="BA360">
        <v>20000</v>
      </c>
      <c r="BD360">
        <v>1</v>
      </c>
      <c r="BF360" s="1">
        <v>43222</v>
      </c>
      <c r="BM360" t="s">
        <v>148</v>
      </c>
    </row>
    <row r="361" spans="1:65" x14ac:dyDescent="0.25">
      <c r="A361">
        <v>8793</v>
      </c>
      <c r="B361">
        <v>2017</v>
      </c>
      <c r="C361" t="s">
        <v>1076</v>
      </c>
      <c r="D361" s="14">
        <f>VLOOKUP(Tabelle6[[#This Row],[FishStock]],'Export 2012'!$C:$J,8,FALSE)</f>
        <v>2012</v>
      </c>
      <c r="E361" s="14" t="str">
        <f>VLOOKUP(Tabelle6[[#This Row],[FishStock]],'Export 2016'!$C:$K,8,FALSE)</f>
        <v>Advice</v>
      </c>
      <c r="F361" s="14" t="str">
        <f>VLOOKUP(Tabelle6[[#This Row],[FishStock]],'Export 2012'!$C:$J,3,FALSE)</f>
        <v>x</v>
      </c>
      <c r="G361" s="14" t="str">
        <f>VLOOKUP(Tabelle6[[#This Row],[FishStock]],'Export 2016'!$C:$K,3,FALSE)</f>
        <v>x</v>
      </c>
      <c r="H361">
        <v>1333</v>
      </c>
      <c r="I361">
        <v>169088</v>
      </c>
      <c r="J361" t="s">
        <v>138</v>
      </c>
      <c r="K361">
        <v>2014</v>
      </c>
      <c r="L361" t="s">
        <v>1077</v>
      </c>
      <c r="M361" t="s">
        <v>801</v>
      </c>
      <c r="N361" t="s">
        <v>324</v>
      </c>
      <c r="P361" t="s">
        <v>1780</v>
      </c>
      <c r="Q361">
        <v>2148.48968660534</v>
      </c>
      <c r="R361">
        <v>2719.1839544364002</v>
      </c>
      <c r="S361">
        <v>3289.8782222674599</v>
      </c>
      <c r="T361" t="s">
        <v>143</v>
      </c>
      <c r="U361" t="s">
        <v>13</v>
      </c>
      <c r="V361">
        <v>3148.0661626168999</v>
      </c>
      <c r="W361">
        <v>3536.7217087014801</v>
      </c>
      <c r="X361">
        <v>3925.3772547860599</v>
      </c>
      <c r="Z361">
        <v>2068.7128948570098</v>
      </c>
      <c r="AA361">
        <v>2296.2869501283799</v>
      </c>
      <c r="AB361">
        <v>2523.86100539975</v>
      </c>
      <c r="AC361" t="s">
        <v>144</v>
      </c>
      <c r="AD361" t="s">
        <v>145</v>
      </c>
      <c r="AE361" t="s">
        <v>145</v>
      </c>
      <c r="AF361">
        <v>357.29264000000001</v>
      </c>
      <c r="AH361">
        <v>1667.9533429999999</v>
      </c>
      <c r="AI361">
        <v>1310.660703</v>
      </c>
      <c r="AM361">
        <v>0.66992622113876998</v>
      </c>
      <c r="AN361">
        <v>0.75072097625693202</v>
      </c>
      <c r="AO361">
        <v>0.83151573137509405</v>
      </c>
      <c r="AP361" t="s">
        <v>146</v>
      </c>
      <c r="AQ361" t="s">
        <v>1499</v>
      </c>
      <c r="AV361">
        <v>0.82</v>
      </c>
      <c r="AW361">
        <v>0.59</v>
      </c>
      <c r="AX361">
        <v>14000</v>
      </c>
      <c r="AY361">
        <v>20000</v>
      </c>
      <c r="AZ361">
        <v>0.16700000000000001</v>
      </c>
      <c r="BA361">
        <v>20000</v>
      </c>
      <c r="BD361">
        <v>1</v>
      </c>
      <c r="BF361" s="1">
        <v>43222</v>
      </c>
      <c r="BM361" t="s">
        <v>148</v>
      </c>
    </row>
    <row r="362" spans="1:65" x14ac:dyDescent="0.25">
      <c r="A362">
        <v>8793</v>
      </c>
      <c r="B362">
        <v>2017</v>
      </c>
      <c r="C362" t="s">
        <v>1076</v>
      </c>
      <c r="D362" s="14">
        <f>VLOOKUP(Tabelle6[[#This Row],[FishStock]],'Export 2012'!$C:$J,8,FALSE)</f>
        <v>2012</v>
      </c>
      <c r="E362" s="14" t="str">
        <f>VLOOKUP(Tabelle6[[#This Row],[FishStock]],'Export 2016'!$C:$K,8,FALSE)</f>
        <v>Advice</v>
      </c>
      <c r="F362" s="14" t="str">
        <f>VLOOKUP(Tabelle6[[#This Row],[FishStock]],'Export 2012'!$C:$J,3,FALSE)</f>
        <v>x</v>
      </c>
      <c r="G362" s="14" t="str">
        <f>VLOOKUP(Tabelle6[[#This Row],[FishStock]],'Export 2016'!$C:$K,3,FALSE)</f>
        <v>x</v>
      </c>
      <c r="H362">
        <v>1333</v>
      </c>
      <c r="I362">
        <v>169088</v>
      </c>
      <c r="J362" t="s">
        <v>138</v>
      </c>
      <c r="K362">
        <v>2015</v>
      </c>
      <c r="L362" t="s">
        <v>1077</v>
      </c>
      <c r="M362" t="s">
        <v>801</v>
      </c>
      <c r="N362" t="s">
        <v>324</v>
      </c>
      <c r="P362" t="s">
        <v>1780</v>
      </c>
      <c r="Q362">
        <v>1321.92822235472</v>
      </c>
      <c r="R362">
        <v>2019.9380275557201</v>
      </c>
      <c r="S362">
        <v>2717.9478327567199</v>
      </c>
      <c r="T362" t="s">
        <v>143</v>
      </c>
      <c r="U362" t="s">
        <v>13</v>
      </c>
      <c r="V362">
        <v>3810.9550784306898</v>
      </c>
      <c r="W362">
        <v>4367.54916748707</v>
      </c>
      <c r="X362">
        <v>4924.1432565434498</v>
      </c>
      <c r="Z362">
        <v>2440.7468136356902</v>
      </c>
      <c r="AA362">
        <v>2762.0436493965899</v>
      </c>
      <c r="AB362">
        <v>3083.3404851574901</v>
      </c>
      <c r="AC362" t="s">
        <v>144</v>
      </c>
      <c r="AD362" t="s">
        <v>145</v>
      </c>
      <c r="AE362" t="s">
        <v>145</v>
      </c>
      <c r="AF362">
        <v>769.57516899999996</v>
      </c>
      <c r="AH362">
        <v>1752.2395859999999</v>
      </c>
      <c r="AI362">
        <v>982.66441699999996</v>
      </c>
      <c r="AM362">
        <v>0.60876054873959895</v>
      </c>
      <c r="AN362">
        <v>0.68803987810317901</v>
      </c>
      <c r="AO362">
        <v>0.76731920746675897</v>
      </c>
      <c r="AP362" t="s">
        <v>146</v>
      </c>
      <c r="AQ362" t="s">
        <v>1499</v>
      </c>
      <c r="AV362">
        <v>0.82</v>
      </c>
      <c r="AW362">
        <v>0.59</v>
      </c>
      <c r="AX362">
        <v>14000</v>
      </c>
      <c r="AY362">
        <v>20000</v>
      </c>
      <c r="AZ362">
        <v>0.16700000000000001</v>
      </c>
      <c r="BA362">
        <v>20000</v>
      </c>
      <c r="BD362">
        <v>1</v>
      </c>
      <c r="BF362" s="1">
        <v>43222</v>
      </c>
      <c r="BM362" t="s">
        <v>148</v>
      </c>
    </row>
    <row r="363" spans="1:65" x14ac:dyDescent="0.25">
      <c r="A363">
        <v>8793</v>
      </c>
      <c r="B363">
        <v>2017</v>
      </c>
      <c r="C363" t="s">
        <v>1076</v>
      </c>
      <c r="D363" s="14">
        <f>VLOOKUP(Tabelle6[[#This Row],[FishStock]],'Export 2012'!$C:$J,8,FALSE)</f>
        <v>2012</v>
      </c>
      <c r="E363" s="14" t="str">
        <f>VLOOKUP(Tabelle6[[#This Row],[FishStock]],'Export 2016'!$C:$K,8,FALSE)</f>
        <v>Advice</v>
      </c>
      <c r="F363" s="14" t="str">
        <f>VLOOKUP(Tabelle6[[#This Row],[FishStock]],'Export 2012'!$C:$J,3,FALSE)</f>
        <v>x</v>
      </c>
      <c r="G363" s="14" t="str">
        <f>VLOOKUP(Tabelle6[[#This Row],[FishStock]],'Export 2016'!$C:$K,3,FALSE)</f>
        <v>x</v>
      </c>
      <c r="H363">
        <v>1333</v>
      </c>
      <c r="I363">
        <v>169088</v>
      </c>
      <c r="J363" t="s">
        <v>138</v>
      </c>
      <c r="K363">
        <v>2016</v>
      </c>
      <c r="L363" t="s">
        <v>1077</v>
      </c>
      <c r="M363" t="s">
        <v>801</v>
      </c>
      <c r="N363" t="s">
        <v>324</v>
      </c>
      <c r="P363" t="s">
        <v>1780</v>
      </c>
      <c r="Q363">
        <v>2539.6682624566201</v>
      </c>
      <c r="R363">
        <v>3493.9782160904801</v>
      </c>
      <c r="S363">
        <v>4448.2881697243402</v>
      </c>
      <c r="T363" t="s">
        <v>143</v>
      </c>
      <c r="U363" t="s">
        <v>13</v>
      </c>
      <c r="V363">
        <v>3545.6698275782401</v>
      </c>
      <c r="W363">
        <v>4152.6877239715604</v>
      </c>
      <c r="X363">
        <v>4759.7056203648799</v>
      </c>
      <c r="Z363">
        <v>2368.31366415812</v>
      </c>
      <c r="AA363">
        <v>2740.9988653456498</v>
      </c>
      <c r="AB363">
        <v>3113.6840665331802</v>
      </c>
      <c r="AC363" t="s">
        <v>144</v>
      </c>
      <c r="AD363" t="s">
        <v>145</v>
      </c>
      <c r="AE363" t="s">
        <v>145</v>
      </c>
      <c r="AF363">
        <v>892.41273999999999</v>
      </c>
      <c r="AH363">
        <v>1744.814126</v>
      </c>
      <c r="AI363">
        <v>852.401386</v>
      </c>
      <c r="AM363">
        <v>0.78922976827840396</v>
      </c>
      <c r="AN363">
        <v>0.94435568712046003</v>
      </c>
      <c r="AO363">
        <v>1.0994816059625201</v>
      </c>
      <c r="AP363" t="s">
        <v>146</v>
      </c>
      <c r="AQ363" t="s">
        <v>1499</v>
      </c>
      <c r="AV363">
        <v>0.82</v>
      </c>
      <c r="AW363">
        <v>0.59</v>
      </c>
      <c r="AX363">
        <v>14000</v>
      </c>
      <c r="AY363">
        <v>20000</v>
      </c>
      <c r="AZ363">
        <v>0.16700000000000001</v>
      </c>
      <c r="BA363">
        <v>20000</v>
      </c>
      <c r="BD363">
        <v>1</v>
      </c>
      <c r="BF363" s="1">
        <v>43222</v>
      </c>
      <c r="BM363" t="s">
        <v>148</v>
      </c>
    </row>
    <row r="364" spans="1:65" x14ac:dyDescent="0.25">
      <c r="A364">
        <v>8793</v>
      </c>
      <c r="B364">
        <v>2017</v>
      </c>
      <c r="C364" t="s">
        <v>1076</v>
      </c>
      <c r="D364" s="14">
        <f>VLOOKUP(Tabelle6[[#This Row],[FishStock]],'Export 2012'!$C:$J,8,FALSE)</f>
        <v>2012</v>
      </c>
      <c r="E364" s="14" t="str">
        <f>VLOOKUP(Tabelle6[[#This Row],[FishStock]],'Export 2016'!$C:$K,8,FALSE)</f>
        <v>Advice</v>
      </c>
      <c r="F364" s="14" t="str">
        <f>VLOOKUP(Tabelle6[[#This Row],[FishStock]],'Export 2012'!$C:$J,3,FALSE)</f>
        <v>x</v>
      </c>
      <c r="G364" s="14" t="str">
        <f>VLOOKUP(Tabelle6[[#This Row],[FishStock]],'Export 2016'!$C:$K,3,FALSE)</f>
        <v>x</v>
      </c>
      <c r="H364">
        <v>1333</v>
      </c>
      <c r="I364">
        <v>169088</v>
      </c>
      <c r="J364" t="s">
        <v>138</v>
      </c>
      <c r="K364">
        <v>2017</v>
      </c>
      <c r="L364" t="s">
        <v>1077</v>
      </c>
      <c r="M364" t="s">
        <v>801</v>
      </c>
      <c r="N364" t="s">
        <v>324</v>
      </c>
      <c r="P364" t="s">
        <v>1780</v>
      </c>
      <c r="Q364">
        <v>2369.32872394386</v>
      </c>
      <c r="R364">
        <v>3614.0762346761398</v>
      </c>
      <c r="S364">
        <v>4858.8237454084201</v>
      </c>
      <c r="T364" t="s">
        <v>143</v>
      </c>
      <c r="U364" t="s">
        <v>13</v>
      </c>
      <c r="V364">
        <v>3350.90912117373</v>
      </c>
      <c r="W364">
        <v>4247.7598575646898</v>
      </c>
      <c r="X364">
        <v>5144.6105939556501</v>
      </c>
      <c r="Z364">
        <v>1935.2458329732101</v>
      </c>
      <c r="AA364">
        <v>2483.4606533384099</v>
      </c>
      <c r="AB364">
        <v>3031.6754737036099</v>
      </c>
      <c r="AC364" t="s">
        <v>144</v>
      </c>
      <c r="AD364" t="s">
        <v>145</v>
      </c>
      <c r="AE364" t="s">
        <v>145</v>
      </c>
      <c r="AP364" t="s">
        <v>146</v>
      </c>
      <c r="AQ364" t="s">
        <v>1499</v>
      </c>
      <c r="AV364">
        <v>0.82</v>
      </c>
      <c r="AW364">
        <v>0.59</v>
      </c>
      <c r="AX364">
        <v>14000</v>
      </c>
      <c r="AY364">
        <v>20000</v>
      </c>
      <c r="AZ364">
        <v>0.16700000000000001</v>
      </c>
      <c r="BA364">
        <v>20000</v>
      </c>
      <c r="BD364">
        <v>1</v>
      </c>
      <c r="BF364" s="1">
        <v>43222</v>
      </c>
      <c r="BM364" t="s">
        <v>148</v>
      </c>
    </row>
    <row r="365" spans="1:65" x14ac:dyDescent="0.25">
      <c r="A365">
        <v>8794</v>
      </c>
      <c r="B365">
        <v>2017</v>
      </c>
      <c r="C365" t="s">
        <v>1955</v>
      </c>
      <c r="D365" s="14">
        <f>VLOOKUP(Tabelle6[[#This Row],[FishStock]],'Export 2012'!$C:$J,8,FALSE)</f>
        <v>2012</v>
      </c>
      <c r="E365" s="14" t="str">
        <f>VLOOKUP(Tabelle6[[#This Row],[FishStock]],'Export 2016'!$C:$K,8,FALSE)</f>
        <v>Advice</v>
      </c>
      <c r="F365" s="14" t="str">
        <f>VLOOKUP(Tabelle6[[#This Row],[FishStock]],'Export 2012'!$C:$J,3,FALSE)</f>
        <v>no</v>
      </c>
      <c r="G365" s="14" t="str">
        <f>VLOOKUP(Tabelle6[[#This Row],[FishStock]],'Export 2016'!$C:$K,3,FALSE)</f>
        <v>no</v>
      </c>
      <c r="H365">
        <v>1332</v>
      </c>
      <c r="I365">
        <v>169087</v>
      </c>
      <c r="J365" t="s">
        <v>138</v>
      </c>
      <c r="K365">
        <v>2012</v>
      </c>
      <c r="L365" t="s">
        <v>1956</v>
      </c>
      <c r="M365" t="s">
        <v>520</v>
      </c>
      <c r="N365" t="s">
        <v>324</v>
      </c>
      <c r="P365" t="s">
        <v>1957</v>
      </c>
      <c r="AE365" t="s">
        <v>145</v>
      </c>
      <c r="AF365">
        <v>23</v>
      </c>
      <c r="BM365" t="s">
        <v>148</v>
      </c>
    </row>
    <row r="366" spans="1:65" x14ac:dyDescent="0.25">
      <c r="A366">
        <v>8794</v>
      </c>
      <c r="B366">
        <v>2017</v>
      </c>
      <c r="C366" t="s">
        <v>1955</v>
      </c>
      <c r="D366" s="14">
        <f>VLOOKUP(Tabelle6[[#This Row],[FishStock]],'Export 2012'!$C:$J,8,FALSE)</f>
        <v>2012</v>
      </c>
      <c r="E366" s="14" t="str">
        <f>VLOOKUP(Tabelle6[[#This Row],[FishStock]],'Export 2016'!$C:$K,8,FALSE)</f>
        <v>Advice</v>
      </c>
      <c r="F366" s="14" t="str">
        <f>VLOOKUP(Tabelle6[[#This Row],[FishStock]],'Export 2012'!$C:$J,3,FALSE)</f>
        <v>no</v>
      </c>
      <c r="G366" s="14" t="str">
        <f>VLOOKUP(Tabelle6[[#This Row],[FishStock]],'Export 2016'!$C:$K,3,FALSE)</f>
        <v>no</v>
      </c>
      <c r="H366">
        <v>1332</v>
      </c>
      <c r="I366">
        <v>169087</v>
      </c>
      <c r="J366" t="s">
        <v>138</v>
      </c>
      <c r="K366">
        <v>2013</v>
      </c>
      <c r="L366" t="s">
        <v>1956</v>
      </c>
      <c r="M366" t="s">
        <v>520</v>
      </c>
      <c r="N366" t="s">
        <v>324</v>
      </c>
      <c r="P366" t="s">
        <v>1957</v>
      </c>
      <c r="AE366" t="s">
        <v>145</v>
      </c>
      <c r="AF366">
        <v>14</v>
      </c>
      <c r="BM366" t="s">
        <v>148</v>
      </c>
    </row>
    <row r="367" spans="1:65" x14ac:dyDescent="0.25">
      <c r="A367">
        <v>8794</v>
      </c>
      <c r="B367">
        <v>2017</v>
      </c>
      <c r="C367" t="s">
        <v>1955</v>
      </c>
      <c r="D367" s="14">
        <f>VLOOKUP(Tabelle6[[#This Row],[FishStock]],'Export 2012'!$C:$J,8,FALSE)</f>
        <v>2012</v>
      </c>
      <c r="E367" s="14" t="str">
        <f>VLOOKUP(Tabelle6[[#This Row],[FishStock]],'Export 2016'!$C:$K,8,FALSE)</f>
        <v>Advice</v>
      </c>
      <c r="F367" s="14" t="str">
        <f>VLOOKUP(Tabelle6[[#This Row],[FishStock]],'Export 2012'!$C:$J,3,FALSE)</f>
        <v>no</v>
      </c>
      <c r="G367" s="14" t="str">
        <f>VLOOKUP(Tabelle6[[#This Row],[FishStock]],'Export 2016'!$C:$K,3,FALSE)</f>
        <v>no</v>
      </c>
      <c r="H367">
        <v>1332</v>
      </c>
      <c r="I367">
        <v>169087</v>
      </c>
      <c r="J367" t="s">
        <v>138</v>
      </c>
      <c r="K367">
        <v>2014</v>
      </c>
      <c r="L367" t="s">
        <v>1956</v>
      </c>
      <c r="M367" t="s">
        <v>520</v>
      </c>
      <c r="N367" t="s">
        <v>324</v>
      </c>
      <c r="P367" t="s">
        <v>1957</v>
      </c>
      <c r="AE367" t="s">
        <v>145</v>
      </c>
      <c r="AF367">
        <v>15</v>
      </c>
      <c r="BM367" t="s">
        <v>148</v>
      </c>
    </row>
    <row r="368" spans="1:65" x14ac:dyDescent="0.25">
      <c r="A368">
        <v>8794</v>
      </c>
      <c r="B368">
        <v>2017</v>
      </c>
      <c r="C368" t="s">
        <v>1955</v>
      </c>
      <c r="D368" s="14">
        <f>VLOOKUP(Tabelle6[[#This Row],[FishStock]],'Export 2012'!$C:$J,8,FALSE)</f>
        <v>2012</v>
      </c>
      <c r="E368" s="14" t="str">
        <f>VLOOKUP(Tabelle6[[#This Row],[FishStock]],'Export 2016'!$C:$K,8,FALSE)</f>
        <v>Advice</v>
      </c>
      <c r="F368" s="14" t="str">
        <f>VLOOKUP(Tabelle6[[#This Row],[FishStock]],'Export 2012'!$C:$J,3,FALSE)</f>
        <v>no</v>
      </c>
      <c r="G368" s="14" t="str">
        <f>VLOOKUP(Tabelle6[[#This Row],[FishStock]],'Export 2016'!$C:$K,3,FALSE)</f>
        <v>no</v>
      </c>
      <c r="H368">
        <v>1332</v>
      </c>
      <c r="I368">
        <v>169087</v>
      </c>
      <c r="J368" t="s">
        <v>138</v>
      </c>
      <c r="K368">
        <v>2015</v>
      </c>
      <c r="L368" t="s">
        <v>1956</v>
      </c>
      <c r="M368" t="s">
        <v>520</v>
      </c>
      <c r="N368" t="s">
        <v>324</v>
      </c>
      <c r="P368" t="s">
        <v>1957</v>
      </c>
      <c r="AE368" t="s">
        <v>145</v>
      </c>
      <c r="AF368">
        <v>41</v>
      </c>
      <c r="BM368" t="s">
        <v>148</v>
      </c>
    </row>
    <row r="369" spans="1:65" x14ac:dyDescent="0.25">
      <c r="A369">
        <v>8794</v>
      </c>
      <c r="B369">
        <v>2017</v>
      </c>
      <c r="C369" t="s">
        <v>1955</v>
      </c>
      <c r="D369" s="14">
        <f>VLOOKUP(Tabelle6[[#This Row],[FishStock]],'Export 2012'!$C:$J,8,FALSE)</f>
        <v>2012</v>
      </c>
      <c r="E369" s="14" t="str">
        <f>VLOOKUP(Tabelle6[[#This Row],[FishStock]],'Export 2016'!$C:$K,8,FALSE)</f>
        <v>Advice</v>
      </c>
      <c r="F369" s="14" t="str">
        <f>VLOOKUP(Tabelle6[[#This Row],[FishStock]],'Export 2012'!$C:$J,3,FALSE)</f>
        <v>no</v>
      </c>
      <c r="G369" s="14" t="str">
        <f>VLOOKUP(Tabelle6[[#This Row],[FishStock]],'Export 2016'!$C:$K,3,FALSE)</f>
        <v>no</v>
      </c>
      <c r="H369">
        <v>1332</v>
      </c>
      <c r="I369">
        <v>169087</v>
      </c>
      <c r="J369" t="s">
        <v>138</v>
      </c>
      <c r="K369">
        <v>2016</v>
      </c>
      <c r="L369" t="s">
        <v>1956</v>
      </c>
      <c r="M369" t="s">
        <v>520</v>
      </c>
      <c r="N369" t="s">
        <v>324</v>
      </c>
      <c r="P369" t="s">
        <v>1957</v>
      </c>
      <c r="AE369" t="s">
        <v>145</v>
      </c>
      <c r="AF369">
        <v>62</v>
      </c>
      <c r="BM369" t="s">
        <v>148</v>
      </c>
    </row>
    <row r="370" spans="1:65" x14ac:dyDescent="0.25">
      <c r="A370">
        <v>8797</v>
      </c>
      <c r="B370">
        <v>2017</v>
      </c>
      <c r="C370" t="s">
        <v>825</v>
      </c>
      <c r="D370" s="14">
        <f>VLOOKUP(Tabelle6[[#This Row],[FishStock]],'Export 2012'!$C:$J,8,FALSE)</f>
        <v>2012</v>
      </c>
      <c r="E370" s="14" t="str">
        <f>VLOOKUP(Tabelle6[[#This Row],[FishStock]],'Export 2016'!$C:$K,8,FALSE)</f>
        <v>Advice</v>
      </c>
      <c r="F370" s="14" t="str">
        <f>VLOOKUP(Tabelle6[[#This Row],[FishStock]],'Export 2012'!$C:$J,3,FALSE)</f>
        <v>x</v>
      </c>
      <c r="G370" s="14" t="str">
        <f>VLOOKUP(Tabelle6[[#This Row],[FishStock]],'Export 2016'!$C:$K,3,FALSE)</f>
        <v>x</v>
      </c>
      <c r="H370">
        <v>1508</v>
      </c>
      <c r="I370">
        <v>169303</v>
      </c>
      <c r="J370" t="s">
        <v>138</v>
      </c>
      <c r="K370">
        <v>2012</v>
      </c>
      <c r="L370" t="s">
        <v>1620</v>
      </c>
      <c r="M370" t="s">
        <v>657</v>
      </c>
      <c r="N370" t="s">
        <v>467</v>
      </c>
      <c r="P370" t="s">
        <v>1621</v>
      </c>
      <c r="R370">
        <v>634499.30000000005</v>
      </c>
      <c r="T370" t="s">
        <v>143</v>
      </c>
      <c r="U370" t="s">
        <v>13</v>
      </c>
      <c r="AA370">
        <v>85208.09</v>
      </c>
      <c r="AC370" t="s">
        <v>144</v>
      </c>
      <c r="AD370" t="s">
        <v>145</v>
      </c>
      <c r="AE370" t="s">
        <v>145</v>
      </c>
      <c r="AF370">
        <v>9812</v>
      </c>
      <c r="AH370">
        <v>12261</v>
      </c>
      <c r="AI370">
        <v>2449</v>
      </c>
      <c r="AN370">
        <v>0.173485</v>
      </c>
      <c r="AP370" t="s">
        <v>146</v>
      </c>
      <c r="AQ370" t="s">
        <v>1499</v>
      </c>
      <c r="AV370">
        <v>1.1200000000000001</v>
      </c>
      <c r="AW370">
        <v>0.8</v>
      </c>
      <c r="AX370">
        <v>25000</v>
      </c>
      <c r="AY370">
        <v>35000</v>
      </c>
      <c r="AZ370">
        <v>0.52</v>
      </c>
      <c r="BA370">
        <v>35000</v>
      </c>
      <c r="BD370">
        <v>0</v>
      </c>
      <c r="BF370" s="1">
        <v>43222</v>
      </c>
      <c r="BM370" t="s">
        <v>148</v>
      </c>
    </row>
    <row r="371" spans="1:65" x14ac:dyDescent="0.25">
      <c r="A371">
        <v>8797</v>
      </c>
      <c r="B371">
        <v>2017</v>
      </c>
      <c r="C371" t="s">
        <v>825</v>
      </c>
      <c r="D371" s="14">
        <f>VLOOKUP(Tabelle6[[#This Row],[FishStock]],'Export 2012'!$C:$J,8,FALSE)</f>
        <v>2012</v>
      </c>
      <c r="E371" s="14" t="str">
        <f>VLOOKUP(Tabelle6[[#This Row],[FishStock]],'Export 2016'!$C:$K,8,FALSE)</f>
        <v>Advice</v>
      </c>
      <c r="F371" s="14" t="str">
        <f>VLOOKUP(Tabelle6[[#This Row],[FishStock]],'Export 2012'!$C:$J,3,FALSE)</f>
        <v>x</v>
      </c>
      <c r="G371" s="14" t="str">
        <f>VLOOKUP(Tabelle6[[#This Row],[FishStock]],'Export 2016'!$C:$K,3,FALSE)</f>
        <v>x</v>
      </c>
      <c r="H371">
        <v>1508</v>
      </c>
      <c r="I371">
        <v>169303</v>
      </c>
      <c r="J371" t="s">
        <v>138</v>
      </c>
      <c r="K371">
        <v>2013</v>
      </c>
      <c r="L371" t="s">
        <v>1620</v>
      </c>
      <c r="M371" t="s">
        <v>657</v>
      </c>
      <c r="N371" t="s">
        <v>467</v>
      </c>
      <c r="P371" t="s">
        <v>1621</v>
      </c>
      <c r="R371">
        <v>2097669</v>
      </c>
      <c r="T371" t="s">
        <v>143</v>
      </c>
      <c r="U371" t="s">
        <v>13</v>
      </c>
      <c r="AA371">
        <v>79409.399999999994</v>
      </c>
      <c r="AC371" t="s">
        <v>144</v>
      </c>
      <c r="AD371" t="s">
        <v>145</v>
      </c>
      <c r="AE371" t="s">
        <v>145</v>
      </c>
      <c r="AF371">
        <v>12402</v>
      </c>
      <c r="AH371">
        <v>14914</v>
      </c>
      <c r="AI371">
        <v>2512</v>
      </c>
      <c r="AN371">
        <v>0.214839</v>
      </c>
      <c r="AP371" t="s">
        <v>146</v>
      </c>
      <c r="AQ371" t="s">
        <v>1499</v>
      </c>
      <c r="AV371">
        <v>1.1200000000000001</v>
      </c>
      <c r="AW371">
        <v>0.8</v>
      </c>
      <c r="AX371">
        <v>25000</v>
      </c>
      <c r="AY371">
        <v>35000</v>
      </c>
      <c r="AZ371">
        <v>0.52</v>
      </c>
      <c r="BA371">
        <v>35000</v>
      </c>
      <c r="BD371">
        <v>0</v>
      </c>
      <c r="BF371" s="1">
        <v>43222</v>
      </c>
      <c r="BM371" t="s">
        <v>148</v>
      </c>
    </row>
    <row r="372" spans="1:65" x14ac:dyDescent="0.25">
      <c r="A372">
        <v>8797</v>
      </c>
      <c r="B372">
        <v>2017</v>
      </c>
      <c r="C372" t="s">
        <v>825</v>
      </c>
      <c r="D372" s="14">
        <f>VLOOKUP(Tabelle6[[#This Row],[FishStock]],'Export 2012'!$C:$J,8,FALSE)</f>
        <v>2012</v>
      </c>
      <c r="E372" s="14" t="str">
        <f>VLOOKUP(Tabelle6[[#This Row],[FishStock]],'Export 2016'!$C:$K,8,FALSE)</f>
        <v>Advice</v>
      </c>
      <c r="F372" s="14" t="str">
        <f>VLOOKUP(Tabelle6[[#This Row],[FishStock]],'Export 2012'!$C:$J,3,FALSE)</f>
        <v>x</v>
      </c>
      <c r="G372" s="14" t="str">
        <f>VLOOKUP(Tabelle6[[#This Row],[FishStock]],'Export 2016'!$C:$K,3,FALSE)</f>
        <v>x</v>
      </c>
      <c r="H372">
        <v>1508</v>
      </c>
      <c r="I372">
        <v>169303</v>
      </c>
      <c r="J372" t="s">
        <v>138</v>
      </c>
      <c r="K372">
        <v>2014</v>
      </c>
      <c r="L372" t="s">
        <v>1620</v>
      </c>
      <c r="M372" t="s">
        <v>657</v>
      </c>
      <c r="N372" t="s">
        <v>467</v>
      </c>
      <c r="P372" t="s">
        <v>1621</v>
      </c>
      <c r="R372">
        <v>637379.5</v>
      </c>
      <c r="T372" t="s">
        <v>143</v>
      </c>
      <c r="U372" t="s">
        <v>13</v>
      </c>
      <c r="AA372">
        <v>68013.48</v>
      </c>
      <c r="AC372" t="s">
        <v>144</v>
      </c>
      <c r="AD372" t="s">
        <v>145</v>
      </c>
      <c r="AE372" t="s">
        <v>145</v>
      </c>
      <c r="AF372">
        <v>12847</v>
      </c>
      <c r="AH372">
        <v>16824</v>
      </c>
      <c r="AI372">
        <v>3977</v>
      </c>
      <c r="AN372">
        <v>0.27066600000000002</v>
      </c>
      <c r="AP372" t="s">
        <v>146</v>
      </c>
      <c r="AQ372" t="s">
        <v>1499</v>
      </c>
      <c r="AV372">
        <v>1.1200000000000001</v>
      </c>
      <c r="AW372">
        <v>0.8</v>
      </c>
      <c r="AX372">
        <v>25000</v>
      </c>
      <c r="AY372">
        <v>35000</v>
      </c>
      <c r="AZ372">
        <v>0.52</v>
      </c>
      <c r="BA372">
        <v>35000</v>
      </c>
      <c r="BD372">
        <v>0</v>
      </c>
      <c r="BF372" s="1">
        <v>43222</v>
      </c>
      <c r="BM372" t="s">
        <v>148</v>
      </c>
    </row>
    <row r="373" spans="1:65" x14ac:dyDescent="0.25">
      <c r="A373">
        <v>8797</v>
      </c>
      <c r="B373">
        <v>2017</v>
      </c>
      <c r="C373" t="s">
        <v>825</v>
      </c>
      <c r="D373" s="14">
        <f>VLOOKUP(Tabelle6[[#This Row],[FishStock]],'Export 2012'!$C:$J,8,FALSE)</f>
        <v>2012</v>
      </c>
      <c r="E373" s="14" t="str">
        <f>VLOOKUP(Tabelle6[[#This Row],[FishStock]],'Export 2016'!$C:$K,8,FALSE)</f>
        <v>Advice</v>
      </c>
      <c r="F373" s="14" t="str">
        <f>VLOOKUP(Tabelle6[[#This Row],[FishStock]],'Export 2012'!$C:$J,3,FALSE)</f>
        <v>x</v>
      </c>
      <c r="G373" s="14" t="str">
        <f>VLOOKUP(Tabelle6[[#This Row],[FishStock]],'Export 2016'!$C:$K,3,FALSE)</f>
        <v>x</v>
      </c>
      <c r="H373">
        <v>1508</v>
      </c>
      <c r="I373">
        <v>169303</v>
      </c>
      <c r="J373" t="s">
        <v>138</v>
      </c>
      <c r="K373">
        <v>2015</v>
      </c>
      <c r="L373" t="s">
        <v>1620</v>
      </c>
      <c r="M373" t="s">
        <v>657</v>
      </c>
      <c r="N373" t="s">
        <v>467</v>
      </c>
      <c r="P373" t="s">
        <v>1621</v>
      </c>
      <c r="R373">
        <v>808396.5</v>
      </c>
      <c r="T373" t="s">
        <v>143</v>
      </c>
      <c r="U373" t="s">
        <v>13</v>
      </c>
      <c r="AA373">
        <v>86890.5</v>
      </c>
      <c r="AC373" t="s">
        <v>144</v>
      </c>
      <c r="AD373" t="s">
        <v>145</v>
      </c>
      <c r="AE373" t="s">
        <v>145</v>
      </c>
      <c r="AF373">
        <v>13174</v>
      </c>
      <c r="AH373">
        <v>19275</v>
      </c>
      <c r="AI373">
        <v>6101</v>
      </c>
      <c r="AN373">
        <v>0.34449600000000002</v>
      </c>
      <c r="AP373" t="s">
        <v>146</v>
      </c>
      <c r="AQ373" t="s">
        <v>1499</v>
      </c>
      <c r="AV373">
        <v>1.1200000000000001</v>
      </c>
      <c r="AW373">
        <v>0.8</v>
      </c>
      <c r="AX373">
        <v>25000</v>
      </c>
      <c r="AY373">
        <v>35000</v>
      </c>
      <c r="AZ373">
        <v>0.52</v>
      </c>
      <c r="BA373">
        <v>35000</v>
      </c>
      <c r="BD373">
        <v>0</v>
      </c>
      <c r="BF373" s="1">
        <v>43222</v>
      </c>
      <c r="BM373" t="s">
        <v>148</v>
      </c>
    </row>
    <row r="374" spans="1:65" x14ac:dyDescent="0.25">
      <c r="A374">
        <v>8797</v>
      </c>
      <c r="B374">
        <v>2017</v>
      </c>
      <c r="C374" t="s">
        <v>825</v>
      </c>
      <c r="D374" s="14">
        <f>VLOOKUP(Tabelle6[[#This Row],[FishStock]],'Export 2012'!$C:$J,8,FALSE)</f>
        <v>2012</v>
      </c>
      <c r="E374" s="14" t="str">
        <f>VLOOKUP(Tabelle6[[#This Row],[FishStock]],'Export 2016'!$C:$K,8,FALSE)</f>
        <v>Advice</v>
      </c>
      <c r="F374" s="14" t="str">
        <f>VLOOKUP(Tabelle6[[#This Row],[FishStock]],'Export 2012'!$C:$J,3,FALSE)</f>
        <v>x</v>
      </c>
      <c r="G374" s="14" t="str">
        <f>VLOOKUP(Tabelle6[[#This Row],[FishStock]],'Export 2016'!$C:$K,3,FALSE)</f>
        <v>x</v>
      </c>
      <c r="H374">
        <v>1508</v>
      </c>
      <c r="I374">
        <v>169303</v>
      </c>
      <c r="J374" t="s">
        <v>138</v>
      </c>
      <c r="K374">
        <v>2016</v>
      </c>
      <c r="L374" t="s">
        <v>1620</v>
      </c>
      <c r="M374" t="s">
        <v>657</v>
      </c>
      <c r="N374" t="s">
        <v>467</v>
      </c>
      <c r="P374" t="s">
        <v>1621</v>
      </c>
      <c r="R374">
        <v>749496.7</v>
      </c>
      <c r="T374" t="s">
        <v>143</v>
      </c>
      <c r="U374" t="s">
        <v>13</v>
      </c>
      <c r="AA374">
        <v>66194.61</v>
      </c>
      <c r="AC374" t="s">
        <v>144</v>
      </c>
      <c r="AD374" t="s">
        <v>145</v>
      </c>
      <c r="AE374" t="s">
        <v>145</v>
      </c>
      <c r="AF374">
        <v>15179</v>
      </c>
      <c r="AH374">
        <v>22457</v>
      </c>
      <c r="AI374">
        <v>7278</v>
      </c>
      <c r="AN374">
        <v>0.429863</v>
      </c>
      <c r="AP374" t="s">
        <v>146</v>
      </c>
      <c r="AQ374" t="s">
        <v>1499</v>
      </c>
      <c r="AV374">
        <v>1.1200000000000001</v>
      </c>
      <c r="AW374">
        <v>0.8</v>
      </c>
      <c r="AX374">
        <v>25000</v>
      </c>
      <c r="AY374">
        <v>35000</v>
      </c>
      <c r="AZ374">
        <v>0.52</v>
      </c>
      <c r="BA374">
        <v>35000</v>
      </c>
      <c r="BD374">
        <v>0</v>
      </c>
      <c r="BF374" s="1">
        <v>43222</v>
      </c>
      <c r="BM374" t="s">
        <v>148</v>
      </c>
    </row>
    <row r="375" spans="1:65" x14ac:dyDescent="0.25">
      <c r="A375">
        <v>8797</v>
      </c>
      <c r="B375">
        <v>2017</v>
      </c>
      <c r="C375" t="s">
        <v>825</v>
      </c>
      <c r="D375" s="14">
        <f>VLOOKUP(Tabelle6[[#This Row],[FishStock]],'Export 2012'!$C:$J,8,FALSE)</f>
        <v>2012</v>
      </c>
      <c r="E375" s="14" t="str">
        <f>VLOOKUP(Tabelle6[[#This Row],[FishStock]],'Export 2016'!$C:$K,8,FALSE)</f>
        <v>Advice</v>
      </c>
      <c r="F375" s="14" t="str">
        <f>VLOOKUP(Tabelle6[[#This Row],[FishStock]],'Export 2012'!$C:$J,3,FALSE)</f>
        <v>x</v>
      </c>
      <c r="G375" s="14" t="str">
        <f>VLOOKUP(Tabelle6[[#This Row],[FishStock]],'Export 2016'!$C:$K,3,FALSE)</f>
        <v>x</v>
      </c>
      <c r="H375">
        <v>1508</v>
      </c>
      <c r="I375">
        <v>169303</v>
      </c>
      <c r="J375" t="s">
        <v>138</v>
      </c>
      <c r="K375">
        <v>2017</v>
      </c>
      <c r="L375" t="s">
        <v>1620</v>
      </c>
      <c r="M375" t="s">
        <v>657</v>
      </c>
      <c r="N375" t="s">
        <v>467</v>
      </c>
      <c r="P375" t="s">
        <v>1621</v>
      </c>
      <c r="R375">
        <v>1005961</v>
      </c>
      <c r="T375" t="s">
        <v>143</v>
      </c>
      <c r="U375" t="s">
        <v>13</v>
      </c>
      <c r="AA375">
        <v>58288</v>
      </c>
      <c r="AC375" t="s">
        <v>144</v>
      </c>
      <c r="AD375" t="s">
        <v>145</v>
      </c>
      <c r="AE375" t="s">
        <v>145</v>
      </c>
      <c r="AP375" t="s">
        <v>146</v>
      </c>
      <c r="AQ375" t="s">
        <v>1499</v>
      </c>
      <c r="AV375">
        <v>1.1200000000000001</v>
      </c>
      <c r="AW375">
        <v>0.8</v>
      </c>
      <c r="AX375">
        <v>25000</v>
      </c>
      <c r="AY375">
        <v>35000</v>
      </c>
      <c r="AZ375">
        <v>0.52</v>
      </c>
      <c r="BA375">
        <v>35000</v>
      </c>
      <c r="BD375">
        <v>0</v>
      </c>
      <c r="BF375" s="1">
        <v>43222</v>
      </c>
      <c r="BM375" t="s">
        <v>148</v>
      </c>
    </row>
    <row r="376" spans="1:65" x14ac:dyDescent="0.25">
      <c r="A376">
        <v>8804</v>
      </c>
      <c r="B376">
        <v>2017</v>
      </c>
      <c r="C376" t="s">
        <v>614</v>
      </c>
      <c r="D376" s="14">
        <f>VLOOKUP(Tabelle6[[#This Row],[FishStock]],'Export 2012'!$C:$J,8,FALSE)</f>
        <v>2012</v>
      </c>
      <c r="E376" s="14" t="str">
        <f>VLOOKUP(Tabelle6[[#This Row],[FishStock]],'Export 2016'!$C:$K,8,FALSE)</f>
        <v>Advice</v>
      </c>
      <c r="F376" s="14" t="str">
        <f>VLOOKUP(Tabelle6[[#This Row],[FishStock]],'Export 2012'!$C:$J,3,FALSE)</f>
        <v>x</v>
      </c>
      <c r="G376" s="14" t="str">
        <f>VLOOKUP(Tabelle6[[#This Row],[FishStock]],'Export 2016'!$C:$K,3,FALSE)</f>
        <v>x</v>
      </c>
      <c r="H376">
        <v>1485</v>
      </c>
      <c r="I376">
        <v>169273</v>
      </c>
      <c r="J376" t="s">
        <v>138</v>
      </c>
      <c r="K376">
        <v>2012</v>
      </c>
      <c r="L376" t="s">
        <v>615</v>
      </c>
      <c r="M376" t="s">
        <v>616</v>
      </c>
      <c r="N376" t="s">
        <v>275</v>
      </c>
      <c r="P376" t="s">
        <v>1815</v>
      </c>
      <c r="R376">
        <v>6183</v>
      </c>
      <c r="T376" t="s">
        <v>143</v>
      </c>
      <c r="U376" t="s">
        <v>13</v>
      </c>
      <c r="W376">
        <v>4509</v>
      </c>
      <c r="AA376">
        <v>3176</v>
      </c>
      <c r="AC376" t="s">
        <v>144</v>
      </c>
      <c r="AD376" t="s">
        <v>145</v>
      </c>
      <c r="AE376" t="s">
        <v>145</v>
      </c>
      <c r="AF376">
        <v>1104</v>
      </c>
      <c r="AH376">
        <v>1136</v>
      </c>
      <c r="AI376">
        <v>32</v>
      </c>
      <c r="AN376">
        <v>0.41687999999999997</v>
      </c>
      <c r="AP376" t="s">
        <v>146</v>
      </c>
      <c r="AQ376" t="s">
        <v>1499</v>
      </c>
      <c r="AV376">
        <v>0.48799999999999999</v>
      </c>
      <c r="AW376">
        <v>0.34856999999999999</v>
      </c>
      <c r="AX376">
        <v>1700</v>
      </c>
      <c r="AY376">
        <v>2400</v>
      </c>
      <c r="AZ376">
        <v>0.27400000000000002</v>
      </c>
      <c r="BA376">
        <v>2400</v>
      </c>
      <c r="BD376">
        <v>1</v>
      </c>
      <c r="BF376" s="1">
        <v>43316</v>
      </c>
      <c r="BM376" t="s">
        <v>148</v>
      </c>
    </row>
    <row r="377" spans="1:65" x14ac:dyDescent="0.25">
      <c r="A377">
        <v>8804</v>
      </c>
      <c r="B377">
        <v>2017</v>
      </c>
      <c r="C377" t="s">
        <v>614</v>
      </c>
      <c r="D377" s="14">
        <f>VLOOKUP(Tabelle6[[#This Row],[FishStock]],'Export 2012'!$C:$J,8,FALSE)</f>
        <v>2012</v>
      </c>
      <c r="E377" s="14" t="str">
        <f>VLOOKUP(Tabelle6[[#This Row],[FishStock]],'Export 2016'!$C:$K,8,FALSE)</f>
        <v>Advice</v>
      </c>
      <c r="F377" s="14" t="str">
        <f>VLOOKUP(Tabelle6[[#This Row],[FishStock]],'Export 2012'!$C:$J,3,FALSE)</f>
        <v>x</v>
      </c>
      <c r="G377" s="14" t="str">
        <f>VLOOKUP(Tabelle6[[#This Row],[FishStock]],'Export 2016'!$C:$K,3,FALSE)</f>
        <v>x</v>
      </c>
      <c r="H377">
        <v>1485</v>
      </c>
      <c r="I377">
        <v>169273</v>
      </c>
      <c r="J377" t="s">
        <v>138</v>
      </c>
      <c r="K377">
        <v>2013</v>
      </c>
      <c r="L377" t="s">
        <v>615</v>
      </c>
      <c r="M377" t="s">
        <v>616</v>
      </c>
      <c r="N377" t="s">
        <v>275</v>
      </c>
      <c r="P377" t="s">
        <v>1815</v>
      </c>
      <c r="R377">
        <v>4422</v>
      </c>
      <c r="T377" t="s">
        <v>143</v>
      </c>
      <c r="U377" t="s">
        <v>13</v>
      </c>
      <c r="W377">
        <v>4285</v>
      </c>
      <c r="AA377">
        <v>2735</v>
      </c>
      <c r="AC377" t="s">
        <v>144</v>
      </c>
      <c r="AD377" t="s">
        <v>145</v>
      </c>
      <c r="AE377" t="s">
        <v>145</v>
      </c>
      <c r="AF377">
        <v>1093</v>
      </c>
      <c r="AH377">
        <v>1115</v>
      </c>
      <c r="AI377">
        <v>22</v>
      </c>
      <c r="AN377">
        <v>0.40645999999999999</v>
      </c>
      <c r="AP377" t="s">
        <v>146</v>
      </c>
      <c r="AQ377" t="s">
        <v>1499</v>
      </c>
      <c r="AV377">
        <v>0.48799999999999999</v>
      </c>
      <c r="AW377">
        <v>0.34856999999999999</v>
      </c>
      <c r="AX377">
        <v>1700</v>
      </c>
      <c r="AY377">
        <v>2400</v>
      </c>
      <c r="AZ377">
        <v>0.27400000000000002</v>
      </c>
      <c r="BA377">
        <v>2400</v>
      </c>
      <c r="BD377">
        <v>1</v>
      </c>
      <c r="BF377" s="1">
        <v>43316</v>
      </c>
      <c r="BM377" t="s">
        <v>148</v>
      </c>
    </row>
    <row r="378" spans="1:65" x14ac:dyDescent="0.25">
      <c r="A378">
        <v>8804</v>
      </c>
      <c r="B378">
        <v>2017</v>
      </c>
      <c r="C378" t="s">
        <v>614</v>
      </c>
      <c r="D378" s="14">
        <f>VLOOKUP(Tabelle6[[#This Row],[FishStock]],'Export 2012'!$C:$J,8,FALSE)</f>
        <v>2012</v>
      </c>
      <c r="E378" s="14" t="str">
        <f>VLOOKUP(Tabelle6[[#This Row],[FishStock]],'Export 2016'!$C:$K,8,FALSE)</f>
        <v>Advice</v>
      </c>
      <c r="F378" s="14" t="str">
        <f>VLOOKUP(Tabelle6[[#This Row],[FishStock]],'Export 2012'!$C:$J,3,FALSE)</f>
        <v>x</v>
      </c>
      <c r="G378" s="14" t="str">
        <f>VLOOKUP(Tabelle6[[#This Row],[FishStock]],'Export 2016'!$C:$K,3,FALSE)</f>
        <v>x</v>
      </c>
      <c r="H378">
        <v>1485</v>
      </c>
      <c r="I378">
        <v>169273</v>
      </c>
      <c r="J378" t="s">
        <v>138</v>
      </c>
      <c r="K378">
        <v>2014</v>
      </c>
      <c r="L378" t="s">
        <v>615</v>
      </c>
      <c r="M378" t="s">
        <v>616</v>
      </c>
      <c r="N378" t="s">
        <v>275</v>
      </c>
      <c r="P378" t="s">
        <v>1815</v>
      </c>
      <c r="R378">
        <v>1765</v>
      </c>
      <c r="T378" t="s">
        <v>143</v>
      </c>
      <c r="U378" t="s">
        <v>13</v>
      </c>
      <c r="W378">
        <v>3839</v>
      </c>
      <c r="AA378">
        <v>2689</v>
      </c>
      <c r="AC378" t="s">
        <v>144</v>
      </c>
      <c r="AD378" t="s">
        <v>145</v>
      </c>
      <c r="AE378" t="s">
        <v>145</v>
      </c>
      <c r="AF378">
        <v>1042</v>
      </c>
      <c r="AH378">
        <v>1063</v>
      </c>
      <c r="AI378">
        <v>21</v>
      </c>
      <c r="AN378">
        <v>0.43502000000000002</v>
      </c>
      <c r="AP378" t="s">
        <v>146</v>
      </c>
      <c r="AQ378" t="s">
        <v>1499</v>
      </c>
      <c r="AV378">
        <v>0.48799999999999999</v>
      </c>
      <c r="AW378">
        <v>0.34856999999999999</v>
      </c>
      <c r="AX378">
        <v>1700</v>
      </c>
      <c r="AY378">
        <v>2400</v>
      </c>
      <c r="AZ378">
        <v>0.27400000000000002</v>
      </c>
      <c r="BA378">
        <v>2400</v>
      </c>
      <c r="BD378">
        <v>1</v>
      </c>
      <c r="BF378" s="1">
        <v>43316</v>
      </c>
      <c r="BM378" t="s">
        <v>148</v>
      </c>
    </row>
    <row r="379" spans="1:65" x14ac:dyDescent="0.25">
      <c r="A379">
        <v>8804</v>
      </c>
      <c r="B379">
        <v>2017</v>
      </c>
      <c r="C379" t="s">
        <v>614</v>
      </c>
      <c r="D379" s="14">
        <f>VLOOKUP(Tabelle6[[#This Row],[FishStock]],'Export 2012'!$C:$J,8,FALSE)</f>
        <v>2012</v>
      </c>
      <c r="E379" s="14" t="str">
        <f>VLOOKUP(Tabelle6[[#This Row],[FishStock]],'Export 2016'!$C:$K,8,FALSE)</f>
        <v>Advice</v>
      </c>
      <c r="F379" s="14" t="str">
        <f>VLOOKUP(Tabelle6[[#This Row],[FishStock]],'Export 2012'!$C:$J,3,FALSE)</f>
        <v>x</v>
      </c>
      <c r="G379" s="14" t="str">
        <f>VLOOKUP(Tabelle6[[#This Row],[FishStock]],'Export 2016'!$C:$K,3,FALSE)</f>
        <v>x</v>
      </c>
      <c r="H379">
        <v>1485</v>
      </c>
      <c r="I379">
        <v>169273</v>
      </c>
      <c r="J379" t="s">
        <v>138</v>
      </c>
      <c r="K379">
        <v>2015</v>
      </c>
      <c r="L379" t="s">
        <v>615</v>
      </c>
      <c r="M379" t="s">
        <v>616</v>
      </c>
      <c r="N379" t="s">
        <v>275</v>
      </c>
      <c r="P379" t="s">
        <v>1815</v>
      </c>
      <c r="R379">
        <v>8587</v>
      </c>
      <c r="T379" t="s">
        <v>143</v>
      </c>
      <c r="U379" t="s">
        <v>13</v>
      </c>
      <c r="W379">
        <v>4144</v>
      </c>
      <c r="AA379">
        <v>2561</v>
      </c>
      <c r="AC379" t="s">
        <v>144</v>
      </c>
      <c r="AD379" t="s">
        <v>145</v>
      </c>
      <c r="AE379" t="s">
        <v>145</v>
      </c>
      <c r="AF379">
        <v>830</v>
      </c>
      <c r="AH379">
        <v>856</v>
      </c>
      <c r="AI379">
        <v>26</v>
      </c>
      <c r="AN379">
        <v>0.33013999999999999</v>
      </c>
      <c r="AP379" t="s">
        <v>146</v>
      </c>
      <c r="AQ379" t="s">
        <v>1499</v>
      </c>
      <c r="AV379">
        <v>0.48799999999999999</v>
      </c>
      <c r="AW379">
        <v>0.34856999999999999</v>
      </c>
      <c r="AX379">
        <v>1700</v>
      </c>
      <c r="AY379">
        <v>2400</v>
      </c>
      <c r="AZ379">
        <v>0.27400000000000002</v>
      </c>
      <c r="BA379">
        <v>2400</v>
      </c>
      <c r="BD379">
        <v>1</v>
      </c>
      <c r="BF379" s="1">
        <v>43316</v>
      </c>
      <c r="BM379" t="s">
        <v>148</v>
      </c>
    </row>
    <row r="380" spans="1:65" x14ac:dyDescent="0.25">
      <c r="A380">
        <v>8804</v>
      </c>
      <c r="B380">
        <v>2017</v>
      </c>
      <c r="C380" t="s">
        <v>614</v>
      </c>
      <c r="D380" s="14">
        <f>VLOOKUP(Tabelle6[[#This Row],[FishStock]],'Export 2012'!$C:$J,8,FALSE)</f>
        <v>2012</v>
      </c>
      <c r="E380" s="14" t="str">
        <f>VLOOKUP(Tabelle6[[#This Row],[FishStock]],'Export 2016'!$C:$K,8,FALSE)</f>
        <v>Advice</v>
      </c>
      <c r="F380" s="14" t="str">
        <f>VLOOKUP(Tabelle6[[#This Row],[FishStock]],'Export 2012'!$C:$J,3,FALSE)</f>
        <v>x</v>
      </c>
      <c r="G380" s="14" t="str">
        <f>VLOOKUP(Tabelle6[[#This Row],[FishStock]],'Export 2016'!$C:$K,3,FALSE)</f>
        <v>x</v>
      </c>
      <c r="H380">
        <v>1485</v>
      </c>
      <c r="I380">
        <v>169273</v>
      </c>
      <c r="J380" t="s">
        <v>138</v>
      </c>
      <c r="K380">
        <v>2016</v>
      </c>
      <c r="L380" t="s">
        <v>615</v>
      </c>
      <c r="M380" t="s">
        <v>616</v>
      </c>
      <c r="N380" t="s">
        <v>275</v>
      </c>
      <c r="P380" t="s">
        <v>1815</v>
      </c>
      <c r="R380">
        <v>7762</v>
      </c>
      <c r="T380" t="s">
        <v>143</v>
      </c>
      <c r="U380" t="s">
        <v>13</v>
      </c>
      <c r="W380">
        <v>4630</v>
      </c>
      <c r="AA380">
        <v>2525</v>
      </c>
      <c r="AC380" t="s">
        <v>144</v>
      </c>
      <c r="AD380" t="s">
        <v>145</v>
      </c>
      <c r="AE380" t="s">
        <v>145</v>
      </c>
      <c r="AF380">
        <v>831</v>
      </c>
      <c r="AH380">
        <v>857</v>
      </c>
      <c r="AI380">
        <v>26</v>
      </c>
      <c r="AN380">
        <v>0.37047999999999998</v>
      </c>
      <c r="AP380" t="s">
        <v>146</v>
      </c>
      <c r="AQ380" t="s">
        <v>1499</v>
      </c>
      <c r="AV380">
        <v>0.48799999999999999</v>
      </c>
      <c r="AW380">
        <v>0.34856999999999999</v>
      </c>
      <c r="AX380">
        <v>1700</v>
      </c>
      <c r="AY380">
        <v>2400</v>
      </c>
      <c r="AZ380">
        <v>0.27400000000000002</v>
      </c>
      <c r="BA380">
        <v>2400</v>
      </c>
      <c r="BD380">
        <v>1</v>
      </c>
      <c r="BF380" s="1">
        <v>43316</v>
      </c>
      <c r="BM380" t="s">
        <v>148</v>
      </c>
    </row>
    <row r="381" spans="1:65" x14ac:dyDescent="0.25">
      <c r="A381">
        <v>8804</v>
      </c>
      <c r="B381">
        <v>2017</v>
      </c>
      <c r="C381" t="s">
        <v>614</v>
      </c>
      <c r="D381" s="14">
        <f>VLOOKUP(Tabelle6[[#This Row],[FishStock]],'Export 2012'!$C:$J,8,FALSE)</f>
        <v>2012</v>
      </c>
      <c r="E381" s="14" t="str">
        <f>VLOOKUP(Tabelle6[[#This Row],[FishStock]],'Export 2016'!$C:$K,8,FALSE)</f>
        <v>Advice</v>
      </c>
      <c r="F381" s="14" t="str">
        <f>VLOOKUP(Tabelle6[[#This Row],[FishStock]],'Export 2012'!$C:$J,3,FALSE)</f>
        <v>x</v>
      </c>
      <c r="G381" s="14" t="str">
        <f>VLOOKUP(Tabelle6[[#This Row],[FishStock]],'Export 2016'!$C:$K,3,FALSE)</f>
        <v>x</v>
      </c>
      <c r="H381">
        <v>1485</v>
      </c>
      <c r="I381">
        <v>169273</v>
      </c>
      <c r="J381" t="s">
        <v>138</v>
      </c>
      <c r="K381">
        <v>2017</v>
      </c>
      <c r="L381" t="s">
        <v>615</v>
      </c>
      <c r="M381" t="s">
        <v>616</v>
      </c>
      <c r="N381" t="s">
        <v>275</v>
      </c>
      <c r="P381" t="s">
        <v>1815</v>
      </c>
      <c r="R381">
        <v>4802</v>
      </c>
      <c r="T381" t="s">
        <v>143</v>
      </c>
      <c r="U381" t="s">
        <v>13</v>
      </c>
      <c r="W381">
        <v>4648</v>
      </c>
      <c r="AA381">
        <v>2678</v>
      </c>
      <c r="AC381" t="s">
        <v>144</v>
      </c>
      <c r="AD381" t="s">
        <v>145</v>
      </c>
      <c r="AE381" t="s">
        <v>145</v>
      </c>
      <c r="AP381" t="s">
        <v>146</v>
      </c>
      <c r="AQ381" t="s">
        <v>1499</v>
      </c>
      <c r="AV381">
        <v>0.48799999999999999</v>
      </c>
      <c r="AW381">
        <v>0.34856999999999999</v>
      </c>
      <c r="AX381">
        <v>1700</v>
      </c>
      <c r="AY381">
        <v>2400</v>
      </c>
      <c r="AZ381">
        <v>0.27400000000000002</v>
      </c>
      <c r="BA381">
        <v>2400</v>
      </c>
      <c r="BD381">
        <v>1</v>
      </c>
      <c r="BF381" s="1">
        <v>43316</v>
      </c>
      <c r="BM381" t="s">
        <v>148</v>
      </c>
    </row>
    <row r="382" spans="1:65" x14ac:dyDescent="0.25">
      <c r="A382">
        <v>8809</v>
      </c>
      <c r="B382">
        <v>2017</v>
      </c>
      <c r="C382" t="s">
        <v>1761</v>
      </c>
      <c r="D382" s="14">
        <f>VLOOKUP(Tabelle6[[#This Row],[FishStock]],'Export 2012'!$C:$J,8,FALSE)</f>
        <v>2012</v>
      </c>
      <c r="E382" s="14" t="str">
        <f>VLOOKUP(Tabelle6[[#This Row],[FishStock]],'Export 2016'!$C:$K,8,FALSE)</f>
        <v>Advice</v>
      </c>
      <c r="F382" s="14" t="str">
        <f>VLOOKUP(Tabelle6[[#This Row],[FishStock]],'Export 2012'!$C:$J,3,FALSE)</f>
        <v>no</v>
      </c>
      <c r="G382" s="14" t="str">
        <f>VLOOKUP(Tabelle6[[#This Row],[FishStock]],'Export 2016'!$C:$K,3,FALSE)</f>
        <v>no</v>
      </c>
      <c r="H382">
        <v>1335</v>
      </c>
      <c r="I382">
        <v>169092</v>
      </c>
      <c r="J382" t="s">
        <v>138</v>
      </c>
      <c r="K382">
        <v>2012</v>
      </c>
      <c r="L382" t="s">
        <v>1762</v>
      </c>
      <c r="M382" t="s">
        <v>308</v>
      </c>
      <c r="N382" t="s">
        <v>971</v>
      </c>
      <c r="P382" t="s">
        <v>1763</v>
      </c>
      <c r="AA382">
        <v>100.27500000000001</v>
      </c>
      <c r="AC382" t="s">
        <v>1551</v>
      </c>
      <c r="AD382" t="s">
        <v>1552</v>
      </c>
      <c r="AE382" t="s">
        <v>145</v>
      </c>
      <c r="AF382">
        <v>1285</v>
      </c>
      <c r="AH382">
        <v>2476</v>
      </c>
      <c r="AI382">
        <v>1191</v>
      </c>
      <c r="BM382" t="s">
        <v>148</v>
      </c>
    </row>
    <row r="383" spans="1:65" x14ac:dyDescent="0.25">
      <c r="A383">
        <v>8809</v>
      </c>
      <c r="B383">
        <v>2017</v>
      </c>
      <c r="C383" t="s">
        <v>1761</v>
      </c>
      <c r="D383" s="14">
        <f>VLOOKUP(Tabelle6[[#This Row],[FishStock]],'Export 2012'!$C:$J,8,FALSE)</f>
        <v>2012</v>
      </c>
      <c r="E383" s="14" t="str">
        <f>VLOOKUP(Tabelle6[[#This Row],[FishStock]],'Export 2016'!$C:$K,8,FALSE)</f>
        <v>Advice</v>
      </c>
      <c r="F383" s="14" t="str">
        <f>VLOOKUP(Tabelle6[[#This Row],[FishStock]],'Export 2012'!$C:$J,3,FALSE)</f>
        <v>no</v>
      </c>
      <c r="G383" s="14" t="str">
        <f>VLOOKUP(Tabelle6[[#This Row],[FishStock]],'Export 2016'!$C:$K,3,FALSE)</f>
        <v>no</v>
      </c>
      <c r="H383">
        <v>1335</v>
      </c>
      <c r="I383">
        <v>169092</v>
      </c>
      <c r="J383" t="s">
        <v>138</v>
      </c>
      <c r="K383">
        <v>2013</v>
      </c>
      <c r="L383" t="s">
        <v>1762</v>
      </c>
      <c r="M383" t="s">
        <v>308</v>
      </c>
      <c r="N383" t="s">
        <v>971</v>
      </c>
      <c r="P383" t="s">
        <v>1763</v>
      </c>
      <c r="AA383">
        <v>99.183999999999997</v>
      </c>
      <c r="AC383" t="s">
        <v>1551</v>
      </c>
      <c r="AD383" t="s">
        <v>1552</v>
      </c>
      <c r="AE383" t="s">
        <v>145</v>
      </c>
      <c r="AF383">
        <v>1384</v>
      </c>
      <c r="AH383">
        <v>2842</v>
      </c>
      <c r="AI383">
        <v>1458</v>
      </c>
      <c r="BM383" t="s">
        <v>148</v>
      </c>
    </row>
    <row r="384" spans="1:65" x14ac:dyDescent="0.25">
      <c r="A384">
        <v>8809</v>
      </c>
      <c r="B384">
        <v>2017</v>
      </c>
      <c r="C384" t="s">
        <v>1761</v>
      </c>
      <c r="D384" s="14">
        <f>VLOOKUP(Tabelle6[[#This Row],[FishStock]],'Export 2012'!$C:$J,8,FALSE)</f>
        <v>2012</v>
      </c>
      <c r="E384" s="14" t="str">
        <f>VLOOKUP(Tabelle6[[#This Row],[FishStock]],'Export 2016'!$C:$K,8,FALSE)</f>
        <v>Advice</v>
      </c>
      <c r="F384" s="14" t="str">
        <f>VLOOKUP(Tabelle6[[#This Row],[FishStock]],'Export 2012'!$C:$J,3,FALSE)</f>
        <v>no</v>
      </c>
      <c r="G384" s="14" t="str">
        <f>VLOOKUP(Tabelle6[[#This Row],[FishStock]],'Export 2016'!$C:$K,3,FALSE)</f>
        <v>no</v>
      </c>
      <c r="H384">
        <v>1335</v>
      </c>
      <c r="I384">
        <v>169092</v>
      </c>
      <c r="J384" t="s">
        <v>138</v>
      </c>
      <c r="K384">
        <v>2014</v>
      </c>
      <c r="L384" t="s">
        <v>1762</v>
      </c>
      <c r="M384" t="s">
        <v>308</v>
      </c>
      <c r="N384" t="s">
        <v>971</v>
      </c>
      <c r="P384" t="s">
        <v>1763</v>
      </c>
      <c r="AA384">
        <v>124.423</v>
      </c>
      <c r="AC384" t="s">
        <v>1551</v>
      </c>
      <c r="AD384" t="s">
        <v>1552</v>
      </c>
      <c r="AE384" t="s">
        <v>145</v>
      </c>
      <c r="AF384">
        <v>1269</v>
      </c>
      <c r="AH384">
        <v>2026</v>
      </c>
      <c r="AI384">
        <v>757</v>
      </c>
      <c r="BM384" t="s">
        <v>148</v>
      </c>
    </row>
    <row r="385" spans="1:95" x14ac:dyDescent="0.25">
      <c r="A385">
        <v>8809</v>
      </c>
      <c r="B385">
        <v>2017</v>
      </c>
      <c r="C385" t="s">
        <v>1761</v>
      </c>
      <c r="D385" s="14">
        <f>VLOOKUP(Tabelle6[[#This Row],[FishStock]],'Export 2012'!$C:$J,8,FALSE)</f>
        <v>2012</v>
      </c>
      <c r="E385" s="14" t="str">
        <f>VLOOKUP(Tabelle6[[#This Row],[FishStock]],'Export 2016'!$C:$K,8,FALSE)</f>
        <v>Advice</v>
      </c>
      <c r="F385" s="14" t="str">
        <f>VLOOKUP(Tabelle6[[#This Row],[FishStock]],'Export 2012'!$C:$J,3,FALSE)</f>
        <v>no</v>
      </c>
      <c r="G385" s="14" t="str">
        <f>VLOOKUP(Tabelle6[[#This Row],[FishStock]],'Export 2016'!$C:$K,3,FALSE)</f>
        <v>no</v>
      </c>
      <c r="H385">
        <v>1335</v>
      </c>
      <c r="I385">
        <v>169092</v>
      </c>
      <c r="J385" t="s">
        <v>138</v>
      </c>
      <c r="K385">
        <v>2015</v>
      </c>
      <c r="L385" t="s">
        <v>1762</v>
      </c>
      <c r="M385" t="s">
        <v>308</v>
      </c>
      <c r="N385" t="s">
        <v>971</v>
      </c>
      <c r="P385" t="s">
        <v>1763</v>
      </c>
      <c r="AA385">
        <v>93.872226588623505</v>
      </c>
      <c r="AC385" t="s">
        <v>1551</v>
      </c>
      <c r="AD385" t="s">
        <v>1552</v>
      </c>
      <c r="AE385" t="s">
        <v>145</v>
      </c>
      <c r="AF385">
        <v>1268</v>
      </c>
      <c r="AH385">
        <v>2323</v>
      </c>
      <c r="AI385">
        <v>1055</v>
      </c>
      <c r="BM385" t="s">
        <v>148</v>
      </c>
    </row>
    <row r="386" spans="1:95" x14ac:dyDescent="0.25">
      <c r="A386">
        <v>8809</v>
      </c>
      <c r="B386">
        <v>2017</v>
      </c>
      <c r="C386" t="s">
        <v>1761</v>
      </c>
      <c r="D386" s="14">
        <f>VLOOKUP(Tabelle6[[#This Row],[FishStock]],'Export 2012'!$C:$J,8,FALSE)</f>
        <v>2012</v>
      </c>
      <c r="E386" s="14" t="str">
        <f>VLOOKUP(Tabelle6[[#This Row],[FishStock]],'Export 2016'!$C:$K,8,FALSE)</f>
        <v>Advice</v>
      </c>
      <c r="F386" s="14" t="str">
        <f>VLOOKUP(Tabelle6[[#This Row],[FishStock]],'Export 2012'!$C:$J,3,FALSE)</f>
        <v>no</v>
      </c>
      <c r="G386" s="14" t="str">
        <f>VLOOKUP(Tabelle6[[#This Row],[FishStock]],'Export 2016'!$C:$K,3,FALSE)</f>
        <v>no</v>
      </c>
      <c r="H386">
        <v>1335</v>
      </c>
      <c r="I386">
        <v>169092</v>
      </c>
      <c r="J386" t="s">
        <v>138</v>
      </c>
      <c r="K386">
        <v>2016</v>
      </c>
      <c r="L386" t="s">
        <v>1762</v>
      </c>
      <c r="M386" t="s">
        <v>308</v>
      </c>
      <c r="N386" t="s">
        <v>971</v>
      </c>
      <c r="P386" t="s">
        <v>1763</v>
      </c>
      <c r="AA386">
        <v>100.647402320024</v>
      </c>
      <c r="AC386" t="s">
        <v>1551</v>
      </c>
      <c r="AD386" t="s">
        <v>1552</v>
      </c>
      <c r="AE386" t="s">
        <v>145</v>
      </c>
      <c r="AF386">
        <v>1356</v>
      </c>
      <c r="AH386">
        <v>2363</v>
      </c>
      <c r="AI386">
        <v>1007</v>
      </c>
      <c r="BM386" t="s">
        <v>148</v>
      </c>
    </row>
    <row r="387" spans="1:95" x14ac:dyDescent="0.25">
      <c r="A387">
        <v>8809</v>
      </c>
      <c r="B387">
        <v>2017</v>
      </c>
      <c r="C387" t="s">
        <v>1761</v>
      </c>
      <c r="D387" s="14">
        <f>VLOOKUP(Tabelle6[[#This Row],[FishStock]],'Export 2012'!$C:$J,8,FALSE)</f>
        <v>2012</v>
      </c>
      <c r="E387" s="14" t="str">
        <f>VLOOKUP(Tabelle6[[#This Row],[FishStock]],'Export 2016'!$C:$K,8,FALSE)</f>
        <v>Advice</v>
      </c>
      <c r="F387" s="14" t="str">
        <f>VLOOKUP(Tabelle6[[#This Row],[FishStock]],'Export 2012'!$C:$J,3,FALSE)</f>
        <v>no</v>
      </c>
      <c r="G387" s="14" t="str">
        <f>VLOOKUP(Tabelle6[[#This Row],[FishStock]],'Export 2016'!$C:$K,3,FALSE)</f>
        <v>no</v>
      </c>
      <c r="H387">
        <v>1335</v>
      </c>
      <c r="I387">
        <v>169092</v>
      </c>
      <c r="J387" t="s">
        <v>138</v>
      </c>
      <c r="K387">
        <v>2017</v>
      </c>
      <c r="L387" t="s">
        <v>1762</v>
      </c>
      <c r="M387" t="s">
        <v>308</v>
      </c>
      <c r="N387" t="s">
        <v>971</v>
      </c>
      <c r="P387" t="s">
        <v>1763</v>
      </c>
      <c r="AC387" t="s">
        <v>1551</v>
      </c>
      <c r="AD387" t="s">
        <v>1552</v>
      </c>
      <c r="AE387" t="s">
        <v>145</v>
      </c>
      <c r="BM387" t="s">
        <v>148</v>
      </c>
    </row>
    <row r="388" spans="1:95" x14ac:dyDescent="0.25">
      <c r="A388">
        <v>8824</v>
      </c>
      <c r="B388">
        <v>2017</v>
      </c>
      <c r="C388" t="s">
        <v>655</v>
      </c>
      <c r="D388" s="14">
        <f>VLOOKUP(Tabelle6[[#This Row],[FishStock]],'Export 2012'!$C:$J,8,FALSE)</f>
        <v>2012</v>
      </c>
      <c r="E388" s="14" t="str">
        <f>VLOOKUP(Tabelle6[[#This Row],[FishStock]],'Export 2016'!$C:$K,8,FALSE)</f>
        <v>Advice</v>
      </c>
      <c r="F388" s="14" t="str">
        <f>VLOOKUP(Tabelle6[[#This Row],[FishStock]],'Export 2012'!$C:$J,3,FALSE)</f>
        <v>x</v>
      </c>
      <c r="G388" s="14" t="str">
        <f>VLOOKUP(Tabelle6[[#This Row],[FishStock]],'Export 2016'!$C:$K,3,FALSE)</f>
        <v>x</v>
      </c>
      <c r="H388">
        <v>1345</v>
      </c>
      <c r="I388">
        <v>169109</v>
      </c>
      <c r="J388" t="s">
        <v>138</v>
      </c>
      <c r="K388">
        <v>2012</v>
      </c>
      <c r="L388" t="s">
        <v>656</v>
      </c>
      <c r="M388" t="s">
        <v>657</v>
      </c>
      <c r="N388" t="s">
        <v>253</v>
      </c>
      <c r="Q388">
        <v>32171.88</v>
      </c>
      <c r="R388">
        <v>40545.68</v>
      </c>
      <c r="S388">
        <v>48919.48</v>
      </c>
      <c r="T388" t="s">
        <v>143</v>
      </c>
      <c r="U388" t="s">
        <v>13</v>
      </c>
      <c r="W388">
        <v>72814.450494300007</v>
      </c>
      <c r="Z388">
        <v>61188.9</v>
      </c>
      <c r="AA388">
        <v>68041.8</v>
      </c>
      <c r="AB388">
        <v>74894.7</v>
      </c>
      <c r="AC388" t="s">
        <v>144</v>
      </c>
      <c r="AD388" t="s">
        <v>145</v>
      </c>
      <c r="AE388" t="s">
        <v>145</v>
      </c>
      <c r="AF388">
        <v>18376</v>
      </c>
      <c r="AH388">
        <v>28567</v>
      </c>
      <c r="AI388">
        <v>10191</v>
      </c>
      <c r="AM388">
        <v>0.48199999999999998</v>
      </c>
      <c r="AN388">
        <v>0.57399999999999995</v>
      </c>
      <c r="AO388">
        <v>0.66600000000000004</v>
      </c>
      <c r="AP388" t="s">
        <v>146</v>
      </c>
      <c r="AQ388" t="s">
        <v>1499</v>
      </c>
      <c r="AR388">
        <v>0.48185440000000002</v>
      </c>
      <c r="AS388">
        <v>0.57383340000000005</v>
      </c>
      <c r="AV388">
        <v>1.41</v>
      </c>
      <c r="AW388">
        <v>0.89</v>
      </c>
      <c r="AX388">
        <v>6700</v>
      </c>
      <c r="AY388">
        <v>10000</v>
      </c>
      <c r="AZ388">
        <v>0.4</v>
      </c>
      <c r="BA388">
        <v>10000</v>
      </c>
      <c r="BD388">
        <v>0</v>
      </c>
      <c r="BM388" t="s">
        <v>148</v>
      </c>
    </row>
    <row r="389" spans="1:95" x14ac:dyDescent="0.25">
      <c r="A389">
        <v>8824</v>
      </c>
      <c r="B389">
        <v>2017</v>
      </c>
      <c r="C389" t="s">
        <v>655</v>
      </c>
      <c r="D389" s="14">
        <f>VLOOKUP(Tabelle6[[#This Row],[FishStock]],'Export 2012'!$C:$J,8,FALSE)</f>
        <v>2012</v>
      </c>
      <c r="E389" s="14" t="str">
        <f>VLOOKUP(Tabelle6[[#This Row],[FishStock]],'Export 2016'!$C:$K,8,FALSE)</f>
        <v>Advice</v>
      </c>
      <c r="F389" s="14" t="str">
        <f>VLOOKUP(Tabelle6[[#This Row],[FishStock]],'Export 2012'!$C:$J,3,FALSE)</f>
        <v>x</v>
      </c>
      <c r="G389" s="14" t="str">
        <f>VLOOKUP(Tabelle6[[#This Row],[FishStock]],'Export 2016'!$C:$K,3,FALSE)</f>
        <v>x</v>
      </c>
      <c r="H389">
        <v>1345</v>
      </c>
      <c r="I389">
        <v>169109</v>
      </c>
      <c r="J389" t="s">
        <v>138</v>
      </c>
      <c r="K389">
        <v>2013</v>
      </c>
      <c r="L389" t="s">
        <v>656</v>
      </c>
      <c r="M389" t="s">
        <v>657</v>
      </c>
      <c r="N389" t="s">
        <v>253</v>
      </c>
      <c r="Q389">
        <v>471264.3</v>
      </c>
      <c r="R389">
        <v>530150.30000000005</v>
      </c>
      <c r="S389">
        <v>589036.30000000005</v>
      </c>
      <c r="T389" t="s">
        <v>143</v>
      </c>
      <c r="U389" t="s">
        <v>13</v>
      </c>
      <c r="W389">
        <v>71354.012480699996</v>
      </c>
      <c r="Z389">
        <v>36052.11</v>
      </c>
      <c r="AA389">
        <v>40646.81</v>
      </c>
      <c r="AB389">
        <v>45241.51</v>
      </c>
      <c r="AC389" t="s">
        <v>144</v>
      </c>
      <c r="AD389" t="s">
        <v>145</v>
      </c>
      <c r="AE389" t="s">
        <v>145</v>
      </c>
      <c r="AF389">
        <v>13424</v>
      </c>
      <c r="AH389">
        <v>15509</v>
      </c>
      <c r="AI389">
        <v>2085</v>
      </c>
      <c r="AM389">
        <v>0.40899999999999997</v>
      </c>
      <c r="AN389">
        <v>0.499</v>
      </c>
      <c r="AO389">
        <v>0.59</v>
      </c>
      <c r="AP389" t="s">
        <v>146</v>
      </c>
      <c r="AQ389" t="s">
        <v>1499</v>
      </c>
      <c r="AR389">
        <v>0.40857640000000001</v>
      </c>
      <c r="AS389">
        <v>0.49933840000000002</v>
      </c>
      <c r="AV389">
        <v>1.41</v>
      </c>
      <c r="AW389">
        <v>0.89</v>
      </c>
      <c r="AX389">
        <v>6700</v>
      </c>
      <c r="AY389">
        <v>10000</v>
      </c>
      <c r="AZ389">
        <v>0.4</v>
      </c>
      <c r="BA389">
        <v>10000</v>
      </c>
      <c r="BD389">
        <v>0</v>
      </c>
      <c r="BM389" t="s">
        <v>148</v>
      </c>
    </row>
    <row r="390" spans="1:95" x14ac:dyDescent="0.25">
      <c r="A390">
        <v>8824</v>
      </c>
      <c r="B390">
        <v>2017</v>
      </c>
      <c r="C390" t="s">
        <v>655</v>
      </c>
      <c r="D390" s="14">
        <f>VLOOKUP(Tabelle6[[#This Row],[FishStock]],'Export 2012'!$C:$J,8,FALSE)</f>
        <v>2012</v>
      </c>
      <c r="E390" s="14" t="str">
        <f>VLOOKUP(Tabelle6[[#This Row],[FishStock]],'Export 2016'!$C:$K,8,FALSE)</f>
        <v>Advice</v>
      </c>
      <c r="F390" s="14" t="str">
        <f>VLOOKUP(Tabelle6[[#This Row],[FishStock]],'Export 2012'!$C:$J,3,FALSE)</f>
        <v>x</v>
      </c>
      <c r="G390" s="14" t="str">
        <f>VLOOKUP(Tabelle6[[#This Row],[FishStock]],'Export 2016'!$C:$K,3,FALSE)</f>
        <v>x</v>
      </c>
      <c r="H390">
        <v>1345</v>
      </c>
      <c r="I390">
        <v>169109</v>
      </c>
      <c r="J390" t="s">
        <v>138</v>
      </c>
      <c r="K390">
        <v>2014</v>
      </c>
      <c r="L390" t="s">
        <v>656</v>
      </c>
      <c r="M390" t="s">
        <v>657</v>
      </c>
      <c r="N390" t="s">
        <v>253</v>
      </c>
      <c r="Q390">
        <v>95671.8</v>
      </c>
      <c r="R390">
        <v>119003.8</v>
      </c>
      <c r="S390">
        <v>142335.79999999999</v>
      </c>
      <c r="T390" t="s">
        <v>143</v>
      </c>
      <c r="U390" t="s">
        <v>13</v>
      </c>
      <c r="W390">
        <v>60553.965643000003</v>
      </c>
      <c r="Z390">
        <v>21360.91</v>
      </c>
      <c r="AA390">
        <v>24854.01</v>
      </c>
      <c r="AB390">
        <v>28347.11</v>
      </c>
      <c r="AC390" t="s">
        <v>144</v>
      </c>
      <c r="AD390" t="s">
        <v>145</v>
      </c>
      <c r="AE390" t="s">
        <v>145</v>
      </c>
      <c r="AF390">
        <v>9854</v>
      </c>
      <c r="AH390">
        <v>13031</v>
      </c>
      <c r="AI390">
        <v>3177</v>
      </c>
      <c r="AM390">
        <v>0.42299999999999999</v>
      </c>
      <c r="AN390">
        <v>0.53</v>
      </c>
      <c r="AO390">
        <v>0.63700000000000001</v>
      </c>
      <c r="AP390" t="s">
        <v>146</v>
      </c>
      <c r="AQ390" t="s">
        <v>1499</v>
      </c>
      <c r="AR390">
        <v>0.42303619999999997</v>
      </c>
      <c r="AS390">
        <v>0.53005619999999998</v>
      </c>
      <c r="AV390">
        <v>1.41</v>
      </c>
      <c r="AW390">
        <v>0.89</v>
      </c>
      <c r="AX390">
        <v>6700</v>
      </c>
      <c r="AY390">
        <v>10000</v>
      </c>
      <c r="AZ390">
        <v>0.4</v>
      </c>
      <c r="BA390">
        <v>10000</v>
      </c>
      <c r="BD390">
        <v>0</v>
      </c>
      <c r="BM390" t="s">
        <v>148</v>
      </c>
    </row>
    <row r="391" spans="1:95" x14ac:dyDescent="0.25">
      <c r="A391">
        <v>8824</v>
      </c>
      <c r="B391">
        <v>2017</v>
      </c>
      <c r="C391" t="s">
        <v>655</v>
      </c>
      <c r="D391" s="14">
        <f>VLOOKUP(Tabelle6[[#This Row],[FishStock]],'Export 2012'!$C:$J,8,FALSE)</f>
        <v>2012</v>
      </c>
      <c r="E391" s="14" t="str">
        <f>VLOOKUP(Tabelle6[[#This Row],[FishStock]],'Export 2016'!$C:$K,8,FALSE)</f>
        <v>Advice</v>
      </c>
      <c r="F391" s="14" t="str">
        <f>VLOOKUP(Tabelle6[[#This Row],[FishStock]],'Export 2012'!$C:$J,3,FALSE)</f>
        <v>x</v>
      </c>
      <c r="G391" s="14" t="str">
        <f>VLOOKUP(Tabelle6[[#This Row],[FishStock]],'Export 2016'!$C:$K,3,FALSE)</f>
        <v>x</v>
      </c>
      <c r="H391">
        <v>1345</v>
      </c>
      <c r="I391">
        <v>169109</v>
      </c>
      <c r="J391" t="s">
        <v>138</v>
      </c>
      <c r="K391">
        <v>2015</v>
      </c>
      <c r="L391" t="s">
        <v>656</v>
      </c>
      <c r="M391" t="s">
        <v>657</v>
      </c>
      <c r="N391" t="s">
        <v>253</v>
      </c>
      <c r="Q391">
        <v>379388.5</v>
      </c>
      <c r="R391">
        <v>450961.5</v>
      </c>
      <c r="S391">
        <v>522534.5</v>
      </c>
      <c r="T391" t="s">
        <v>143</v>
      </c>
      <c r="U391" t="s">
        <v>13</v>
      </c>
      <c r="W391">
        <v>76940.103845999998</v>
      </c>
      <c r="Z391">
        <v>33772.75</v>
      </c>
      <c r="AA391">
        <v>38297.75</v>
      </c>
      <c r="AB391">
        <v>42822.75</v>
      </c>
      <c r="AC391" t="s">
        <v>144</v>
      </c>
      <c r="AD391" t="s">
        <v>145</v>
      </c>
      <c r="AE391" t="s">
        <v>145</v>
      </c>
      <c r="AF391">
        <v>8545</v>
      </c>
      <c r="AH391">
        <v>15239</v>
      </c>
      <c r="AI391">
        <v>6694</v>
      </c>
      <c r="AM391">
        <v>0.40699999999999997</v>
      </c>
      <c r="AN391">
        <v>0.52100000000000002</v>
      </c>
      <c r="AO391">
        <v>0.63500000000000001</v>
      </c>
      <c r="AP391" t="s">
        <v>146</v>
      </c>
      <c r="AQ391" t="s">
        <v>1499</v>
      </c>
      <c r="AR391">
        <v>0.40747250000000002</v>
      </c>
      <c r="AS391">
        <v>0.52134250000000004</v>
      </c>
      <c r="AV391">
        <v>1.41</v>
      </c>
      <c r="AW391">
        <v>0.89</v>
      </c>
      <c r="AX391">
        <v>6700</v>
      </c>
      <c r="AY391">
        <v>10000</v>
      </c>
      <c r="AZ391">
        <v>0.4</v>
      </c>
      <c r="BA391">
        <v>10000</v>
      </c>
      <c r="BD391">
        <v>0</v>
      </c>
      <c r="BM391" t="s">
        <v>148</v>
      </c>
    </row>
    <row r="392" spans="1:95" x14ac:dyDescent="0.25">
      <c r="A392">
        <v>8824</v>
      </c>
      <c r="B392">
        <v>2017</v>
      </c>
      <c r="C392" t="s">
        <v>655</v>
      </c>
      <c r="D392" s="14">
        <f>VLOOKUP(Tabelle6[[#This Row],[FishStock]],'Export 2012'!$C:$J,8,FALSE)</f>
        <v>2012</v>
      </c>
      <c r="E392" s="14" t="str">
        <f>VLOOKUP(Tabelle6[[#This Row],[FishStock]],'Export 2016'!$C:$K,8,FALSE)</f>
        <v>Advice</v>
      </c>
      <c r="F392" s="14" t="str">
        <f>VLOOKUP(Tabelle6[[#This Row],[FishStock]],'Export 2012'!$C:$J,3,FALSE)</f>
        <v>x</v>
      </c>
      <c r="G392" s="14" t="str">
        <f>VLOOKUP(Tabelle6[[#This Row],[FishStock]],'Export 2016'!$C:$K,3,FALSE)</f>
        <v>x</v>
      </c>
      <c r="H392">
        <v>1345</v>
      </c>
      <c r="I392">
        <v>169109</v>
      </c>
      <c r="J392" t="s">
        <v>138</v>
      </c>
      <c r="K392">
        <v>2016</v>
      </c>
      <c r="L392" t="s">
        <v>656</v>
      </c>
      <c r="M392" t="s">
        <v>657</v>
      </c>
      <c r="N392" t="s">
        <v>253</v>
      </c>
      <c r="Q392">
        <v>25552.71</v>
      </c>
      <c r="R392">
        <v>44343.71</v>
      </c>
      <c r="S392">
        <v>63134.71</v>
      </c>
      <c r="T392" t="s">
        <v>143</v>
      </c>
      <c r="U392" t="s">
        <v>13</v>
      </c>
      <c r="W392">
        <v>60284.731181000003</v>
      </c>
      <c r="Z392">
        <v>23922.880000000001</v>
      </c>
      <c r="AA392">
        <v>28250.880000000001</v>
      </c>
      <c r="AB392">
        <v>32578.880000000001</v>
      </c>
      <c r="AC392" t="s">
        <v>144</v>
      </c>
      <c r="AD392" t="s">
        <v>145</v>
      </c>
      <c r="AE392" t="s">
        <v>145</v>
      </c>
      <c r="AF392">
        <v>7594</v>
      </c>
      <c r="AH392">
        <v>17931</v>
      </c>
      <c r="AI392">
        <v>10337</v>
      </c>
      <c r="AM392">
        <v>0.504</v>
      </c>
      <c r="AN392">
        <v>0.67400000000000004</v>
      </c>
      <c r="AO392">
        <v>0.84299999999999997</v>
      </c>
      <c r="AP392" t="s">
        <v>146</v>
      </c>
      <c r="AQ392" t="s">
        <v>1499</v>
      </c>
      <c r="AR392">
        <v>0.50408379999999997</v>
      </c>
      <c r="AS392">
        <v>0.67376380000000002</v>
      </c>
      <c r="AV392">
        <v>1.41</v>
      </c>
      <c r="AW392">
        <v>0.89</v>
      </c>
      <c r="AX392">
        <v>6700</v>
      </c>
      <c r="AY392">
        <v>10000</v>
      </c>
      <c r="AZ392">
        <v>0.4</v>
      </c>
      <c r="BA392">
        <v>10000</v>
      </c>
      <c r="BD392">
        <v>0</v>
      </c>
      <c r="BM392" t="s">
        <v>148</v>
      </c>
    </row>
    <row r="393" spans="1:95" x14ac:dyDescent="0.25">
      <c r="A393">
        <v>8824</v>
      </c>
      <c r="B393">
        <v>2017</v>
      </c>
      <c r="C393" t="s">
        <v>655</v>
      </c>
      <c r="D393" s="14">
        <f>VLOOKUP(Tabelle6[[#This Row],[FishStock]],'Export 2012'!$C:$J,8,FALSE)</f>
        <v>2012</v>
      </c>
      <c r="E393" s="14" t="str">
        <f>VLOOKUP(Tabelle6[[#This Row],[FishStock]],'Export 2016'!$C:$K,8,FALSE)</f>
        <v>Advice</v>
      </c>
      <c r="F393" s="14" t="str">
        <f>VLOOKUP(Tabelle6[[#This Row],[FishStock]],'Export 2012'!$C:$J,3,FALSE)</f>
        <v>x</v>
      </c>
      <c r="G393" s="14" t="str">
        <f>VLOOKUP(Tabelle6[[#This Row],[FishStock]],'Export 2016'!$C:$K,3,FALSE)</f>
        <v>x</v>
      </c>
      <c r="H393">
        <v>1345</v>
      </c>
      <c r="I393">
        <v>169109</v>
      </c>
      <c r="J393" t="s">
        <v>138</v>
      </c>
      <c r="K393">
        <v>2017</v>
      </c>
      <c r="L393" t="s">
        <v>656</v>
      </c>
      <c r="M393" t="s">
        <v>657</v>
      </c>
      <c r="N393" t="s">
        <v>253</v>
      </c>
      <c r="R393">
        <v>257583</v>
      </c>
      <c r="T393" t="s">
        <v>143</v>
      </c>
      <c r="U393" t="s">
        <v>13</v>
      </c>
      <c r="AA393">
        <v>32936.240153897001</v>
      </c>
      <c r="AC393" t="s">
        <v>144</v>
      </c>
      <c r="AD393" t="s">
        <v>145</v>
      </c>
      <c r="AE393" t="s">
        <v>145</v>
      </c>
      <c r="AP393" t="s">
        <v>146</v>
      </c>
      <c r="AQ393" t="s">
        <v>1499</v>
      </c>
      <c r="AV393">
        <v>1.41</v>
      </c>
      <c r="AW393">
        <v>0.89</v>
      </c>
      <c r="AX393">
        <v>6700</v>
      </c>
      <c r="AY393">
        <v>10000</v>
      </c>
      <c r="AZ393">
        <v>0.4</v>
      </c>
      <c r="BA393">
        <v>10000</v>
      </c>
      <c r="BD393">
        <v>0</v>
      </c>
      <c r="BM393" t="s">
        <v>148</v>
      </c>
    </row>
    <row r="394" spans="1:95" x14ac:dyDescent="0.25">
      <c r="A394">
        <v>8828</v>
      </c>
      <c r="B394">
        <v>2017</v>
      </c>
      <c r="C394" t="s">
        <v>1806</v>
      </c>
      <c r="D394" s="14">
        <f>VLOOKUP(Tabelle6[[#This Row],[FishStock]],'Export 2012'!$C:$J,8,FALSE)</f>
        <v>2012</v>
      </c>
      <c r="E394" s="14" t="str">
        <f>VLOOKUP(Tabelle6[[#This Row],[FishStock]],'Export 2016'!$C:$K,8,FALSE)</f>
        <v>Advice</v>
      </c>
      <c r="F394" s="14" t="str">
        <f>VLOOKUP(Tabelle6[[#This Row],[FishStock]],'Export 2012'!$C:$J,3,FALSE)</f>
        <v>no</v>
      </c>
      <c r="G394" s="14" t="str">
        <f>VLOOKUP(Tabelle6[[#This Row],[FishStock]],'Export 2016'!$C:$K,3,FALSE)</f>
        <v>no</v>
      </c>
      <c r="H394">
        <v>1314</v>
      </c>
      <c r="I394">
        <v>169063</v>
      </c>
      <c r="J394" t="s">
        <v>138</v>
      </c>
      <c r="K394">
        <v>2012</v>
      </c>
      <c r="L394" t="s">
        <v>1807</v>
      </c>
      <c r="M394" t="s">
        <v>1808</v>
      </c>
      <c r="N394" t="s">
        <v>552</v>
      </c>
      <c r="P394" t="s">
        <v>1809</v>
      </c>
      <c r="AE394" t="s">
        <v>145</v>
      </c>
      <c r="AF394">
        <v>1136</v>
      </c>
      <c r="BM394" t="s">
        <v>148</v>
      </c>
      <c r="CC394">
        <v>1</v>
      </c>
      <c r="CD394" t="s">
        <v>1810</v>
      </c>
      <c r="CE394" t="s">
        <v>145</v>
      </c>
      <c r="CF394">
        <v>336</v>
      </c>
      <c r="CG394" t="s">
        <v>1811</v>
      </c>
      <c r="CH394" t="s">
        <v>145</v>
      </c>
      <c r="CI394">
        <v>0</v>
      </c>
      <c r="CJ394" t="s">
        <v>1812</v>
      </c>
      <c r="CK394" t="s">
        <v>145</v>
      </c>
      <c r="CL394">
        <v>166</v>
      </c>
      <c r="CM394" t="s">
        <v>1813</v>
      </c>
      <c r="CN394" t="s">
        <v>145</v>
      </c>
      <c r="CO394">
        <v>633</v>
      </c>
      <c r="CP394" t="s">
        <v>1814</v>
      </c>
      <c r="CQ394" t="s">
        <v>145</v>
      </c>
    </row>
    <row r="395" spans="1:95" x14ac:dyDescent="0.25">
      <c r="A395">
        <v>8828</v>
      </c>
      <c r="B395">
        <v>2017</v>
      </c>
      <c r="C395" t="s">
        <v>1806</v>
      </c>
      <c r="D395" s="14">
        <f>VLOOKUP(Tabelle6[[#This Row],[FishStock]],'Export 2012'!$C:$J,8,FALSE)</f>
        <v>2012</v>
      </c>
      <c r="E395" s="14" t="str">
        <f>VLOOKUP(Tabelle6[[#This Row],[FishStock]],'Export 2016'!$C:$K,8,FALSE)</f>
        <v>Advice</v>
      </c>
      <c r="F395" s="14" t="str">
        <f>VLOOKUP(Tabelle6[[#This Row],[FishStock]],'Export 2012'!$C:$J,3,FALSE)</f>
        <v>no</v>
      </c>
      <c r="G395" s="14" t="str">
        <f>VLOOKUP(Tabelle6[[#This Row],[FishStock]],'Export 2016'!$C:$K,3,FALSE)</f>
        <v>no</v>
      </c>
      <c r="H395">
        <v>1314</v>
      </c>
      <c r="I395">
        <v>169063</v>
      </c>
      <c r="J395" t="s">
        <v>138</v>
      </c>
      <c r="K395">
        <v>2013</v>
      </c>
      <c r="L395" t="s">
        <v>1807</v>
      </c>
      <c r="M395" t="s">
        <v>1808</v>
      </c>
      <c r="N395" t="s">
        <v>552</v>
      </c>
      <c r="P395" t="s">
        <v>1809</v>
      </c>
      <c r="AE395" t="s">
        <v>145</v>
      </c>
      <c r="AF395">
        <v>500</v>
      </c>
      <c r="BM395" t="s">
        <v>148</v>
      </c>
      <c r="CC395">
        <v>0</v>
      </c>
      <c r="CD395" t="s">
        <v>1810</v>
      </c>
      <c r="CE395" t="s">
        <v>145</v>
      </c>
      <c r="CF395">
        <v>202</v>
      </c>
      <c r="CG395" t="s">
        <v>1811</v>
      </c>
      <c r="CH395" t="s">
        <v>145</v>
      </c>
      <c r="CI395">
        <v>1</v>
      </c>
      <c r="CJ395" t="s">
        <v>1812</v>
      </c>
      <c r="CK395" t="s">
        <v>145</v>
      </c>
      <c r="CL395">
        <v>43</v>
      </c>
      <c r="CM395" t="s">
        <v>1813</v>
      </c>
      <c r="CN395" t="s">
        <v>145</v>
      </c>
      <c r="CO395">
        <v>254</v>
      </c>
      <c r="CP395" t="s">
        <v>1814</v>
      </c>
      <c r="CQ395" t="s">
        <v>145</v>
      </c>
    </row>
    <row r="396" spans="1:95" x14ac:dyDescent="0.25">
      <c r="A396">
        <v>8828</v>
      </c>
      <c r="B396">
        <v>2017</v>
      </c>
      <c r="C396" t="s">
        <v>1806</v>
      </c>
      <c r="D396" s="14">
        <f>VLOOKUP(Tabelle6[[#This Row],[FishStock]],'Export 2012'!$C:$J,8,FALSE)</f>
        <v>2012</v>
      </c>
      <c r="E396" s="14" t="str">
        <f>VLOOKUP(Tabelle6[[#This Row],[FishStock]],'Export 2016'!$C:$K,8,FALSE)</f>
        <v>Advice</v>
      </c>
      <c r="F396" s="14" t="str">
        <f>VLOOKUP(Tabelle6[[#This Row],[FishStock]],'Export 2012'!$C:$J,3,FALSE)</f>
        <v>no</v>
      </c>
      <c r="G396" s="14" t="str">
        <f>VLOOKUP(Tabelle6[[#This Row],[FishStock]],'Export 2016'!$C:$K,3,FALSE)</f>
        <v>no</v>
      </c>
      <c r="H396">
        <v>1314</v>
      </c>
      <c r="I396">
        <v>169063</v>
      </c>
      <c r="J396" t="s">
        <v>138</v>
      </c>
      <c r="K396">
        <v>2014</v>
      </c>
      <c r="L396" t="s">
        <v>1807</v>
      </c>
      <c r="M396" t="s">
        <v>1808</v>
      </c>
      <c r="N396" t="s">
        <v>552</v>
      </c>
      <c r="P396" t="s">
        <v>1809</v>
      </c>
      <c r="AE396" t="s">
        <v>145</v>
      </c>
      <c r="AF396">
        <v>261</v>
      </c>
      <c r="BM396" t="s">
        <v>148</v>
      </c>
      <c r="CC396">
        <v>4</v>
      </c>
      <c r="CD396" t="s">
        <v>1810</v>
      </c>
      <c r="CE396" t="s">
        <v>145</v>
      </c>
      <c r="CF396">
        <v>127</v>
      </c>
      <c r="CG396" t="s">
        <v>1811</v>
      </c>
      <c r="CH396" t="s">
        <v>145</v>
      </c>
      <c r="CI396">
        <v>0</v>
      </c>
      <c r="CJ396" t="s">
        <v>1812</v>
      </c>
      <c r="CK396" t="s">
        <v>145</v>
      </c>
      <c r="CL396">
        <v>50</v>
      </c>
      <c r="CM396" t="s">
        <v>1813</v>
      </c>
      <c r="CN396" t="s">
        <v>145</v>
      </c>
      <c r="CO396">
        <v>80</v>
      </c>
      <c r="CP396" t="s">
        <v>1814</v>
      </c>
      <c r="CQ396" t="s">
        <v>145</v>
      </c>
    </row>
    <row r="397" spans="1:95" x14ac:dyDescent="0.25">
      <c r="A397">
        <v>8828</v>
      </c>
      <c r="B397">
        <v>2017</v>
      </c>
      <c r="C397" t="s">
        <v>1806</v>
      </c>
      <c r="D397" s="14">
        <f>VLOOKUP(Tabelle6[[#This Row],[FishStock]],'Export 2012'!$C:$J,8,FALSE)</f>
        <v>2012</v>
      </c>
      <c r="E397" s="14" t="str">
        <f>VLOOKUP(Tabelle6[[#This Row],[FishStock]],'Export 2016'!$C:$K,8,FALSE)</f>
        <v>Advice</v>
      </c>
      <c r="F397" s="14" t="str">
        <f>VLOOKUP(Tabelle6[[#This Row],[FishStock]],'Export 2012'!$C:$J,3,FALSE)</f>
        <v>no</v>
      </c>
      <c r="G397" s="14" t="str">
        <f>VLOOKUP(Tabelle6[[#This Row],[FishStock]],'Export 2016'!$C:$K,3,FALSE)</f>
        <v>no</v>
      </c>
      <c r="H397">
        <v>1314</v>
      </c>
      <c r="I397">
        <v>169063</v>
      </c>
      <c r="J397" t="s">
        <v>138</v>
      </c>
      <c r="K397">
        <v>2015</v>
      </c>
      <c r="L397" t="s">
        <v>1807</v>
      </c>
      <c r="M397" t="s">
        <v>1808</v>
      </c>
      <c r="N397" t="s">
        <v>552</v>
      </c>
      <c r="P397" t="s">
        <v>1809</v>
      </c>
      <c r="AE397" t="s">
        <v>145</v>
      </c>
      <c r="AF397">
        <v>208</v>
      </c>
      <c r="BM397" t="s">
        <v>148</v>
      </c>
      <c r="CC397">
        <v>0</v>
      </c>
      <c r="CD397" t="s">
        <v>1810</v>
      </c>
      <c r="CE397" t="s">
        <v>145</v>
      </c>
      <c r="CF397">
        <v>113</v>
      </c>
      <c r="CG397" t="s">
        <v>1811</v>
      </c>
      <c r="CH397" t="s">
        <v>145</v>
      </c>
      <c r="CI397">
        <v>0</v>
      </c>
      <c r="CJ397" t="s">
        <v>1812</v>
      </c>
      <c r="CK397" t="s">
        <v>145</v>
      </c>
      <c r="CL397">
        <v>83</v>
      </c>
      <c r="CM397" t="s">
        <v>1813</v>
      </c>
      <c r="CN397" t="s">
        <v>145</v>
      </c>
      <c r="CO397">
        <v>12</v>
      </c>
      <c r="CP397" t="s">
        <v>1814</v>
      </c>
      <c r="CQ397" t="s">
        <v>145</v>
      </c>
    </row>
    <row r="398" spans="1:95" x14ac:dyDescent="0.25">
      <c r="A398">
        <v>8828</v>
      </c>
      <c r="B398">
        <v>2017</v>
      </c>
      <c r="C398" t="s">
        <v>1806</v>
      </c>
      <c r="D398" s="14">
        <f>VLOOKUP(Tabelle6[[#This Row],[FishStock]],'Export 2012'!$C:$J,8,FALSE)</f>
        <v>2012</v>
      </c>
      <c r="E398" s="14" t="str">
        <f>VLOOKUP(Tabelle6[[#This Row],[FishStock]],'Export 2016'!$C:$K,8,FALSE)</f>
        <v>Advice</v>
      </c>
      <c r="F398" s="14" t="str">
        <f>VLOOKUP(Tabelle6[[#This Row],[FishStock]],'Export 2012'!$C:$J,3,FALSE)</f>
        <v>no</v>
      </c>
      <c r="G398" s="14" t="str">
        <f>VLOOKUP(Tabelle6[[#This Row],[FishStock]],'Export 2016'!$C:$K,3,FALSE)</f>
        <v>no</v>
      </c>
      <c r="H398">
        <v>1314</v>
      </c>
      <c r="I398">
        <v>169063</v>
      </c>
      <c r="J398" t="s">
        <v>138</v>
      </c>
      <c r="K398">
        <v>2016</v>
      </c>
      <c r="L398" t="s">
        <v>1807</v>
      </c>
      <c r="M398" t="s">
        <v>1808</v>
      </c>
      <c r="N398" t="s">
        <v>552</v>
      </c>
      <c r="P398" t="s">
        <v>1809</v>
      </c>
      <c r="AE398" t="s">
        <v>145</v>
      </c>
      <c r="AF398">
        <v>205</v>
      </c>
      <c r="BM398" t="s">
        <v>148</v>
      </c>
      <c r="CC398">
        <v>0.84</v>
      </c>
      <c r="CD398" t="s">
        <v>1810</v>
      </c>
      <c r="CE398" t="s">
        <v>145</v>
      </c>
      <c r="CF398">
        <v>87</v>
      </c>
      <c r="CG398" t="s">
        <v>1811</v>
      </c>
      <c r="CH398" t="s">
        <v>145</v>
      </c>
      <c r="CI398">
        <v>1</v>
      </c>
      <c r="CJ398" t="s">
        <v>1812</v>
      </c>
      <c r="CK398" t="s">
        <v>145</v>
      </c>
      <c r="CL398">
        <v>87</v>
      </c>
      <c r="CM398" t="s">
        <v>1813</v>
      </c>
      <c r="CN398" t="s">
        <v>145</v>
      </c>
      <c r="CO398">
        <v>29</v>
      </c>
      <c r="CP398" t="s">
        <v>1814</v>
      </c>
      <c r="CQ398" t="s">
        <v>145</v>
      </c>
    </row>
    <row r="399" spans="1:95" x14ac:dyDescent="0.25">
      <c r="A399">
        <v>8831</v>
      </c>
      <c r="B399">
        <v>2017</v>
      </c>
      <c r="C399" t="s">
        <v>1962</v>
      </c>
      <c r="D399" s="14">
        <f>VLOOKUP(Tabelle6[[#This Row],[FishStock]],'Export 2012'!$C:$J,8,FALSE)</f>
        <v>2012</v>
      </c>
      <c r="E399" s="14" t="str">
        <f>VLOOKUP(Tabelle6[[#This Row],[FishStock]],'Export 2016'!$C:$K,8,FALSE)</f>
        <v>Advice</v>
      </c>
      <c r="F399" s="14" t="str">
        <f>VLOOKUP(Tabelle6[[#This Row],[FishStock]],'Export 2012'!$C:$J,3,FALSE)</f>
        <v>no</v>
      </c>
      <c r="G399" s="14" t="str">
        <f>VLOOKUP(Tabelle6[[#This Row],[FishStock]],'Export 2016'!$C:$K,3,FALSE)</f>
        <v>no</v>
      </c>
      <c r="H399">
        <v>1517</v>
      </c>
      <c r="I399">
        <v>169072</v>
      </c>
      <c r="J399" t="s">
        <v>138</v>
      </c>
      <c r="K399">
        <v>2012</v>
      </c>
      <c r="L399" t="s">
        <v>1963</v>
      </c>
      <c r="M399" t="s">
        <v>1964</v>
      </c>
      <c r="N399" t="s">
        <v>631</v>
      </c>
      <c r="P399" t="s">
        <v>1965</v>
      </c>
      <c r="AE399" t="s">
        <v>145</v>
      </c>
      <c r="AF399">
        <v>1</v>
      </c>
      <c r="BM399" t="s">
        <v>148</v>
      </c>
    </row>
    <row r="400" spans="1:95" x14ac:dyDescent="0.25">
      <c r="A400">
        <v>8831</v>
      </c>
      <c r="B400">
        <v>2017</v>
      </c>
      <c r="C400" t="s">
        <v>1962</v>
      </c>
      <c r="D400" s="14">
        <f>VLOOKUP(Tabelle6[[#This Row],[FishStock]],'Export 2012'!$C:$J,8,FALSE)</f>
        <v>2012</v>
      </c>
      <c r="E400" s="14" t="str">
        <f>VLOOKUP(Tabelle6[[#This Row],[FishStock]],'Export 2016'!$C:$K,8,FALSE)</f>
        <v>Advice</v>
      </c>
      <c r="F400" s="14" t="str">
        <f>VLOOKUP(Tabelle6[[#This Row],[FishStock]],'Export 2012'!$C:$J,3,FALSE)</f>
        <v>no</v>
      </c>
      <c r="G400" s="14" t="str">
        <f>VLOOKUP(Tabelle6[[#This Row],[FishStock]],'Export 2016'!$C:$K,3,FALSE)</f>
        <v>no</v>
      </c>
      <c r="H400">
        <v>1517</v>
      </c>
      <c r="I400">
        <v>169072</v>
      </c>
      <c r="J400" t="s">
        <v>138</v>
      </c>
      <c r="K400">
        <v>2013</v>
      </c>
      <c r="L400" t="s">
        <v>1963</v>
      </c>
      <c r="M400" t="s">
        <v>1964</v>
      </c>
      <c r="N400" t="s">
        <v>631</v>
      </c>
      <c r="P400" t="s">
        <v>1965</v>
      </c>
      <c r="AE400" t="s">
        <v>145</v>
      </c>
      <c r="AF400">
        <v>0</v>
      </c>
      <c r="BM400" t="s">
        <v>148</v>
      </c>
    </row>
    <row r="401" spans="1:85" x14ac:dyDescent="0.25">
      <c r="A401">
        <v>8831</v>
      </c>
      <c r="B401">
        <v>2017</v>
      </c>
      <c r="C401" t="s">
        <v>1962</v>
      </c>
      <c r="D401" s="14">
        <f>VLOOKUP(Tabelle6[[#This Row],[FishStock]],'Export 2012'!$C:$J,8,FALSE)</f>
        <v>2012</v>
      </c>
      <c r="E401" s="14" t="str">
        <f>VLOOKUP(Tabelle6[[#This Row],[FishStock]],'Export 2016'!$C:$K,8,FALSE)</f>
        <v>Advice</v>
      </c>
      <c r="F401" s="14" t="str">
        <f>VLOOKUP(Tabelle6[[#This Row],[FishStock]],'Export 2012'!$C:$J,3,FALSE)</f>
        <v>no</v>
      </c>
      <c r="G401" s="14" t="str">
        <f>VLOOKUP(Tabelle6[[#This Row],[FishStock]],'Export 2016'!$C:$K,3,FALSE)</f>
        <v>no</v>
      </c>
      <c r="H401">
        <v>1517</v>
      </c>
      <c r="I401">
        <v>169072</v>
      </c>
      <c r="J401" t="s">
        <v>138</v>
      </c>
      <c r="K401">
        <v>2014</v>
      </c>
      <c r="L401" t="s">
        <v>1963</v>
      </c>
      <c r="M401" t="s">
        <v>1964</v>
      </c>
      <c r="N401" t="s">
        <v>631</v>
      </c>
      <c r="P401" t="s">
        <v>1965</v>
      </c>
      <c r="AE401" t="s">
        <v>145</v>
      </c>
      <c r="AF401">
        <v>2</v>
      </c>
      <c r="BM401" t="s">
        <v>148</v>
      </c>
    </row>
    <row r="402" spans="1:85" x14ac:dyDescent="0.25">
      <c r="A402">
        <v>8831</v>
      </c>
      <c r="B402">
        <v>2017</v>
      </c>
      <c r="C402" t="s">
        <v>1962</v>
      </c>
      <c r="D402" s="14">
        <f>VLOOKUP(Tabelle6[[#This Row],[FishStock]],'Export 2012'!$C:$J,8,FALSE)</f>
        <v>2012</v>
      </c>
      <c r="E402" s="14" t="str">
        <f>VLOOKUP(Tabelle6[[#This Row],[FishStock]],'Export 2016'!$C:$K,8,FALSE)</f>
        <v>Advice</v>
      </c>
      <c r="F402" s="14" t="str">
        <f>VLOOKUP(Tabelle6[[#This Row],[FishStock]],'Export 2012'!$C:$J,3,FALSE)</f>
        <v>no</v>
      </c>
      <c r="G402" s="14" t="str">
        <f>VLOOKUP(Tabelle6[[#This Row],[FishStock]],'Export 2016'!$C:$K,3,FALSE)</f>
        <v>no</v>
      </c>
      <c r="H402">
        <v>1517</v>
      </c>
      <c r="I402">
        <v>169072</v>
      </c>
      <c r="J402" t="s">
        <v>138</v>
      </c>
      <c r="K402">
        <v>2015</v>
      </c>
      <c r="L402" t="s">
        <v>1963</v>
      </c>
      <c r="M402" t="s">
        <v>1964</v>
      </c>
      <c r="N402" t="s">
        <v>631</v>
      </c>
      <c r="P402" t="s">
        <v>1965</v>
      </c>
      <c r="AE402" t="s">
        <v>145</v>
      </c>
      <c r="AF402">
        <v>0.8</v>
      </c>
      <c r="BM402" t="s">
        <v>148</v>
      </c>
    </row>
    <row r="403" spans="1:85" x14ac:dyDescent="0.25">
      <c r="A403">
        <v>8831</v>
      </c>
      <c r="B403">
        <v>2017</v>
      </c>
      <c r="C403" t="s">
        <v>1962</v>
      </c>
      <c r="D403" s="14">
        <f>VLOOKUP(Tabelle6[[#This Row],[FishStock]],'Export 2012'!$C:$J,8,FALSE)</f>
        <v>2012</v>
      </c>
      <c r="E403" s="14" t="str">
        <f>VLOOKUP(Tabelle6[[#This Row],[FishStock]],'Export 2016'!$C:$K,8,FALSE)</f>
        <v>Advice</v>
      </c>
      <c r="F403" s="14" t="str">
        <f>VLOOKUP(Tabelle6[[#This Row],[FishStock]],'Export 2012'!$C:$J,3,FALSE)</f>
        <v>no</v>
      </c>
      <c r="G403" s="14" t="str">
        <f>VLOOKUP(Tabelle6[[#This Row],[FishStock]],'Export 2016'!$C:$K,3,FALSE)</f>
        <v>no</v>
      </c>
      <c r="H403">
        <v>1517</v>
      </c>
      <c r="I403">
        <v>169072</v>
      </c>
      <c r="J403" t="s">
        <v>138</v>
      </c>
      <c r="K403">
        <v>2016</v>
      </c>
      <c r="L403" t="s">
        <v>1963</v>
      </c>
      <c r="M403" t="s">
        <v>1964</v>
      </c>
      <c r="N403" t="s">
        <v>631</v>
      </c>
      <c r="P403" t="s">
        <v>1965</v>
      </c>
      <c r="AE403" t="s">
        <v>145</v>
      </c>
      <c r="AF403">
        <v>0.1</v>
      </c>
      <c r="BM403" t="s">
        <v>148</v>
      </c>
    </row>
    <row r="404" spans="1:85" x14ac:dyDescent="0.25">
      <c r="A404">
        <v>8835</v>
      </c>
      <c r="B404">
        <v>2017</v>
      </c>
      <c r="C404" t="s">
        <v>747</v>
      </c>
      <c r="D404" s="14">
        <f>VLOOKUP(Tabelle6[[#This Row],[FishStock]],'Export 2012'!$C:$J,8,FALSE)</f>
        <v>2012</v>
      </c>
      <c r="E404" s="14" t="str">
        <f>VLOOKUP(Tabelle6[[#This Row],[FishStock]],'Export 2016'!$C:$K,8,FALSE)</f>
        <v>Advice</v>
      </c>
      <c r="F404" s="14" t="str">
        <f>VLOOKUP(Tabelle6[[#This Row],[FishStock]],'Export 2012'!$C:$J,3,FALSE)</f>
        <v>x</v>
      </c>
      <c r="G404" s="14" t="str">
        <f>VLOOKUP(Tabelle6[[#This Row],[FishStock]],'Export 2016'!$C:$K,3,FALSE)</f>
        <v>x</v>
      </c>
      <c r="H404">
        <v>1403</v>
      </c>
      <c r="I404">
        <v>169188</v>
      </c>
      <c r="J404" t="s">
        <v>138</v>
      </c>
      <c r="K404">
        <v>2012</v>
      </c>
      <c r="L404" t="s">
        <v>748</v>
      </c>
      <c r="M404" t="s">
        <v>622</v>
      </c>
      <c r="N404" t="s">
        <v>332</v>
      </c>
      <c r="P404" t="s">
        <v>1788</v>
      </c>
      <c r="Q404">
        <v>18232</v>
      </c>
      <c r="R404">
        <v>24327</v>
      </c>
      <c r="S404">
        <v>32461</v>
      </c>
      <c r="T404" t="s">
        <v>143</v>
      </c>
      <c r="U404" t="s">
        <v>13</v>
      </c>
      <c r="V404">
        <v>8823</v>
      </c>
      <c r="W404">
        <v>11545</v>
      </c>
      <c r="X404">
        <v>15107</v>
      </c>
      <c r="Z404">
        <v>6708</v>
      </c>
      <c r="AA404">
        <v>9067</v>
      </c>
      <c r="AB404">
        <v>12255</v>
      </c>
      <c r="AC404" t="s">
        <v>144</v>
      </c>
      <c r="AD404" t="s">
        <v>145</v>
      </c>
      <c r="AE404" t="s">
        <v>145</v>
      </c>
      <c r="AF404">
        <v>502.61</v>
      </c>
      <c r="AH404">
        <v>1512.2739999999999</v>
      </c>
      <c r="AI404">
        <v>1009.664</v>
      </c>
      <c r="AM404">
        <v>9.1914239999999994E-2</v>
      </c>
      <c r="AN404">
        <v>0.12696425</v>
      </c>
      <c r="AO404">
        <v>0.17538002</v>
      </c>
      <c r="AP404" t="s">
        <v>146</v>
      </c>
      <c r="AQ404" t="s">
        <v>1499</v>
      </c>
      <c r="AV404">
        <v>0.48051949999999999</v>
      </c>
      <c r="AW404">
        <v>0.34721829999999998</v>
      </c>
      <c r="AX404">
        <v>4250.3100000000004</v>
      </c>
      <c r="AY404">
        <v>5825</v>
      </c>
      <c r="AZ404">
        <v>0.16456499999999999</v>
      </c>
      <c r="BA404">
        <v>10392.1</v>
      </c>
      <c r="BD404">
        <v>1</v>
      </c>
      <c r="BF404" s="1">
        <v>43254</v>
      </c>
      <c r="BM404" t="s">
        <v>148</v>
      </c>
    </row>
    <row r="405" spans="1:85" x14ac:dyDescent="0.25">
      <c r="A405">
        <v>8835</v>
      </c>
      <c r="B405">
        <v>2017</v>
      </c>
      <c r="C405" t="s">
        <v>747</v>
      </c>
      <c r="D405" s="14">
        <f>VLOOKUP(Tabelle6[[#This Row],[FishStock]],'Export 2012'!$C:$J,8,FALSE)</f>
        <v>2012</v>
      </c>
      <c r="E405" s="14" t="str">
        <f>VLOOKUP(Tabelle6[[#This Row],[FishStock]],'Export 2016'!$C:$K,8,FALSE)</f>
        <v>Advice</v>
      </c>
      <c r="F405" s="14" t="str">
        <f>VLOOKUP(Tabelle6[[#This Row],[FishStock]],'Export 2012'!$C:$J,3,FALSE)</f>
        <v>x</v>
      </c>
      <c r="G405" s="14" t="str">
        <f>VLOOKUP(Tabelle6[[#This Row],[FishStock]],'Export 2016'!$C:$K,3,FALSE)</f>
        <v>x</v>
      </c>
      <c r="H405">
        <v>1403</v>
      </c>
      <c r="I405">
        <v>169188</v>
      </c>
      <c r="J405" t="s">
        <v>138</v>
      </c>
      <c r="K405">
        <v>2013</v>
      </c>
      <c r="L405" t="s">
        <v>748</v>
      </c>
      <c r="M405" t="s">
        <v>622</v>
      </c>
      <c r="N405" t="s">
        <v>332</v>
      </c>
      <c r="P405" t="s">
        <v>1788</v>
      </c>
      <c r="Q405">
        <v>18348</v>
      </c>
      <c r="R405">
        <v>24507</v>
      </c>
      <c r="S405">
        <v>32733</v>
      </c>
      <c r="T405" t="s">
        <v>143</v>
      </c>
      <c r="U405" t="s">
        <v>13</v>
      </c>
      <c r="V405">
        <v>11748</v>
      </c>
      <c r="W405">
        <v>15249</v>
      </c>
      <c r="X405">
        <v>19795</v>
      </c>
      <c r="Z405">
        <v>8117</v>
      </c>
      <c r="AA405">
        <v>10989</v>
      </c>
      <c r="AB405">
        <v>14879</v>
      </c>
      <c r="AC405" t="s">
        <v>144</v>
      </c>
      <c r="AD405" t="s">
        <v>145</v>
      </c>
      <c r="AE405" t="s">
        <v>145</v>
      </c>
      <c r="AF405">
        <v>302.52</v>
      </c>
      <c r="AH405">
        <v>1027.7484999999999</v>
      </c>
      <c r="AI405">
        <v>725.22850000000005</v>
      </c>
      <c r="AM405">
        <v>5.8928510000000003E-2</v>
      </c>
      <c r="AN405">
        <v>8.1591510000000006E-2</v>
      </c>
      <c r="AO405">
        <v>0.11297037</v>
      </c>
      <c r="AP405" t="s">
        <v>146</v>
      </c>
      <c r="AQ405" t="s">
        <v>1499</v>
      </c>
      <c r="AV405">
        <v>0.48051949999999999</v>
      </c>
      <c r="AW405">
        <v>0.34721829999999998</v>
      </c>
      <c r="AX405">
        <v>4250.3100000000004</v>
      </c>
      <c r="AY405">
        <v>5825</v>
      </c>
      <c r="AZ405">
        <v>0.16456499999999999</v>
      </c>
      <c r="BA405">
        <v>10392.1</v>
      </c>
      <c r="BD405">
        <v>1</v>
      </c>
      <c r="BF405" s="1">
        <v>43254</v>
      </c>
      <c r="BM405" t="s">
        <v>148</v>
      </c>
    </row>
    <row r="406" spans="1:85" x14ac:dyDescent="0.25">
      <c r="A406">
        <v>8835</v>
      </c>
      <c r="B406">
        <v>2017</v>
      </c>
      <c r="C406" t="s">
        <v>747</v>
      </c>
      <c r="D406" s="14">
        <f>VLOOKUP(Tabelle6[[#This Row],[FishStock]],'Export 2012'!$C:$J,8,FALSE)</f>
        <v>2012</v>
      </c>
      <c r="E406" s="14" t="str">
        <f>VLOOKUP(Tabelle6[[#This Row],[FishStock]],'Export 2016'!$C:$K,8,FALSE)</f>
        <v>Advice</v>
      </c>
      <c r="F406" s="14" t="str">
        <f>VLOOKUP(Tabelle6[[#This Row],[FishStock]],'Export 2012'!$C:$J,3,FALSE)</f>
        <v>x</v>
      </c>
      <c r="G406" s="14" t="str">
        <f>VLOOKUP(Tabelle6[[#This Row],[FishStock]],'Export 2016'!$C:$K,3,FALSE)</f>
        <v>x</v>
      </c>
      <c r="H406">
        <v>1403</v>
      </c>
      <c r="I406">
        <v>169188</v>
      </c>
      <c r="J406" t="s">
        <v>138</v>
      </c>
      <c r="K406">
        <v>2014</v>
      </c>
      <c r="L406" t="s">
        <v>748</v>
      </c>
      <c r="M406" t="s">
        <v>622</v>
      </c>
      <c r="N406" t="s">
        <v>332</v>
      </c>
      <c r="P406" t="s">
        <v>1788</v>
      </c>
      <c r="Q406">
        <v>21853</v>
      </c>
      <c r="R406">
        <v>30255</v>
      </c>
      <c r="S406">
        <v>41887</v>
      </c>
      <c r="T406" t="s">
        <v>143</v>
      </c>
      <c r="U406" t="s">
        <v>13</v>
      </c>
      <c r="V406">
        <v>12020</v>
      </c>
      <c r="W406">
        <v>15558</v>
      </c>
      <c r="X406">
        <v>20139</v>
      </c>
      <c r="Z406">
        <v>8318</v>
      </c>
      <c r="AA406">
        <v>11204</v>
      </c>
      <c r="AB406">
        <v>15091</v>
      </c>
      <c r="AC406" t="s">
        <v>144</v>
      </c>
      <c r="AD406" t="s">
        <v>145</v>
      </c>
      <c r="AE406" t="s">
        <v>145</v>
      </c>
      <c r="AF406">
        <v>287.06</v>
      </c>
      <c r="AH406">
        <v>1229.9179999999999</v>
      </c>
      <c r="AI406">
        <v>942.85799999999995</v>
      </c>
      <c r="AM406">
        <v>6.3573829999999998E-2</v>
      </c>
      <c r="AN406">
        <v>8.8038249999999998E-2</v>
      </c>
      <c r="AO406">
        <v>0.12191704</v>
      </c>
      <c r="AP406" t="s">
        <v>146</v>
      </c>
      <c r="AQ406" t="s">
        <v>1499</v>
      </c>
      <c r="AV406">
        <v>0.48051949999999999</v>
      </c>
      <c r="AW406">
        <v>0.34721829999999998</v>
      </c>
      <c r="AX406">
        <v>4250.3100000000004</v>
      </c>
      <c r="AY406">
        <v>5825</v>
      </c>
      <c r="AZ406">
        <v>0.16456499999999999</v>
      </c>
      <c r="BA406">
        <v>10392.1</v>
      </c>
      <c r="BD406">
        <v>1</v>
      </c>
      <c r="BF406" s="1">
        <v>43254</v>
      </c>
      <c r="BM406" t="s">
        <v>148</v>
      </c>
    </row>
    <row r="407" spans="1:85" x14ac:dyDescent="0.25">
      <c r="A407">
        <v>8835</v>
      </c>
      <c r="B407">
        <v>2017</v>
      </c>
      <c r="C407" t="s">
        <v>747</v>
      </c>
      <c r="D407" s="14">
        <f>VLOOKUP(Tabelle6[[#This Row],[FishStock]],'Export 2012'!$C:$J,8,FALSE)</f>
        <v>2012</v>
      </c>
      <c r="E407" s="14" t="str">
        <f>VLOOKUP(Tabelle6[[#This Row],[FishStock]],'Export 2016'!$C:$K,8,FALSE)</f>
        <v>Advice</v>
      </c>
      <c r="F407" s="14" t="str">
        <f>VLOOKUP(Tabelle6[[#This Row],[FishStock]],'Export 2012'!$C:$J,3,FALSE)</f>
        <v>x</v>
      </c>
      <c r="G407" s="14" t="str">
        <f>VLOOKUP(Tabelle6[[#This Row],[FishStock]],'Export 2016'!$C:$K,3,FALSE)</f>
        <v>x</v>
      </c>
      <c r="H407">
        <v>1403</v>
      </c>
      <c r="I407">
        <v>169188</v>
      </c>
      <c r="J407" t="s">
        <v>138</v>
      </c>
      <c r="K407">
        <v>2015</v>
      </c>
      <c r="L407" t="s">
        <v>748</v>
      </c>
      <c r="M407" t="s">
        <v>622</v>
      </c>
      <c r="N407" t="s">
        <v>332</v>
      </c>
      <c r="P407" t="s">
        <v>1788</v>
      </c>
      <c r="Q407">
        <v>12505</v>
      </c>
      <c r="R407">
        <v>17550</v>
      </c>
      <c r="S407">
        <v>24631</v>
      </c>
      <c r="T407" t="s">
        <v>143</v>
      </c>
      <c r="U407" t="s">
        <v>13</v>
      </c>
      <c r="V407">
        <v>14387</v>
      </c>
      <c r="W407">
        <v>19264</v>
      </c>
      <c r="X407">
        <v>25796</v>
      </c>
      <c r="Z407">
        <v>10932</v>
      </c>
      <c r="AA407">
        <v>15234</v>
      </c>
      <c r="AB407">
        <v>21228</v>
      </c>
      <c r="AC407" t="s">
        <v>144</v>
      </c>
      <c r="AD407" t="s">
        <v>145</v>
      </c>
      <c r="AE407" t="s">
        <v>145</v>
      </c>
      <c r="AF407">
        <v>440.04</v>
      </c>
      <c r="AH407">
        <v>1012.407</v>
      </c>
      <c r="AI407">
        <v>572.36699999999996</v>
      </c>
      <c r="AM407">
        <v>4.0455489999999997E-2</v>
      </c>
      <c r="AN407">
        <v>5.6227079999999999E-2</v>
      </c>
      <c r="AO407">
        <v>7.8147240000000007E-2</v>
      </c>
      <c r="AP407" t="s">
        <v>146</v>
      </c>
      <c r="AQ407" t="s">
        <v>1499</v>
      </c>
      <c r="AV407">
        <v>0.48051949999999999</v>
      </c>
      <c r="AW407">
        <v>0.34721829999999998</v>
      </c>
      <c r="AX407">
        <v>4250.3100000000004</v>
      </c>
      <c r="AY407">
        <v>5825</v>
      </c>
      <c r="AZ407">
        <v>0.16456499999999999</v>
      </c>
      <c r="BA407">
        <v>10392.1</v>
      </c>
      <c r="BD407">
        <v>1</v>
      </c>
      <c r="BF407" s="1">
        <v>43254</v>
      </c>
      <c r="BM407" t="s">
        <v>148</v>
      </c>
    </row>
    <row r="408" spans="1:85" x14ac:dyDescent="0.25">
      <c r="A408">
        <v>8835</v>
      </c>
      <c r="B408">
        <v>2017</v>
      </c>
      <c r="C408" t="s">
        <v>747</v>
      </c>
      <c r="D408" s="14">
        <f>VLOOKUP(Tabelle6[[#This Row],[FishStock]],'Export 2012'!$C:$J,8,FALSE)</f>
        <v>2012</v>
      </c>
      <c r="E408" s="14" t="str">
        <f>VLOOKUP(Tabelle6[[#This Row],[FishStock]],'Export 2016'!$C:$K,8,FALSE)</f>
        <v>Advice</v>
      </c>
      <c r="F408" s="14" t="str">
        <f>VLOOKUP(Tabelle6[[#This Row],[FishStock]],'Export 2012'!$C:$J,3,FALSE)</f>
        <v>x</v>
      </c>
      <c r="G408" s="14" t="str">
        <f>VLOOKUP(Tabelle6[[#This Row],[FishStock]],'Export 2016'!$C:$K,3,FALSE)</f>
        <v>x</v>
      </c>
      <c r="H408">
        <v>1403</v>
      </c>
      <c r="I408">
        <v>169188</v>
      </c>
      <c r="J408" t="s">
        <v>138</v>
      </c>
      <c r="K408">
        <v>2016</v>
      </c>
      <c r="L408" t="s">
        <v>748</v>
      </c>
      <c r="M408" t="s">
        <v>622</v>
      </c>
      <c r="N408" t="s">
        <v>332</v>
      </c>
      <c r="P408" t="s">
        <v>1788</v>
      </c>
      <c r="Q408">
        <v>11054</v>
      </c>
      <c r="R408">
        <v>16169</v>
      </c>
      <c r="S408">
        <v>23653</v>
      </c>
      <c r="T408" t="s">
        <v>143</v>
      </c>
      <c r="U408" t="s">
        <v>13</v>
      </c>
      <c r="V408">
        <v>21117</v>
      </c>
      <c r="W408">
        <v>28151</v>
      </c>
      <c r="X408">
        <v>37527</v>
      </c>
      <c r="Z408">
        <v>16464</v>
      </c>
      <c r="AA408">
        <v>22686</v>
      </c>
      <c r="AB408">
        <v>31258</v>
      </c>
      <c r="AC408" t="s">
        <v>144</v>
      </c>
      <c r="AD408" t="s">
        <v>145</v>
      </c>
      <c r="AE408" t="s">
        <v>145</v>
      </c>
      <c r="AF408">
        <v>682.03</v>
      </c>
      <c r="AH408">
        <v>1119.498</v>
      </c>
      <c r="AI408">
        <v>437.46800000000002</v>
      </c>
      <c r="AM408">
        <v>3.3567420000000001E-2</v>
      </c>
      <c r="AN408">
        <v>4.7341809999999998E-2</v>
      </c>
      <c r="AO408">
        <v>6.6768530000000006E-2</v>
      </c>
      <c r="AP408" t="s">
        <v>146</v>
      </c>
      <c r="AQ408" t="s">
        <v>1499</v>
      </c>
      <c r="AV408">
        <v>0.48051949999999999</v>
      </c>
      <c r="AW408">
        <v>0.34721829999999998</v>
      </c>
      <c r="AX408">
        <v>4250.3100000000004</v>
      </c>
      <c r="AY408">
        <v>5825</v>
      </c>
      <c r="AZ408">
        <v>0.16456499999999999</v>
      </c>
      <c r="BA408">
        <v>10392.1</v>
      </c>
      <c r="BD408">
        <v>1</v>
      </c>
      <c r="BF408" s="1">
        <v>43254</v>
      </c>
      <c r="BM408" t="s">
        <v>148</v>
      </c>
    </row>
    <row r="409" spans="1:85" x14ac:dyDescent="0.25">
      <c r="A409">
        <v>8835</v>
      </c>
      <c r="B409">
        <v>2017</v>
      </c>
      <c r="C409" t="s">
        <v>747</v>
      </c>
      <c r="D409" s="14">
        <f>VLOOKUP(Tabelle6[[#This Row],[FishStock]],'Export 2012'!$C:$J,8,FALSE)</f>
        <v>2012</v>
      </c>
      <c r="E409" s="14" t="str">
        <f>VLOOKUP(Tabelle6[[#This Row],[FishStock]],'Export 2016'!$C:$K,8,FALSE)</f>
        <v>Advice</v>
      </c>
      <c r="F409" s="14" t="str">
        <f>VLOOKUP(Tabelle6[[#This Row],[FishStock]],'Export 2012'!$C:$J,3,FALSE)</f>
        <v>x</v>
      </c>
      <c r="G409" s="14" t="str">
        <f>VLOOKUP(Tabelle6[[#This Row],[FishStock]],'Export 2016'!$C:$K,3,FALSE)</f>
        <v>x</v>
      </c>
      <c r="H409">
        <v>1403</v>
      </c>
      <c r="I409">
        <v>169188</v>
      </c>
      <c r="J409" t="s">
        <v>138</v>
      </c>
      <c r="K409">
        <v>2017</v>
      </c>
      <c r="L409" t="s">
        <v>748</v>
      </c>
      <c r="M409" t="s">
        <v>622</v>
      </c>
      <c r="N409" t="s">
        <v>332</v>
      </c>
      <c r="P409" t="s">
        <v>1788</v>
      </c>
      <c r="R409">
        <v>20474.849999999999</v>
      </c>
      <c r="T409" t="s">
        <v>143</v>
      </c>
      <c r="U409" t="s">
        <v>13</v>
      </c>
      <c r="AA409">
        <v>21356</v>
      </c>
      <c r="AC409" t="s">
        <v>144</v>
      </c>
      <c r="AD409" t="s">
        <v>145</v>
      </c>
      <c r="AE409" t="s">
        <v>145</v>
      </c>
      <c r="AP409" t="s">
        <v>146</v>
      </c>
      <c r="AQ409" t="s">
        <v>1499</v>
      </c>
      <c r="AV409">
        <v>0.48051949999999999</v>
      </c>
      <c r="AW409">
        <v>0.34721829999999998</v>
      </c>
      <c r="AX409">
        <v>4250.3100000000004</v>
      </c>
      <c r="AY409">
        <v>5825</v>
      </c>
      <c r="AZ409">
        <v>0.16456499999999999</v>
      </c>
      <c r="BA409">
        <v>10392.1</v>
      </c>
      <c r="BD409">
        <v>1</v>
      </c>
      <c r="BF409" s="1">
        <v>43254</v>
      </c>
      <c r="BM409" t="s">
        <v>148</v>
      </c>
    </row>
    <row r="410" spans="1:85" x14ac:dyDescent="0.25">
      <c r="A410">
        <v>8845</v>
      </c>
      <c r="B410">
        <v>2017</v>
      </c>
      <c r="C410" t="s">
        <v>881</v>
      </c>
      <c r="D410" s="14">
        <f>VLOOKUP(Tabelle6[[#This Row],[FishStock]],'Export 2012'!$C:$J,8,FALSE)</f>
        <v>2012</v>
      </c>
      <c r="E410" s="14" t="str">
        <f>VLOOKUP(Tabelle6[[#This Row],[FishStock]],'Export 2016'!$C:$K,8,FALSE)</f>
        <v>Advice</v>
      </c>
      <c r="F410" s="14" t="str">
        <f>VLOOKUP(Tabelle6[[#This Row],[FishStock]],'Export 2012'!$C:$J,3,FALSE)</f>
        <v>x</v>
      </c>
      <c r="G410" s="14" t="str">
        <f>VLOOKUP(Tabelle6[[#This Row],[FishStock]],'Export 2016'!$C:$K,3,FALSE)</f>
        <v>x</v>
      </c>
      <c r="H410">
        <v>1329</v>
      </c>
      <c r="I410">
        <v>169083</v>
      </c>
      <c r="J410" t="s">
        <v>138</v>
      </c>
      <c r="K410">
        <v>2012</v>
      </c>
      <c r="L410" t="s">
        <v>882</v>
      </c>
      <c r="M410" t="s">
        <v>252</v>
      </c>
      <c r="N410" t="s">
        <v>324</v>
      </c>
      <c r="P410" t="s">
        <v>1522</v>
      </c>
      <c r="R410">
        <v>183932</v>
      </c>
      <c r="T410" t="s">
        <v>143</v>
      </c>
      <c r="U410" t="s">
        <v>13</v>
      </c>
      <c r="AA410">
        <v>404550</v>
      </c>
      <c r="AC410" t="s">
        <v>144</v>
      </c>
      <c r="AD410" t="s">
        <v>145</v>
      </c>
      <c r="AE410" t="s">
        <v>145</v>
      </c>
      <c r="AH410">
        <v>196177</v>
      </c>
      <c r="AN410">
        <v>0.28999999999999998</v>
      </c>
      <c r="AP410" t="s">
        <v>146</v>
      </c>
      <c r="AQ410" t="s">
        <v>1499</v>
      </c>
      <c r="AV410">
        <v>0.74</v>
      </c>
      <c r="AW410">
        <v>0.57999999999999996</v>
      </c>
      <c r="AX410">
        <v>125000</v>
      </c>
      <c r="AY410">
        <v>160000</v>
      </c>
      <c r="BA410">
        <v>220000</v>
      </c>
      <c r="BD410">
        <v>3</v>
      </c>
      <c r="BF410" s="1">
        <v>43378</v>
      </c>
      <c r="BM410" t="s">
        <v>148</v>
      </c>
      <c r="BN410" t="s">
        <v>259</v>
      </c>
      <c r="BO410">
        <v>0.2</v>
      </c>
      <c r="BP410" t="s">
        <v>506</v>
      </c>
      <c r="CC410">
        <v>1033820</v>
      </c>
      <c r="CD410" t="s">
        <v>651</v>
      </c>
      <c r="CE410" t="s">
        <v>145</v>
      </c>
      <c r="CF410">
        <v>0.19</v>
      </c>
      <c r="CG410" t="s">
        <v>1523</v>
      </c>
    </row>
    <row r="411" spans="1:85" x14ac:dyDescent="0.25">
      <c r="A411">
        <v>8845</v>
      </c>
      <c r="B411">
        <v>2017</v>
      </c>
      <c r="C411" t="s">
        <v>881</v>
      </c>
      <c r="D411" s="14">
        <f>VLOOKUP(Tabelle6[[#This Row],[FishStock]],'Export 2012'!$C:$J,8,FALSE)</f>
        <v>2012</v>
      </c>
      <c r="E411" s="14" t="str">
        <f>VLOOKUP(Tabelle6[[#This Row],[FishStock]],'Export 2016'!$C:$K,8,FALSE)</f>
        <v>Advice</v>
      </c>
      <c r="F411" s="14" t="str">
        <f>VLOOKUP(Tabelle6[[#This Row],[FishStock]],'Export 2012'!$C:$J,3,FALSE)</f>
        <v>x</v>
      </c>
      <c r="G411" s="14" t="str">
        <f>VLOOKUP(Tabelle6[[#This Row],[FishStock]],'Export 2016'!$C:$K,3,FALSE)</f>
        <v>x</v>
      </c>
      <c r="H411">
        <v>1329</v>
      </c>
      <c r="I411">
        <v>169083</v>
      </c>
      <c r="J411" t="s">
        <v>138</v>
      </c>
      <c r="K411">
        <v>2013</v>
      </c>
      <c r="L411" t="s">
        <v>882</v>
      </c>
      <c r="M411" t="s">
        <v>252</v>
      </c>
      <c r="N411" t="s">
        <v>324</v>
      </c>
      <c r="P411" t="s">
        <v>1522</v>
      </c>
      <c r="R411">
        <v>124929</v>
      </c>
      <c r="T411" t="s">
        <v>143</v>
      </c>
      <c r="U411" t="s">
        <v>13</v>
      </c>
      <c r="AA411">
        <v>440439</v>
      </c>
      <c r="AC411" t="s">
        <v>144</v>
      </c>
      <c r="AD411" t="s">
        <v>145</v>
      </c>
      <c r="AE411" t="s">
        <v>145</v>
      </c>
      <c r="AH411">
        <v>223594</v>
      </c>
      <c r="AN411">
        <v>0.3</v>
      </c>
      <c r="AP411" t="s">
        <v>146</v>
      </c>
      <c r="AQ411" t="s">
        <v>1499</v>
      </c>
      <c r="AV411">
        <v>0.74</v>
      </c>
      <c r="AW411">
        <v>0.57999999999999996</v>
      </c>
      <c r="AX411">
        <v>125000</v>
      </c>
      <c r="AY411">
        <v>160000</v>
      </c>
      <c r="BA411">
        <v>220000</v>
      </c>
      <c r="BD411">
        <v>3</v>
      </c>
      <c r="BF411" s="1">
        <v>43378</v>
      </c>
      <c r="BM411" t="s">
        <v>148</v>
      </c>
      <c r="BN411" t="s">
        <v>259</v>
      </c>
      <c r="BO411">
        <v>0.2</v>
      </c>
      <c r="BP411" t="s">
        <v>506</v>
      </c>
      <c r="CC411">
        <v>1166220</v>
      </c>
      <c r="CD411" t="s">
        <v>651</v>
      </c>
      <c r="CE411" t="s">
        <v>145</v>
      </c>
      <c r="CF411">
        <v>0.19</v>
      </c>
      <c r="CG411" t="s">
        <v>1523</v>
      </c>
    </row>
    <row r="412" spans="1:85" x14ac:dyDescent="0.25">
      <c r="A412">
        <v>8845</v>
      </c>
      <c r="B412">
        <v>2017</v>
      </c>
      <c r="C412" t="s">
        <v>881</v>
      </c>
      <c r="D412" s="14">
        <f>VLOOKUP(Tabelle6[[#This Row],[FishStock]],'Export 2012'!$C:$J,8,FALSE)</f>
        <v>2012</v>
      </c>
      <c r="E412" s="14" t="str">
        <f>VLOOKUP(Tabelle6[[#This Row],[FishStock]],'Export 2016'!$C:$K,8,FALSE)</f>
        <v>Advice</v>
      </c>
      <c r="F412" s="14" t="str">
        <f>VLOOKUP(Tabelle6[[#This Row],[FishStock]],'Export 2012'!$C:$J,3,FALSE)</f>
        <v>x</v>
      </c>
      <c r="G412" s="14" t="str">
        <f>VLOOKUP(Tabelle6[[#This Row],[FishStock]],'Export 2016'!$C:$K,3,FALSE)</f>
        <v>x</v>
      </c>
      <c r="H412">
        <v>1329</v>
      </c>
      <c r="I412">
        <v>169083</v>
      </c>
      <c r="J412" t="s">
        <v>138</v>
      </c>
      <c r="K412">
        <v>2014</v>
      </c>
      <c r="L412" t="s">
        <v>882</v>
      </c>
      <c r="M412" t="s">
        <v>252</v>
      </c>
      <c r="N412" t="s">
        <v>324</v>
      </c>
      <c r="P412" t="s">
        <v>1522</v>
      </c>
      <c r="R412">
        <v>183145</v>
      </c>
      <c r="T412" t="s">
        <v>143</v>
      </c>
      <c r="U412" t="s">
        <v>13</v>
      </c>
      <c r="AA412">
        <v>413113</v>
      </c>
      <c r="AC412" t="s">
        <v>144</v>
      </c>
      <c r="AD412" t="s">
        <v>145</v>
      </c>
      <c r="AE412" t="s">
        <v>145</v>
      </c>
      <c r="AH412">
        <v>221990</v>
      </c>
      <c r="AN412">
        <v>0.28000000000000003</v>
      </c>
      <c r="AP412" t="s">
        <v>146</v>
      </c>
      <c r="AQ412" t="s">
        <v>1499</v>
      </c>
      <c r="AV412">
        <v>0.74</v>
      </c>
      <c r="AW412">
        <v>0.57999999999999996</v>
      </c>
      <c r="AX412">
        <v>125000</v>
      </c>
      <c r="AY412">
        <v>160000</v>
      </c>
      <c r="BA412">
        <v>220000</v>
      </c>
      <c r="BD412">
        <v>3</v>
      </c>
      <c r="BF412" s="1">
        <v>43378</v>
      </c>
      <c r="BM412" t="s">
        <v>148</v>
      </c>
      <c r="BN412" t="s">
        <v>259</v>
      </c>
      <c r="BO412">
        <v>0.2</v>
      </c>
      <c r="BP412" t="s">
        <v>506</v>
      </c>
      <c r="CC412">
        <v>1176950</v>
      </c>
      <c r="CD412" t="s">
        <v>651</v>
      </c>
      <c r="CE412" t="s">
        <v>145</v>
      </c>
      <c r="CF412">
        <v>0.19</v>
      </c>
      <c r="CG412" t="s">
        <v>1523</v>
      </c>
    </row>
    <row r="413" spans="1:85" x14ac:dyDescent="0.25">
      <c r="A413">
        <v>8845</v>
      </c>
      <c r="B413">
        <v>2017</v>
      </c>
      <c r="C413" t="s">
        <v>881</v>
      </c>
      <c r="D413" s="14">
        <f>VLOOKUP(Tabelle6[[#This Row],[FishStock]],'Export 2012'!$C:$J,8,FALSE)</f>
        <v>2012</v>
      </c>
      <c r="E413" s="14" t="str">
        <f>VLOOKUP(Tabelle6[[#This Row],[FishStock]],'Export 2016'!$C:$K,8,FALSE)</f>
        <v>Advice</v>
      </c>
      <c r="F413" s="14" t="str">
        <f>VLOOKUP(Tabelle6[[#This Row],[FishStock]],'Export 2012'!$C:$J,3,FALSE)</f>
        <v>x</v>
      </c>
      <c r="G413" s="14" t="str">
        <f>VLOOKUP(Tabelle6[[#This Row],[FishStock]],'Export 2016'!$C:$K,3,FALSE)</f>
        <v>x</v>
      </c>
      <c r="H413">
        <v>1329</v>
      </c>
      <c r="I413">
        <v>169083</v>
      </c>
      <c r="J413" t="s">
        <v>138</v>
      </c>
      <c r="K413">
        <v>2015</v>
      </c>
      <c r="L413" t="s">
        <v>882</v>
      </c>
      <c r="M413" t="s">
        <v>252</v>
      </c>
      <c r="N413" t="s">
        <v>324</v>
      </c>
      <c r="P413" t="s">
        <v>1522</v>
      </c>
      <c r="R413">
        <v>161815</v>
      </c>
      <c r="T413" t="s">
        <v>143</v>
      </c>
      <c r="U413" t="s">
        <v>13</v>
      </c>
      <c r="AA413">
        <v>532915</v>
      </c>
      <c r="AC413" t="s">
        <v>144</v>
      </c>
      <c r="AD413" t="s">
        <v>145</v>
      </c>
      <c r="AE413" t="s">
        <v>145</v>
      </c>
      <c r="AH413">
        <v>230229</v>
      </c>
      <c r="AN413">
        <v>0.27</v>
      </c>
      <c r="AP413" t="s">
        <v>146</v>
      </c>
      <c r="AQ413" t="s">
        <v>1499</v>
      </c>
      <c r="AV413">
        <v>0.74</v>
      </c>
      <c r="AW413">
        <v>0.57999999999999996</v>
      </c>
      <c r="AX413">
        <v>125000</v>
      </c>
      <c r="AY413">
        <v>160000</v>
      </c>
      <c r="BA413">
        <v>220000</v>
      </c>
      <c r="BD413">
        <v>3</v>
      </c>
      <c r="BF413" s="1">
        <v>43378</v>
      </c>
      <c r="BM413" t="s">
        <v>148</v>
      </c>
      <c r="BN413" t="s">
        <v>259</v>
      </c>
      <c r="BO413">
        <v>0.2</v>
      </c>
      <c r="BP413" t="s">
        <v>506</v>
      </c>
      <c r="CC413">
        <v>1263480</v>
      </c>
      <c r="CD413" t="s">
        <v>651</v>
      </c>
      <c r="CE413" t="s">
        <v>145</v>
      </c>
      <c r="CF413">
        <v>0.18</v>
      </c>
      <c r="CG413" t="s">
        <v>1523</v>
      </c>
    </row>
    <row r="414" spans="1:85" x14ac:dyDescent="0.25">
      <c r="A414">
        <v>8845</v>
      </c>
      <c r="B414">
        <v>2017</v>
      </c>
      <c r="C414" t="s">
        <v>881</v>
      </c>
      <c r="D414" s="14">
        <f>VLOOKUP(Tabelle6[[#This Row],[FishStock]],'Export 2012'!$C:$J,8,FALSE)</f>
        <v>2012</v>
      </c>
      <c r="E414" s="14" t="str">
        <f>VLOOKUP(Tabelle6[[#This Row],[FishStock]],'Export 2016'!$C:$K,8,FALSE)</f>
        <v>Advice</v>
      </c>
      <c r="F414" s="14" t="str">
        <f>VLOOKUP(Tabelle6[[#This Row],[FishStock]],'Export 2012'!$C:$J,3,FALSE)</f>
        <v>x</v>
      </c>
      <c r="G414" s="14" t="str">
        <f>VLOOKUP(Tabelle6[[#This Row],[FishStock]],'Export 2016'!$C:$K,3,FALSE)</f>
        <v>x</v>
      </c>
      <c r="H414">
        <v>1329</v>
      </c>
      <c r="I414">
        <v>169083</v>
      </c>
      <c r="J414" t="s">
        <v>138</v>
      </c>
      <c r="K414">
        <v>2016</v>
      </c>
      <c r="L414" t="s">
        <v>882</v>
      </c>
      <c r="M414" t="s">
        <v>252</v>
      </c>
      <c r="N414" t="s">
        <v>324</v>
      </c>
      <c r="P414" t="s">
        <v>1522</v>
      </c>
      <c r="R414">
        <v>113762</v>
      </c>
      <c r="T414" t="s">
        <v>143</v>
      </c>
      <c r="U414" t="s">
        <v>13</v>
      </c>
      <c r="AA414">
        <v>472782</v>
      </c>
      <c r="AC414" t="s">
        <v>144</v>
      </c>
      <c r="AD414" t="s">
        <v>145</v>
      </c>
      <c r="AE414" t="s">
        <v>145</v>
      </c>
      <c r="AH414">
        <v>251134</v>
      </c>
      <c r="AN414">
        <v>0.28000000000000003</v>
      </c>
      <c r="AP414" t="s">
        <v>146</v>
      </c>
      <c r="AQ414" t="s">
        <v>1499</v>
      </c>
      <c r="AV414">
        <v>0.74</v>
      </c>
      <c r="AW414">
        <v>0.57999999999999996</v>
      </c>
      <c r="AX414">
        <v>125000</v>
      </c>
      <c r="AY414">
        <v>160000</v>
      </c>
      <c r="BA414">
        <v>220000</v>
      </c>
      <c r="BD414">
        <v>3</v>
      </c>
      <c r="BF414" s="1">
        <v>43378</v>
      </c>
      <c r="BM414" t="s">
        <v>148</v>
      </c>
      <c r="BN414" t="s">
        <v>259</v>
      </c>
      <c r="BO414">
        <v>0.2</v>
      </c>
      <c r="BP414" t="s">
        <v>506</v>
      </c>
      <c r="CC414">
        <v>1329700</v>
      </c>
      <c r="CD414" t="s">
        <v>651</v>
      </c>
      <c r="CE414" t="s">
        <v>145</v>
      </c>
      <c r="CF414">
        <v>0.19</v>
      </c>
      <c r="CG414" t="s">
        <v>1523</v>
      </c>
    </row>
    <row r="415" spans="1:85" x14ac:dyDescent="0.25">
      <c r="A415">
        <v>8845</v>
      </c>
      <c r="B415">
        <v>2017</v>
      </c>
      <c r="C415" t="s">
        <v>881</v>
      </c>
      <c r="D415" s="14">
        <f>VLOOKUP(Tabelle6[[#This Row],[FishStock]],'Export 2012'!$C:$J,8,FALSE)</f>
        <v>2012</v>
      </c>
      <c r="E415" s="14" t="str">
        <f>VLOOKUP(Tabelle6[[#This Row],[FishStock]],'Export 2016'!$C:$K,8,FALSE)</f>
        <v>Advice</v>
      </c>
      <c r="F415" s="14" t="str">
        <f>VLOOKUP(Tabelle6[[#This Row],[FishStock]],'Export 2012'!$C:$J,3,FALSE)</f>
        <v>x</v>
      </c>
      <c r="G415" s="14" t="str">
        <f>VLOOKUP(Tabelle6[[#This Row],[FishStock]],'Export 2016'!$C:$K,3,FALSE)</f>
        <v>x</v>
      </c>
      <c r="H415">
        <v>1329</v>
      </c>
      <c r="I415">
        <v>169083</v>
      </c>
      <c r="J415" t="s">
        <v>138</v>
      </c>
      <c r="K415">
        <v>2017</v>
      </c>
      <c r="L415" t="s">
        <v>882</v>
      </c>
      <c r="M415" t="s">
        <v>252</v>
      </c>
      <c r="N415" t="s">
        <v>324</v>
      </c>
      <c r="P415" t="s">
        <v>1522</v>
      </c>
      <c r="R415">
        <v>190932</v>
      </c>
      <c r="T415" t="s">
        <v>143</v>
      </c>
      <c r="U415" t="s">
        <v>13</v>
      </c>
      <c r="AA415">
        <v>616906</v>
      </c>
      <c r="AC415" t="s">
        <v>144</v>
      </c>
      <c r="AD415" t="s">
        <v>145</v>
      </c>
      <c r="AE415" t="s">
        <v>145</v>
      </c>
      <c r="AP415" t="s">
        <v>146</v>
      </c>
      <c r="AQ415" t="s">
        <v>1499</v>
      </c>
      <c r="AV415">
        <v>0.74</v>
      </c>
      <c r="AW415">
        <v>0.57999999999999996</v>
      </c>
      <c r="AX415">
        <v>125000</v>
      </c>
      <c r="AY415">
        <v>160000</v>
      </c>
      <c r="BA415">
        <v>220000</v>
      </c>
      <c r="BD415">
        <v>3</v>
      </c>
      <c r="BF415" s="1">
        <v>43378</v>
      </c>
      <c r="BM415" t="s">
        <v>148</v>
      </c>
      <c r="BN415" t="s">
        <v>259</v>
      </c>
      <c r="BO415">
        <v>0.2</v>
      </c>
      <c r="BP415" t="s">
        <v>506</v>
      </c>
      <c r="CC415">
        <v>1355719</v>
      </c>
      <c r="CD415" t="s">
        <v>651</v>
      </c>
      <c r="CE415" t="s">
        <v>145</v>
      </c>
      <c r="CG415" t="s">
        <v>1523</v>
      </c>
    </row>
    <row r="416" spans="1:85" x14ac:dyDescent="0.25">
      <c r="A416">
        <v>8845</v>
      </c>
      <c r="B416">
        <v>2017</v>
      </c>
      <c r="C416" t="s">
        <v>881</v>
      </c>
      <c r="D416" s="14">
        <f>VLOOKUP(Tabelle6[[#This Row],[FishStock]],'Export 2012'!$C:$J,8,FALSE)</f>
        <v>2012</v>
      </c>
      <c r="E416" s="14" t="str">
        <f>VLOOKUP(Tabelle6[[#This Row],[FishStock]],'Export 2016'!$C:$K,8,FALSE)</f>
        <v>Advice</v>
      </c>
      <c r="F416" s="14" t="str">
        <f>VLOOKUP(Tabelle6[[#This Row],[FishStock]],'Export 2012'!$C:$J,3,FALSE)</f>
        <v>x</v>
      </c>
      <c r="G416" s="14" t="str">
        <f>VLOOKUP(Tabelle6[[#This Row],[FishStock]],'Export 2016'!$C:$K,3,FALSE)</f>
        <v>x</v>
      </c>
      <c r="H416">
        <v>1329</v>
      </c>
      <c r="I416">
        <v>169083</v>
      </c>
      <c r="J416" t="s">
        <v>138</v>
      </c>
      <c r="K416">
        <v>2018</v>
      </c>
      <c r="L416" t="s">
        <v>882</v>
      </c>
      <c r="M416" t="s">
        <v>252</v>
      </c>
      <c r="N416" t="s">
        <v>324</v>
      </c>
      <c r="P416" t="s">
        <v>1522</v>
      </c>
      <c r="R416">
        <v>188040</v>
      </c>
      <c r="T416" t="s">
        <v>143</v>
      </c>
      <c r="U416" t="s">
        <v>13</v>
      </c>
      <c r="AC416" t="s">
        <v>144</v>
      </c>
      <c r="AD416" t="s">
        <v>145</v>
      </c>
      <c r="AE416" t="s">
        <v>145</v>
      </c>
      <c r="AP416" t="s">
        <v>146</v>
      </c>
      <c r="AQ416" t="s">
        <v>1499</v>
      </c>
      <c r="AV416">
        <v>0.74</v>
      </c>
      <c r="AW416">
        <v>0.57999999999999996</v>
      </c>
      <c r="AX416">
        <v>125000</v>
      </c>
      <c r="AY416">
        <v>160000</v>
      </c>
      <c r="BA416">
        <v>220000</v>
      </c>
      <c r="BD416">
        <v>3</v>
      </c>
      <c r="BF416" s="1">
        <v>43378</v>
      </c>
      <c r="BM416" t="s">
        <v>148</v>
      </c>
      <c r="BN416" t="s">
        <v>259</v>
      </c>
      <c r="BO416">
        <v>0.2</v>
      </c>
      <c r="BP416" t="s">
        <v>506</v>
      </c>
      <c r="CD416" t="s">
        <v>651</v>
      </c>
      <c r="CE416" t="s">
        <v>145</v>
      </c>
      <c r="CG416" t="s">
        <v>1523</v>
      </c>
    </row>
    <row r="417" spans="1:86" x14ac:dyDescent="0.25">
      <c r="A417">
        <v>8845</v>
      </c>
      <c r="B417">
        <v>2017</v>
      </c>
      <c r="C417" t="s">
        <v>881</v>
      </c>
      <c r="D417" s="14">
        <f>VLOOKUP(Tabelle6[[#This Row],[FishStock]],'Export 2012'!$C:$J,8,FALSE)</f>
        <v>2012</v>
      </c>
      <c r="E417" s="14" t="str">
        <f>VLOOKUP(Tabelle6[[#This Row],[FishStock]],'Export 2016'!$C:$K,8,FALSE)</f>
        <v>Advice</v>
      </c>
      <c r="F417" s="14" t="str">
        <f>VLOOKUP(Tabelle6[[#This Row],[FishStock]],'Export 2012'!$C:$J,3,FALSE)</f>
        <v>x</v>
      </c>
      <c r="G417" s="14" t="str">
        <f>VLOOKUP(Tabelle6[[#This Row],[FishStock]],'Export 2016'!$C:$K,3,FALSE)</f>
        <v>x</v>
      </c>
      <c r="H417">
        <v>1329</v>
      </c>
      <c r="I417">
        <v>169083</v>
      </c>
      <c r="J417" t="s">
        <v>138</v>
      </c>
      <c r="K417">
        <v>2019</v>
      </c>
      <c r="L417" t="s">
        <v>882</v>
      </c>
      <c r="M417" t="s">
        <v>252</v>
      </c>
      <c r="N417" t="s">
        <v>324</v>
      </c>
      <c r="P417" t="s">
        <v>1522</v>
      </c>
      <c r="R417">
        <v>117273</v>
      </c>
      <c r="T417" t="s">
        <v>143</v>
      </c>
      <c r="U417" t="s">
        <v>13</v>
      </c>
      <c r="AC417" t="s">
        <v>144</v>
      </c>
      <c r="AD417" t="s">
        <v>145</v>
      </c>
      <c r="AE417" t="s">
        <v>145</v>
      </c>
      <c r="AP417" t="s">
        <v>146</v>
      </c>
      <c r="AQ417" t="s">
        <v>1499</v>
      </c>
      <c r="AV417">
        <v>0.74</v>
      </c>
      <c r="AW417">
        <v>0.57999999999999996</v>
      </c>
      <c r="AX417">
        <v>125000</v>
      </c>
      <c r="AY417">
        <v>160000</v>
      </c>
      <c r="BA417">
        <v>220000</v>
      </c>
      <c r="BD417">
        <v>3</v>
      </c>
      <c r="BF417" s="1">
        <v>43378</v>
      </c>
      <c r="BM417" t="s">
        <v>148</v>
      </c>
      <c r="BN417" t="s">
        <v>259</v>
      </c>
      <c r="BO417">
        <v>0.2</v>
      </c>
      <c r="BP417" t="s">
        <v>506</v>
      </c>
      <c r="CD417" t="s">
        <v>651</v>
      </c>
      <c r="CE417" t="s">
        <v>145</v>
      </c>
      <c r="CG417" t="s">
        <v>1523</v>
      </c>
    </row>
    <row r="418" spans="1:86" x14ac:dyDescent="0.25">
      <c r="A418">
        <v>8846</v>
      </c>
      <c r="B418">
        <v>2017</v>
      </c>
      <c r="C418" t="s">
        <v>1952</v>
      </c>
      <c r="D418" s="14">
        <f>VLOOKUP(Tabelle6[[#This Row],[FishStock]],'Export 2012'!$C:$J,8,FALSE)</f>
        <v>2012</v>
      </c>
      <c r="E418" s="14" t="str">
        <f>VLOOKUP(Tabelle6[[#This Row],[FishStock]],'Export 2016'!$C:$K,8,FALSE)</f>
        <v>Advice</v>
      </c>
      <c r="F418" s="14" t="str">
        <f>VLOOKUP(Tabelle6[[#This Row],[FishStock]],'Export 2012'!$C:$J,3,FALSE)</f>
        <v>no</v>
      </c>
      <c r="G418" s="14" t="str">
        <f>VLOOKUP(Tabelle6[[#This Row],[FishStock]],'Export 2016'!$C:$K,3,FALSE)</f>
        <v>no</v>
      </c>
      <c r="H418">
        <v>1397</v>
      </c>
      <c r="I418">
        <v>169182</v>
      </c>
      <c r="J418" t="s">
        <v>138</v>
      </c>
      <c r="K418">
        <v>2012</v>
      </c>
      <c r="L418" t="s">
        <v>1953</v>
      </c>
      <c r="M418" t="s">
        <v>1942</v>
      </c>
      <c r="N418" t="s">
        <v>332</v>
      </c>
      <c r="P418" t="s">
        <v>1954</v>
      </c>
      <c r="AE418" t="s">
        <v>145</v>
      </c>
      <c r="AF418">
        <v>29</v>
      </c>
      <c r="BM418" t="s">
        <v>148</v>
      </c>
    </row>
    <row r="419" spans="1:86" x14ac:dyDescent="0.25">
      <c r="A419">
        <v>8846</v>
      </c>
      <c r="B419">
        <v>2017</v>
      </c>
      <c r="C419" t="s">
        <v>1952</v>
      </c>
      <c r="D419" s="14">
        <f>VLOOKUP(Tabelle6[[#This Row],[FishStock]],'Export 2012'!$C:$J,8,FALSE)</f>
        <v>2012</v>
      </c>
      <c r="E419" s="14" t="str">
        <f>VLOOKUP(Tabelle6[[#This Row],[FishStock]],'Export 2016'!$C:$K,8,FALSE)</f>
        <v>Advice</v>
      </c>
      <c r="F419" s="14" t="str">
        <f>VLOOKUP(Tabelle6[[#This Row],[FishStock]],'Export 2012'!$C:$J,3,FALSE)</f>
        <v>no</v>
      </c>
      <c r="G419" s="14" t="str">
        <f>VLOOKUP(Tabelle6[[#This Row],[FishStock]],'Export 2016'!$C:$K,3,FALSE)</f>
        <v>no</v>
      </c>
      <c r="H419">
        <v>1397</v>
      </c>
      <c r="I419">
        <v>169182</v>
      </c>
      <c r="J419" t="s">
        <v>138</v>
      </c>
      <c r="K419">
        <v>2013</v>
      </c>
      <c r="L419" t="s">
        <v>1953</v>
      </c>
      <c r="M419" t="s">
        <v>1942</v>
      </c>
      <c r="N419" t="s">
        <v>332</v>
      </c>
      <c r="P419" t="s">
        <v>1954</v>
      </c>
      <c r="AE419" t="s">
        <v>145</v>
      </c>
      <c r="AF419">
        <v>18</v>
      </c>
      <c r="BM419" t="s">
        <v>148</v>
      </c>
    </row>
    <row r="420" spans="1:86" x14ac:dyDescent="0.25">
      <c r="A420">
        <v>8846</v>
      </c>
      <c r="B420">
        <v>2017</v>
      </c>
      <c r="C420" t="s">
        <v>1952</v>
      </c>
      <c r="D420" s="14">
        <f>VLOOKUP(Tabelle6[[#This Row],[FishStock]],'Export 2012'!$C:$J,8,FALSE)</f>
        <v>2012</v>
      </c>
      <c r="E420" s="14" t="str">
        <f>VLOOKUP(Tabelle6[[#This Row],[FishStock]],'Export 2016'!$C:$K,8,FALSE)</f>
        <v>Advice</v>
      </c>
      <c r="F420" s="14" t="str">
        <f>VLOOKUP(Tabelle6[[#This Row],[FishStock]],'Export 2012'!$C:$J,3,FALSE)</f>
        <v>no</v>
      </c>
      <c r="G420" s="14" t="str">
        <f>VLOOKUP(Tabelle6[[#This Row],[FishStock]],'Export 2016'!$C:$K,3,FALSE)</f>
        <v>no</v>
      </c>
      <c r="H420">
        <v>1397</v>
      </c>
      <c r="I420">
        <v>169182</v>
      </c>
      <c r="J420" t="s">
        <v>138</v>
      </c>
      <c r="K420">
        <v>2014</v>
      </c>
      <c r="L420" t="s">
        <v>1953</v>
      </c>
      <c r="M420" t="s">
        <v>1942</v>
      </c>
      <c r="N420" t="s">
        <v>332</v>
      </c>
      <c r="P420" t="s">
        <v>1954</v>
      </c>
      <c r="AE420" t="s">
        <v>145</v>
      </c>
      <c r="AF420">
        <v>23</v>
      </c>
      <c r="BM420" t="s">
        <v>148</v>
      </c>
    </row>
    <row r="421" spans="1:86" x14ac:dyDescent="0.25">
      <c r="A421">
        <v>8846</v>
      </c>
      <c r="B421">
        <v>2017</v>
      </c>
      <c r="C421" t="s">
        <v>1952</v>
      </c>
      <c r="D421" s="14">
        <f>VLOOKUP(Tabelle6[[#This Row],[FishStock]],'Export 2012'!$C:$J,8,FALSE)</f>
        <v>2012</v>
      </c>
      <c r="E421" s="14" t="str">
        <f>VLOOKUP(Tabelle6[[#This Row],[FishStock]],'Export 2016'!$C:$K,8,FALSE)</f>
        <v>Advice</v>
      </c>
      <c r="F421" s="14" t="str">
        <f>VLOOKUP(Tabelle6[[#This Row],[FishStock]],'Export 2012'!$C:$J,3,FALSE)</f>
        <v>no</v>
      </c>
      <c r="G421" s="14" t="str">
        <f>VLOOKUP(Tabelle6[[#This Row],[FishStock]],'Export 2016'!$C:$K,3,FALSE)</f>
        <v>no</v>
      </c>
      <c r="H421">
        <v>1397</v>
      </c>
      <c r="I421">
        <v>169182</v>
      </c>
      <c r="J421" t="s">
        <v>138</v>
      </c>
      <c r="K421">
        <v>2015</v>
      </c>
      <c r="L421" t="s">
        <v>1953</v>
      </c>
      <c r="M421" t="s">
        <v>1942</v>
      </c>
      <c r="N421" t="s">
        <v>332</v>
      </c>
      <c r="P421" t="s">
        <v>1954</v>
      </c>
      <c r="AE421" t="s">
        <v>145</v>
      </c>
      <c r="AF421">
        <v>22.094999999999999</v>
      </c>
      <c r="BM421" t="s">
        <v>148</v>
      </c>
    </row>
    <row r="422" spans="1:86" x14ac:dyDescent="0.25">
      <c r="A422">
        <v>8846</v>
      </c>
      <c r="B422">
        <v>2017</v>
      </c>
      <c r="C422" t="s">
        <v>1952</v>
      </c>
      <c r="D422" s="14">
        <f>VLOOKUP(Tabelle6[[#This Row],[FishStock]],'Export 2012'!$C:$J,8,FALSE)</f>
        <v>2012</v>
      </c>
      <c r="E422" s="14" t="str">
        <f>VLOOKUP(Tabelle6[[#This Row],[FishStock]],'Export 2016'!$C:$K,8,FALSE)</f>
        <v>Advice</v>
      </c>
      <c r="F422" s="14" t="str">
        <f>VLOOKUP(Tabelle6[[#This Row],[FishStock]],'Export 2012'!$C:$J,3,FALSE)</f>
        <v>no</v>
      </c>
      <c r="G422" s="14" t="str">
        <f>VLOOKUP(Tabelle6[[#This Row],[FishStock]],'Export 2016'!$C:$K,3,FALSE)</f>
        <v>no</v>
      </c>
      <c r="H422">
        <v>1397</v>
      </c>
      <c r="I422">
        <v>169182</v>
      </c>
      <c r="J422" t="s">
        <v>138</v>
      </c>
      <c r="K422">
        <v>2016</v>
      </c>
      <c r="L422" t="s">
        <v>1953</v>
      </c>
      <c r="M422" t="s">
        <v>1942</v>
      </c>
      <c r="N422" t="s">
        <v>332</v>
      </c>
      <c r="P422" t="s">
        <v>1954</v>
      </c>
      <c r="AE422" t="s">
        <v>145</v>
      </c>
      <c r="AF422">
        <v>28.919899999999998</v>
      </c>
      <c r="BM422" t="s">
        <v>148</v>
      </c>
    </row>
    <row r="423" spans="1:86" x14ac:dyDescent="0.25">
      <c r="A423">
        <v>8857</v>
      </c>
      <c r="B423">
        <v>2017</v>
      </c>
      <c r="C423" t="s">
        <v>887</v>
      </c>
      <c r="D423" s="14">
        <f>VLOOKUP(Tabelle6[[#This Row],[FishStock]],'Export 2012'!$C:$J,8,FALSE)</f>
        <v>2012</v>
      </c>
      <c r="E423" s="14" t="str">
        <f>VLOOKUP(Tabelle6[[#This Row],[FishStock]],'Export 2016'!$C:$K,8,FALSE)</f>
        <v>Advice</v>
      </c>
      <c r="F423" s="14" t="str">
        <f>VLOOKUP(Tabelle6[[#This Row],[FishStock]],'Export 2012'!$C:$J,3,FALSE)</f>
        <v>no</v>
      </c>
      <c r="G423" s="14" t="str">
        <f>VLOOKUP(Tabelle6[[#This Row],[FishStock]],'Export 2016'!$C:$K,3,FALSE)</f>
        <v>no</v>
      </c>
      <c r="H423">
        <v>1312</v>
      </c>
      <c r="I423">
        <v>169061</v>
      </c>
      <c r="J423" t="s">
        <v>138</v>
      </c>
      <c r="K423">
        <v>2012</v>
      </c>
      <c r="L423" t="s">
        <v>888</v>
      </c>
      <c r="M423" t="s">
        <v>525</v>
      </c>
      <c r="N423" t="s">
        <v>552</v>
      </c>
      <c r="P423" t="s">
        <v>1701</v>
      </c>
      <c r="Z423">
        <v>1135.0521000000001</v>
      </c>
      <c r="AA423">
        <v>1385.9</v>
      </c>
      <c r="AB423">
        <v>1636.7479000000001</v>
      </c>
      <c r="AC423" t="s">
        <v>1551</v>
      </c>
      <c r="AD423" t="s">
        <v>145</v>
      </c>
      <c r="AE423" t="s">
        <v>145</v>
      </c>
      <c r="AH423">
        <v>4900</v>
      </c>
      <c r="AN423">
        <v>3.5353535353535399</v>
      </c>
      <c r="AP423" t="s">
        <v>146</v>
      </c>
      <c r="AQ423" t="s">
        <v>1499</v>
      </c>
      <c r="BM423" t="s">
        <v>148</v>
      </c>
      <c r="BN423" t="s">
        <v>1035</v>
      </c>
      <c r="BO423">
        <v>1.75</v>
      </c>
    </row>
    <row r="424" spans="1:86" x14ac:dyDescent="0.25">
      <c r="A424">
        <v>8857</v>
      </c>
      <c r="B424">
        <v>2017</v>
      </c>
      <c r="C424" t="s">
        <v>887</v>
      </c>
      <c r="D424" s="14">
        <f>VLOOKUP(Tabelle6[[#This Row],[FishStock]],'Export 2012'!$C:$J,8,FALSE)</f>
        <v>2012</v>
      </c>
      <c r="E424" s="14" t="str">
        <f>VLOOKUP(Tabelle6[[#This Row],[FishStock]],'Export 2016'!$C:$K,8,FALSE)</f>
        <v>Advice</v>
      </c>
      <c r="F424" s="14" t="str">
        <f>VLOOKUP(Tabelle6[[#This Row],[FishStock]],'Export 2012'!$C:$J,3,FALSE)</f>
        <v>no</v>
      </c>
      <c r="G424" s="14" t="str">
        <f>VLOOKUP(Tabelle6[[#This Row],[FishStock]],'Export 2016'!$C:$K,3,FALSE)</f>
        <v>no</v>
      </c>
      <c r="H424">
        <v>1312</v>
      </c>
      <c r="I424">
        <v>169061</v>
      </c>
      <c r="J424" t="s">
        <v>138</v>
      </c>
      <c r="K424">
        <v>2013</v>
      </c>
      <c r="L424" t="s">
        <v>888</v>
      </c>
      <c r="M424" t="s">
        <v>525</v>
      </c>
      <c r="N424" t="s">
        <v>552</v>
      </c>
      <c r="P424" t="s">
        <v>1701</v>
      </c>
      <c r="Z424">
        <v>1483.0524</v>
      </c>
      <c r="AA424">
        <v>1698.8</v>
      </c>
      <c r="AB424">
        <v>1914.5476000000001</v>
      </c>
      <c r="AC424" t="s">
        <v>1551</v>
      </c>
      <c r="AD424" t="s">
        <v>145</v>
      </c>
      <c r="AE424" t="s">
        <v>145</v>
      </c>
      <c r="AH424">
        <v>3220</v>
      </c>
      <c r="AN424">
        <v>1.8952324896998201</v>
      </c>
      <c r="AP424" t="s">
        <v>146</v>
      </c>
      <c r="AQ424" t="s">
        <v>1499</v>
      </c>
      <c r="BM424" t="s">
        <v>148</v>
      </c>
      <c r="BN424" t="s">
        <v>1035</v>
      </c>
      <c r="BO424">
        <v>1.75</v>
      </c>
    </row>
    <row r="425" spans="1:86" x14ac:dyDescent="0.25">
      <c r="A425">
        <v>8857</v>
      </c>
      <c r="B425">
        <v>2017</v>
      </c>
      <c r="C425" t="s">
        <v>887</v>
      </c>
      <c r="D425" s="14">
        <f>VLOOKUP(Tabelle6[[#This Row],[FishStock]],'Export 2012'!$C:$J,8,FALSE)</f>
        <v>2012</v>
      </c>
      <c r="E425" s="14" t="str">
        <f>VLOOKUP(Tabelle6[[#This Row],[FishStock]],'Export 2016'!$C:$K,8,FALSE)</f>
        <v>Advice</v>
      </c>
      <c r="F425" s="14" t="str">
        <f>VLOOKUP(Tabelle6[[#This Row],[FishStock]],'Export 2012'!$C:$J,3,FALSE)</f>
        <v>no</v>
      </c>
      <c r="G425" s="14" t="str">
        <f>VLOOKUP(Tabelle6[[#This Row],[FishStock]],'Export 2016'!$C:$K,3,FALSE)</f>
        <v>no</v>
      </c>
      <c r="H425">
        <v>1312</v>
      </c>
      <c r="I425">
        <v>169061</v>
      </c>
      <c r="J425" t="s">
        <v>138</v>
      </c>
      <c r="K425">
        <v>2014</v>
      </c>
      <c r="L425" t="s">
        <v>888</v>
      </c>
      <c r="M425" t="s">
        <v>525</v>
      </c>
      <c r="N425" t="s">
        <v>552</v>
      </c>
      <c r="P425" t="s">
        <v>1701</v>
      </c>
      <c r="Z425">
        <v>1258.5252</v>
      </c>
      <c r="AA425">
        <v>1433.4</v>
      </c>
      <c r="AB425">
        <v>1608.2747999999999</v>
      </c>
      <c r="AC425" t="s">
        <v>1551</v>
      </c>
      <c r="AD425" t="s">
        <v>145</v>
      </c>
      <c r="AE425" t="s">
        <v>145</v>
      </c>
      <c r="AH425">
        <v>1692</v>
      </c>
      <c r="AN425">
        <v>1.1807397069085801</v>
      </c>
      <c r="AP425" t="s">
        <v>146</v>
      </c>
      <c r="AQ425" t="s">
        <v>1499</v>
      </c>
      <c r="BM425" t="s">
        <v>148</v>
      </c>
      <c r="BN425" t="s">
        <v>1035</v>
      </c>
      <c r="BO425">
        <v>1.75</v>
      </c>
    </row>
    <row r="426" spans="1:86" x14ac:dyDescent="0.25">
      <c r="A426">
        <v>8857</v>
      </c>
      <c r="B426">
        <v>2017</v>
      </c>
      <c r="C426" t="s">
        <v>887</v>
      </c>
      <c r="D426" s="14">
        <f>VLOOKUP(Tabelle6[[#This Row],[FishStock]],'Export 2012'!$C:$J,8,FALSE)</f>
        <v>2012</v>
      </c>
      <c r="E426" s="14" t="str">
        <f>VLOOKUP(Tabelle6[[#This Row],[FishStock]],'Export 2016'!$C:$K,8,FALSE)</f>
        <v>Advice</v>
      </c>
      <c r="F426" s="14" t="str">
        <f>VLOOKUP(Tabelle6[[#This Row],[FishStock]],'Export 2012'!$C:$J,3,FALSE)</f>
        <v>no</v>
      </c>
      <c r="G426" s="14" t="str">
        <f>VLOOKUP(Tabelle6[[#This Row],[FishStock]],'Export 2016'!$C:$K,3,FALSE)</f>
        <v>no</v>
      </c>
      <c r="H426">
        <v>1312</v>
      </c>
      <c r="I426">
        <v>169061</v>
      </c>
      <c r="J426" t="s">
        <v>138</v>
      </c>
      <c r="K426">
        <v>2015</v>
      </c>
      <c r="L426" t="s">
        <v>888</v>
      </c>
      <c r="M426" t="s">
        <v>525</v>
      </c>
      <c r="N426" t="s">
        <v>552</v>
      </c>
      <c r="P426" t="s">
        <v>1701</v>
      </c>
      <c r="Z426">
        <v>967.56659999999999</v>
      </c>
      <c r="AA426">
        <v>1127.7</v>
      </c>
      <c r="AB426">
        <v>1287.8334</v>
      </c>
      <c r="AC426" t="s">
        <v>1551</v>
      </c>
      <c r="AD426" t="s">
        <v>145</v>
      </c>
      <c r="AE426" t="s">
        <v>145</v>
      </c>
      <c r="AH426">
        <v>1823</v>
      </c>
      <c r="AN426">
        <v>1.61613475177305</v>
      </c>
      <c r="AP426" t="s">
        <v>146</v>
      </c>
      <c r="AQ426" t="s">
        <v>1499</v>
      </c>
      <c r="BM426" t="s">
        <v>148</v>
      </c>
      <c r="BN426" t="s">
        <v>1035</v>
      </c>
      <c r="BO426">
        <v>1.75</v>
      </c>
    </row>
    <row r="427" spans="1:86" x14ac:dyDescent="0.25">
      <c r="A427">
        <v>8857</v>
      </c>
      <c r="B427">
        <v>2017</v>
      </c>
      <c r="C427" t="s">
        <v>887</v>
      </c>
      <c r="D427" s="14">
        <f>VLOOKUP(Tabelle6[[#This Row],[FishStock]],'Export 2012'!$C:$J,8,FALSE)</f>
        <v>2012</v>
      </c>
      <c r="E427" s="14" t="str">
        <f>VLOOKUP(Tabelle6[[#This Row],[FishStock]],'Export 2016'!$C:$K,8,FALSE)</f>
        <v>Advice</v>
      </c>
      <c r="F427" s="14" t="str">
        <f>VLOOKUP(Tabelle6[[#This Row],[FishStock]],'Export 2012'!$C:$J,3,FALSE)</f>
        <v>no</v>
      </c>
      <c r="G427" s="14" t="str">
        <f>VLOOKUP(Tabelle6[[#This Row],[FishStock]],'Export 2016'!$C:$K,3,FALSE)</f>
        <v>no</v>
      </c>
      <c r="H427">
        <v>1312</v>
      </c>
      <c r="I427">
        <v>169061</v>
      </c>
      <c r="J427" t="s">
        <v>138</v>
      </c>
      <c r="K427">
        <v>2016</v>
      </c>
      <c r="L427" t="s">
        <v>888</v>
      </c>
      <c r="M427" t="s">
        <v>525</v>
      </c>
      <c r="N427" t="s">
        <v>552</v>
      </c>
      <c r="P427" t="s">
        <v>1701</v>
      </c>
      <c r="Z427">
        <v>915.64200000000005</v>
      </c>
      <c r="AA427">
        <v>1118</v>
      </c>
      <c r="AB427">
        <v>1320.3579999999999</v>
      </c>
      <c r="AC427" t="s">
        <v>1551</v>
      </c>
      <c r="AD427" t="s">
        <v>145</v>
      </c>
      <c r="AE427" t="s">
        <v>145</v>
      </c>
      <c r="AH427">
        <v>932</v>
      </c>
      <c r="AN427">
        <v>0.83363148479427596</v>
      </c>
      <c r="AP427" t="s">
        <v>146</v>
      </c>
      <c r="AQ427" t="s">
        <v>1499</v>
      </c>
      <c r="BM427" t="s">
        <v>148</v>
      </c>
      <c r="BN427" t="s">
        <v>1035</v>
      </c>
      <c r="BO427">
        <v>1.75</v>
      </c>
    </row>
    <row r="428" spans="1:86" x14ac:dyDescent="0.25">
      <c r="A428">
        <v>8868</v>
      </c>
      <c r="B428">
        <v>2017</v>
      </c>
      <c r="C428" t="s">
        <v>660</v>
      </c>
      <c r="D428" s="14">
        <f>VLOOKUP(Tabelle6[[#This Row],[FishStock]],'Export 2012'!$C:$J,8,FALSE)</f>
        <v>2012</v>
      </c>
      <c r="E428" s="14" t="str">
        <f>VLOOKUP(Tabelle6[[#This Row],[FishStock]],'Export 2016'!$C:$K,8,FALSE)</f>
        <v>Advice</v>
      </c>
      <c r="F428" s="14" t="str">
        <f>VLOOKUP(Tabelle6[[#This Row],[FishStock]],'Export 2012'!$C:$J,3,FALSE)</f>
        <v>no</v>
      </c>
      <c r="G428" s="14" t="str">
        <f>VLOOKUP(Tabelle6[[#This Row],[FishStock]],'Export 2016'!$C:$K,3,FALSE)</f>
        <v>no</v>
      </c>
      <c r="H428">
        <v>1406</v>
      </c>
      <c r="I428">
        <v>169191</v>
      </c>
      <c r="J428" t="s">
        <v>138</v>
      </c>
      <c r="K428">
        <v>2012</v>
      </c>
      <c r="L428" t="s">
        <v>2010</v>
      </c>
      <c r="M428" t="s">
        <v>662</v>
      </c>
      <c r="N428" t="s">
        <v>663</v>
      </c>
      <c r="P428" t="s">
        <v>2011</v>
      </c>
      <c r="AE428" t="s">
        <v>145</v>
      </c>
      <c r="BM428" t="s">
        <v>148</v>
      </c>
      <c r="CC428">
        <v>4.4999999999999998E-2</v>
      </c>
      <c r="CD428" t="s">
        <v>665</v>
      </c>
      <c r="CE428" t="s">
        <v>2012</v>
      </c>
      <c r="CF428">
        <v>4.4690000000000003</v>
      </c>
      <c r="CG428" t="s">
        <v>666</v>
      </c>
      <c r="CH428" t="s">
        <v>2012</v>
      </c>
    </row>
    <row r="429" spans="1:86" x14ac:dyDescent="0.25">
      <c r="A429">
        <v>8868</v>
      </c>
      <c r="B429">
        <v>2017</v>
      </c>
      <c r="C429" t="s">
        <v>660</v>
      </c>
      <c r="D429" s="14">
        <f>VLOOKUP(Tabelle6[[#This Row],[FishStock]],'Export 2012'!$C:$J,8,FALSE)</f>
        <v>2012</v>
      </c>
      <c r="E429" s="14" t="str">
        <f>VLOOKUP(Tabelle6[[#This Row],[FishStock]],'Export 2016'!$C:$K,8,FALSE)</f>
        <v>Advice</v>
      </c>
      <c r="F429" s="14" t="str">
        <f>VLOOKUP(Tabelle6[[#This Row],[FishStock]],'Export 2012'!$C:$J,3,FALSE)</f>
        <v>no</v>
      </c>
      <c r="G429" s="14" t="str">
        <f>VLOOKUP(Tabelle6[[#This Row],[FishStock]],'Export 2016'!$C:$K,3,FALSE)</f>
        <v>no</v>
      </c>
      <c r="H429">
        <v>1406</v>
      </c>
      <c r="I429">
        <v>169191</v>
      </c>
      <c r="J429" t="s">
        <v>138</v>
      </c>
      <c r="K429">
        <v>2013</v>
      </c>
      <c r="L429" t="s">
        <v>2010</v>
      </c>
      <c r="M429" t="s">
        <v>662</v>
      </c>
      <c r="N429" t="s">
        <v>663</v>
      </c>
      <c r="P429" t="s">
        <v>2011</v>
      </c>
      <c r="AE429" t="s">
        <v>145</v>
      </c>
      <c r="BM429" t="s">
        <v>148</v>
      </c>
      <c r="CC429">
        <v>5.7000000000000002E-2</v>
      </c>
      <c r="CD429" t="s">
        <v>665</v>
      </c>
      <c r="CE429" t="s">
        <v>2012</v>
      </c>
      <c r="CF429">
        <v>4.7759999999999998</v>
      </c>
      <c r="CG429" t="s">
        <v>666</v>
      </c>
      <c r="CH429" t="s">
        <v>2012</v>
      </c>
    </row>
    <row r="430" spans="1:86" x14ac:dyDescent="0.25">
      <c r="A430">
        <v>8868</v>
      </c>
      <c r="B430">
        <v>2017</v>
      </c>
      <c r="C430" t="s">
        <v>660</v>
      </c>
      <c r="D430" s="14">
        <f>VLOOKUP(Tabelle6[[#This Row],[FishStock]],'Export 2012'!$C:$J,8,FALSE)</f>
        <v>2012</v>
      </c>
      <c r="E430" s="14" t="str">
        <f>VLOOKUP(Tabelle6[[#This Row],[FishStock]],'Export 2016'!$C:$K,8,FALSE)</f>
        <v>Advice</v>
      </c>
      <c r="F430" s="14" t="str">
        <f>VLOOKUP(Tabelle6[[#This Row],[FishStock]],'Export 2012'!$C:$J,3,FALSE)</f>
        <v>no</v>
      </c>
      <c r="G430" s="14" t="str">
        <f>VLOOKUP(Tabelle6[[#This Row],[FishStock]],'Export 2016'!$C:$K,3,FALSE)</f>
        <v>no</v>
      </c>
      <c r="H430">
        <v>1406</v>
      </c>
      <c r="I430">
        <v>169191</v>
      </c>
      <c r="J430" t="s">
        <v>138</v>
      </c>
      <c r="K430">
        <v>2014</v>
      </c>
      <c r="L430" t="s">
        <v>2010</v>
      </c>
      <c r="M430" t="s">
        <v>662</v>
      </c>
      <c r="N430" t="s">
        <v>663</v>
      </c>
      <c r="P430" t="s">
        <v>2011</v>
      </c>
      <c r="AE430" t="s">
        <v>145</v>
      </c>
      <c r="BM430" t="s">
        <v>148</v>
      </c>
      <c r="CC430">
        <v>4.3999999999999997E-2</v>
      </c>
      <c r="CD430" t="s">
        <v>665</v>
      </c>
      <c r="CE430" t="s">
        <v>2012</v>
      </c>
      <c r="CF430">
        <v>5.2450000000000001</v>
      </c>
      <c r="CG430" t="s">
        <v>666</v>
      </c>
      <c r="CH430" t="s">
        <v>2012</v>
      </c>
    </row>
    <row r="431" spans="1:86" x14ac:dyDescent="0.25">
      <c r="A431">
        <v>8868</v>
      </c>
      <c r="B431">
        <v>2017</v>
      </c>
      <c r="C431" t="s">
        <v>660</v>
      </c>
      <c r="D431" s="14">
        <f>VLOOKUP(Tabelle6[[#This Row],[FishStock]],'Export 2012'!$C:$J,8,FALSE)</f>
        <v>2012</v>
      </c>
      <c r="E431" s="14" t="str">
        <f>VLOOKUP(Tabelle6[[#This Row],[FishStock]],'Export 2016'!$C:$K,8,FALSE)</f>
        <v>Advice</v>
      </c>
      <c r="F431" s="14" t="str">
        <f>VLOOKUP(Tabelle6[[#This Row],[FishStock]],'Export 2012'!$C:$J,3,FALSE)</f>
        <v>no</v>
      </c>
      <c r="G431" s="14" t="str">
        <f>VLOOKUP(Tabelle6[[#This Row],[FishStock]],'Export 2016'!$C:$K,3,FALSE)</f>
        <v>no</v>
      </c>
      <c r="H431">
        <v>1406</v>
      </c>
      <c r="I431">
        <v>169191</v>
      </c>
      <c r="J431" t="s">
        <v>138</v>
      </c>
      <c r="K431">
        <v>2015</v>
      </c>
      <c r="L431" t="s">
        <v>2010</v>
      </c>
      <c r="M431" t="s">
        <v>662</v>
      </c>
      <c r="N431" t="s">
        <v>663</v>
      </c>
      <c r="P431" t="s">
        <v>2011</v>
      </c>
      <c r="AE431" t="s">
        <v>145</v>
      </c>
      <c r="BM431" t="s">
        <v>148</v>
      </c>
      <c r="CC431">
        <v>4.8000000000000001E-2</v>
      </c>
      <c r="CD431" t="s">
        <v>665</v>
      </c>
      <c r="CE431" t="s">
        <v>2012</v>
      </c>
      <c r="CF431">
        <v>3.742</v>
      </c>
      <c r="CG431" t="s">
        <v>666</v>
      </c>
      <c r="CH431" t="s">
        <v>2012</v>
      </c>
    </row>
    <row r="432" spans="1:86" x14ac:dyDescent="0.25">
      <c r="A432">
        <v>8868</v>
      </c>
      <c r="B432">
        <v>2017</v>
      </c>
      <c r="C432" t="s">
        <v>660</v>
      </c>
      <c r="D432" s="14">
        <f>VLOOKUP(Tabelle6[[#This Row],[FishStock]],'Export 2012'!$C:$J,8,FALSE)</f>
        <v>2012</v>
      </c>
      <c r="E432" s="14" t="str">
        <f>VLOOKUP(Tabelle6[[#This Row],[FishStock]],'Export 2016'!$C:$K,8,FALSE)</f>
        <v>Advice</v>
      </c>
      <c r="F432" s="14" t="str">
        <f>VLOOKUP(Tabelle6[[#This Row],[FishStock]],'Export 2012'!$C:$J,3,FALSE)</f>
        <v>no</v>
      </c>
      <c r="G432" s="14" t="str">
        <f>VLOOKUP(Tabelle6[[#This Row],[FishStock]],'Export 2016'!$C:$K,3,FALSE)</f>
        <v>no</v>
      </c>
      <c r="H432">
        <v>1406</v>
      </c>
      <c r="I432">
        <v>169191</v>
      </c>
      <c r="J432" t="s">
        <v>138</v>
      </c>
      <c r="K432">
        <v>2016</v>
      </c>
      <c r="L432" t="s">
        <v>2010</v>
      </c>
      <c r="M432" t="s">
        <v>662</v>
      </c>
      <c r="N432" t="s">
        <v>663</v>
      </c>
      <c r="P432" t="s">
        <v>2011</v>
      </c>
      <c r="AE432" t="s">
        <v>145</v>
      </c>
      <c r="BM432" t="s">
        <v>148</v>
      </c>
      <c r="CC432">
        <v>7.3999999999999996E-2</v>
      </c>
      <c r="CD432" t="s">
        <v>665</v>
      </c>
      <c r="CE432" t="s">
        <v>2012</v>
      </c>
      <c r="CF432">
        <v>4.1319999999999997</v>
      </c>
      <c r="CG432" t="s">
        <v>666</v>
      </c>
      <c r="CH432" t="s">
        <v>2012</v>
      </c>
    </row>
    <row r="433" spans="1:65" x14ac:dyDescent="0.25">
      <c r="A433">
        <v>8869</v>
      </c>
      <c r="B433">
        <v>2017</v>
      </c>
      <c r="C433" t="s">
        <v>1940</v>
      </c>
      <c r="D433" s="14">
        <f>VLOOKUP(Tabelle6[[#This Row],[FishStock]],'Export 2012'!$C:$J,8,FALSE)</f>
        <v>2012</v>
      </c>
      <c r="E433" s="14" t="str">
        <f>VLOOKUP(Tabelle6[[#This Row],[FishStock]],'Export 2016'!$C:$K,8,FALSE)</f>
        <v>Advice</v>
      </c>
      <c r="F433" s="14" t="str">
        <f>VLOOKUP(Tabelle6[[#This Row],[FishStock]],'Export 2012'!$C:$J,3,FALSE)</f>
        <v>no</v>
      </c>
      <c r="G433" s="14" t="str">
        <f>VLOOKUP(Tabelle6[[#This Row],[FishStock]],'Export 2016'!$C:$K,3,FALSE)</f>
        <v>no</v>
      </c>
      <c r="H433">
        <v>1481</v>
      </c>
      <c r="I433">
        <v>169269</v>
      </c>
      <c r="J433" t="s">
        <v>138</v>
      </c>
      <c r="K433">
        <v>2012</v>
      </c>
      <c r="L433" t="s">
        <v>1941</v>
      </c>
      <c r="M433" t="s">
        <v>1942</v>
      </c>
      <c r="N433" t="s">
        <v>275</v>
      </c>
      <c r="P433" t="s">
        <v>1943</v>
      </c>
      <c r="AE433" t="s">
        <v>145</v>
      </c>
      <c r="AF433">
        <v>45</v>
      </c>
      <c r="BM433" t="s">
        <v>148</v>
      </c>
    </row>
    <row r="434" spans="1:65" x14ac:dyDescent="0.25">
      <c r="A434">
        <v>8869</v>
      </c>
      <c r="B434">
        <v>2017</v>
      </c>
      <c r="C434" t="s">
        <v>1940</v>
      </c>
      <c r="D434" s="14">
        <f>VLOOKUP(Tabelle6[[#This Row],[FishStock]],'Export 2012'!$C:$J,8,FALSE)</f>
        <v>2012</v>
      </c>
      <c r="E434" s="14" t="str">
        <f>VLOOKUP(Tabelle6[[#This Row],[FishStock]],'Export 2016'!$C:$K,8,FALSE)</f>
        <v>Advice</v>
      </c>
      <c r="F434" s="14" t="str">
        <f>VLOOKUP(Tabelle6[[#This Row],[FishStock]],'Export 2012'!$C:$J,3,FALSE)</f>
        <v>no</v>
      </c>
      <c r="G434" s="14" t="str">
        <f>VLOOKUP(Tabelle6[[#This Row],[FishStock]],'Export 2016'!$C:$K,3,FALSE)</f>
        <v>no</v>
      </c>
      <c r="H434">
        <v>1481</v>
      </c>
      <c r="I434">
        <v>169269</v>
      </c>
      <c r="J434" t="s">
        <v>138</v>
      </c>
      <c r="K434">
        <v>2013</v>
      </c>
      <c r="L434" t="s">
        <v>1941</v>
      </c>
      <c r="M434" t="s">
        <v>1942</v>
      </c>
      <c r="N434" t="s">
        <v>275</v>
      </c>
      <c r="P434" t="s">
        <v>1943</v>
      </c>
      <c r="AE434" t="s">
        <v>145</v>
      </c>
      <c r="AF434">
        <v>33</v>
      </c>
      <c r="BM434" t="s">
        <v>148</v>
      </c>
    </row>
    <row r="435" spans="1:65" x14ac:dyDescent="0.25">
      <c r="A435">
        <v>8869</v>
      </c>
      <c r="B435">
        <v>2017</v>
      </c>
      <c r="C435" t="s">
        <v>1940</v>
      </c>
      <c r="D435" s="14">
        <f>VLOOKUP(Tabelle6[[#This Row],[FishStock]],'Export 2012'!$C:$J,8,FALSE)</f>
        <v>2012</v>
      </c>
      <c r="E435" s="14" t="str">
        <f>VLOOKUP(Tabelle6[[#This Row],[FishStock]],'Export 2016'!$C:$K,8,FALSE)</f>
        <v>Advice</v>
      </c>
      <c r="F435" s="14" t="str">
        <f>VLOOKUP(Tabelle6[[#This Row],[FishStock]],'Export 2012'!$C:$J,3,FALSE)</f>
        <v>no</v>
      </c>
      <c r="G435" s="14" t="str">
        <f>VLOOKUP(Tabelle6[[#This Row],[FishStock]],'Export 2016'!$C:$K,3,FALSE)</f>
        <v>no</v>
      </c>
      <c r="H435">
        <v>1481</v>
      </c>
      <c r="I435">
        <v>169269</v>
      </c>
      <c r="J435" t="s">
        <v>138</v>
      </c>
      <c r="K435">
        <v>2014</v>
      </c>
      <c r="L435" t="s">
        <v>1941</v>
      </c>
      <c r="M435" t="s">
        <v>1942</v>
      </c>
      <c r="N435" t="s">
        <v>275</v>
      </c>
      <c r="P435" t="s">
        <v>1943</v>
      </c>
      <c r="AE435" t="s">
        <v>145</v>
      </c>
      <c r="AF435">
        <v>26</v>
      </c>
      <c r="BM435" t="s">
        <v>148</v>
      </c>
    </row>
    <row r="436" spans="1:65" x14ac:dyDescent="0.25">
      <c r="A436">
        <v>8869</v>
      </c>
      <c r="B436">
        <v>2017</v>
      </c>
      <c r="C436" t="s">
        <v>1940</v>
      </c>
      <c r="D436" s="14">
        <f>VLOOKUP(Tabelle6[[#This Row],[FishStock]],'Export 2012'!$C:$J,8,FALSE)</f>
        <v>2012</v>
      </c>
      <c r="E436" s="14" t="str">
        <f>VLOOKUP(Tabelle6[[#This Row],[FishStock]],'Export 2016'!$C:$K,8,FALSE)</f>
        <v>Advice</v>
      </c>
      <c r="F436" s="14" t="str">
        <f>VLOOKUP(Tabelle6[[#This Row],[FishStock]],'Export 2012'!$C:$J,3,FALSE)</f>
        <v>no</v>
      </c>
      <c r="G436" s="14" t="str">
        <f>VLOOKUP(Tabelle6[[#This Row],[FishStock]],'Export 2016'!$C:$K,3,FALSE)</f>
        <v>no</v>
      </c>
      <c r="H436">
        <v>1481</v>
      </c>
      <c r="I436">
        <v>169269</v>
      </c>
      <c r="J436" t="s">
        <v>138</v>
      </c>
      <c r="K436">
        <v>2015</v>
      </c>
      <c r="L436" t="s">
        <v>1941</v>
      </c>
      <c r="M436" t="s">
        <v>1942</v>
      </c>
      <c r="N436" t="s">
        <v>275</v>
      </c>
      <c r="P436" t="s">
        <v>1943</v>
      </c>
      <c r="AE436" t="s">
        <v>145</v>
      </c>
      <c r="AF436">
        <v>34.201999999999998</v>
      </c>
      <c r="BM436" t="s">
        <v>148</v>
      </c>
    </row>
    <row r="437" spans="1:65" x14ac:dyDescent="0.25">
      <c r="A437">
        <v>8869</v>
      </c>
      <c r="B437">
        <v>2017</v>
      </c>
      <c r="C437" t="s">
        <v>1940</v>
      </c>
      <c r="D437" s="14">
        <f>VLOOKUP(Tabelle6[[#This Row],[FishStock]],'Export 2012'!$C:$J,8,FALSE)</f>
        <v>2012</v>
      </c>
      <c r="E437" s="14" t="str">
        <f>VLOOKUP(Tabelle6[[#This Row],[FishStock]],'Export 2016'!$C:$K,8,FALSE)</f>
        <v>Advice</v>
      </c>
      <c r="F437" s="14" t="str">
        <f>VLOOKUP(Tabelle6[[#This Row],[FishStock]],'Export 2012'!$C:$J,3,FALSE)</f>
        <v>no</v>
      </c>
      <c r="G437" s="14" t="str">
        <f>VLOOKUP(Tabelle6[[#This Row],[FishStock]],'Export 2016'!$C:$K,3,FALSE)</f>
        <v>no</v>
      </c>
      <c r="H437">
        <v>1481</v>
      </c>
      <c r="I437">
        <v>169269</v>
      </c>
      <c r="J437" t="s">
        <v>138</v>
      </c>
      <c r="K437">
        <v>2016</v>
      </c>
      <c r="L437" t="s">
        <v>1941</v>
      </c>
      <c r="M437" t="s">
        <v>1942</v>
      </c>
      <c r="N437" t="s">
        <v>275</v>
      </c>
      <c r="P437" t="s">
        <v>1943</v>
      </c>
      <c r="AE437" t="s">
        <v>145</v>
      </c>
      <c r="AF437">
        <v>43.002099999999999</v>
      </c>
      <c r="BM437" t="s">
        <v>148</v>
      </c>
    </row>
    <row r="438" spans="1:65" x14ac:dyDescent="0.25">
      <c r="A438">
        <v>8877</v>
      </c>
      <c r="B438">
        <v>2017</v>
      </c>
      <c r="C438" t="s">
        <v>829</v>
      </c>
      <c r="D438" s="14">
        <f>VLOOKUP(Tabelle6[[#This Row],[FishStock]],'Export 2012'!$C:$J,8,FALSE)</f>
        <v>2012</v>
      </c>
      <c r="E438" s="14" t="str">
        <f>VLOOKUP(Tabelle6[[#This Row],[FishStock]],'Export 2016'!$C:$K,8,FALSE)</f>
        <v>Advice</v>
      </c>
      <c r="F438" s="14" t="str">
        <f>VLOOKUP(Tabelle6[[#This Row],[FishStock]],'Export 2012'!$C:$J,3,FALSE)</f>
        <v>x</v>
      </c>
      <c r="G438" s="14" t="str">
        <f>VLOOKUP(Tabelle6[[#This Row],[FishStock]],'Export 2016'!$C:$K,3,FALSE)</f>
        <v>x</v>
      </c>
      <c r="H438">
        <v>1381</v>
      </c>
      <c r="I438">
        <v>169138</v>
      </c>
      <c r="J438" t="s">
        <v>138</v>
      </c>
      <c r="K438">
        <v>2012</v>
      </c>
      <c r="L438" t="s">
        <v>830</v>
      </c>
      <c r="M438" t="s">
        <v>831</v>
      </c>
      <c r="N438" t="s">
        <v>832</v>
      </c>
      <c r="P438" t="s">
        <v>1740</v>
      </c>
      <c r="Z438">
        <v>1.0306866373322101</v>
      </c>
      <c r="AA438">
        <v>1.59085070056875</v>
      </c>
      <c r="AB438">
        <v>2.1581843656391899</v>
      </c>
      <c r="AC438" t="s">
        <v>334</v>
      </c>
      <c r="AE438" t="s">
        <v>145</v>
      </c>
      <c r="AF438">
        <v>2545</v>
      </c>
      <c r="AH438">
        <v>3186</v>
      </c>
      <c r="AM438">
        <v>0.253926716210924</v>
      </c>
      <c r="AN438">
        <v>0.41939394385421802</v>
      </c>
      <c r="AO438">
        <v>0.65610573155472096</v>
      </c>
      <c r="AP438" t="s">
        <v>241</v>
      </c>
      <c r="AX438">
        <v>0.3</v>
      </c>
      <c r="AY438">
        <v>0.5</v>
      </c>
      <c r="AZ438">
        <v>1</v>
      </c>
      <c r="BA438">
        <v>0.5</v>
      </c>
      <c r="BM438" t="s">
        <v>148</v>
      </c>
    </row>
    <row r="439" spans="1:65" x14ac:dyDescent="0.25">
      <c r="A439">
        <v>8877</v>
      </c>
      <c r="B439">
        <v>2017</v>
      </c>
      <c r="C439" t="s">
        <v>829</v>
      </c>
      <c r="D439" s="14">
        <f>VLOOKUP(Tabelle6[[#This Row],[FishStock]],'Export 2012'!$C:$J,8,FALSE)</f>
        <v>2012</v>
      </c>
      <c r="E439" s="14" t="str">
        <f>VLOOKUP(Tabelle6[[#This Row],[FishStock]],'Export 2016'!$C:$K,8,FALSE)</f>
        <v>Advice</v>
      </c>
      <c r="F439" s="14" t="str">
        <f>VLOOKUP(Tabelle6[[#This Row],[FishStock]],'Export 2012'!$C:$J,3,FALSE)</f>
        <v>x</v>
      </c>
      <c r="G439" s="14" t="str">
        <f>VLOOKUP(Tabelle6[[#This Row],[FishStock]],'Export 2016'!$C:$K,3,FALSE)</f>
        <v>x</v>
      </c>
      <c r="H439">
        <v>1381</v>
      </c>
      <c r="I439">
        <v>169138</v>
      </c>
      <c r="J439" t="s">
        <v>138</v>
      </c>
      <c r="K439">
        <v>2013</v>
      </c>
      <c r="L439" t="s">
        <v>830</v>
      </c>
      <c r="M439" t="s">
        <v>831</v>
      </c>
      <c r="N439" t="s">
        <v>832</v>
      </c>
      <c r="P439" t="s">
        <v>1740</v>
      </c>
      <c r="Z439">
        <v>1.15873373235114</v>
      </c>
      <c r="AA439">
        <v>1.81804462912405</v>
      </c>
      <c r="AB439">
        <v>2.6106136602549199</v>
      </c>
      <c r="AC439" t="s">
        <v>334</v>
      </c>
      <c r="AE439" t="s">
        <v>145</v>
      </c>
      <c r="AF439">
        <v>2737</v>
      </c>
      <c r="AH439">
        <v>3064</v>
      </c>
      <c r="AI439">
        <v>327</v>
      </c>
      <c r="AM439">
        <v>0.18263776748746899</v>
      </c>
      <c r="AN439">
        <v>0.32171384925225299</v>
      </c>
      <c r="AO439">
        <v>0.49367371618143202</v>
      </c>
      <c r="AP439" t="s">
        <v>241</v>
      </c>
      <c r="AX439">
        <v>0.3</v>
      </c>
      <c r="AY439">
        <v>0.5</v>
      </c>
      <c r="AZ439">
        <v>1</v>
      </c>
      <c r="BA439">
        <v>0.5</v>
      </c>
      <c r="BM439" t="s">
        <v>148</v>
      </c>
    </row>
    <row r="440" spans="1:65" x14ac:dyDescent="0.25">
      <c r="A440">
        <v>8877</v>
      </c>
      <c r="B440">
        <v>2017</v>
      </c>
      <c r="C440" t="s">
        <v>829</v>
      </c>
      <c r="D440" s="14">
        <f>VLOOKUP(Tabelle6[[#This Row],[FishStock]],'Export 2012'!$C:$J,8,FALSE)</f>
        <v>2012</v>
      </c>
      <c r="E440" s="14" t="str">
        <f>VLOOKUP(Tabelle6[[#This Row],[FishStock]],'Export 2016'!$C:$K,8,FALSE)</f>
        <v>Advice</v>
      </c>
      <c r="F440" s="14" t="str">
        <f>VLOOKUP(Tabelle6[[#This Row],[FishStock]],'Export 2012'!$C:$J,3,FALSE)</f>
        <v>x</v>
      </c>
      <c r="G440" s="14" t="str">
        <f>VLOOKUP(Tabelle6[[#This Row],[FishStock]],'Export 2016'!$C:$K,3,FALSE)</f>
        <v>x</v>
      </c>
      <c r="H440">
        <v>1381</v>
      </c>
      <c r="I440">
        <v>169138</v>
      </c>
      <c r="J440" t="s">
        <v>138</v>
      </c>
      <c r="K440">
        <v>2014</v>
      </c>
      <c r="L440" t="s">
        <v>830</v>
      </c>
      <c r="M440" t="s">
        <v>831</v>
      </c>
      <c r="N440" t="s">
        <v>832</v>
      </c>
      <c r="P440" t="s">
        <v>1740</v>
      </c>
      <c r="Z440">
        <v>1.17936208170316</v>
      </c>
      <c r="AA440">
        <v>1.77671394879399</v>
      </c>
      <c r="AB440">
        <v>2.4746933434840201</v>
      </c>
      <c r="AC440" t="s">
        <v>334</v>
      </c>
      <c r="AE440" t="s">
        <v>145</v>
      </c>
      <c r="AF440">
        <v>2500</v>
      </c>
      <c r="AH440">
        <v>2809</v>
      </c>
      <c r="AI440">
        <v>309</v>
      </c>
      <c r="AM440">
        <v>0.17128680979917499</v>
      </c>
      <c r="AN440">
        <v>0.29619214530987698</v>
      </c>
      <c r="AO440">
        <v>0.45912474049878998</v>
      </c>
      <c r="AP440" t="s">
        <v>241</v>
      </c>
      <c r="AX440">
        <v>0.3</v>
      </c>
      <c r="AY440">
        <v>0.5</v>
      </c>
      <c r="AZ440">
        <v>1</v>
      </c>
      <c r="BA440">
        <v>0.5</v>
      </c>
      <c r="BM440" t="s">
        <v>148</v>
      </c>
    </row>
    <row r="441" spans="1:65" x14ac:dyDescent="0.25">
      <c r="A441">
        <v>8877</v>
      </c>
      <c r="B441">
        <v>2017</v>
      </c>
      <c r="C441" t="s">
        <v>829</v>
      </c>
      <c r="D441" s="14">
        <f>VLOOKUP(Tabelle6[[#This Row],[FishStock]],'Export 2012'!$C:$J,8,FALSE)</f>
        <v>2012</v>
      </c>
      <c r="E441" s="14" t="str">
        <f>VLOOKUP(Tabelle6[[#This Row],[FishStock]],'Export 2016'!$C:$K,8,FALSE)</f>
        <v>Advice</v>
      </c>
      <c r="F441" s="14" t="str">
        <f>VLOOKUP(Tabelle6[[#This Row],[FishStock]],'Export 2012'!$C:$J,3,FALSE)</f>
        <v>x</v>
      </c>
      <c r="G441" s="14" t="str">
        <f>VLOOKUP(Tabelle6[[#This Row],[FishStock]],'Export 2016'!$C:$K,3,FALSE)</f>
        <v>x</v>
      </c>
      <c r="H441">
        <v>1381</v>
      </c>
      <c r="I441">
        <v>169138</v>
      </c>
      <c r="J441" t="s">
        <v>138</v>
      </c>
      <c r="K441">
        <v>2015</v>
      </c>
      <c r="L441" t="s">
        <v>830</v>
      </c>
      <c r="M441" t="s">
        <v>831</v>
      </c>
      <c r="N441" t="s">
        <v>832</v>
      </c>
      <c r="P441" t="s">
        <v>1740</v>
      </c>
      <c r="Z441">
        <v>1.0884157607370899</v>
      </c>
      <c r="AA441">
        <v>1.6286216493141501</v>
      </c>
      <c r="AB441">
        <v>2.1458475086579401</v>
      </c>
      <c r="AC441" t="s">
        <v>334</v>
      </c>
      <c r="AE441" t="s">
        <v>145</v>
      </c>
      <c r="AF441">
        <v>2471</v>
      </c>
      <c r="AH441">
        <v>2623</v>
      </c>
      <c r="AI441">
        <v>152</v>
      </c>
      <c r="AM441">
        <v>0.19051848969735799</v>
      </c>
      <c r="AN441">
        <v>0.31279288294678498</v>
      </c>
      <c r="AO441">
        <v>0.48198590176780598</v>
      </c>
      <c r="AP441" t="s">
        <v>241</v>
      </c>
      <c r="AX441">
        <v>0.3</v>
      </c>
      <c r="AY441">
        <v>0.5</v>
      </c>
      <c r="AZ441">
        <v>1</v>
      </c>
      <c r="BA441">
        <v>0.5</v>
      </c>
      <c r="BM441" t="s">
        <v>148</v>
      </c>
    </row>
    <row r="442" spans="1:65" x14ac:dyDescent="0.25">
      <c r="A442">
        <v>8877</v>
      </c>
      <c r="B442">
        <v>2017</v>
      </c>
      <c r="C442" t="s">
        <v>829</v>
      </c>
      <c r="D442" s="14">
        <f>VLOOKUP(Tabelle6[[#This Row],[FishStock]],'Export 2012'!$C:$J,8,FALSE)</f>
        <v>2012</v>
      </c>
      <c r="E442" s="14" t="str">
        <f>VLOOKUP(Tabelle6[[#This Row],[FishStock]],'Export 2016'!$C:$K,8,FALSE)</f>
        <v>Advice</v>
      </c>
      <c r="F442" s="14" t="str">
        <f>VLOOKUP(Tabelle6[[#This Row],[FishStock]],'Export 2012'!$C:$J,3,FALSE)</f>
        <v>x</v>
      </c>
      <c r="G442" s="14" t="str">
        <f>VLOOKUP(Tabelle6[[#This Row],[FishStock]],'Export 2016'!$C:$K,3,FALSE)</f>
        <v>x</v>
      </c>
      <c r="H442">
        <v>1381</v>
      </c>
      <c r="I442">
        <v>169138</v>
      </c>
      <c r="J442" t="s">
        <v>138</v>
      </c>
      <c r="K442">
        <v>2016</v>
      </c>
      <c r="L442" t="s">
        <v>830</v>
      </c>
      <c r="M442" t="s">
        <v>831</v>
      </c>
      <c r="N442" t="s">
        <v>832</v>
      </c>
      <c r="P442" t="s">
        <v>1740</v>
      </c>
      <c r="Z442">
        <v>1.1446605415873199</v>
      </c>
      <c r="AA442">
        <v>1.6676646361908301</v>
      </c>
      <c r="AB442">
        <v>2.2493885768886002</v>
      </c>
      <c r="AC442" t="s">
        <v>334</v>
      </c>
      <c r="AE442" t="s">
        <v>145</v>
      </c>
      <c r="AF442">
        <v>2792</v>
      </c>
      <c r="AH442">
        <v>2959</v>
      </c>
      <c r="AI442">
        <v>167</v>
      </c>
      <c r="AM442">
        <v>0.2063561567776</v>
      </c>
      <c r="AN442">
        <v>0.34797929662511801</v>
      </c>
      <c r="AO442">
        <v>0.54025322850295698</v>
      </c>
      <c r="AP442" t="s">
        <v>241</v>
      </c>
      <c r="AX442">
        <v>0.3</v>
      </c>
      <c r="AY442">
        <v>0.5</v>
      </c>
      <c r="AZ442">
        <v>1</v>
      </c>
      <c r="BA442">
        <v>0.5</v>
      </c>
      <c r="BM442" t="s">
        <v>148</v>
      </c>
    </row>
    <row r="443" spans="1:65" x14ac:dyDescent="0.25">
      <c r="A443">
        <v>8878</v>
      </c>
      <c r="B443">
        <v>2017</v>
      </c>
      <c r="C443" t="s">
        <v>1443</v>
      </c>
      <c r="D443" s="14">
        <f>VLOOKUP(Tabelle6[[#This Row],[FishStock]],'Export 2012'!$C:$J,8,FALSE)</f>
        <v>2012</v>
      </c>
      <c r="E443" s="14" t="str">
        <f>VLOOKUP(Tabelle6[[#This Row],[FishStock]],'Export 2016'!$C:$K,8,FALSE)</f>
        <v>Advice</v>
      </c>
      <c r="F443" s="14" t="str">
        <f>VLOOKUP(Tabelle6[[#This Row],[FishStock]],'Export 2012'!$C:$J,3,FALSE)</f>
        <v>no</v>
      </c>
      <c r="G443" s="14" t="str">
        <f>VLOOKUP(Tabelle6[[#This Row],[FishStock]],'Export 2016'!$C:$K,3,FALSE)</f>
        <v>no</v>
      </c>
      <c r="H443">
        <v>1328</v>
      </c>
      <c r="I443">
        <v>169082</v>
      </c>
      <c r="J443" t="s">
        <v>138</v>
      </c>
      <c r="K443">
        <v>2012</v>
      </c>
      <c r="L443" t="s">
        <v>1444</v>
      </c>
      <c r="M443" t="s">
        <v>1445</v>
      </c>
      <c r="N443" t="s">
        <v>324</v>
      </c>
      <c r="P443" t="s">
        <v>1679</v>
      </c>
      <c r="Q443">
        <v>1404</v>
      </c>
      <c r="R443">
        <v>2531</v>
      </c>
      <c r="S443">
        <v>4565</v>
      </c>
      <c r="T443" t="s">
        <v>143</v>
      </c>
      <c r="U443" t="s">
        <v>13</v>
      </c>
      <c r="V443">
        <v>17046</v>
      </c>
      <c r="W443">
        <v>20874</v>
      </c>
      <c r="X443">
        <v>25560</v>
      </c>
      <c r="Z443">
        <v>14117</v>
      </c>
      <c r="AA443">
        <v>17296</v>
      </c>
      <c r="AB443">
        <v>21193</v>
      </c>
      <c r="AC443" t="s">
        <v>144</v>
      </c>
      <c r="AD443" t="s">
        <v>145</v>
      </c>
      <c r="AE443" t="s">
        <v>145</v>
      </c>
      <c r="AF443">
        <v>7204</v>
      </c>
      <c r="AH443">
        <v>7204</v>
      </c>
      <c r="AM443">
        <v>0.53</v>
      </c>
      <c r="AN443">
        <v>0.65</v>
      </c>
      <c r="AO443">
        <v>0.81</v>
      </c>
      <c r="AP443" t="s">
        <v>146</v>
      </c>
      <c r="AQ443" t="s">
        <v>1499</v>
      </c>
      <c r="AV443">
        <v>0.9</v>
      </c>
      <c r="AW443">
        <v>0.69</v>
      </c>
      <c r="AX443">
        <v>21000</v>
      </c>
      <c r="AY443">
        <v>29226.38</v>
      </c>
      <c r="AZ443">
        <v>0.23</v>
      </c>
      <c r="BA443">
        <v>29226.400000000001</v>
      </c>
      <c r="BD443">
        <v>1</v>
      </c>
      <c r="BF443" s="1">
        <v>43284</v>
      </c>
      <c r="BM443" t="s">
        <v>148</v>
      </c>
    </row>
    <row r="444" spans="1:65" x14ac:dyDescent="0.25">
      <c r="A444">
        <v>8878</v>
      </c>
      <c r="B444">
        <v>2017</v>
      </c>
      <c r="C444" t="s">
        <v>1443</v>
      </c>
      <c r="D444" s="14">
        <f>VLOOKUP(Tabelle6[[#This Row],[FishStock]],'Export 2012'!$C:$J,8,FALSE)</f>
        <v>2012</v>
      </c>
      <c r="E444" s="14" t="str">
        <f>VLOOKUP(Tabelle6[[#This Row],[FishStock]],'Export 2016'!$C:$K,8,FALSE)</f>
        <v>Advice</v>
      </c>
      <c r="F444" s="14" t="str">
        <f>VLOOKUP(Tabelle6[[#This Row],[FishStock]],'Export 2012'!$C:$J,3,FALSE)</f>
        <v>no</v>
      </c>
      <c r="G444" s="14" t="str">
        <f>VLOOKUP(Tabelle6[[#This Row],[FishStock]],'Export 2016'!$C:$K,3,FALSE)</f>
        <v>no</v>
      </c>
      <c r="H444">
        <v>1328</v>
      </c>
      <c r="I444">
        <v>169082</v>
      </c>
      <c r="J444" t="s">
        <v>138</v>
      </c>
      <c r="K444">
        <v>2013</v>
      </c>
      <c r="L444" t="s">
        <v>1444</v>
      </c>
      <c r="M444" t="s">
        <v>1445</v>
      </c>
      <c r="N444" t="s">
        <v>324</v>
      </c>
      <c r="P444" t="s">
        <v>1679</v>
      </c>
      <c r="Q444">
        <v>4623</v>
      </c>
      <c r="R444">
        <v>8583</v>
      </c>
      <c r="S444">
        <v>15935</v>
      </c>
      <c r="T444" t="s">
        <v>143</v>
      </c>
      <c r="U444" t="s">
        <v>13</v>
      </c>
      <c r="V444">
        <v>14557</v>
      </c>
      <c r="W444">
        <v>17889</v>
      </c>
      <c r="X444">
        <v>21983</v>
      </c>
      <c r="Z444">
        <v>12911</v>
      </c>
      <c r="AA444">
        <v>15945</v>
      </c>
      <c r="AB444">
        <v>19692</v>
      </c>
      <c r="AC444" t="s">
        <v>144</v>
      </c>
      <c r="AD444" t="s">
        <v>145</v>
      </c>
      <c r="AE444" t="s">
        <v>145</v>
      </c>
      <c r="AF444">
        <v>4473</v>
      </c>
      <c r="AH444">
        <v>4473</v>
      </c>
      <c r="AM444">
        <v>0.34</v>
      </c>
      <c r="AN444">
        <v>0.43</v>
      </c>
      <c r="AO444">
        <v>0.55000000000000004</v>
      </c>
      <c r="AP444" t="s">
        <v>146</v>
      </c>
      <c r="AQ444" t="s">
        <v>1499</v>
      </c>
      <c r="AV444">
        <v>0.9</v>
      </c>
      <c r="AW444">
        <v>0.69</v>
      </c>
      <c r="AX444">
        <v>21000</v>
      </c>
      <c r="AY444">
        <v>29226.38</v>
      </c>
      <c r="AZ444">
        <v>0.23</v>
      </c>
      <c r="BA444">
        <v>29226.400000000001</v>
      </c>
      <c r="BD444">
        <v>1</v>
      </c>
      <c r="BF444" s="1">
        <v>43284</v>
      </c>
      <c r="BM444" t="s">
        <v>148</v>
      </c>
    </row>
    <row r="445" spans="1:65" x14ac:dyDescent="0.25">
      <c r="A445">
        <v>8878</v>
      </c>
      <c r="B445">
        <v>2017</v>
      </c>
      <c r="C445" t="s">
        <v>1443</v>
      </c>
      <c r="D445" s="14">
        <f>VLOOKUP(Tabelle6[[#This Row],[FishStock]],'Export 2012'!$C:$J,8,FALSE)</f>
        <v>2012</v>
      </c>
      <c r="E445" s="14" t="str">
        <f>VLOOKUP(Tabelle6[[#This Row],[FishStock]],'Export 2016'!$C:$K,8,FALSE)</f>
        <v>Advice</v>
      </c>
      <c r="F445" s="14" t="str">
        <f>VLOOKUP(Tabelle6[[#This Row],[FishStock]],'Export 2012'!$C:$J,3,FALSE)</f>
        <v>no</v>
      </c>
      <c r="G445" s="14" t="str">
        <f>VLOOKUP(Tabelle6[[#This Row],[FishStock]],'Export 2016'!$C:$K,3,FALSE)</f>
        <v>no</v>
      </c>
      <c r="H445">
        <v>1328</v>
      </c>
      <c r="I445">
        <v>169082</v>
      </c>
      <c r="J445" t="s">
        <v>138</v>
      </c>
      <c r="K445">
        <v>2014</v>
      </c>
      <c r="L445" t="s">
        <v>1444</v>
      </c>
      <c r="M445" t="s">
        <v>1445</v>
      </c>
      <c r="N445" t="s">
        <v>324</v>
      </c>
      <c r="P445" t="s">
        <v>1679</v>
      </c>
      <c r="Q445">
        <v>1513</v>
      </c>
      <c r="R445">
        <v>2864</v>
      </c>
      <c r="S445">
        <v>5423</v>
      </c>
      <c r="T445" t="s">
        <v>143</v>
      </c>
      <c r="U445" t="s">
        <v>13</v>
      </c>
      <c r="V445">
        <v>19500</v>
      </c>
      <c r="W445">
        <v>24294</v>
      </c>
      <c r="X445">
        <v>30267</v>
      </c>
      <c r="Z445">
        <v>13834</v>
      </c>
      <c r="AA445">
        <v>16773</v>
      </c>
      <c r="AB445">
        <v>20335</v>
      </c>
      <c r="AC445" t="s">
        <v>144</v>
      </c>
      <c r="AD445" t="s">
        <v>145</v>
      </c>
      <c r="AE445" t="s">
        <v>145</v>
      </c>
      <c r="AF445">
        <v>5715</v>
      </c>
      <c r="AH445">
        <v>5715</v>
      </c>
      <c r="AM445">
        <v>0.32</v>
      </c>
      <c r="AN445">
        <v>0.41</v>
      </c>
      <c r="AO445">
        <v>0.52</v>
      </c>
      <c r="AP445" t="s">
        <v>146</v>
      </c>
      <c r="AQ445" t="s">
        <v>1499</v>
      </c>
      <c r="AV445">
        <v>0.9</v>
      </c>
      <c r="AW445">
        <v>0.69</v>
      </c>
      <c r="AX445">
        <v>21000</v>
      </c>
      <c r="AY445">
        <v>29226.38</v>
      </c>
      <c r="AZ445">
        <v>0.23</v>
      </c>
      <c r="BA445">
        <v>29226.400000000001</v>
      </c>
      <c r="BD445">
        <v>1</v>
      </c>
      <c r="BF445" s="1">
        <v>43284</v>
      </c>
      <c r="BM445" t="s">
        <v>148</v>
      </c>
    </row>
    <row r="446" spans="1:65" x14ac:dyDescent="0.25">
      <c r="A446">
        <v>8878</v>
      </c>
      <c r="B446">
        <v>2017</v>
      </c>
      <c r="C446" t="s">
        <v>1443</v>
      </c>
      <c r="D446" s="14">
        <f>VLOOKUP(Tabelle6[[#This Row],[FishStock]],'Export 2012'!$C:$J,8,FALSE)</f>
        <v>2012</v>
      </c>
      <c r="E446" s="14" t="str">
        <f>VLOOKUP(Tabelle6[[#This Row],[FishStock]],'Export 2016'!$C:$K,8,FALSE)</f>
        <v>Advice</v>
      </c>
      <c r="F446" s="14" t="str">
        <f>VLOOKUP(Tabelle6[[#This Row],[FishStock]],'Export 2012'!$C:$J,3,FALSE)</f>
        <v>no</v>
      </c>
      <c r="G446" s="14" t="str">
        <f>VLOOKUP(Tabelle6[[#This Row],[FishStock]],'Export 2016'!$C:$K,3,FALSE)</f>
        <v>no</v>
      </c>
      <c r="H446">
        <v>1328</v>
      </c>
      <c r="I446">
        <v>169082</v>
      </c>
      <c r="J446" t="s">
        <v>138</v>
      </c>
      <c r="K446">
        <v>2015</v>
      </c>
      <c r="L446" t="s">
        <v>1444</v>
      </c>
      <c r="M446" t="s">
        <v>1445</v>
      </c>
      <c r="N446" t="s">
        <v>324</v>
      </c>
      <c r="P446" t="s">
        <v>1679</v>
      </c>
      <c r="Q446">
        <v>2729</v>
      </c>
      <c r="R446">
        <v>5228</v>
      </c>
      <c r="S446">
        <v>10016</v>
      </c>
      <c r="T446" t="s">
        <v>143</v>
      </c>
      <c r="U446" t="s">
        <v>13</v>
      </c>
      <c r="V446">
        <v>20250</v>
      </c>
      <c r="W446">
        <v>25285</v>
      </c>
      <c r="X446">
        <v>31573</v>
      </c>
      <c r="Z446">
        <v>13860</v>
      </c>
      <c r="AA446">
        <v>16920</v>
      </c>
      <c r="AB446">
        <v>20655</v>
      </c>
      <c r="AC446" t="s">
        <v>144</v>
      </c>
      <c r="AD446" t="s">
        <v>145</v>
      </c>
      <c r="AE446" t="s">
        <v>145</v>
      </c>
      <c r="AF446">
        <v>7394</v>
      </c>
      <c r="AH446">
        <v>7394</v>
      </c>
      <c r="AM446">
        <v>0.42</v>
      </c>
      <c r="AN446">
        <v>0.54</v>
      </c>
      <c r="AO446">
        <v>0.7</v>
      </c>
      <c r="AP446" t="s">
        <v>146</v>
      </c>
      <c r="AQ446" t="s">
        <v>1499</v>
      </c>
      <c r="AV446">
        <v>0.9</v>
      </c>
      <c r="AW446">
        <v>0.69</v>
      </c>
      <c r="AX446">
        <v>21000</v>
      </c>
      <c r="AY446">
        <v>29226.38</v>
      </c>
      <c r="AZ446">
        <v>0.23</v>
      </c>
      <c r="BA446">
        <v>29226.400000000001</v>
      </c>
      <c r="BD446">
        <v>1</v>
      </c>
      <c r="BF446" s="1">
        <v>43284</v>
      </c>
      <c r="BM446" t="s">
        <v>148</v>
      </c>
    </row>
    <row r="447" spans="1:65" x14ac:dyDescent="0.25">
      <c r="A447">
        <v>8878</v>
      </c>
      <c r="B447">
        <v>2017</v>
      </c>
      <c r="C447" t="s">
        <v>1443</v>
      </c>
      <c r="D447" s="14">
        <f>VLOOKUP(Tabelle6[[#This Row],[FishStock]],'Export 2012'!$C:$J,8,FALSE)</f>
        <v>2012</v>
      </c>
      <c r="E447" s="14" t="str">
        <f>VLOOKUP(Tabelle6[[#This Row],[FishStock]],'Export 2016'!$C:$K,8,FALSE)</f>
        <v>Advice</v>
      </c>
      <c r="F447" s="14" t="str">
        <f>VLOOKUP(Tabelle6[[#This Row],[FishStock]],'Export 2012'!$C:$J,3,FALSE)</f>
        <v>no</v>
      </c>
      <c r="G447" s="14" t="str">
        <f>VLOOKUP(Tabelle6[[#This Row],[FishStock]],'Export 2016'!$C:$K,3,FALSE)</f>
        <v>no</v>
      </c>
      <c r="H447">
        <v>1328</v>
      </c>
      <c r="I447">
        <v>169082</v>
      </c>
      <c r="J447" t="s">
        <v>138</v>
      </c>
      <c r="K447">
        <v>2016</v>
      </c>
      <c r="L447" t="s">
        <v>1444</v>
      </c>
      <c r="M447" t="s">
        <v>1445</v>
      </c>
      <c r="N447" t="s">
        <v>324</v>
      </c>
      <c r="P447" t="s">
        <v>1679</v>
      </c>
      <c r="Q447">
        <v>2983</v>
      </c>
      <c r="R447">
        <v>7374</v>
      </c>
      <c r="S447">
        <v>18226</v>
      </c>
      <c r="T447" t="s">
        <v>143</v>
      </c>
      <c r="U447" t="s">
        <v>13</v>
      </c>
      <c r="V447">
        <v>19814</v>
      </c>
      <c r="W447">
        <v>26297</v>
      </c>
      <c r="X447">
        <v>34903</v>
      </c>
      <c r="Z447">
        <v>15410</v>
      </c>
      <c r="AA447">
        <v>20277</v>
      </c>
      <c r="AB447">
        <v>26681</v>
      </c>
      <c r="AC447" t="s">
        <v>144</v>
      </c>
      <c r="AD447" t="s">
        <v>145</v>
      </c>
      <c r="AE447" t="s">
        <v>145</v>
      </c>
      <c r="AF447">
        <v>5933</v>
      </c>
      <c r="AH447">
        <v>5933</v>
      </c>
      <c r="AM447">
        <v>0.32</v>
      </c>
      <c r="AN447">
        <v>0.44</v>
      </c>
      <c r="AO447">
        <v>0.6</v>
      </c>
      <c r="AP447" t="s">
        <v>146</v>
      </c>
      <c r="AQ447" t="s">
        <v>1499</v>
      </c>
      <c r="AV447">
        <v>0.9</v>
      </c>
      <c r="AW447">
        <v>0.69</v>
      </c>
      <c r="AX447">
        <v>21000</v>
      </c>
      <c r="AY447">
        <v>29226.38</v>
      </c>
      <c r="AZ447">
        <v>0.23</v>
      </c>
      <c r="BA447">
        <v>29226.400000000001</v>
      </c>
      <c r="BD447">
        <v>1</v>
      </c>
      <c r="BF447" s="1">
        <v>43284</v>
      </c>
      <c r="BM447" t="s">
        <v>148</v>
      </c>
    </row>
    <row r="448" spans="1:65" x14ac:dyDescent="0.25">
      <c r="A448">
        <v>8878</v>
      </c>
      <c r="B448">
        <v>2017</v>
      </c>
      <c r="C448" t="s">
        <v>1443</v>
      </c>
      <c r="D448" s="14">
        <f>VLOOKUP(Tabelle6[[#This Row],[FishStock]],'Export 2012'!$C:$J,8,FALSE)</f>
        <v>2012</v>
      </c>
      <c r="E448" s="14" t="str">
        <f>VLOOKUP(Tabelle6[[#This Row],[FishStock]],'Export 2016'!$C:$K,8,FALSE)</f>
        <v>Advice</v>
      </c>
      <c r="F448" s="14" t="str">
        <f>VLOOKUP(Tabelle6[[#This Row],[FishStock]],'Export 2012'!$C:$J,3,FALSE)</f>
        <v>no</v>
      </c>
      <c r="G448" s="14" t="str">
        <f>VLOOKUP(Tabelle6[[#This Row],[FishStock]],'Export 2016'!$C:$K,3,FALSE)</f>
        <v>no</v>
      </c>
      <c r="H448">
        <v>1328</v>
      </c>
      <c r="I448">
        <v>169082</v>
      </c>
      <c r="J448" t="s">
        <v>138</v>
      </c>
      <c r="K448">
        <v>2017</v>
      </c>
      <c r="L448" t="s">
        <v>1444</v>
      </c>
      <c r="M448" t="s">
        <v>1445</v>
      </c>
      <c r="N448" t="s">
        <v>324</v>
      </c>
      <c r="P448" t="s">
        <v>1679</v>
      </c>
      <c r="Q448">
        <v>2347</v>
      </c>
      <c r="R448">
        <v>12523</v>
      </c>
      <c r="S448">
        <v>66805</v>
      </c>
      <c r="T448" t="s">
        <v>143</v>
      </c>
      <c r="U448" t="s">
        <v>13</v>
      </c>
      <c r="Z448">
        <v>14532</v>
      </c>
      <c r="AA448">
        <v>21720</v>
      </c>
      <c r="AB448">
        <v>32464</v>
      </c>
      <c r="AC448" t="s">
        <v>144</v>
      </c>
      <c r="AD448" t="s">
        <v>145</v>
      </c>
      <c r="AE448" t="s">
        <v>145</v>
      </c>
      <c r="AP448" t="s">
        <v>146</v>
      </c>
      <c r="AQ448" t="s">
        <v>1499</v>
      </c>
      <c r="AV448">
        <v>0.9</v>
      </c>
      <c r="AW448">
        <v>0.69</v>
      </c>
      <c r="AX448">
        <v>21000</v>
      </c>
      <c r="AY448">
        <v>29226.38</v>
      </c>
      <c r="AZ448">
        <v>0.23</v>
      </c>
      <c r="BA448">
        <v>29226.400000000001</v>
      </c>
      <c r="BD448">
        <v>1</v>
      </c>
      <c r="BF448" s="1">
        <v>43284</v>
      </c>
      <c r="BM448" t="s">
        <v>148</v>
      </c>
    </row>
    <row r="449" spans="1:85" x14ac:dyDescent="0.25">
      <c r="A449">
        <v>8879</v>
      </c>
      <c r="B449">
        <v>2017</v>
      </c>
      <c r="C449" t="s">
        <v>523</v>
      </c>
      <c r="D449" s="14">
        <f>VLOOKUP(Tabelle6[[#This Row],[FishStock]],'Export 2012'!$C:$J,8,FALSE)</f>
        <v>2012</v>
      </c>
      <c r="E449" s="14" t="str">
        <f>VLOOKUP(Tabelle6[[#This Row],[FishStock]],'Export 2016'!$C:$K,8,FALSE)</f>
        <v>Advice</v>
      </c>
      <c r="F449" s="14" t="str">
        <f>VLOOKUP(Tabelle6[[#This Row],[FishStock]],'Export 2012'!$C:$J,3,FALSE)</f>
        <v>x</v>
      </c>
      <c r="G449" s="14" t="str">
        <f>VLOOKUP(Tabelle6[[#This Row],[FishStock]],'Export 2016'!$C:$K,3,FALSE)</f>
        <v>x</v>
      </c>
      <c r="H449">
        <v>1502</v>
      </c>
      <c r="I449">
        <v>169297</v>
      </c>
      <c r="J449" t="s">
        <v>138</v>
      </c>
      <c r="K449">
        <v>2012</v>
      </c>
      <c r="L449" t="s">
        <v>524</v>
      </c>
      <c r="M449" t="s">
        <v>525</v>
      </c>
      <c r="N449" t="s">
        <v>521</v>
      </c>
      <c r="P449" t="s">
        <v>1670</v>
      </c>
      <c r="R449">
        <v>3088.3870000000002</v>
      </c>
      <c r="T449" t="s">
        <v>143</v>
      </c>
      <c r="U449" t="s">
        <v>13</v>
      </c>
      <c r="W449">
        <v>32976.964164356403</v>
      </c>
      <c r="AA449">
        <v>9237.3856197037203</v>
      </c>
      <c r="AC449" t="s">
        <v>144</v>
      </c>
      <c r="AD449" t="s">
        <v>145</v>
      </c>
      <c r="AE449" t="s">
        <v>145</v>
      </c>
      <c r="AH449">
        <v>7872.91</v>
      </c>
      <c r="AN449">
        <v>0.23646709868493099</v>
      </c>
      <c r="AP449" t="s">
        <v>1523</v>
      </c>
      <c r="AX449">
        <v>4460</v>
      </c>
      <c r="AY449">
        <v>6240</v>
      </c>
      <c r="BD449">
        <v>3</v>
      </c>
      <c r="BM449" t="s">
        <v>148</v>
      </c>
      <c r="BN449" t="s">
        <v>1625</v>
      </c>
      <c r="BO449">
        <v>0.2</v>
      </c>
      <c r="BQ449" t="s">
        <v>1626</v>
      </c>
      <c r="BR449">
        <v>0.27</v>
      </c>
      <c r="BZ449" t="s">
        <v>884</v>
      </c>
      <c r="CA449">
        <v>0.17</v>
      </c>
      <c r="CC449">
        <v>32976.964164356403</v>
      </c>
      <c r="CD449" t="s">
        <v>1671</v>
      </c>
      <c r="CE449" t="s">
        <v>145</v>
      </c>
      <c r="CF449">
        <v>0.23646709868493099</v>
      </c>
      <c r="CG449" t="s">
        <v>1523</v>
      </c>
    </row>
    <row r="450" spans="1:85" x14ac:dyDescent="0.25">
      <c r="A450">
        <v>8879</v>
      </c>
      <c r="B450">
        <v>2017</v>
      </c>
      <c r="C450" t="s">
        <v>523</v>
      </c>
      <c r="D450" s="14">
        <f>VLOOKUP(Tabelle6[[#This Row],[FishStock]],'Export 2012'!$C:$J,8,FALSE)</f>
        <v>2012</v>
      </c>
      <c r="E450" s="14" t="str">
        <f>VLOOKUP(Tabelle6[[#This Row],[FishStock]],'Export 2016'!$C:$K,8,FALSE)</f>
        <v>Advice</v>
      </c>
      <c r="F450" s="14" t="str">
        <f>VLOOKUP(Tabelle6[[#This Row],[FishStock]],'Export 2012'!$C:$J,3,FALSE)</f>
        <v>x</v>
      </c>
      <c r="G450" s="14" t="str">
        <f>VLOOKUP(Tabelle6[[#This Row],[FishStock]],'Export 2016'!$C:$K,3,FALSE)</f>
        <v>x</v>
      </c>
      <c r="H450">
        <v>1502</v>
      </c>
      <c r="I450">
        <v>169297</v>
      </c>
      <c r="J450" t="s">
        <v>138</v>
      </c>
      <c r="K450">
        <v>2013</v>
      </c>
      <c r="L450" t="s">
        <v>524</v>
      </c>
      <c r="M450" t="s">
        <v>525</v>
      </c>
      <c r="N450" t="s">
        <v>521</v>
      </c>
      <c r="P450" t="s">
        <v>1670</v>
      </c>
      <c r="R450">
        <v>2124.1350000000002</v>
      </c>
      <c r="T450" t="s">
        <v>143</v>
      </c>
      <c r="U450" t="s">
        <v>13</v>
      </c>
      <c r="W450">
        <v>33827.107764765598</v>
      </c>
      <c r="AA450">
        <v>9961.9279577099805</v>
      </c>
      <c r="AC450" t="s">
        <v>144</v>
      </c>
      <c r="AD450" t="s">
        <v>145</v>
      </c>
      <c r="AE450" t="s">
        <v>145</v>
      </c>
      <c r="AH450">
        <v>6263.7669999999998</v>
      </c>
      <c r="AN450">
        <v>0.18426702909002299</v>
      </c>
      <c r="AP450" t="s">
        <v>1523</v>
      </c>
      <c r="AX450">
        <v>4460</v>
      </c>
      <c r="AY450">
        <v>6240</v>
      </c>
      <c r="BD450">
        <v>3</v>
      </c>
      <c r="BM450" t="s">
        <v>148</v>
      </c>
      <c r="BN450" t="s">
        <v>1625</v>
      </c>
      <c r="BO450">
        <v>0.2</v>
      </c>
      <c r="BQ450" t="s">
        <v>1626</v>
      </c>
      <c r="BR450">
        <v>0.27</v>
      </c>
      <c r="BZ450" t="s">
        <v>884</v>
      </c>
      <c r="CA450">
        <v>0.17</v>
      </c>
      <c r="CC450">
        <v>33827.107764765598</v>
      </c>
      <c r="CD450" t="s">
        <v>1671</v>
      </c>
      <c r="CE450" t="s">
        <v>145</v>
      </c>
      <c r="CF450">
        <v>0.18426702909002299</v>
      </c>
      <c r="CG450" t="s">
        <v>1523</v>
      </c>
    </row>
    <row r="451" spans="1:85" x14ac:dyDescent="0.25">
      <c r="A451">
        <v>8879</v>
      </c>
      <c r="B451">
        <v>2017</v>
      </c>
      <c r="C451" t="s">
        <v>523</v>
      </c>
      <c r="D451" s="14">
        <f>VLOOKUP(Tabelle6[[#This Row],[FishStock]],'Export 2012'!$C:$J,8,FALSE)</f>
        <v>2012</v>
      </c>
      <c r="E451" s="14" t="str">
        <f>VLOOKUP(Tabelle6[[#This Row],[FishStock]],'Export 2016'!$C:$K,8,FALSE)</f>
        <v>Advice</v>
      </c>
      <c r="F451" s="14" t="str">
        <f>VLOOKUP(Tabelle6[[#This Row],[FishStock]],'Export 2012'!$C:$J,3,FALSE)</f>
        <v>x</v>
      </c>
      <c r="G451" s="14" t="str">
        <f>VLOOKUP(Tabelle6[[#This Row],[FishStock]],'Export 2016'!$C:$K,3,FALSE)</f>
        <v>x</v>
      </c>
      <c r="H451">
        <v>1502</v>
      </c>
      <c r="I451">
        <v>169297</v>
      </c>
      <c r="J451" t="s">
        <v>138</v>
      </c>
      <c r="K451">
        <v>2014</v>
      </c>
      <c r="L451" t="s">
        <v>524</v>
      </c>
      <c r="M451" t="s">
        <v>525</v>
      </c>
      <c r="N451" t="s">
        <v>521</v>
      </c>
      <c r="P451" t="s">
        <v>1670</v>
      </c>
      <c r="R451">
        <v>1113.5540000000001</v>
      </c>
      <c r="T451" t="s">
        <v>143</v>
      </c>
      <c r="U451" t="s">
        <v>13</v>
      </c>
      <c r="W451">
        <v>34892.314668894898</v>
      </c>
      <c r="AA451">
        <v>11314.850884191799</v>
      </c>
      <c r="AC451" t="s">
        <v>144</v>
      </c>
      <c r="AD451" t="s">
        <v>145</v>
      </c>
      <c r="AE451" t="s">
        <v>145</v>
      </c>
      <c r="AH451">
        <v>6163.2950000000001</v>
      </c>
      <c r="AN451">
        <v>0.17809068471643599</v>
      </c>
      <c r="AP451" t="s">
        <v>1523</v>
      </c>
      <c r="AX451">
        <v>4460</v>
      </c>
      <c r="AY451">
        <v>6240</v>
      </c>
      <c r="BD451">
        <v>3</v>
      </c>
      <c r="BM451" t="s">
        <v>148</v>
      </c>
      <c r="BN451" t="s">
        <v>1625</v>
      </c>
      <c r="BO451">
        <v>0.2</v>
      </c>
      <c r="BQ451" t="s">
        <v>1626</v>
      </c>
      <c r="BR451">
        <v>0.27</v>
      </c>
      <c r="BZ451" t="s">
        <v>884</v>
      </c>
      <c r="CA451">
        <v>0.17</v>
      </c>
      <c r="CC451">
        <v>34892.314668894898</v>
      </c>
      <c r="CD451" t="s">
        <v>1671</v>
      </c>
      <c r="CE451" t="s">
        <v>145</v>
      </c>
      <c r="CF451">
        <v>0.17809068471643599</v>
      </c>
      <c r="CG451" t="s">
        <v>1523</v>
      </c>
    </row>
    <row r="452" spans="1:85" x14ac:dyDescent="0.25">
      <c r="A452">
        <v>8879</v>
      </c>
      <c r="B452">
        <v>2017</v>
      </c>
      <c r="C452" t="s">
        <v>523</v>
      </c>
      <c r="D452" s="14">
        <f>VLOOKUP(Tabelle6[[#This Row],[FishStock]],'Export 2012'!$C:$J,8,FALSE)</f>
        <v>2012</v>
      </c>
      <c r="E452" s="14" t="str">
        <f>VLOOKUP(Tabelle6[[#This Row],[FishStock]],'Export 2016'!$C:$K,8,FALSE)</f>
        <v>Advice</v>
      </c>
      <c r="F452" s="14" t="str">
        <f>VLOOKUP(Tabelle6[[#This Row],[FishStock]],'Export 2012'!$C:$J,3,FALSE)</f>
        <v>x</v>
      </c>
      <c r="G452" s="14" t="str">
        <f>VLOOKUP(Tabelle6[[#This Row],[FishStock]],'Export 2016'!$C:$K,3,FALSE)</f>
        <v>x</v>
      </c>
      <c r="H452">
        <v>1502</v>
      </c>
      <c r="I452">
        <v>169297</v>
      </c>
      <c r="J452" t="s">
        <v>138</v>
      </c>
      <c r="K452">
        <v>2015</v>
      </c>
      <c r="L452" t="s">
        <v>524</v>
      </c>
      <c r="M452" t="s">
        <v>525</v>
      </c>
      <c r="N452" t="s">
        <v>521</v>
      </c>
      <c r="P452" t="s">
        <v>1670</v>
      </c>
      <c r="R452">
        <v>2533.9560000000001</v>
      </c>
      <c r="T452" t="s">
        <v>143</v>
      </c>
      <c r="U452" t="s">
        <v>13</v>
      </c>
      <c r="W452">
        <v>34369.358175934402</v>
      </c>
      <c r="AA452">
        <v>12491.4210536707</v>
      </c>
      <c r="AC452" t="s">
        <v>144</v>
      </c>
      <c r="AD452" t="s">
        <v>145</v>
      </c>
      <c r="AE452" t="s">
        <v>145</v>
      </c>
      <c r="AH452">
        <v>4835.7240000000002</v>
      </c>
      <c r="AN452">
        <v>0.14158553109993499</v>
      </c>
      <c r="AP452" t="s">
        <v>1523</v>
      </c>
      <c r="AX452">
        <v>4460</v>
      </c>
      <c r="AY452">
        <v>6240</v>
      </c>
      <c r="BD452">
        <v>3</v>
      </c>
      <c r="BM452" t="s">
        <v>148</v>
      </c>
      <c r="BN452" t="s">
        <v>1625</v>
      </c>
      <c r="BO452">
        <v>0.2</v>
      </c>
      <c r="BQ452" t="s">
        <v>1626</v>
      </c>
      <c r="BR452">
        <v>0.27</v>
      </c>
      <c r="BZ452" t="s">
        <v>884</v>
      </c>
      <c r="CA452">
        <v>0.17</v>
      </c>
      <c r="CC452">
        <v>34369.358175934402</v>
      </c>
      <c r="CD452" t="s">
        <v>1671</v>
      </c>
      <c r="CE452" t="s">
        <v>145</v>
      </c>
      <c r="CF452">
        <v>0.14158553109993499</v>
      </c>
      <c r="CG452" t="s">
        <v>1523</v>
      </c>
    </row>
    <row r="453" spans="1:85" x14ac:dyDescent="0.25">
      <c r="A453">
        <v>8879</v>
      </c>
      <c r="B453">
        <v>2017</v>
      </c>
      <c r="C453" t="s">
        <v>523</v>
      </c>
      <c r="D453" s="14">
        <f>VLOOKUP(Tabelle6[[#This Row],[FishStock]],'Export 2012'!$C:$J,8,FALSE)</f>
        <v>2012</v>
      </c>
      <c r="E453" s="14" t="str">
        <f>VLOOKUP(Tabelle6[[#This Row],[FishStock]],'Export 2016'!$C:$K,8,FALSE)</f>
        <v>Advice</v>
      </c>
      <c r="F453" s="14" t="str">
        <f>VLOOKUP(Tabelle6[[#This Row],[FishStock]],'Export 2012'!$C:$J,3,FALSE)</f>
        <v>x</v>
      </c>
      <c r="G453" s="14" t="str">
        <f>VLOOKUP(Tabelle6[[#This Row],[FishStock]],'Export 2016'!$C:$K,3,FALSE)</f>
        <v>x</v>
      </c>
      <c r="H453">
        <v>1502</v>
      </c>
      <c r="I453">
        <v>169297</v>
      </c>
      <c r="J453" t="s">
        <v>138</v>
      </c>
      <c r="K453">
        <v>2016</v>
      </c>
      <c r="L453" t="s">
        <v>524</v>
      </c>
      <c r="M453" t="s">
        <v>525</v>
      </c>
      <c r="N453" t="s">
        <v>521</v>
      </c>
      <c r="P453" t="s">
        <v>1670</v>
      </c>
      <c r="R453">
        <v>11431.743</v>
      </c>
      <c r="T453" t="s">
        <v>143</v>
      </c>
      <c r="U453" t="s">
        <v>13</v>
      </c>
      <c r="W453">
        <v>33633.384081386401</v>
      </c>
      <c r="AA453">
        <v>13772.896676213801</v>
      </c>
      <c r="AC453" t="s">
        <v>144</v>
      </c>
      <c r="AD453" t="s">
        <v>145</v>
      </c>
      <c r="AE453" t="s">
        <v>145</v>
      </c>
      <c r="AH453">
        <v>3494.0189999999998</v>
      </c>
      <c r="AN453">
        <v>0.104881842889264</v>
      </c>
      <c r="AP453" t="s">
        <v>1523</v>
      </c>
      <c r="AX453">
        <v>4460</v>
      </c>
      <c r="AY453">
        <v>6240</v>
      </c>
      <c r="BD453">
        <v>3</v>
      </c>
      <c r="BM453" t="s">
        <v>148</v>
      </c>
      <c r="BN453" t="s">
        <v>1625</v>
      </c>
      <c r="BO453">
        <v>0.2</v>
      </c>
      <c r="BQ453" t="s">
        <v>1626</v>
      </c>
      <c r="BR453">
        <v>0.27</v>
      </c>
      <c r="BZ453" t="s">
        <v>884</v>
      </c>
      <c r="CA453">
        <v>0.17</v>
      </c>
      <c r="CC453">
        <v>33633.384081386401</v>
      </c>
      <c r="CD453" t="s">
        <v>1671</v>
      </c>
      <c r="CE453" t="s">
        <v>145</v>
      </c>
      <c r="CF453">
        <v>0.104881842889264</v>
      </c>
      <c r="CG453" t="s">
        <v>1523</v>
      </c>
    </row>
    <row r="454" spans="1:85" x14ac:dyDescent="0.25">
      <c r="A454">
        <v>8879</v>
      </c>
      <c r="B454">
        <v>2017</v>
      </c>
      <c r="C454" t="s">
        <v>523</v>
      </c>
      <c r="D454" s="14">
        <f>VLOOKUP(Tabelle6[[#This Row],[FishStock]],'Export 2012'!$C:$J,8,FALSE)</f>
        <v>2012</v>
      </c>
      <c r="E454" s="14" t="str">
        <f>VLOOKUP(Tabelle6[[#This Row],[FishStock]],'Export 2016'!$C:$K,8,FALSE)</f>
        <v>Advice</v>
      </c>
      <c r="F454" s="14" t="str">
        <f>VLOOKUP(Tabelle6[[#This Row],[FishStock]],'Export 2012'!$C:$J,3,FALSE)</f>
        <v>x</v>
      </c>
      <c r="G454" s="14" t="str">
        <f>VLOOKUP(Tabelle6[[#This Row],[FishStock]],'Export 2016'!$C:$K,3,FALSE)</f>
        <v>x</v>
      </c>
      <c r="H454">
        <v>1502</v>
      </c>
      <c r="I454">
        <v>169297</v>
      </c>
      <c r="J454" t="s">
        <v>138</v>
      </c>
      <c r="K454">
        <v>2017</v>
      </c>
      <c r="L454" t="s">
        <v>524</v>
      </c>
      <c r="M454" t="s">
        <v>525</v>
      </c>
      <c r="N454" t="s">
        <v>521</v>
      </c>
      <c r="P454" t="s">
        <v>1670</v>
      </c>
      <c r="R454">
        <v>13061.245000000001</v>
      </c>
      <c r="T454" t="s">
        <v>143</v>
      </c>
      <c r="U454" t="s">
        <v>13</v>
      </c>
      <c r="W454">
        <v>33280.351446271197</v>
      </c>
      <c r="AA454">
        <v>15164.7309926935</v>
      </c>
      <c r="AC454" t="s">
        <v>144</v>
      </c>
      <c r="AD454" t="s">
        <v>145</v>
      </c>
      <c r="AE454" t="s">
        <v>145</v>
      </c>
      <c r="AP454" t="s">
        <v>1523</v>
      </c>
      <c r="AX454">
        <v>4460</v>
      </c>
      <c r="AY454">
        <v>6240</v>
      </c>
      <c r="BD454">
        <v>3</v>
      </c>
      <c r="BM454" t="s">
        <v>148</v>
      </c>
      <c r="BN454" t="s">
        <v>1625</v>
      </c>
      <c r="BO454">
        <v>0.2</v>
      </c>
      <c r="BQ454" t="s">
        <v>1626</v>
      </c>
      <c r="BR454">
        <v>0.27</v>
      </c>
      <c r="BZ454" t="s">
        <v>884</v>
      </c>
      <c r="CA454">
        <v>0.17</v>
      </c>
      <c r="CC454">
        <v>33280.351446271197</v>
      </c>
      <c r="CD454" t="s">
        <v>1671</v>
      </c>
      <c r="CE454" t="s">
        <v>145</v>
      </c>
      <c r="CG454" t="s">
        <v>1523</v>
      </c>
    </row>
    <row r="455" spans="1:85" x14ac:dyDescent="0.25">
      <c r="A455">
        <v>8880</v>
      </c>
      <c r="B455">
        <v>2017</v>
      </c>
      <c r="C455" t="s">
        <v>1436</v>
      </c>
      <c r="D455" s="14">
        <f>VLOOKUP(Tabelle6[[#This Row],[FishStock]],'Export 2012'!$C:$J,8,FALSE)</f>
        <v>2012</v>
      </c>
      <c r="E455" s="14" t="str">
        <f>VLOOKUP(Tabelle6[[#This Row],[FishStock]],'Export 2016'!$C:$K,8,FALSE)</f>
        <v>Advice</v>
      </c>
      <c r="F455" s="14" t="str">
        <f>VLOOKUP(Tabelle6[[#This Row],[FishStock]],'Export 2012'!$C:$J,3,FALSE)</f>
        <v>no</v>
      </c>
      <c r="G455" s="14" t="str">
        <f>VLOOKUP(Tabelle6[[#This Row],[FishStock]],'Export 2016'!$C:$K,3,FALSE)</f>
        <v>no</v>
      </c>
      <c r="H455">
        <v>1347</v>
      </c>
      <c r="I455">
        <v>169111</v>
      </c>
      <c r="J455" t="s">
        <v>138</v>
      </c>
      <c r="K455">
        <v>2012</v>
      </c>
      <c r="L455" t="s">
        <v>1437</v>
      </c>
      <c r="M455" t="s">
        <v>534</v>
      </c>
      <c r="N455" t="s">
        <v>253</v>
      </c>
      <c r="P455" t="s">
        <v>1748</v>
      </c>
      <c r="Q455">
        <v>1079</v>
      </c>
      <c r="R455">
        <v>1748</v>
      </c>
      <c r="S455">
        <v>2833</v>
      </c>
      <c r="T455" t="s">
        <v>1749</v>
      </c>
      <c r="U455" t="s">
        <v>13</v>
      </c>
      <c r="V455">
        <v>10831</v>
      </c>
      <c r="W455">
        <v>13714</v>
      </c>
      <c r="X455">
        <v>17363</v>
      </c>
      <c r="Z455">
        <v>9340</v>
      </c>
      <c r="AA455">
        <v>11717</v>
      </c>
      <c r="AB455">
        <v>14701</v>
      </c>
      <c r="AC455" t="s">
        <v>144</v>
      </c>
      <c r="AD455" t="s">
        <v>145</v>
      </c>
      <c r="AE455" t="s">
        <v>145</v>
      </c>
      <c r="AF455">
        <v>2634</v>
      </c>
      <c r="AH455">
        <v>2634</v>
      </c>
      <c r="AM455">
        <v>0.24</v>
      </c>
      <c r="AN455">
        <v>0.32</v>
      </c>
      <c r="AO455">
        <v>0.43</v>
      </c>
      <c r="AP455" t="s">
        <v>146</v>
      </c>
      <c r="AQ455" t="s">
        <v>1499</v>
      </c>
      <c r="AV455">
        <v>0.54</v>
      </c>
      <c r="AW455">
        <v>0.4</v>
      </c>
      <c r="AX455">
        <v>16780</v>
      </c>
      <c r="AY455">
        <v>22843</v>
      </c>
      <c r="AZ455">
        <v>0.16500000000000001</v>
      </c>
      <c r="BA455">
        <v>22843</v>
      </c>
      <c r="BD455">
        <v>1</v>
      </c>
      <c r="BF455" s="1">
        <v>43284</v>
      </c>
      <c r="BM455" t="s">
        <v>148</v>
      </c>
    </row>
    <row r="456" spans="1:85" x14ac:dyDescent="0.25">
      <c r="A456">
        <v>8880</v>
      </c>
      <c r="B456">
        <v>2017</v>
      </c>
      <c r="C456" t="s">
        <v>1436</v>
      </c>
      <c r="D456" s="14">
        <f>VLOOKUP(Tabelle6[[#This Row],[FishStock]],'Export 2012'!$C:$J,8,FALSE)</f>
        <v>2012</v>
      </c>
      <c r="E456" s="14" t="str">
        <f>VLOOKUP(Tabelle6[[#This Row],[FishStock]],'Export 2016'!$C:$K,8,FALSE)</f>
        <v>Advice</v>
      </c>
      <c r="F456" s="14" t="str">
        <f>VLOOKUP(Tabelle6[[#This Row],[FishStock]],'Export 2012'!$C:$J,3,FALSE)</f>
        <v>no</v>
      </c>
      <c r="G456" s="14" t="str">
        <f>VLOOKUP(Tabelle6[[#This Row],[FishStock]],'Export 2016'!$C:$K,3,FALSE)</f>
        <v>no</v>
      </c>
      <c r="H456">
        <v>1347</v>
      </c>
      <c r="I456">
        <v>169111</v>
      </c>
      <c r="J456" t="s">
        <v>138</v>
      </c>
      <c r="K456">
        <v>2013</v>
      </c>
      <c r="L456" t="s">
        <v>1437</v>
      </c>
      <c r="M456" t="s">
        <v>534</v>
      </c>
      <c r="N456" t="s">
        <v>253</v>
      </c>
      <c r="P456" t="s">
        <v>1748</v>
      </c>
      <c r="Q456">
        <v>4477</v>
      </c>
      <c r="R456">
        <v>7244</v>
      </c>
      <c r="S456">
        <v>11722</v>
      </c>
      <c r="T456" t="s">
        <v>1749</v>
      </c>
      <c r="U456" t="s">
        <v>13</v>
      </c>
      <c r="V456">
        <v>11054</v>
      </c>
      <c r="W456">
        <v>14026</v>
      </c>
      <c r="X456">
        <v>17797</v>
      </c>
      <c r="Z456">
        <v>10176</v>
      </c>
      <c r="AA456">
        <v>13038</v>
      </c>
      <c r="AB456">
        <v>16703</v>
      </c>
      <c r="AC456" t="s">
        <v>144</v>
      </c>
      <c r="AD456" t="s">
        <v>145</v>
      </c>
      <c r="AE456" t="s">
        <v>145</v>
      </c>
      <c r="AF456">
        <v>2950</v>
      </c>
      <c r="AH456">
        <v>2950</v>
      </c>
      <c r="AM456">
        <v>0.26</v>
      </c>
      <c r="AN456">
        <v>0.35</v>
      </c>
      <c r="AO456">
        <v>0.46</v>
      </c>
      <c r="AP456" t="s">
        <v>146</v>
      </c>
      <c r="AQ456" t="s">
        <v>1499</v>
      </c>
      <c r="AV456">
        <v>0.54</v>
      </c>
      <c r="AW456">
        <v>0.4</v>
      </c>
      <c r="AX456">
        <v>16780</v>
      </c>
      <c r="AY456">
        <v>22843</v>
      </c>
      <c r="AZ456">
        <v>0.16500000000000001</v>
      </c>
      <c r="BA456">
        <v>22843</v>
      </c>
      <c r="BD456">
        <v>1</v>
      </c>
      <c r="BF456" s="1">
        <v>43284</v>
      </c>
      <c r="BM456" t="s">
        <v>148</v>
      </c>
    </row>
    <row r="457" spans="1:85" x14ac:dyDescent="0.25">
      <c r="A457">
        <v>8880</v>
      </c>
      <c r="B457">
        <v>2017</v>
      </c>
      <c r="C457" t="s">
        <v>1436</v>
      </c>
      <c r="D457" s="14">
        <f>VLOOKUP(Tabelle6[[#This Row],[FishStock]],'Export 2012'!$C:$J,8,FALSE)</f>
        <v>2012</v>
      </c>
      <c r="E457" s="14" t="str">
        <f>VLOOKUP(Tabelle6[[#This Row],[FishStock]],'Export 2016'!$C:$K,8,FALSE)</f>
        <v>Advice</v>
      </c>
      <c r="F457" s="14" t="str">
        <f>VLOOKUP(Tabelle6[[#This Row],[FishStock]],'Export 2012'!$C:$J,3,FALSE)</f>
        <v>no</v>
      </c>
      <c r="G457" s="14" t="str">
        <f>VLOOKUP(Tabelle6[[#This Row],[FishStock]],'Export 2016'!$C:$K,3,FALSE)</f>
        <v>no</v>
      </c>
      <c r="H457">
        <v>1347</v>
      </c>
      <c r="I457">
        <v>169111</v>
      </c>
      <c r="J457" t="s">
        <v>138</v>
      </c>
      <c r="K457">
        <v>2014</v>
      </c>
      <c r="L457" t="s">
        <v>1437</v>
      </c>
      <c r="M457" t="s">
        <v>534</v>
      </c>
      <c r="N457" t="s">
        <v>253</v>
      </c>
      <c r="P457" t="s">
        <v>1748</v>
      </c>
      <c r="Q457">
        <v>6188</v>
      </c>
      <c r="R457">
        <v>10045</v>
      </c>
      <c r="S457">
        <v>16305</v>
      </c>
      <c r="T457" t="s">
        <v>1749</v>
      </c>
      <c r="U457" t="s">
        <v>13</v>
      </c>
      <c r="V457">
        <v>11736</v>
      </c>
      <c r="W457">
        <v>14553</v>
      </c>
      <c r="X457">
        <v>18045</v>
      </c>
      <c r="Z457">
        <v>9108</v>
      </c>
      <c r="AA457">
        <v>11432</v>
      </c>
      <c r="AB457">
        <v>14349</v>
      </c>
      <c r="AC457" t="s">
        <v>144</v>
      </c>
      <c r="AD457" t="s">
        <v>145</v>
      </c>
      <c r="AE457" t="s">
        <v>145</v>
      </c>
      <c r="AF457">
        <v>3276</v>
      </c>
      <c r="AH457">
        <v>3276</v>
      </c>
      <c r="AM457">
        <v>0.24</v>
      </c>
      <c r="AN457">
        <v>0.32</v>
      </c>
      <c r="AO457">
        <v>0.44</v>
      </c>
      <c r="AP457" t="s">
        <v>146</v>
      </c>
      <c r="AQ457" t="s">
        <v>1499</v>
      </c>
      <c r="AV457">
        <v>0.54</v>
      </c>
      <c r="AW457">
        <v>0.4</v>
      </c>
      <c r="AX457">
        <v>16780</v>
      </c>
      <c r="AY457">
        <v>22843</v>
      </c>
      <c r="AZ457">
        <v>0.16500000000000001</v>
      </c>
      <c r="BA457">
        <v>22843</v>
      </c>
      <c r="BD457">
        <v>1</v>
      </c>
      <c r="BF457" s="1">
        <v>43284</v>
      </c>
      <c r="BM457" t="s">
        <v>148</v>
      </c>
    </row>
    <row r="458" spans="1:85" x14ac:dyDescent="0.25">
      <c r="A458">
        <v>8880</v>
      </c>
      <c r="B458">
        <v>2017</v>
      </c>
      <c r="C458" t="s">
        <v>1436</v>
      </c>
      <c r="D458" s="14">
        <f>VLOOKUP(Tabelle6[[#This Row],[FishStock]],'Export 2012'!$C:$J,8,FALSE)</f>
        <v>2012</v>
      </c>
      <c r="E458" s="14" t="str">
        <f>VLOOKUP(Tabelle6[[#This Row],[FishStock]],'Export 2016'!$C:$K,8,FALSE)</f>
        <v>Advice</v>
      </c>
      <c r="F458" s="14" t="str">
        <f>VLOOKUP(Tabelle6[[#This Row],[FishStock]],'Export 2012'!$C:$J,3,FALSE)</f>
        <v>no</v>
      </c>
      <c r="G458" s="14" t="str">
        <f>VLOOKUP(Tabelle6[[#This Row],[FishStock]],'Export 2016'!$C:$K,3,FALSE)</f>
        <v>no</v>
      </c>
      <c r="H458">
        <v>1347</v>
      </c>
      <c r="I458">
        <v>169111</v>
      </c>
      <c r="J458" t="s">
        <v>138</v>
      </c>
      <c r="K458">
        <v>2015</v>
      </c>
      <c r="L458" t="s">
        <v>1437</v>
      </c>
      <c r="M458" t="s">
        <v>534</v>
      </c>
      <c r="N458" t="s">
        <v>253</v>
      </c>
      <c r="P458" t="s">
        <v>1748</v>
      </c>
      <c r="Q458">
        <v>4338</v>
      </c>
      <c r="R458">
        <v>7171</v>
      </c>
      <c r="S458">
        <v>11857</v>
      </c>
      <c r="T458" t="s">
        <v>1749</v>
      </c>
      <c r="U458" t="s">
        <v>13</v>
      </c>
      <c r="V458">
        <v>17519</v>
      </c>
      <c r="W458">
        <v>21872</v>
      </c>
      <c r="X458">
        <v>27306</v>
      </c>
      <c r="Z458">
        <v>11757</v>
      </c>
      <c r="AA458">
        <v>14625</v>
      </c>
      <c r="AB458">
        <v>18193</v>
      </c>
      <c r="AC458" t="s">
        <v>144</v>
      </c>
      <c r="AD458" t="s">
        <v>145</v>
      </c>
      <c r="AE458" t="s">
        <v>145</v>
      </c>
      <c r="AF458">
        <v>3395</v>
      </c>
      <c r="AH458">
        <v>3395</v>
      </c>
      <c r="AM458">
        <v>0.22</v>
      </c>
      <c r="AN458">
        <v>0.3</v>
      </c>
      <c r="AO458">
        <v>0.41</v>
      </c>
      <c r="AP458" t="s">
        <v>146</v>
      </c>
      <c r="AQ458" t="s">
        <v>1499</v>
      </c>
      <c r="AV458">
        <v>0.54</v>
      </c>
      <c r="AW458">
        <v>0.4</v>
      </c>
      <c r="AX458">
        <v>16780</v>
      </c>
      <c r="AY458">
        <v>22843</v>
      </c>
      <c r="AZ458">
        <v>0.16500000000000001</v>
      </c>
      <c r="BA458">
        <v>22843</v>
      </c>
      <c r="BD458">
        <v>1</v>
      </c>
      <c r="BF458" s="1">
        <v>43284</v>
      </c>
      <c r="BM458" t="s">
        <v>148</v>
      </c>
    </row>
    <row r="459" spans="1:85" x14ac:dyDescent="0.25">
      <c r="A459">
        <v>8880</v>
      </c>
      <c r="B459">
        <v>2017</v>
      </c>
      <c r="C459" t="s">
        <v>1436</v>
      </c>
      <c r="D459" s="14">
        <f>VLOOKUP(Tabelle6[[#This Row],[FishStock]],'Export 2012'!$C:$J,8,FALSE)</f>
        <v>2012</v>
      </c>
      <c r="E459" s="14" t="str">
        <f>VLOOKUP(Tabelle6[[#This Row],[FishStock]],'Export 2016'!$C:$K,8,FALSE)</f>
        <v>Advice</v>
      </c>
      <c r="F459" s="14" t="str">
        <f>VLOOKUP(Tabelle6[[#This Row],[FishStock]],'Export 2012'!$C:$J,3,FALSE)</f>
        <v>no</v>
      </c>
      <c r="G459" s="14" t="str">
        <f>VLOOKUP(Tabelle6[[#This Row],[FishStock]],'Export 2016'!$C:$K,3,FALSE)</f>
        <v>no</v>
      </c>
      <c r="H459">
        <v>1347</v>
      </c>
      <c r="I459">
        <v>169111</v>
      </c>
      <c r="J459" t="s">
        <v>138</v>
      </c>
      <c r="K459">
        <v>2016</v>
      </c>
      <c r="L459" t="s">
        <v>1437</v>
      </c>
      <c r="M459" t="s">
        <v>534</v>
      </c>
      <c r="N459" t="s">
        <v>253</v>
      </c>
      <c r="P459" t="s">
        <v>1748</v>
      </c>
      <c r="Q459">
        <v>13172</v>
      </c>
      <c r="R459">
        <v>23162</v>
      </c>
      <c r="S459">
        <v>40729</v>
      </c>
      <c r="T459" t="s">
        <v>1749</v>
      </c>
      <c r="U459" t="s">
        <v>13</v>
      </c>
      <c r="V459">
        <v>21789</v>
      </c>
      <c r="W459">
        <v>29135</v>
      </c>
      <c r="X459">
        <v>38956</v>
      </c>
      <c r="Z459">
        <v>12281</v>
      </c>
      <c r="AA459">
        <v>15852</v>
      </c>
      <c r="AB459">
        <v>20461</v>
      </c>
      <c r="AC459" t="s">
        <v>144</v>
      </c>
      <c r="AD459" t="s">
        <v>145</v>
      </c>
      <c r="AE459" t="s">
        <v>145</v>
      </c>
      <c r="AF459">
        <v>3465</v>
      </c>
      <c r="AH459">
        <v>3465</v>
      </c>
      <c r="AM459">
        <v>0.19</v>
      </c>
      <c r="AN459">
        <v>0.28000000000000003</v>
      </c>
      <c r="AO459">
        <v>0.4</v>
      </c>
      <c r="AP459" t="s">
        <v>146</v>
      </c>
      <c r="AQ459" t="s">
        <v>1499</v>
      </c>
      <c r="AV459">
        <v>0.54</v>
      </c>
      <c r="AW459">
        <v>0.4</v>
      </c>
      <c r="AX459">
        <v>16780</v>
      </c>
      <c r="AY459">
        <v>22843</v>
      </c>
      <c r="AZ459">
        <v>0.16500000000000001</v>
      </c>
      <c r="BA459">
        <v>22843</v>
      </c>
      <c r="BD459">
        <v>1</v>
      </c>
      <c r="BF459" s="1">
        <v>43284</v>
      </c>
      <c r="BM459" t="s">
        <v>148</v>
      </c>
    </row>
    <row r="460" spans="1:85" x14ac:dyDescent="0.25">
      <c r="A460">
        <v>8880</v>
      </c>
      <c r="B460">
        <v>2017</v>
      </c>
      <c r="C460" t="s">
        <v>1436</v>
      </c>
      <c r="D460" s="14">
        <f>VLOOKUP(Tabelle6[[#This Row],[FishStock]],'Export 2012'!$C:$J,8,FALSE)</f>
        <v>2012</v>
      </c>
      <c r="E460" s="14" t="str">
        <f>VLOOKUP(Tabelle6[[#This Row],[FishStock]],'Export 2016'!$C:$K,8,FALSE)</f>
        <v>Advice</v>
      </c>
      <c r="F460" s="14" t="str">
        <f>VLOOKUP(Tabelle6[[#This Row],[FishStock]],'Export 2012'!$C:$J,3,FALSE)</f>
        <v>no</v>
      </c>
      <c r="G460" s="14" t="str">
        <f>VLOOKUP(Tabelle6[[#This Row],[FishStock]],'Export 2016'!$C:$K,3,FALSE)</f>
        <v>no</v>
      </c>
      <c r="H460">
        <v>1347</v>
      </c>
      <c r="I460">
        <v>169111</v>
      </c>
      <c r="J460" t="s">
        <v>138</v>
      </c>
      <c r="K460">
        <v>2017</v>
      </c>
      <c r="L460" t="s">
        <v>1437</v>
      </c>
      <c r="M460" t="s">
        <v>534</v>
      </c>
      <c r="N460" t="s">
        <v>253</v>
      </c>
      <c r="P460" t="s">
        <v>1748</v>
      </c>
      <c r="Q460">
        <v>35848</v>
      </c>
      <c r="R460">
        <v>98629</v>
      </c>
      <c r="S460">
        <v>271357</v>
      </c>
      <c r="T460" t="s">
        <v>1749</v>
      </c>
      <c r="U460" t="s">
        <v>13</v>
      </c>
      <c r="V460">
        <v>35350</v>
      </c>
      <c r="W460">
        <v>69450</v>
      </c>
      <c r="X460">
        <v>136443</v>
      </c>
      <c r="Z460">
        <v>13202</v>
      </c>
      <c r="AA460">
        <v>19210</v>
      </c>
      <c r="AB460">
        <v>27952</v>
      </c>
      <c r="AC460" t="s">
        <v>144</v>
      </c>
      <c r="AD460" t="s">
        <v>145</v>
      </c>
      <c r="AE460" t="s">
        <v>145</v>
      </c>
      <c r="AP460" t="s">
        <v>146</v>
      </c>
      <c r="AQ460" t="s">
        <v>1499</v>
      </c>
      <c r="AV460">
        <v>0.54</v>
      </c>
      <c r="AW460">
        <v>0.4</v>
      </c>
      <c r="AX460">
        <v>16780</v>
      </c>
      <c r="AY460">
        <v>22843</v>
      </c>
      <c r="AZ460">
        <v>0.16500000000000001</v>
      </c>
      <c r="BA460">
        <v>22843</v>
      </c>
      <c r="BD460">
        <v>1</v>
      </c>
      <c r="BF460" s="1">
        <v>43284</v>
      </c>
      <c r="BM460" t="s">
        <v>148</v>
      </c>
    </row>
    <row r="461" spans="1:85" x14ac:dyDescent="0.25">
      <c r="A461">
        <v>8881</v>
      </c>
      <c r="B461">
        <v>2017</v>
      </c>
      <c r="C461" t="s">
        <v>1414</v>
      </c>
      <c r="D461" s="14">
        <f>VLOOKUP(Tabelle6[[#This Row],[FishStock]],'Export 2012'!$C:$J,8,FALSE)</f>
        <v>2012</v>
      </c>
      <c r="E461" s="14" t="str">
        <f>VLOOKUP(Tabelle6[[#This Row],[FishStock]],'Export 2016'!$C:$K,8,FALSE)</f>
        <v>Advice</v>
      </c>
      <c r="F461" s="14" t="str">
        <f>VLOOKUP(Tabelle6[[#This Row],[FishStock]],'Export 2012'!$C:$J,3,FALSE)</f>
        <v>no</v>
      </c>
      <c r="G461" s="14" t="str">
        <f>VLOOKUP(Tabelle6[[#This Row],[FishStock]],'Export 2016'!$C:$K,3,FALSE)</f>
        <v>no</v>
      </c>
      <c r="H461">
        <v>1437</v>
      </c>
      <c r="I461">
        <v>169239</v>
      </c>
      <c r="J461" t="s">
        <v>138</v>
      </c>
      <c r="K461">
        <v>2012</v>
      </c>
      <c r="L461" t="s">
        <v>1415</v>
      </c>
      <c r="M461" t="s">
        <v>534</v>
      </c>
      <c r="N461" t="s">
        <v>416</v>
      </c>
      <c r="P461" t="s">
        <v>1570</v>
      </c>
      <c r="Q461">
        <v>18669</v>
      </c>
      <c r="R461">
        <v>29029</v>
      </c>
      <c r="S461">
        <v>45138</v>
      </c>
      <c r="T461" t="s">
        <v>143</v>
      </c>
      <c r="U461" t="s">
        <v>13</v>
      </c>
      <c r="V461">
        <v>96806</v>
      </c>
      <c r="W461">
        <v>121366</v>
      </c>
      <c r="X461">
        <v>152156</v>
      </c>
      <c r="Z461">
        <v>36206</v>
      </c>
      <c r="AA461">
        <v>42630</v>
      </c>
      <c r="AB461">
        <v>50195</v>
      </c>
      <c r="AC461" t="s">
        <v>144</v>
      </c>
      <c r="AD461" t="s">
        <v>145</v>
      </c>
      <c r="AE461" t="s">
        <v>145</v>
      </c>
      <c r="AF461">
        <v>35314</v>
      </c>
      <c r="AH461">
        <v>35314</v>
      </c>
      <c r="AM461">
        <v>0.42</v>
      </c>
      <c r="AN461">
        <v>0.53</v>
      </c>
      <c r="AO461">
        <v>0.67</v>
      </c>
      <c r="AP461" t="s">
        <v>146</v>
      </c>
      <c r="AQ461" t="s">
        <v>1499</v>
      </c>
      <c r="AV461">
        <v>0.7</v>
      </c>
      <c r="AW461">
        <v>0.52</v>
      </c>
      <c r="AX461">
        <v>29571</v>
      </c>
      <c r="AY461">
        <v>41400</v>
      </c>
      <c r="AZ461">
        <v>0.3</v>
      </c>
      <c r="BA461">
        <v>41400</v>
      </c>
      <c r="BD461">
        <v>3</v>
      </c>
      <c r="BF461" s="1">
        <v>43316</v>
      </c>
      <c r="BM461" t="s">
        <v>148</v>
      </c>
    </row>
    <row r="462" spans="1:85" x14ac:dyDescent="0.25">
      <c r="A462">
        <v>8881</v>
      </c>
      <c r="B462">
        <v>2017</v>
      </c>
      <c r="C462" t="s">
        <v>1414</v>
      </c>
      <c r="D462" s="14">
        <f>VLOOKUP(Tabelle6[[#This Row],[FishStock]],'Export 2012'!$C:$J,8,FALSE)</f>
        <v>2012</v>
      </c>
      <c r="E462" s="14" t="str">
        <f>VLOOKUP(Tabelle6[[#This Row],[FishStock]],'Export 2016'!$C:$K,8,FALSE)</f>
        <v>Advice</v>
      </c>
      <c r="F462" s="14" t="str">
        <f>VLOOKUP(Tabelle6[[#This Row],[FishStock]],'Export 2012'!$C:$J,3,FALSE)</f>
        <v>no</v>
      </c>
      <c r="G462" s="14" t="str">
        <f>VLOOKUP(Tabelle6[[#This Row],[FishStock]],'Export 2016'!$C:$K,3,FALSE)</f>
        <v>no</v>
      </c>
      <c r="H462">
        <v>1437</v>
      </c>
      <c r="I462">
        <v>169239</v>
      </c>
      <c r="J462" t="s">
        <v>138</v>
      </c>
      <c r="K462">
        <v>2013</v>
      </c>
      <c r="L462" t="s">
        <v>1415</v>
      </c>
      <c r="M462" t="s">
        <v>534</v>
      </c>
      <c r="N462" t="s">
        <v>416</v>
      </c>
      <c r="P462" t="s">
        <v>1570</v>
      </c>
      <c r="Q462">
        <v>13015</v>
      </c>
      <c r="R462">
        <v>20413</v>
      </c>
      <c r="S462">
        <v>32015</v>
      </c>
      <c r="T462" t="s">
        <v>143</v>
      </c>
      <c r="U462" t="s">
        <v>13</v>
      </c>
      <c r="V462">
        <v>91675</v>
      </c>
      <c r="W462">
        <v>115093</v>
      </c>
      <c r="X462">
        <v>144492</v>
      </c>
      <c r="Z462">
        <v>34414</v>
      </c>
      <c r="AA462">
        <v>41400</v>
      </c>
      <c r="AB462">
        <v>49805</v>
      </c>
      <c r="AC462" t="s">
        <v>144</v>
      </c>
      <c r="AD462" t="s">
        <v>145</v>
      </c>
      <c r="AE462" t="s">
        <v>145</v>
      </c>
      <c r="AF462">
        <v>26463</v>
      </c>
      <c r="AH462">
        <v>26463</v>
      </c>
      <c r="AM462">
        <v>0.37</v>
      </c>
      <c r="AN462">
        <v>0.47</v>
      </c>
      <c r="AO462">
        <v>0.61</v>
      </c>
      <c r="AP462" t="s">
        <v>146</v>
      </c>
      <c r="AQ462" t="s">
        <v>1499</v>
      </c>
      <c r="AV462">
        <v>0.7</v>
      </c>
      <c r="AW462">
        <v>0.52</v>
      </c>
      <c r="AX462">
        <v>29571</v>
      </c>
      <c r="AY462">
        <v>41400</v>
      </c>
      <c r="AZ462">
        <v>0.3</v>
      </c>
      <c r="BA462">
        <v>41400</v>
      </c>
      <c r="BD462">
        <v>3</v>
      </c>
      <c r="BF462" s="1">
        <v>43316</v>
      </c>
      <c r="BM462" t="s">
        <v>148</v>
      </c>
    </row>
    <row r="463" spans="1:85" x14ac:dyDescent="0.25">
      <c r="A463">
        <v>8881</v>
      </c>
      <c r="B463">
        <v>2017</v>
      </c>
      <c r="C463" t="s">
        <v>1414</v>
      </c>
      <c r="D463" s="14">
        <f>VLOOKUP(Tabelle6[[#This Row],[FishStock]],'Export 2012'!$C:$J,8,FALSE)</f>
        <v>2012</v>
      </c>
      <c r="E463" s="14" t="str">
        <f>VLOOKUP(Tabelle6[[#This Row],[FishStock]],'Export 2016'!$C:$K,8,FALSE)</f>
        <v>Advice</v>
      </c>
      <c r="F463" s="14" t="str">
        <f>VLOOKUP(Tabelle6[[#This Row],[FishStock]],'Export 2012'!$C:$J,3,FALSE)</f>
        <v>no</v>
      </c>
      <c r="G463" s="14" t="str">
        <f>VLOOKUP(Tabelle6[[#This Row],[FishStock]],'Export 2016'!$C:$K,3,FALSE)</f>
        <v>no</v>
      </c>
      <c r="H463">
        <v>1437</v>
      </c>
      <c r="I463">
        <v>169239</v>
      </c>
      <c r="J463" t="s">
        <v>138</v>
      </c>
      <c r="K463">
        <v>2014</v>
      </c>
      <c r="L463" t="s">
        <v>1415</v>
      </c>
      <c r="M463" t="s">
        <v>534</v>
      </c>
      <c r="N463" t="s">
        <v>416</v>
      </c>
      <c r="P463" t="s">
        <v>1570</v>
      </c>
      <c r="Q463">
        <v>16917</v>
      </c>
      <c r="R463">
        <v>27040</v>
      </c>
      <c r="S463">
        <v>43221</v>
      </c>
      <c r="T463" t="s">
        <v>143</v>
      </c>
      <c r="U463" t="s">
        <v>13</v>
      </c>
      <c r="V463">
        <v>98579</v>
      </c>
      <c r="W463">
        <v>124943</v>
      </c>
      <c r="X463">
        <v>158359</v>
      </c>
      <c r="Z463">
        <v>40609</v>
      </c>
      <c r="AA463">
        <v>49035</v>
      </c>
      <c r="AB463">
        <v>59209</v>
      </c>
      <c r="AC463" t="s">
        <v>144</v>
      </c>
      <c r="AD463" t="s">
        <v>145</v>
      </c>
      <c r="AE463" t="s">
        <v>145</v>
      </c>
      <c r="AF463">
        <v>23885</v>
      </c>
      <c r="AH463">
        <v>23885</v>
      </c>
      <c r="AM463">
        <v>0.33</v>
      </c>
      <c r="AN463">
        <v>0.44</v>
      </c>
      <c r="AO463">
        <v>0.57999999999999996</v>
      </c>
      <c r="AP463" t="s">
        <v>146</v>
      </c>
      <c r="AQ463" t="s">
        <v>1499</v>
      </c>
      <c r="AV463">
        <v>0.7</v>
      </c>
      <c r="AW463">
        <v>0.52</v>
      </c>
      <c r="AX463">
        <v>29571</v>
      </c>
      <c r="AY463">
        <v>41400</v>
      </c>
      <c r="AZ463">
        <v>0.3</v>
      </c>
      <c r="BA463">
        <v>41400</v>
      </c>
      <c r="BD463">
        <v>3</v>
      </c>
      <c r="BF463" s="1">
        <v>43316</v>
      </c>
      <c r="BM463" t="s">
        <v>148</v>
      </c>
    </row>
    <row r="464" spans="1:85" x14ac:dyDescent="0.25">
      <c r="A464">
        <v>8881</v>
      </c>
      <c r="B464">
        <v>2017</v>
      </c>
      <c r="C464" t="s">
        <v>1414</v>
      </c>
      <c r="D464" s="14">
        <f>VLOOKUP(Tabelle6[[#This Row],[FishStock]],'Export 2012'!$C:$J,8,FALSE)</f>
        <v>2012</v>
      </c>
      <c r="E464" s="14" t="str">
        <f>VLOOKUP(Tabelle6[[#This Row],[FishStock]],'Export 2016'!$C:$K,8,FALSE)</f>
        <v>Advice</v>
      </c>
      <c r="F464" s="14" t="str">
        <f>VLOOKUP(Tabelle6[[#This Row],[FishStock]],'Export 2012'!$C:$J,3,FALSE)</f>
        <v>no</v>
      </c>
      <c r="G464" s="14" t="str">
        <f>VLOOKUP(Tabelle6[[#This Row],[FishStock]],'Export 2016'!$C:$K,3,FALSE)</f>
        <v>no</v>
      </c>
      <c r="H464">
        <v>1437</v>
      </c>
      <c r="I464">
        <v>169239</v>
      </c>
      <c r="J464" t="s">
        <v>138</v>
      </c>
      <c r="K464">
        <v>2015</v>
      </c>
      <c r="L464" t="s">
        <v>1415</v>
      </c>
      <c r="M464" t="s">
        <v>534</v>
      </c>
      <c r="N464" t="s">
        <v>416</v>
      </c>
      <c r="P464" t="s">
        <v>1570</v>
      </c>
      <c r="Q464">
        <v>37766</v>
      </c>
      <c r="R464">
        <v>63047</v>
      </c>
      <c r="S464">
        <v>105250</v>
      </c>
      <c r="T464" t="s">
        <v>143</v>
      </c>
      <c r="U464" t="s">
        <v>13</v>
      </c>
      <c r="V464">
        <v>105808</v>
      </c>
      <c r="W464">
        <v>140713</v>
      </c>
      <c r="X464">
        <v>187133</v>
      </c>
      <c r="Z464">
        <v>39957</v>
      </c>
      <c r="AA464">
        <v>48507</v>
      </c>
      <c r="AB464">
        <v>58887</v>
      </c>
      <c r="AC464" t="s">
        <v>144</v>
      </c>
      <c r="AD464" t="s">
        <v>145</v>
      </c>
      <c r="AE464" t="s">
        <v>145</v>
      </c>
      <c r="AF464">
        <v>25128</v>
      </c>
      <c r="AH464">
        <v>25128</v>
      </c>
      <c r="AM464">
        <v>0.37</v>
      </c>
      <c r="AN464">
        <v>0.5</v>
      </c>
      <c r="AO464">
        <v>0.67</v>
      </c>
      <c r="AP464" t="s">
        <v>146</v>
      </c>
      <c r="AQ464" t="s">
        <v>1499</v>
      </c>
      <c r="AV464">
        <v>0.7</v>
      </c>
      <c r="AW464">
        <v>0.52</v>
      </c>
      <c r="AX464">
        <v>29571</v>
      </c>
      <c r="AY464">
        <v>41400</v>
      </c>
      <c r="AZ464">
        <v>0.3</v>
      </c>
      <c r="BA464">
        <v>41400</v>
      </c>
      <c r="BD464">
        <v>3</v>
      </c>
      <c r="BF464" s="1">
        <v>43316</v>
      </c>
      <c r="BM464" t="s">
        <v>148</v>
      </c>
    </row>
    <row r="465" spans="1:65" x14ac:dyDescent="0.25">
      <c r="A465">
        <v>8881</v>
      </c>
      <c r="B465">
        <v>2017</v>
      </c>
      <c r="C465" t="s">
        <v>1414</v>
      </c>
      <c r="D465" s="14">
        <f>VLOOKUP(Tabelle6[[#This Row],[FishStock]],'Export 2012'!$C:$J,8,FALSE)</f>
        <v>2012</v>
      </c>
      <c r="E465" s="14" t="str">
        <f>VLOOKUP(Tabelle6[[#This Row],[FishStock]],'Export 2016'!$C:$K,8,FALSE)</f>
        <v>Advice</v>
      </c>
      <c r="F465" s="14" t="str">
        <f>VLOOKUP(Tabelle6[[#This Row],[FishStock]],'Export 2012'!$C:$J,3,FALSE)</f>
        <v>no</v>
      </c>
      <c r="G465" s="14" t="str">
        <f>VLOOKUP(Tabelle6[[#This Row],[FishStock]],'Export 2016'!$C:$K,3,FALSE)</f>
        <v>no</v>
      </c>
      <c r="H465">
        <v>1437</v>
      </c>
      <c r="I465">
        <v>169239</v>
      </c>
      <c r="J465" t="s">
        <v>138</v>
      </c>
      <c r="K465">
        <v>2016</v>
      </c>
      <c r="L465" t="s">
        <v>1415</v>
      </c>
      <c r="M465" t="s">
        <v>534</v>
      </c>
      <c r="N465" t="s">
        <v>416</v>
      </c>
      <c r="P465" t="s">
        <v>1570</v>
      </c>
      <c r="Q465">
        <v>26152</v>
      </c>
      <c r="R465">
        <v>48906</v>
      </c>
      <c r="S465">
        <v>91455</v>
      </c>
      <c r="T465" t="s">
        <v>143</v>
      </c>
      <c r="U465" t="s">
        <v>13</v>
      </c>
      <c r="V465">
        <v>123344</v>
      </c>
      <c r="W465">
        <v>179316</v>
      </c>
      <c r="X465">
        <v>260688</v>
      </c>
      <c r="Z465">
        <v>42670</v>
      </c>
      <c r="AA465">
        <v>56022</v>
      </c>
      <c r="AB465">
        <v>73550</v>
      </c>
      <c r="AC465" t="s">
        <v>144</v>
      </c>
      <c r="AD465" t="s">
        <v>145</v>
      </c>
      <c r="AE465" t="s">
        <v>145</v>
      </c>
      <c r="AF465">
        <v>29450</v>
      </c>
      <c r="AH465">
        <v>29450</v>
      </c>
      <c r="AM465">
        <v>0.3</v>
      </c>
      <c r="AN465">
        <v>0.42</v>
      </c>
      <c r="AO465">
        <v>0.6</v>
      </c>
      <c r="AP465" t="s">
        <v>146</v>
      </c>
      <c r="AQ465" t="s">
        <v>1499</v>
      </c>
      <c r="AV465">
        <v>0.7</v>
      </c>
      <c r="AW465">
        <v>0.52</v>
      </c>
      <c r="AX465">
        <v>29571</v>
      </c>
      <c r="AY465">
        <v>41400</v>
      </c>
      <c r="AZ465">
        <v>0.3</v>
      </c>
      <c r="BA465">
        <v>41400</v>
      </c>
      <c r="BD465">
        <v>3</v>
      </c>
      <c r="BF465" s="1">
        <v>43316</v>
      </c>
      <c r="BM465" t="s">
        <v>148</v>
      </c>
    </row>
    <row r="466" spans="1:65" x14ac:dyDescent="0.25">
      <c r="A466">
        <v>8881</v>
      </c>
      <c r="B466">
        <v>2017</v>
      </c>
      <c r="C466" t="s">
        <v>1414</v>
      </c>
      <c r="D466" s="14">
        <f>VLOOKUP(Tabelle6[[#This Row],[FishStock]],'Export 2012'!$C:$J,8,FALSE)</f>
        <v>2012</v>
      </c>
      <c r="E466" s="14" t="str">
        <f>VLOOKUP(Tabelle6[[#This Row],[FishStock]],'Export 2016'!$C:$K,8,FALSE)</f>
        <v>Advice</v>
      </c>
      <c r="F466" s="14" t="str">
        <f>VLOOKUP(Tabelle6[[#This Row],[FishStock]],'Export 2012'!$C:$J,3,FALSE)</f>
        <v>no</v>
      </c>
      <c r="G466" s="14" t="str">
        <f>VLOOKUP(Tabelle6[[#This Row],[FishStock]],'Export 2016'!$C:$K,3,FALSE)</f>
        <v>no</v>
      </c>
      <c r="H466">
        <v>1437</v>
      </c>
      <c r="I466">
        <v>169239</v>
      </c>
      <c r="J466" t="s">
        <v>138</v>
      </c>
      <c r="K466">
        <v>2017</v>
      </c>
      <c r="L466" t="s">
        <v>1415</v>
      </c>
      <c r="M466" t="s">
        <v>534</v>
      </c>
      <c r="N466" t="s">
        <v>416</v>
      </c>
      <c r="P466" t="s">
        <v>1570</v>
      </c>
      <c r="Q466">
        <v>19638</v>
      </c>
      <c r="R466">
        <v>51644</v>
      </c>
      <c r="S466">
        <v>135814</v>
      </c>
      <c r="T466" t="s">
        <v>143</v>
      </c>
      <c r="U466" t="s">
        <v>13</v>
      </c>
      <c r="V466">
        <v>148346</v>
      </c>
      <c r="W466">
        <v>244918</v>
      </c>
      <c r="X466">
        <v>404358</v>
      </c>
      <c r="Z466">
        <v>62820</v>
      </c>
      <c r="AA466">
        <v>98930</v>
      </c>
      <c r="AB466">
        <v>155798</v>
      </c>
      <c r="AC466" t="s">
        <v>144</v>
      </c>
      <c r="AD466" t="s">
        <v>145</v>
      </c>
      <c r="AE466" t="s">
        <v>145</v>
      </c>
      <c r="AP466" t="s">
        <v>146</v>
      </c>
      <c r="AQ466" t="s">
        <v>1499</v>
      </c>
      <c r="AV466">
        <v>0.7</v>
      </c>
      <c r="AW466">
        <v>0.52</v>
      </c>
      <c r="AX466">
        <v>29571</v>
      </c>
      <c r="AY466">
        <v>41400</v>
      </c>
      <c r="AZ466">
        <v>0.3</v>
      </c>
      <c r="BA466">
        <v>41400</v>
      </c>
      <c r="BD466">
        <v>3</v>
      </c>
      <c r="BF466" s="1">
        <v>43316</v>
      </c>
      <c r="BM466" t="s">
        <v>148</v>
      </c>
    </row>
    <row r="467" spans="1:65" x14ac:dyDescent="0.25">
      <c r="A467">
        <v>8882</v>
      </c>
      <c r="B467">
        <v>2017</v>
      </c>
      <c r="C467" t="s">
        <v>1966</v>
      </c>
      <c r="D467" s="14">
        <f>VLOOKUP(Tabelle6[[#This Row],[FishStock]],'Export 2012'!$C:$J,8,FALSE)</f>
        <v>2012</v>
      </c>
      <c r="E467" s="14" t="str">
        <f>VLOOKUP(Tabelle6[[#This Row],[FishStock]],'Export 2016'!$C:$K,8,FALSE)</f>
        <v>Advice</v>
      </c>
      <c r="F467" s="14" t="str">
        <f>VLOOKUP(Tabelle6[[#This Row],[FishStock]],'Export 2012'!$C:$J,3,FALSE)</f>
        <v>no</v>
      </c>
      <c r="G467" s="14" t="str">
        <f>VLOOKUP(Tabelle6[[#This Row],[FishStock]],'Export 2016'!$C:$K,3,FALSE)</f>
        <v>no</v>
      </c>
      <c r="H467">
        <v>1503</v>
      </c>
      <c r="I467">
        <v>169298</v>
      </c>
      <c r="J467" t="s">
        <v>138</v>
      </c>
      <c r="K467">
        <v>2012</v>
      </c>
      <c r="L467" t="s">
        <v>1967</v>
      </c>
      <c r="M467" t="s">
        <v>1968</v>
      </c>
      <c r="N467" t="s">
        <v>521</v>
      </c>
      <c r="P467" t="s">
        <v>1969</v>
      </c>
      <c r="AE467" t="s">
        <v>145</v>
      </c>
      <c r="AF467">
        <v>1</v>
      </c>
      <c r="BM467" t="s">
        <v>148</v>
      </c>
    </row>
    <row r="468" spans="1:65" x14ac:dyDescent="0.25">
      <c r="A468">
        <v>8882</v>
      </c>
      <c r="B468">
        <v>2017</v>
      </c>
      <c r="C468" t="s">
        <v>1966</v>
      </c>
      <c r="D468" s="14">
        <f>VLOOKUP(Tabelle6[[#This Row],[FishStock]],'Export 2012'!$C:$J,8,FALSE)</f>
        <v>2012</v>
      </c>
      <c r="E468" s="14" t="str">
        <f>VLOOKUP(Tabelle6[[#This Row],[FishStock]],'Export 2016'!$C:$K,8,FALSE)</f>
        <v>Advice</v>
      </c>
      <c r="F468" s="14" t="str">
        <f>VLOOKUP(Tabelle6[[#This Row],[FishStock]],'Export 2012'!$C:$J,3,FALSE)</f>
        <v>no</v>
      </c>
      <c r="G468" s="14" t="str">
        <f>VLOOKUP(Tabelle6[[#This Row],[FishStock]],'Export 2016'!$C:$K,3,FALSE)</f>
        <v>no</v>
      </c>
      <c r="H468">
        <v>1503</v>
      </c>
      <c r="I468">
        <v>169298</v>
      </c>
      <c r="J468" t="s">
        <v>138</v>
      </c>
      <c r="K468">
        <v>2013</v>
      </c>
      <c r="L468" t="s">
        <v>1967</v>
      </c>
      <c r="M468" t="s">
        <v>1968</v>
      </c>
      <c r="N468" t="s">
        <v>521</v>
      </c>
      <c r="P468" t="s">
        <v>1969</v>
      </c>
      <c r="AE468" t="s">
        <v>145</v>
      </c>
      <c r="AF468">
        <v>0</v>
      </c>
      <c r="BM468" t="s">
        <v>148</v>
      </c>
    </row>
    <row r="469" spans="1:65" x14ac:dyDescent="0.25">
      <c r="A469">
        <v>8882</v>
      </c>
      <c r="B469">
        <v>2017</v>
      </c>
      <c r="C469" t="s">
        <v>1966</v>
      </c>
      <c r="D469" s="14">
        <f>VLOOKUP(Tabelle6[[#This Row],[FishStock]],'Export 2012'!$C:$J,8,FALSE)</f>
        <v>2012</v>
      </c>
      <c r="E469" s="14" t="str">
        <f>VLOOKUP(Tabelle6[[#This Row],[FishStock]],'Export 2016'!$C:$K,8,FALSE)</f>
        <v>Advice</v>
      </c>
      <c r="F469" s="14" t="str">
        <f>VLOOKUP(Tabelle6[[#This Row],[FishStock]],'Export 2012'!$C:$J,3,FALSE)</f>
        <v>no</v>
      </c>
      <c r="G469" s="14" t="str">
        <f>VLOOKUP(Tabelle6[[#This Row],[FishStock]],'Export 2016'!$C:$K,3,FALSE)</f>
        <v>no</v>
      </c>
      <c r="H469">
        <v>1503</v>
      </c>
      <c r="I469">
        <v>169298</v>
      </c>
      <c r="J469" t="s">
        <v>138</v>
      </c>
      <c r="K469">
        <v>2014</v>
      </c>
      <c r="L469" t="s">
        <v>1967</v>
      </c>
      <c r="M469" t="s">
        <v>1968</v>
      </c>
      <c r="N469" t="s">
        <v>521</v>
      </c>
      <c r="P469" t="s">
        <v>1969</v>
      </c>
      <c r="AE469" t="s">
        <v>145</v>
      </c>
      <c r="AF469">
        <v>0</v>
      </c>
      <c r="BM469" t="s">
        <v>148</v>
      </c>
    </row>
    <row r="470" spans="1:65" x14ac:dyDescent="0.25">
      <c r="A470">
        <v>8882</v>
      </c>
      <c r="B470">
        <v>2017</v>
      </c>
      <c r="C470" t="s">
        <v>1966</v>
      </c>
      <c r="D470" s="14">
        <f>VLOOKUP(Tabelle6[[#This Row],[FishStock]],'Export 2012'!$C:$J,8,FALSE)</f>
        <v>2012</v>
      </c>
      <c r="E470" s="14" t="str">
        <f>VLOOKUP(Tabelle6[[#This Row],[FishStock]],'Export 2016'!$C:$K,8,FALSE)</f>
        <v>Advice</v>
      </c>
      <c r="F470" s="14" t="str">
        <f>VLOOKUP(Tabelle6[[#This Row],[FishStock]],'Export 2012'!$C:$J,3,FALSE)</f>
        <v>no</v>
      </c>
      <c r="G470" s="14" t="str">
        <f>VLOOKUP(Tabelle6[[#This Row],[FishStock]],'Export 2016'!$C:$K,3,FALSE)</f>
        <v>no</v>
      </c>
      <c r="H470">
        <v>1503</v>
      </c>
      <c r="I470">
        <v>169298</v>
      </c>
      <c r="J470" t="s">
        <v>138</v>
      </c>
      <c r="K470">
        <v>2015</v>
      </c>
      <c r="L470" t="s">
        <v>1967</v>
      </c>
      <c r="M470" t="s">
        <v>1968</v>
      </c>
      <c r="N470" t="s">
        <v>521</v>
      </c>
      <c r="P470" t="s">
        <v>1969</v>
      </c>
      <c r="AE470" t="s">
        <v>145</v>
      </c>
      <c r="AF470">
        <v>0</v>
      </c>
      <c r="BM470" t="s">
        <v>148</v>
      </c>
    </row>
    <row r="471" spans="1:65" x14ac:dyDescent="0.25">
      <c r="A471">
        <v>8882</v>
      </c>
      <c r="B471">
        <v>2017</v>
      </c>
      <c r="C471" t="s">
        <v>1966</v>
      </c>
      <c r="D471" s="14">
        <f>VLOOKUP(Tabelle6[[#This Row],[FishStock]],'Export 2012'!$C:$J,8,FALSE)</f>
        <v>2012</v>
      </c>
      <c r="E471" s="14" t="str">
        <f>VLOOKUP(Tabelle6[[#This Row],[FishStock]],'Export 2016'!$C:$K,8,FALSE)</f>
        <v>Advice</v>
      </c>
      <c r="F471" s="14" t="str">
        <f>VLOOKUP(Tabelle6[[#This Row],[FishStock]],'Export 2012'!$C:$J,3,FALSE)</f>
        <v>no</v>
      </c>
      <c r="G471" s="14" t="str">
        <f>VLOOKUP(Tabelle6[[#This Row],[FishStock]],'Export 2016'!$C:$K,3,FALSE)</f>
        <v>no</v>
      </c>
      <c r="H471">
        <v>1503</v>
      </c>
      <c r="I471">
        <v>169298</v>
      </c>
      <c r="J471" t="s">
        <v>138</v>
      </c>
      <c r="K471">
        <v>2016</v>
      </c>
      <c r="L471" t="s">
        <v>1967</v>
      </c>
      <c r="M471" t="s">
        <v>1968</v>
      </c>
      <c r="N471" t="s">
        <v>521</v>
      </c>
      <c r="P471" t="s">
        <v>1969</v>
      </c>
      <c r="AE471" t="s">
        <v>145</v>
      </c>
      <c r="AF471">
        <v>0</v>
      </c>
      <c r="BM471" t="s">
        <v>148</v>
      </c>
    </row>
    <row r="472" spans="1:65" x14ac:dyDescent="0.25">
      <c r="A472">
        <v>8885</v>
      </c>
      <c r="B472">
        <v>2017</v>
      </c>
      <c r="C472" t="s">
        <v>1793</v>
      </c>
      <c r="D472" s="14">
        <f>VLOOKUP(Tabelle6[[#This Row],[FishStock]],'Export 2012'!$C:$J,8,FALSE)</f>
        <v>2012</v>
      </c>
      <c r="E472" s="14" t="str">
        <f>VLOOKUP(Tabelle6[[#This Row],[FishStock]],'Export 2016'!$C:$K,8,FALSE)</f>
        <v>Advice</v>
      </c>
      <c r="F472" s="14" t="str">
        <f>VLOOKUP(Tabelle6[[#This Row],[FishStock]],'Export 2012'!$C:$J,3,FALSE)</f>
        <v>no</v>
      </c>
      <c r="G472" s="14" t="str">
        <f>VLOOKUP(Tabelle6[[#This Row],[FishStock]],'Export 2016'!$C:$K,3,FALSE)</f>
        <v>no</v>
      </c>
      <c r="H472">
        <v>1510</v>
      </c>
      <c r="I472">
        <v>169305</v>
      </c>
      <c r="J472" t="s">
        <v>138</v>
      </c>
      <c r="K472">
        <v>2012</v>
      </c>
      <c r="L472" t="s">
        <v>1794</v>
      </c>
      <c r="M472" t="s">
        <v>622</v>
      </c>
      <c r="N472" t="s">
        <v>467</v>
      </c>
      <c r="P472" t="s">
        <v>1795</v>
      </c>
      <c r="Q472">
        <v>69105.649999999994</v>
      </c>
      <c r="R472">
        <v>79944.649999999994</v>
      </c>
      <c r="S472">
        <v>90783.65</v>
      </c>
      <c r="T472" t="s">
        <v>143</v>
      </c>
      <c r="U472" t="s">
        <v>13</v>
      </c>
      <c r="W472">
        <v>2179.6370283639999</v>
      </c>
      <c r="Z472">
        <v>541.56640000000004</v>
      </c>
      <c r="AA472">
        <v>689.87639999999999</v>
      </c>
      <c r="AB472">
        <v>838.18640000000005</v>
      </c>
      <c r="AC472" t="s">
        <v>144</v>
      </c>
      <c r="AD472" t="s">
        <v>145</v>
      </c>
      <c r="AE472" t="s">
        <v>145</v>
      </c>
      <c r="AF472">
        <v>60</v>
      </c>
      <c r="AH472">
        <v>1399</v>
      </c>
      <c r="AI472">
        <v>1339</v>
      </c>
      <c r="AM472">
        <v>0.91446899999999998</v>
      </c>
      <c r="AN472">
        <v>1.1088990000000001</v>
      </c>
      <c r="AO472">
        <v>1.303329</v>
      </c>
      <c r="AP472" t="s">
        <v>146</v>
      </c>
      <c r="AQ472" t="s">
        <v>1499</v>
      </c>
      <c r="AV472">
        <v>0.371</v>
      </c>
      <c r="AW472">
        <v>0.22500000000000001</v>
      </c>
      <c r="AX472">
        <v>10000</v>
      </c>
      <c r="AY472">
        <v>16300</v>
      </c>
      <c r="AZ472">
        <v>0.219</v>
      </c>
      <c r="BA472">
        <v>16300</v>
      </c>
      <c r="BD472">
        <v>0</v>
      </c>
      <c r="BF472" s="1">
        <v>43160</v>
      </c>
      <c r="BM472" t="s">
        <v>148</v>
      </c>
    </row>
    <row r="473" spans="1:65" x14ac:dyDescent="0.25">
      <c r="A473">
        <v>8885</v>
      </c>
      <c r="B473">
        <v>2017</v>
      </c>
      <c r="C473" t="s">
        <v>1793</v>
      </c>
      <c r="D473" s="14">
        <f>VLOOKUP(Tabelle6[[#This Row],[FishStock]],'Export 2012'!$C:$J,8,FALSE)</f>
        <v>2012</v>
      </c>
      <c r="E473" s="14" t="str">
        <f>VLOOKUP(Tabelle6[[#This Row],[FishStock]],'Export 2016'!$C:$K,8,FALSE)</f>
        <v>Advice</v>
      </c>
      <c r="F473" s="14" t="str">
        <f>VLOOKUP(Tabelle6[[#This Row],[FishStock]],'Export 2012'!$C:$J,3,FALSE)</f>
        <v>no</v>
      </c>
      <c r="G473" s="14" t="str">
        <f>VLOOKUP(Tabelle6[[#This Row],[FishStock]],'Export 2016'!$C:$K,3,FALSE)</f>
        <v>no</v>
      </c>
      <c r="H473">
        <v>1510</v>
      </c>
      <c r="I473">
        <v>169305</v>
      </c>
      <c r="J473" t="s">
        <v>138</v>
      </c>
      <c r="K473">
        <v>2013</v>
      </c>
      <c r="L473" t="s">
        <v>1794</v>
      </c>
      <c r="M473" t="s">
        <v>622</v>
      </c>
      <c r="N473" t="s">
        <v>467</v>
      </c>
      <c r="P473" t="s">
        <v>1795</v>
      </c>
      <c r="Q473">
        <v>138397.5</v>
      </c>
      <c r="R473">
        <v>160974.5</v>
      </c>
      <c r="S473">
        <v>183551.5</v>
      </c>
      <c r="T473" t="s">
        <v>143</v>
      </c>
      <c r="U473" t="s">
        <v>13</v>
      </c>
      <c r="W473">
        <v>1632.0124036438001</v>
      </c>
      <c r="Z473">
        <v>675.32309999999995</v>
      </c>
      <c r="AA473">
        <v>845.2731</v>
      </c>
      <c r="AB473">
        <v>1015.2231</v>
      </c>
      <c r="AC473" t="s">
        <v>144</v>
      </c>
      <c r="AD473" t="s">
        <v>145</v>
      </c>
      <c r="AE473" t="s">
        <v>145</v>
      </c>
      <c r="AF473">
        <v>33</v>
      </c>
      <c r="AH473">
        <v>981</v>
      </c>
      <c r="AI473">
        <v>948</v>
      </c>
      <c r="AM473">
        <v>0.4953322</v>
      </c>
      <c r="AN473">
        <v>0.63790219999999997</v>
      </c>
      <c r="AO473">
        <v>0.78047219999999995</v>
      </c>
      <c r="AP473" t="s">
        <v>146</v>
      </c>
      <c r="AQ473" t="s">
        <v>1499</v>
      </c>
      <c r="AV473">
        <v>0.371</v>
      </c>
      <c r="AW473">
        <v>0.22500000000000001</v>
      </c>
      <c r="AX473">
        <v>10000</v>
      </c>
      <c r="AY473">
        <v>16300</v>
      </c>
      <c r="AZ473">
        <v>0.219</v>
      </c>
      <c r="BA473">
        <v>16300</v>
      </c>
      <c r="BD473">
        <v>0</v>
      </c>
      <c r="BF473" s="1">
        <v>43160</v>
      </c>
      <c r="BM473" t="s">
        <v>148</v>
      </c>
    </row>
    <row r="474" spans="1:65" x14ac:dyDescent="0.25">
      <c r="A474">
        <v>8885</v>
      </c>
      <c r="B474">
        <v>2017</v>
      </c>
      <c r="C474" t="s">
        <v>1793</v>
      </c>
      <c r="D474" s="14">
        <f>VLOOKUP(Tabelle6[[#This Row],[FishStock]],'Export 2012'!$C:$J,8,FALSE)</f>
        <v>2012</v>
      </c>
      <c r="E474" s="14" t="str">
        <f>VLOOKUP(Tabelle6[[#This Row],[FishStock]],'Export 2016'!$C:$K,8,FALSE)</f>
        <v>Advice</v>
      </c>
      <c r="F474" s="14" t="str">
        <f>VLOOKUP(Tabelle6[[#This Row],[FishStock]],'Export 2012'!$C:$J,3,FALSE)</f>
        <v>no</v>
      </c>
      <c r="G474" s="14" t="str">
        <f>VLOOKUP(Tabelle6[[#This Row],[FishStock]],'Export 2016'!$C:$K,3,FALSE)</f>
        <v>no</v>
      </c>
      <c r="H474">
        <v>1510</v>
      </c>
      <c r="I474">
        <v>169305</v>
      </c>
      <c r="J474" t="s">
        <v>138</v>
      </c>
      <c r="K474">
        <v>2014</v>
      </c>
      <c r="L474" t="s">
        <v>1794</v>
      </c>
      <c r="M474" t="s">
        <v>622</v>
      </c>
      <c r="N474" t="s">
        <v>467</v>
      </c>
      <c r="P474" t="s">
        <v>1795</v>
      </c>
      <c r="Q474">
        <v>177665.9</v>
      </c>
      <c r="R474">
        <v>202375.9</v>
      </c>
      <c r="S474">
        <v>227085.9</v>
      </c>
      <c r="T474" t="s">
        <v>143</v>
      </c>
      <c r="U474" t="s">
        <v>13</v>
      </c>
      <c r="W474">
        <v>2817.0755598710002</v>
      </c>
      <c r="Z474">
        <v>753.64210000000003</v>
      </c>
      <c r="AA474">
        <v>956.53210000000001</v>
      </c>
      <c r="AB474">
        <v>1159.4221</v>
      </c>
      <c r="AC474" t="s">
        <v>144</v>
      </c>
      <c r="AD474" t="s">
        <v>145</v>
      </c>
      <c r="AE474" t="s">
        <v>145</v>
      </c>
      <c r="AF474">
        <v>23</v>
      </c>
      <c r="AH474">
        <v>1974</v>
      </c>
      <c r="AI474">
        <v>1951</v>
      </c>
      <c r="AM474">
        <v>1.164274</v>
      </c>
      <c r="AN474">
        <v>1.434274</v>
      </c>
      <c r="AO474">
        <v>1.7042740000000001</v>
      </c>
      <c r="AP474" t="s">
        <v>146</v>
      </c>
      <c r="AQ474" t="s">
        <v>1499</v>
      </c>
      <c r="AV474">
        <v>0.371</v>
      </c>
      <c r="AW474">
        <v>0.22500000000000001</v>
      </c>
      <c r="AX474">
        <v>10000</v>
      </c>
      <c r="AY474">
        <v>16300</v>
      </c>
      <c r="AZ474">
        <v>0.219</v>
      </c>
      <c r="BA474">
        <v>16300</v>
      </c>
      <c r="BD474">
        <v>0</v>
      </c>
      <c r="BF474" s="1">
        <v>43160</v>
      </c>
      <c r="BM474" t="s">
        <v>148</v>
      </c>
    </row>
    <row r="475" spans="1:65" x14ac:dyDescent="0.25">
      <c r="A475">
        <v>8885</v>
      </c>
      <c r="B475">
        <v>2017</v>
      </c>
      <c r="C475" t="s">
        <v>1793</v>
      </c>
      <c r="D475" s="14">
        <f>VLOOKUP(Tabelle6[[#This Row],[FishStock]],'Export 2012'!$C:$J,8,FALSE)</f>
        <v>2012</v>
      </c>
      <c r="E475" s="14" t="str">
        <f>VLOOKUP(Tabelle6[[#This Row],[FishStock]],'Export 2016'!$C:$K,8,FALSE)</f>
        <v>Advice</v>
      </c>
      <c r="F475" s="14" t="str">
        <f>VLOOKUP(Tabelle6[[#This Row],[FishStock]],'Export 2012'!$C:$J,3,FALSE)</f>
        <v>no</v>
      </c>
      <c r="G475" s="14" t="str">
        <f>VLOOKUP(Tabelle6[[#This Row],[FishStock]],'Export 2016'!$C:$K,3,FALSE)</f>
        <v>no</v>
      </c>
      <c r="H475">
        <v>1510</v>
      </c>
      <c r="I475">
        <v>169305</v>
      </c>
      <c r="J475" t="s">
        <v>138</v>
      </c>
      <c r="K475">
        <v>2015</v>
      </c>
      <c r="L475" t="s">
        <v>1794</v>
      </c>
      <c r="M475" t="s">
        <v>622</v>
      </c>
      <c r="N475" t="s">
        <v>467</v>
      </c>
      <c r="P475" t="s">
        <v>1795</v>
      </c>
      <c r="Q475">
        <v>93678.7</v>
      </c>
      <c r="R475">
        <v>111404.7</v>
      </c>
      <c r="S475">
        <v>129130.7</v>
      </c>
      <c r="T475" t="s">
        <v>143</v>
      </c>
      <c r="U475" t="s">
        <v>13</v>
      </c>
      <c r="W475">
        <v>2645.4038567277998</v>
      </c>
      <c r="Z475">
        <v>521.35530000000006</v>
      </c>
      <c r="AA475">
        <v>707.62530000000004</v>
      </c>
      <c r="AB475">
        <v>893.89530000000002</v>
      </c>
      <c r="AC475" t="s">
        <v>144</v>
      </c>
      <c r="AD475" t="s">
        <v>145</v>
      </c>
      <c r="AE475" t="s">
        <v>145</v>
      </c>
      <c r="AF475">
        <v>28</v>
      </c>
      <c r="AH475">
        <v>1549</v>
      </c>
      <c r="AI475">
        <v>1521</v>
      </c>
      <c r="AM475">
        <v>0.70407359999999997</v>
      </c>
      <c r="AN475">
        <v>0.90031360000000005</v>
      </c>
      <c r="AO475">
        <v>1.0965536</v>
      </c>
      <c r="AP475" t="s">
        <v>146</v>
      </c>
      <c r="AQ475" t="s">
        <v>1499</v>
      </c>
      <c r="AV475">
        <v>0.371</v>
      </c>
      <c r="AW475">
        <v>0.22500000000000001</v>
      </c>
      <c r="AX475">
        <v>10000</v>
      </c>
      <c r="AY475">
        <v>16300</v>
      </c>
      <c r="AZ475">
        <v>0.219</v>
      </c>
      <c r="BA475">
        <v>16300</v>
      </c>
      <c r="BD475">
        <v>0</v>
      </c>
      <c r="BF475" s="1">
        <v>43160</v>
      </c>
      <c r="BM475" t="s">
        <v>148</v>
      </c>
    </row>
    <row r="476" spans="1:65" x14ac:dyDescent="0.25">
      <c r="A476">
        <v>8885</v>
      </c>
      <c r="B476">
        <v>2017</v>
      </c>
      <c r="C476" t="s">
        <v>1793</v>
      </c>
      <c r="D476" s="14">
        <f>VLOOKUP(Tabelle6[[#This Row],[FishStock]],'Export 2012'!$C:$J,8,FALSE)</f>
        <v>2012</v>
      </c>
      <c r="E476" s="14" t="str">
        <f>VLOOKUP(Tabelle6[[#This Row],[FishStock]],'Export 2016'!$C:$K,8,FALSE)</f>
        <v>Advice</v>
      </c>
      <c r="F476" s="14" t="str">
        <f>VLOOKUP(Tabelle6[[#This Row],[FishStock]],'Export 2012'!$C:$J,3,FALSE)</f>
        <v>no</v>
      </c>
      <c r="G476" s="14" t="str">
        <f>VLOOKUP(Tabelle6[[#This Row],[FishStock]],'Export 2016'!$C:$K,3,FALSE)</f>
        <v>no</v>
      </c>
      <c r="H476">
        <v>1510</v>
      </c>
      <c r="I476">
        <v>169305</v>
      </c>
      <c r="J476" t="s">
        <v>138</v>
      </c>
      <c r="K476">
        <v>2016</v>
      </c>
      <c r="L476" t="s">
        <v>1794</v>
      </c>
      <c r="M476" t="s">
        <v>622</v>
      </c>
      <c r="N476" t="s">
        <v>467</v>
      </c>
      <c r="P476" t="s">
        <v>1795</v>
      </c>
      <c r="Q476">
        <v>55466.9</v>
      </c>
      <c r="R476">
        <v>73817.899999999994</v>
      </c>
      <c r="S476">
        <v>92168.9</v>
      </c>
      <c r="T476" t="s">
        <v>143</v>
      </c>
      <c r="U476" t="s">
        <v>13</v>
      </c>
      <c r="W476">
        <v>2240.3497248021999</v>
      </c>
      <c r="Z476">
        <v>871.51499999999999</v>
      </c>
      <c r="AA476">
        <v>1134.145</v>
      </c>
      <c r="AB476">
        <v>1396.7750000000001</v>
      </c>
      <c r="AC476" t="s">
        <v>144</v>
      </c>
      <c r="AD476" t="s">
        <v>145</v>
      </c>
      <c r="AE476" t="s">
        <v>145</v>
      </c>
      <c r="AF476">
        <v>15</v>
      </c>
      <c r="AH476">
        <v>780</v>
      </c>
      <c r="AI476">
        <v>765</v>
      </c>
      <c r="AM476">
        <v>0.38951019999999997</v>
      </c>
      <c r="AN476">
        <v>0.56715020000000005</v>
      </c>
      <c r="AO476">
        <v>0.74479019999999996</v>
      </c>
      <c r="AP476" t="s">
        <v>146</v>
      </c>
      <c r="AQ476" t="s">
        <v>1499</v>
      </c>
      <c r="AV476">
        <v>0.371</v>
      </c>
      <c r="AW476">
        <v>0.22500000000000001</v>
      </c>
      <c r="AX476">
        <v>10000</v>
      </c>
      <c r="AY476">
        <v>16300</v>
      </c>
      <c r="AZ476">
        <v>0.219</v>
      </c>
      <c r="BA476">
        <v>16300</v>
      </c>
      <c r="BD476">
        <v>0</v>
      </c>
      <c r="BF476" s="1">
        <v>43160</v>
      </c>
      <c r="BM476" t="s">
        <v>148</v>
      </c>
    </row>
    <row r="477" spans="1:65" x14ac:dyDescent="0.25">
      <c r="A477">
        <v>8885</v>
      </c>
      <c r="B477">
        <v>2017</v>
      </c>
      <c r="C477" t="s">
        <v>1793</v>
      </c>
      <c r="D477" s="14">
        <f>VLOOKUP(Tabelle6[[#This Row],[FishStock]],'Export 2012'!$C:$J,8,FALSE)</f>
        <v>2012</v>
      </c>
      <c r="E477" s="14" t="str">
        <f>VLOOKUP(Tabelle6[[#This Row],[FishStock]],'Export 2016'!$C:$K,8,FALSE)</f>
        <v>Advice</v>
      </c>
      <c r="F477" s="14" t="str">
        <f>VLOOKUP(Tabelle6[[#This Row],[FishStock]],'Export 2012'!$C:$J,3,FALSE)</f>
        <v>no</v>
      </c>
      <c r="G477" s="14" t="str">
        <f>VLOOKUP(Tabelle6[[#This Row],[FishStock]],'Export 2016'!$C:$K,3,FALSE)</f>
        <v>no</v>
      </c>
      <c r="H477">
        <v>1510</v>
      </c>
      <c r="I477">
        <v>169305</v>
      </c>
      <c r="J477" t="s">
        <v>138</v>
      </c>
      <c r="K477">
        <v>2017</v>
      </c>
      <c r="L477" t="s">
        <v>1794</v>
      </c>
      <c r="M477" t="s">
        <v>622</v>
      </c>
      <c r="N477" t="s">
        <v>467</v>
      </c>
      <c r="P477" t="s">
        <v>1795</v>
      </c>
      <c r="R477">
        <v>117107</v>
      </c>
      <c r="T477" t="s">
        <v>143</v>
      </c>
      <c r="U477" t="s">
        <v>13</v>
      </c>
      <c r="AA477">
        <v>1426.14837749153</v>
      </c>
      <c r="AC477" t="s">
        <v>144</v>
      </c>
      <c r="AD477" t="s">
        <v>145</v>
      </c>
      <c r="AE477" t="s">
        <v>145</v>
      </c>
      <c r="AP477" t="s">
        <v>146</v>
      </c>
      <c r="AQ477" t="s">
        <v>1499</v>
      </c>
      <c r="AV477">
        <v>0.371</v>
      </c>
      <c r="AW477">
        <v>0.22500000000000001</v>
      </c>
      <c r="AX477">
        <v>10000</v>
      </c>
      <c r="AY477">
        <v>16300</v>
      </c>
      <c r="AZ477">
        <v>0.219</v>
      </c>
      <c r="BA477">
        <v>16300</v>
      </c>
      <c r="BD477">
        <v>0</v>
      </c>
      <c r="BF477" s="1">
        <v>43160</v>
      </c>
      <c r="BM477" t="s">
        <v>148</v>
      </c>
    </row>
    <row r="478" spans="1:65" x14ac:dyDescent="0.25">
      <c r="A478">
        <v>8886</v>
      </c>
      <c r="B478">
        <v>2017</v>
      </c>
      <c r="C478" t="s">
        <v>1599</v>
      </c>
      <c r="D478" s="14">
        <f>VLOOKUP(Tabelle6[[#This Row],[FishStock]],'Export 2012'!$C:$J,8,FALSE)</f>
        <v>2012</v>
      </c>
      <c r="E478" s="14" t="str">
        <f>VLOOKUP(Tabelle6[[#This Row],[FishStock]],'Export 2016'!$C:$K,8,FALSE)</f>
        <v>Advice</v>
      </c>
      <c r="F478" s="14" t="str">
        <f>VLOOKUP(Tabelle6[[#This Row],[FishStock]],'Export 2012'!$C:$J,3,FALSE)</f>
        <v>no</v>
      </c>
      <c r="G478" s="14" t="str">
        <f>VLOOKUP(Tabelle6[[#This Row],[FishStock]],'Export 2016'!$C:$K,3,FALSE)</f>
        <v>no</v>
      </c>
      <c r="H478">
        <v>1341</v>
      </c>
      <c r="I478">
        <v>169103</v>
      </c>
      <c r="J478" t="s">
        <v>138</v>
      </c>
      <c r="K478">
        <v>2012</v>
      </c>
      <c r="L478" t="s">
        <v>1600</v>
      </c>
      <c r="M478" t="s">
        <v>734</v>
      </c>
      <c r="N478" t="s">
        <v>846</v>
      </c>
      <c r="P478" t="s">
        <v>1601</v>
      </c>
      <c r="R478">
        <v>1005.4781</v>
      </c>
      <c r="T478" t="s">
        <v>143</v>
      </c>
      <c r="U478" t="s">
        <v>13</v>
      </c>
      <c r="W478">
        <v>675088.52603392198</v>
      </c>
      <c r="AA478">
        <v>675088.52603392198</v>
      </c>
      <c r="AC478" t="s">
        <v>1551</v>
      </c>
      <c r="AD478" t="s">
        <v>145</v>
      </c>
      <c r="AE478" t="s">
        <v>145</v>
      </c>
      <c r="AF478">
        <v>20288</v>
      </c>
      <c r="AN478">
        <v>3.0372137592766201E-2</v>
      </c>
      <c r="AP478" t="s">
        <v>1523</v>
      </c>
      <c r="AQ478" t="s">
        <v>1539</v>
      </c>
      <c r="AY478">
        <v>500000</v>
      </c>
      <c r="BM478" t="s">
        <v>148</v>
      </c>
    </row>
    <row r="479" spans="1:65" x14ac:dyDescent="0.25">
      <c r="A479">
        <v>8886</v>
      </c>
      <c r="B479">
        <v>2017</v>
      </c>
      <c r="C479" t="s">
        <v>1599</v>
      </c>
      <c r="D479" s="14">
        <f>VLOOKUP(Tabelle6[[#This Row],[FishStock]],'Export 2012'!$C:$J,8,FALSE)</f>
        <v>2012</v>
      </c>
      <c r="E479" s="14" t="str">
        <f>VLOOKUP(Tabelle6[[#This Row],[FishStock]],'Export 2016'!$C:$K,8,FALSE)</f>
        <v>Advice</v>
      </c>
      <c r="F479" s="14" t="str">
        <f>VLOOKUP(Tabelle6[[#This Row],[FishStock]],'Export 2012'!$C:$J,3,FALSE)</f>
        <v>no</v>
      </c>
      <c r="G479" s="14" t="str">
        <f>VLOOKUP(Tabelle6[[#This Row],[FishStock]],'Export 2016'!$C:$K,3,FALSE)</f>
        <v>no</v>
      </c>
      <c r="H479">
        <v>1341</v>
      </c>
      <c r="I479">
        <v>169103</v>
      </c>
      <c r="J479" t="s">
        <v>138</v>
      </c>
      <c r="K479">
        <v>2013</v>
      </c>
      <c r="L479" t="s">
        <v>1600</v>
      </c>
      <c r="M479" t="s">
        <v>734</v>
      </c>
      <c r="N479" t="s">
        <v>846</v>
      </c>
      <c r="P479" t="s">
        <v>1601</v>
      </c>
      <c r="R479">
        <v>1002.199</v>
      </c>
      <c r="T479" t="s">
        <v>143</v>
      </c>
      <c r="U479" t="s">
        <v>13</v>
      </c>
      <c r="W479">
        <v>682820.08059680997</v>
      </c>
      <c r="AA479">
        <v>682820.08059680997</v>
      </c>
      <c r="AC479" t="s">
        <v>1551</v>
      </c>
      <c r="AD479" t="s">
        <v>145</v>
      </c>
      <c r="AE479" t="s">
        <v>145</v>
      </c>
      <c r="AF479">
        <v>22173</v>
      </c>
      <c r="AN479">
        <v>3.2358435154232999E-2</v>
      </c>
      <c r="AP479" t="s">
        <v>1523</v>
      </c>
      <c r="AQ479" t="s">
        <v>1539</v>
      </c>
      <c r="AY479">
        <v>500000</v>
      </c>
      <c r="BM479" t="s">
        <v>148</v>
      </c>
    </row>
    <row r="480" spans="1:65" x14ac:dyDescent="0.25">
      <c r="A480">
        <v>8886</v>
      </c>
      <c r="B480">
        <v>2017</v>
      </c>
      <c r="C480" t="s">
        <v>1599</v>
      </c>
      <c r="D480" s="14">
        <f>VLOOKUP(Tabelle6[[#This Row],[FishStock]],'Export 2012'!$C:$J,8,FALSE)</f>
        <v>2012</v>
      </c>
      <c r="E480" s="14" t="str">
        <f>VLOOKUP(Tabelle6[[#This Row],[FishStock]],'Export 2016'!$C:$K,8,FALSE)</f>
        <v>Advice</v>
      </c>
      <c r="F480" s="14" t="str">
        <f>VLOOKUP(Tabelle6[[#This Row],[FishStock]],'Export 2012'!$C:$J,3,FALSE)</f>
        <v>no</v>
      </c>
      <c r="G480" s="14" t="str">
        <f>VLOOKUP(Tabelle6[[#This Row],[FishStock]],'Export 2016'!$C:$K,3,FALSE)</f>
        <v>no</v>
      </c>
      <c r="H480">
        <v>1341</v>
      </c>
      <c r="I480">
        <v>169103</v>
      </c>
      <c r="J480" t="s">
        <v>138</v>
      </c>
      <c r="K480">
        <v>2014</v>
      </c>
      <c r="L480" t="s">
        <v>1600</v>
      </c>
      <c r="M480" t="s">
        <v>734</v>
      </c>
      <c r="N480" t="s">
        <v>846</v>
      </c>
      <c r="P480" t="s">
        <v>1601</v>
      </c>
      <c r="R480">
        <v>1003.2857</v>
      </c>
      <c r="T480" t="s">
        <v>143</v>
      </c>
      <c r="U480" t="s">
        <v>13</v>
      </c>
      <c r="W480">
        <v>683839.07411226898</v>
      </c>
      <c r="AA480">
        <v>683839.07411226898</v>
      </c>
      <c r="AC480" t="s">
        <v>1551</v>
      </c>
      <c r="AD480" t="s">
        <v>145</v>
      </c>
      <c r="AE480" t="s">
        <v>145</v>
      </c>
      <c r="AF480">
        <v>23025</v>
      </c>
      <c r="AN480">
        <v>3.2523550849843097E-2</v>
      </c>
      <c r="AP480" t="s">
        <v>1523</v>
      </c>
      <c r="AQ480" t="s">
        <v>1539</v>
      </c>
      <c r="AY480">
        <v>500000</v>
      </c>
      <c r="BM480" t="s">
        <v>148</v>
      </c>
    </row>
    <row r="481" spans="1:86" x14ac:dyDescent="0.25">
      <c r="A481">
        <v>8886</v>
      </c>
      <c r="B481">
        <v>2017</v>
      </c>
      <c r="C481" t="s">
        <v>1599</v>
      </c>
      <c r="D481" s="14">
        <f>VLOOKUP(Tabelle6[[#This Row],[FishStock]],'Export 2012'!$C:$J,8,FALSE)</f>
        <v>2012</v>
      </c>
      <c r="E481" s="14" t="str">
        <f>VLOOKUP(Tabelle6[[#This Row],[FishStock]],'Export 2016'!$C:$K,8,FALSE)</f>
        <v>Advice</v>
      </c>
      <c r="F481" s="14" t="str">
        <f>VLOOKUP(Tabelle6[[#This Row],[FishStock]],'Export 2012'!$C:$J,3,FALSE)</f>
        <v>no</v>
      </c>
      <c r="G481" s="14" t="str">
        <f>VLOOKUP(Tabelle6[[#This Row],[FishStock]],'Export 2016'!$C:$K,3,FALSE)</f>
        <v>no</v>
      </c>
      <c r="H481">
        <v>1341</v>
      </c>
      <c r="I481">
        <v>169103</v>
      </c>
      <c r="J481" t="s">
        <v>138</v>
      </c>
      <c r="K481">
        <v>2015</v>
      </c>
      <c r="L481" t="s">
        <v>1600</v>
      </c>
      <c r="M481" t="s">
        <v>734</v>
      </c>
      <c r="N481" t="s">
        <v>846</v>
      </c>
      <c r="P481" t="s">
        <v>1601</v>
      </c>
      <c r="R481">
        <v>56362.978000000003</v>
      </c>
      <c r="T481" t="s">
        <v>143</v>
      </c>
      <c r="U481" t="s">
        <v>13</v>
      </c>
      <c r="W481">
        <v>678293.92645678401</v>
      </c>
      <c r="AA481">
        <v>678293.92645678401</v>
      </c>
      <c r="AC481" t="s">
        <v>1551</v>
      </c>
      <c r="AD481" t="s">
        <v>145</v>
      </c>
      <c r="AE481" t="s">
        <v>145</v>
      </c>
      <c r="AF481">
        <v>24748.435700000002</v>
      </c>
      <c r="AN481">
        <v>3.6485700000000003E-2</v>
      </c>
      <c r="AP481" t="s">
        <v>1523</v>
      </c>
      <c r="AQ481" t="s">
        <v>1539</v>
      </c>
      <c r="AY481">
        <v>500000</v>
      </c>
      <c r="BM481" t="s">
        <v>148</v>
      </c>
    </row>
    <row r="482" spans="1:86" x14ac:dyDescent="0.25">
      <c r="A482">
        <v>8886</v>
      </c>
      <c r="B482">
        <v>2017</v>
      </c>
      <c r="C482" t="s">
        <v>1599</v>
      </c>
      <c r="D482" s="14">
        <f>VLOOKUP(Tabelle6[[#This Row],[FishStock]],'Export 2012'!$C:$J,8,FALSE)</f>
        <v>2012</v>
      </c>
      <c r="E482" s="14" t="str">
        <f>VLOOKUP(Tabelle6[[#This Row],[FishStock]],'Export 2016'!$C:$K,8,FALSE)</f>
        <v>Advice</v>
      </c>
      <c r="F482" s="14" t="str">
        <f>VLOOKUP(Tabelle6[[#This Row],[FishStock]],'Export 2012'!$C:$J,3,FALSE)</f>
        <v>no</v>
      </c>
      <c r="G482" s="14" t="str">
        <f>VLOOKUP(Tabelle6[[#This Row],[FishStock]],'Export 2016'!$C:$K,3,FALSE)</f>
        <v>no</v>
      </c>
      <c r="H482">
        <v>1341</v>
      </c>
      <c r="I482">
        <v>169103</v>
      </c>
      <c r="J482" t="s">
        <v>138</v>
      </c>
      <c r="K482">
        <v>2016</v>
      </c>
      <c r="L482" t="s">
        <v>1600</v>
      </c>
      <c r="M482" t="s">
        <v>734</v>
      </c>
      <c r="N482" t="s">
        <v>846</v>
      </c>
      <c r="P482" t="s">
        <v>1601</v>
      </c>
      <c r="R482">
        <v>1015.1367</v>
      </c>
      <c r="T482" t="s">
        <v>143</v>
      </c>
      <c r="U482" t="s">
        <v>13</v>
      </c>
      <c r="W482">
        <v>665655.45878105995</v>
      </c>
      <c r="AA482">
        <v>665655.45878105995</v>
      </c>
      <c r="AC482" t="s">
        <v>1551</v>
      </c>
      <c r="AD482" t="s">
        <v>145</v>
      </c>
      <c r="AE482" t="s">
        <v>145</v>
      </c>
      <c r="AF482">
        <v>24927.171200000001</v>
      </c>
      <c r="AN482">
        <v>3.7447300000000003E-2</v>
      </c>
      <c r="AP482" t="s">
        <v>1523</v>
      </c>
      <c r="AQ482" t="s">
        <v>1539</v>
      </c>
      <c r="AY482">
        <v>500000</v>
      </c>
      <c r="BM482" t="s">
        <v>148</v>
      </c>
    </row>
    <row r="483" spans="1:86" x14ac:dyDescent="0.25">
      <c r="A483">
        <v>8889</v>
      </c>
      <c r="B483">
        <v>2017</v>
      </c>
      <c r="C483" t="s">
        <v>585</v>
      </c>
      <c r="D483" s="14">
        <f>VLOOKUP(Tabelle6[[#This Row],[FishStock]],'Export 2012'!$C:$J,8,FALSE)</f>
        <v>2012</v>
      </c>
      <c r="E483" s="14" t="str">
        <f>VLOOKUP(Tabelle6[[#This Row],[FishStock]],'Export 2016'!$C:$K,8,FALSE)</f>
        <v>Advice</v>
      </c>
      <c r="F483" s="14" t="str">
        <f>VLOOKUP(Tabelle6[[#This Row],[FishStock]],'Export 2012'!$C:$J,3,FALSE)</f>
        <v>x</v>
      </c>
      <c r="G483" s="14" t="str">
        <f>VLOOKUP(Tabelle6[[#This Row],[FishStock]],'Export 2016'!$C:$K,3,FALSE)</f>
        <v>x</v>
      </c>
      <c r="H483">
        <v>1370</v>
      </c>
      <c r="I483">
        <v>169125</v>
      </c>
      <c r="J483" t="s">
        <v>138</v>
      </c>
      <c r="K483">
        <v>2012</v>
      </c>
      <c r="L483" t="s">
        <v>586</v>
      </c>
      <c r="M483" t="s">
        <v>252</v>
      </c>
      <c r="N483" t="s">
        <v>267</v>
      </c>
      <c r="P483" t="s">
        <v>1547</v>
      </c>
      <c r="R483">
        <v>421675</v>
      </c>
      <c r="T483" t="s">
        <v>143</v>
      </c>
      <c r="U483" t="s">
        <v>13</v>
      </c>
      <c r="AA483">
        <v>429087</v>
      </c>
      <c r="AC483" t="s">
        <v>144</v>
      </c>
      <c r="AD483" t="s">
        <v>145</v>
      </c>
      <c r="AE483" t="s">
        <v>145</v>
      </c>
      <c r="AF483">
        <v>73319</v>
      </c>
      <c r="AH483">
        <v>73319</v>
      </c>
      <c r="AN483">
        <v>0.20487605950556301</v>
      </c>
      <c r="AP483" t="s">
        <v>146</v>
      </c>
      <c r="AQ483" t="s">
        <v>1499</v>
      </c>
      <c r="AV483">
        <v>0.61</v>
      </c>
      <c r="AW483">
        <v>0.45</v>
      </c>
      <c r="AX483">
        <v>200000</v>
      </c>
      <c r="AY483">
        <v>273000</v>
      </c>
      <c r="AZ483">
        <v>0.22</v>
      </c>
      <c r="BA483">
        <v>273000</v>
      </c>
      <c r="BD483">
        <v>3</v>
      </c>
      <c r="BF483" s="1">
        <v>43378</v>
      </c>
      <c r="BM483" t="s">
        <v>148</v>
      </c>
      <c r="CC483">
        <v>449422</v>
      </c>
      <c r="CD483" t="s">
        <v>651</v>
      </c>
      <c r="CE483" t="s">
        <v>145</v>
      </c>
      <c r="CF483">
        <v>0.16314065622065699</v>
      </c>
      <c r="CG483" t="s">
        <v>1523</v>
      </c>
      <c r="CH483" t="s">
        <v>147</v>
      </c>
    </row>
    <row r="484" spans="1:86" x14ac:dyDescent="0.25">
      <c r="A484">
        <v>8889</v>
      </c>
      <c r="B484">
        <v>2017</v>
      </c>
      <c r="C484" t="s">
        <v>585</v>
      </c>
      <c r="D484" s="14">
        <f>VLOOKUP(Tabelle6[[#This Row],[FishStock]],'Export 2012'!$C:$J,8,FALSE)</f>
        <v>2012</v>
      </c>
      <c r="E484" s="14" t="str">
        <f>VLOOKUP(Tabelle6[[#This Row],[FishStock]],'Export 2016'!$C:$K,8,FALSE)</f>
        <v>Advice</v>
      </c>
      <c r="F484" s="14" t="str">
        <f>VLOOKUP(Tabelle6[[#This Row],[FishStock]],'Export 2012'!$C:$J,3,FALSE)</f>
        <v>x</v>
      </c>
      <c r="G484" s="14" t="str">
        <f>VLOOKUP(Tabelle6[[#This Row],[FishStock]],'Export 2016'!$C:$K,3,FALSE)</f>
        <v>x</v>
      </c>
      <c r="H484">
        <v>1370</v>
      </c>
      <c r="I484">
        <v>169125</v>
      </c>
      <c r="J484" t="s">
        <v>138</v>
      </c>
      <c r="K484">
        <v>2013</v>
      </c>
      <c r="L484" t="s">
        <v>586</v>
      </c>
      <c r="M484" t="s">
        <v>252</v>
      </c>
      <c r="N484" t="s">
        <v>267</v>
      </c>
      <c r="P484" t="s">
        <v>1547</v>
      </c>
      <c r="R484">
        <v>406124</v>
      </c>
      <c r="T484" t="s">
        <v>143</v>
      </c>
      <c r="U484" t="s">
        <v>13</v>
      </c>
      <c r="AA484">
        <v>379408</v>
      </c>
      <c r="AC484" t="s">
        <v>144</v>
      </c>
      <c r="AD484" t="s">
        <v>145</v>
      </c>
      <c r="AE484" t="s">
        <v>145</v>
      </c>
      <c r="AF484">
        <v>71454.048999999999</v>
      </c>
      <c r="AH484">
        <v>71454.048999999999</v>
      </c>
      <c r="AN484">
        <v>0.182794228729073</v>
      </c>
      <c r="AP484" t="s">
        <v>146</v>
      </c>
      <c r="AQ484" t="s">
        <v>1499</v>
      </c>
      <c r="AV484">
        <v>0.61</v>
      </c>
      <c r="AW484">
        <v>0.45</v>
      </c>
      <c r="AX484">
        <v>200000</v>
      </c>
      <c r="AY484">
        <v>273000</v>
      </c>
      <c r="AZ484">
        <v>0.22</v>
      </c>
      <c r="BA484">
        <v>273000</v>
      </c>
      <c r="BD484">
        <v>3</v>
      </c>
      <c r="BF484" s="1">
        <v>43378</v>
      </c>
      <c r="BM484" t="s">
        <v>148</v>
      </c>
      <c r="CC484">
        <v>397096</v>
      </c>
      <c r="CD484" t="s">
        <v>651</v>
      </c>
      <c r="CE484" t="s">
        <v>145</v>
      </c>
      <c r="CF484">
        <v>0.179941497773838</v>
      </c>
      <c r="CG484" t="s">
        <v>1523</v>
      </c>
      <c r="CH484" t="s">
        <v>147</v>
      </c>
    </row>
    <row r="485" spans="1:86" x14ac:dyDescent="0.25">
      <c r="A485">
        <v>8889</v>
      </c>
      <c r="B485">
        <v>2017</v>
      </c>
      <c r="C485" t="s">
        <v>585</v>
      </c>
      <c r="D485" s="14">
        <f>VLOOKUP(Tabelle6[[#This Row],[FishStock]],'Export 2012'!$C:$J,8,FALSE)</f>
        <v>2012</v>
      </c>
      <c r="E485" s="14" t="str">
        <f>VLOOKUP(Tabelle6[[#This Row],[FishStock]],'Export 2016'!$C:$K,8,FALSE)</f>
        <v>Advice</v>
      </c>
      <c r="F485" s="14" t="str">
        <f>VLOOKUP(Tabelle6[[#This Row],[FishStock]],'Export 2012'!$C:$J,3,FALSE)</f>
        <v>x</v>
      </c>
      <c r="G485" s="14" t="str">
        <f>VLOOKUP(Tabelle6[[#This Row],[FishStock]],'Export 2016'!$C:$K,3,FALSE)</f>
        <v>x</v>
      </c>
      <c r="H485">
        <v>1370</v>
      </c>
      <c r="I485">
        <v>169125</v>
      </c>
      <c r="J485" t="s">
        <v>138</v>
      </c>
      <c r="K485">
        <v>2014</v>
      </c>
      <c r="L485" t="s">
        <v>586</v>
      </c>
      <c r="M485" t="s">
        <v>252</v>
      </c>
      <c r="N485" t="s">
        <v>267</v>
      </c>
      <c r="P485" t="s">
        <v>1547</v>
      </c>
      <c r="R485">
        <v>212966</v>
      </c>
      <c r="T485" t="s">
        <v>143</v>
      </c>
      <c r="U485" t="s">
        <v>13</v>
      </c>
      <c r="AA485">
        <v>391405</v>
      </c>
      <c r="AC485" t="s">
        <v>144</v>
      </c>
      <c r="AD485" t="s">
        <v>145</v>
      </c>
      <c r="AE485" t="s">
        <v>145</v>
      </c>
      <c r="AF485">
        <v>95003.994000000006</v>
      </c>
      <c r="AH485">
        <v>95003.994000000006</v>
      </c>
      <c r="AN485">
        <v>0.30102062711016703</v>
      </c>
      <c r="AP485" t="s">
        <v>146</v>
      </c>
      <c r="AQ485" t="s">
        <v>1499</v>
      </c>
      <c r="AV485">
        <v>0.61</v>
      </c>
      <c r="AW485">
        <v>0.45</v>
      </c>
      <c r="AX485">
        <v>200000</v>
      </c>
      <c r="AY485">
        <v>273000</v>
      </c>
      <c r="AZ485">
        <v>0.22</v>
      </c>
      <c r="BA485">
        <v>273000</v>
      </c>
      <c r="BD485">
        <v>3</v>
      </c>
      <c r="BF485" s="1">
        <v>43378</v>
      </c>
      <c r="BM485" t="s">
        <v>148</v>
      </c>
      <c r="CC485">
        <v>415417</v>
      </c>
      <c r="CD485" t="s">
        <v>651</v>
      </c>
      <c r="CE485" t="s">
        <v>145</v>
      </c>
      <c r="CF485">
        <v>0.22869548911094201</v>
      </c>
      <c r="CG485" t="s">
        <v>1523</v>
      </c>
      <c r="CH485" t="s">
        <v>147</v>
      </c>
    </row>
    <row r="486" spans="1:86" x14ac:dyDescent="0.25">
      <c r="A486">
        <v>8889</v>
      </c>
      <c r="B486">
        <v>2017</v>
      </c>
      <c r="C486" t="s">
        <v>585</v>
      </c>
      <c r="D486" s="14">
        <f>VLOOKUP(Tabelle6[[#This Row],[FishStock]],'Export 2012'!$C:$J,8,FALSE)</f>
        <v>2012</v>
      </c>
      <c r="E486" s="14" t="str">
        <f>VLOOKUP(Tabelle6[[#This Row],[FishStock]],'Export 2016'!$C:$K,8,FALSE)</f>
        <v>Advice</v>
      </c>
      <c r="F486" s="14" t="str">
        <f>VLOOKUP(Tabelle6[[#This Row],[FishStock]],'Export 2012'!$C:$J,3,FALSE)</f>
        <v>x</v>
      </c>
      <c r="G486" s="14" t="str">
        <f>VLOOKUP(Tabelle6[[#This Row],[FishStock]],'Export 2016'!$C:$K,3,FALSE)</f>
        <v>x</v>
      </c>
      <c r="H486">
        <v>1370</v>
      </c>
      <c r="I486">
        <v>169125</v>
      </c>
      <c r="J486" t="s">
        <v>138</v>
      </c>
      <c r="K486">
        <v>2015</v>
      </c>
      <c r="L486" t="s">
        <v>586</v>
      </c>
      <c r="M486" t="s">
        <v>252</v>
      </c>
      <c r="N486" t="s">
        <v>267</v>
      </c>
      <c r="P486" t="s">
        <v>1547</v>
      </c>
      <c r="R486">
        <v>173166</v>
      </c>
      <c r="T486" t="s">
        <v>143</v>
      </c>
      <c r="U486" t="s">
        <v>13</v>
      </c>
      <c r="AA486">
        <v>323671</v>
      </c>
      <c r="AC486" t="s">
        <v>144</v>
      </c>
      <c r="AD486" t="s">
        <v>145</v>
      </c>
      <c r="AE486" t="s">
        <v>145</v>
      </c>
      <c r="AF486">
        <v>69746.259999999995</v>
      </c>
      <c r="AH486">
        <v>69746.259999999995</v>
      </c>
      <c r="AN486">
        <v>0.26447495943104998</v>
      </c>
      <c r="AP486" t="s">
        <v>146</v>
      </c>
      <c r="AQ486" t="s">
        <v>1499</v>
      </c>
      <c r="AV486">
        <v>0.61</v>
      </c>
      <c r="AW486">
        <v>0.45</v>
      </c>
      <c r="AX486">
        <v>200000</v>
      </c>
      <c r="AY486">
        <v>273000</v>
      </c>
      <c r="AZ486">
        <v>0.22</v>
      </c>
      <c r="BA486">
        <v>273000</v>
      </c>
      <c r="BD486">
        <v>3</v>
      </c>
      <c r="BF486" s="1">
        <v>43378</v>
      </c>
      <c r="BM486" t="s">
        <v>148</v>
      </c>
      <c r="CC486">
        <v>340308</v>
      </c>
      <c r="CD486" t="s">
        <v>651</v>
      </c>
      <c r="CE486" t="s">
        <v>145</v>
      </c>
      <c r="CF486">
        <v>0.20495039787486599</v>
      </c>
      <c r="CG486" t="s">
        <v>1523</v>
      </c>
      <c r="CH486" t="s">
        <v>147</v>
      </c>
    </row>
    <row r="487" spans="1:86" x14ac:dyDescent="0.25">
      <c r="A487">
        <v>8889</v>
      </c>
      <c r="B487">
        <v>2017</v>
      </c>
      <c r="C487" t="s">
        <v>585</v>
      </c>
      <c r="D487" s="14">
        <f>VLOOKUP(Tabelle6[[#This Row],[FishStock]],'Export 2012'!$C:$J,8,FALSE)</f>
        <v>2012</v>
      </c>
      <c r="E487" s="14" t="str">
        <f>VLOOKUP(Tabelle6[[#This Row],[FishStock]],'Export 2016'!$C:$K,8,FALSE)</f>
        <v>Advice</v>
      </c>
      <c r="F487" s="14" t="str">
        <f>VLOOKUP(Tabelle6[[#This Row],[FishStock]],'Export 2012'!$C:$J,3,FALSE)</f>
        <v>x</v>
      </c>
      <c r="G487" s="14" t="str">
        <f>VLOOKUP(Tabelle6[[#This Row],[FishStock]],'Export 2016'!$C:$K,3,FALSE)</f>
        <v>x</v>
      </c>
      <c r="H487">
        <v>1370</v>
      </c>
      <c r="I487">
        <v>169125</v>
      </c>
      <c r="J487" t="s">
        <v>138</v>
      </c>
      <c r="K487">
        <v>2016</v>
      </c>
      <c r="L487" t="s">
        <v>586</v>
      </c>
      <c r="M487" t="s">
        <v>252</v>
      </c>
      <c r="N487" t="s">
        <v>267</v>
      </c>
      <c r="P487" t="s">
        <v>1547</v>
      </c>
      <c r="R487">
        <v>151331</v>
      </c>
      <c r="T487" t="s">
        <v>143</v>
      </c>
      <c r="U487" t="s">
        <v>13</v>
      </c>
      <c r="AA487">
        <v>284332.389346471</v>
      </c>
      <c r="AC487" t="s">
        <v>144</v>
      </c>
      <c r="AD487" t="s">
        <v>145</v>
      </c>
      <c r="AE487" t="s">
        <v>145</v>
      </c>
      <c r="AF487">
        <v>60403</v>
      </c>
      <c r="AH487">
        <v>60403</v>
      </c>
      <c r="AN487">
        <v>0.25143795432119997</v>
      </c>
      <c r="AP487" t="s">
        <v>146</v>
      </c>
      <c r="AQ487" t="s">
        <v>1499</v>
      </c>
      <c r="AV487">
        <v>0.61</v>
      </c>
      <c r="AW487">
        <v>0.45</v>
      </c>
      <c r="AX487">
        <v>200000</v>
      </c>
      <c r="AY487">
        <v>273000</v>
      </c>
      <c r="AZ487">
        <v>0.22</v>
      </c>
      <c r="BA487">
        <v>273000</v>
      </c>
      <c r="BD487">
        <v>3</v>
      </c>
      <c r="BF487" s="1">
        <v>43378</v>
      </c>
      <c r="BM487" t="s">
        <v>148</v>
      </c>
      <c r="CC487">
        <v>298277.84000000003</v>
      </c>
      <c r="CD487" t="s">
        <v>651</v>
      </c>
      <c r="CE487" t="s">
        <v>145</v>
      </c>
      <c r="CF487">
        <v>0.20250582477062301</v>
      </c>
      <c r="CG487" t="s">
        <v>1523</v>
      </c>
      <c r="CH487" t="s">
        <v>147</v>
      </c>
    </row>
    <row r="488" spans="1:86" x14ac:dyDescent="0.25">
      <c r="A488">
        <v>8889</v>
      </c>
      <c r="B488">
        <v>2017</v>
      </c>
      <c r="C488" t="s">
        <v>585</v>
      </c>
      <c r="D488" s="14">
        <f>VLOOKUP(Tabelle6[[#This Row],[FishStock]],'Export 2012'!$C:$J,8,FALSE)</f>
        <v>2012</v>
      </c>
      <c r="E488" s="14" t="str">
        <f>VLOOKUP(Tabelle6[[#This Row],[FishStock]],'Export 2016'!$C:$K,8,FALSE)</f>
        <v>Advice</v>
      </c>
      <c r="F488" s="14" t="str">
        <f>VLOOKUP(Tabelle6[[#This Row],[FishStock]],'Export 2012'!$C:$J,3,FALSE)</f>
        <v>x</v>
      </c>
      <c r="G488" s="14" t="str">
        <f>VLOOKUP(Tabelle6[[#This Row],[FishStock]],'Export 2016'!$C:$K,3,FALSE)</f>
        <v>x</v>
      </c>
      <c r="H488">
        <v>1370</v>
      </c>
      <c r="I488">
        <v>169125</v>
      </c>
      <c r="J488" t="s">
        <v>138</v>
      </c>
      <c r="K488">
        <v>2017</v>
      </c>
      <c r="L488" t="s">
        <v>586</v>
      </c>
      <c r="M488" t="s">
        <v>252</v>
      </c>
      <c r="N488" t="s">
        <v>267</v>
      </c>
      <c r="P488" t="s">
        <v>1547</v>
      </c>
      <c r="R488">
        <v>391300</v>
      </c>
      <c r="T488" t="s">
        <v>143</v>
      </c>
      <c r="U488" t="s">
        <v>13</v>
      </c>
      <c r="AA488">
        <v>240578.30464664099</v>
      </c>
      <c r="AC488" t="s">
        <v>144</v>
      </c>
      <c r="AD488" t="s">
        <v>145</v>
      </c>
      <c r="AE488" t="s">
        <v>145</v>
      </c>
      <c r="AP488" t="s">
        <v>146</v>
      </c>
      <c r="AQ488" t="s">
        <v>1499</v>
      </c>
      <c r="AV488">
        <v>0.61</v>
      </c>
      <c r="AW488">
        <v>0.45</v>
      </c>
      <c r="AX488">
        <v>200000</v>
      </c>
      <c r="AY488">
        <v>273000</v>
      </c>
      <c r="AZ488">
        <v>0.22</v>
      </c>
      <c r="BA488">
        <v>273000</v>
      </c>
      <c r="BD488">
        <v>3</v>
      </c>
      <c r="BF488" s="1">
        <v>43378</v>
      </c>
      <c r="BM488" t="s">
        <v>148</v>
      </c>
      <c r="CC488">
        <v>258076.67366666699</v>
      </c>
      <c r="CD488" t="s">
        <v>651</v>
      </c>
      <c r="CE488" t="s">
        <v>145</v>
      </c>
      <c r="CG488" t="s">
        <v>1523</v>
      </c>
      <c r="CH488" t="s">
        <v>147</v>
      </c>
    </row>
    <row r="489" spans="1:86" x14ac:dyDescent="0.25">
      <c r="A489">
        <v>8890</v>
      </c>
      <c r="B489">
        <v>2017</v>
      </c>
      <c r="C489" t="s">
        <v>576</v>
      </c>
      <c r="D489" s="14">
        <f>VLOOKUP(Tabelle6[[#This Row],[FishStock]],'Export 2012'!$C:$J,8,FALSE)</f>
        <v>2012</v>
      </c>
      <c r="E489" s="14" t="str">
        <f>VLOOKUP(Tabelle6[[#This Row],[FishStock]],'Export 2016'!$C:$K,8,FALSE)</f>
        <v>Advice</v>
      </c>
      <c r="F489" s="14" t="str">
        <f>VLOOKUP(Tabelle6[[#This Row],[FishStock]],'Export 2012'!$C:$J,3,FALSE)</f>
        <v>x</v>
      </c>
      <c r="G489" s="14" t="str">
        <f>VLOOKUP(Tabelle6[[#This Row],[FishStock]],'Export 2016'!$C:$K,3,FALSE)</f>
        <v>x</v>
      </c>
      <c r="H489">
        <v>1479</v>
      </c>
      <c r="I489">
        <v>169267</v>
      </c>
      <c r="J489" t="s">
        <v>138</v>
      </c>
      <c r="K489">
        <v>2012</v>
      </c>
      <c r="L489" t="s">
        <v>577</v>
      </c>
      <c r="M489" t="s">
        <v>578</v>
      </c>
      <c r="N489" t="s">
        <v>579</v>
      </c>
      <c r="P489" t="s">
        <v>1564</v>
      </c>
      <c r="R489">
        <v>106400</v>
      </c>
      <c r="T489" t="s">
        <v>143</v>
      </c>
      <c r="U489" t="s">
        <v>13</v>
      </c>
      <c r="W489">
        <v>556800</v>
      </c>
      <c r="AA489">
        <v>320600</v>
      </c>
      <c r="AC489" t="s">
        <v>144</v>
      </c>
      <c r="AD489" t="s">
        <v>145</v>
      </c>
      <c r="AE489" t="s">
        <v>145</v>
      </c>
      <c r="AF489">
        <v>45200</v>
      </c>
      <c r="AH489">
        <v>45200</v>
      </c>
      <c r="AN489">
        <v>9.9000000000000005E-2</v>
      </c>
      <c r="AP489" t="s">
        <v>146</v>
      </c>
      <c r="AQ489" t="s">
        <v>1499</v>
      </c>
      <c r="AV489">
        <v>0.22600000000000001</v>
      </c>
      <c r="AW489">
        <v>0.16300000000000001</v>
      </c>
      <c r="AX489">
        <v>160000</v>
      </c>
      <c r="AY489">
        <v>220000</v>
      </c>
      <c r="AZ489">
        <v>9.7000000000000003E-2</v>
      </c>
      <c r="BA489">
        <v>220000</v>
      </c>
      <c r="BD489">
        <v>5</v>
      </c>
      <c r="BF489" s="4">
        <v>43709</v>
      </c>
      <c r="BM489" t="s">
        <v>148</v>
      </c>
    </row>
    <row r="490" spans="1:86" x14ac:dyDescent="0.25">
      <c r="A490">
        <v>8890</v>
      </c>
      <c r="B490">
        <v>2017</v>
      </c>
      <c r="C490" t="s">
        <v>576</v>
      </c>
      <c r="D490" s="14">
        <f>VLOOKUP(Tabelle6[[#This Row],[FishStock]],'Export 2012'!$C:$J,8,FALSE)</f>
        <v>2012</v>
      </c>
      <c r="E490" s="14" t="str">
        <f>VLOOKUP(Tabelle6[[#This Row],[FishStock]],'Export 2016'!$C:$K,8,FALSE)</f>
        <v>Advice</v>
      </c>
      <c r="F490" s="14" t="str">
        <f>VLOOKUP(Tabelle6[[#This Row],[FishStock]],'Export 2012'!$C:$J,3,FALSE)</f>
        <v>x</v>
      </c>
      <c r="G490" s="14" t="str">
        <f>VLOOKUP(Tabelle6[[#This Row],[FishStock]],'Export 2016'!$C:$K,3,FALSE)</f>
        <v>x</v>
      </c>
      <c r="H490">
        <v>1479</v>
      </c>
      <c r="I490">
        <v>169267</v>
      </c>
      <c r="J490" t="s">
        <v>138</v>
      </c>
      <c r="K490">
        <v>2013</v>
      </c>
      <c r="L490" t="s">
        <v>577</v>
      </c>
      <c r="M490" t="s">
        <v>578</v>
      </c>
      <c r="N490" t="s">
        <v>579</v>
      </c>
      <c r="P490" t="s">
        <v>1564</v>
      </c>
      <c r="R490">
        <v>56200</v>
      </c>
      <c r="T490" t="s">
        <v>143</v>
      </c>
      <c r="U490" t="s">
        <v>13</v>
      </c>
      <c r="W490">
        <v>563800</v>
      </c>
      <c r="AA490">
        <v>338000</v>
      </c>
      <c r="AC490" t="s">
        <v>144</v>
      </c>
      <c r="AD490" t="s">
        <v>145</v>
      </c>
      <c r="AE490" t="s">
        <v>145</v>
      </c>
      <c r="AF490">
        <v>53100</v>
      </c>
      <c r="AH490">
        <v>53100</v>
      </c>
      <c r="AN490">
        <v>0.109</v>
      </c>
      <c r="AP490" t="s">
        <v>146</v>
      </c>
      <c r="AQ490" t="s">
        <v>1499</v>
      </c>
      <c r="AV490">
        <v>0.22600000000000001</v>
      </c>
      <c r="AW490">
        <v>0.16300000000000001</v>
      </c>
      <c r="AX490">
        <v>160000</v>
      </c>
      <c r="AY490">
        <v>220000</v>
      </c>
      <c r="AZ490">
        <v>9.7000000000000003E-2</v>
      </c>
      <c r="BA490">
        <v>220000</v>
      </c>
      <c r="BD490">
        <v>5</v>
      </c>
      <c r="BF490" s="4">
        <v>43709</v>
      </c>
      <c r="BM490" t="s">
        <v>148</v>
      </c>
    </row>
    <row r="491" spans="1:86" x14ac:dyDescent="0.25">
      <c r="A491">
        <v>8890</v>
      </c>
      <c r="B491">
        <v>2017</v>
      </c>
      <c r="C491" t="s">
        <v>576</v>
      </c>
      <c r="D491" s="14">
        <f>VLOOKUP(Tabelle6[[#This Row],[FishStock]],'Export 2012'!$C:$J,8,FALSE)</f>
        <v>2012</v>
      </c>
      <c r="E491" s="14" t="str">
        <f>VLOOKUP(Tabelle6[[#This Row],[FishStock]],'Export 2016'!$C:$K,8,FALSE)</f>
        <v>Advice</v>
      </c>
      <c r="F491" s="14" t="str">
        <f>VLOOKUP(Tabelle6[[#This Row],[FishStock]],'Export 2012'!$C:$J,3,FALSE)</f>
        <v>x</v>
      </c>
      <c r="G491" s="14" t="str">
        <f>VLOOKUP(Tabelle6[[#This Row],[FishStock]],'Export 2016'!$C:$K,3,FALSE)</f>
        <v>x</v>
      </c>
      <c r="H491">
        <v>1479</v>
      </c>
      <c r="I491">
        <v>169267</v>
      </c>
      <c r="J491" t="s">
        <v>138</v>
      </c>
      <c r="K491">
        <v>2014</v>
      </c>
      <c r="L491" t="s">
        <v>577</v>
      </c>
      <c r="M491" t="s">
        <v>578</v>
      </c>
      <c r="N491" t="s">
        <v>579</v>
      </c>
      <c r="P491" t="s">
        <v>1564</v>
      </c>
      <c r="R491">
        <v>28800</v>
      </c>
      <c r="T491" t="s">
        <v>143</v>
      </c>
      <c r="U491" t="s">
        <v>13</v>
      </c>
      <c r="W491">
        <v>553600</v>
      </c>
      <c r="AA491">
        <v>345600</v>
      </c>
      <c r="AC491" t="s">
        <v>144</v>
      </c>
      <c r="AD491" t="s">
        <v>145</v>
      </c>
      <c r="AE491" t="s">
        <v>145</v>
      </c>
      <c r="AF491">
        <v>50800</v>
      </c>
      <c r="AH491">
        <v>50800</v>
      </c>
      <c r="AN491">
        <v>9.9000000000000005E-2</v>
      </c>
      <c r="AP491" t="s">
        <v>146</v>
      </c>
      <c r="AQ491" t="s">
        <v>1499</v>
      </c>
      <c r="AV491">
        <v>0.22600000000000001</v>
      </c>
      <c r="AW491">
        <v>0.16300000000000001</v>
      </c>
      <c r="AX491">
        <v>160000</v>
      </c>
      <c r="AY491">
        <v>220000</v>
      </c>
      <c r="AZ491">
        <v>9.7000000000000003E-2</v>
      </c>
      <c r="BA491">
        <v>220000</v>
      </c>
      <c r="BD491">
        <v>5</v>
      </c>
      <c r="BF491" s="4">
        <v>43709</v>
      </c>
      <c r="BM491" t="s">
        <v>148</v>
      </c>
    </row>
    <row r="492" spans="1:86" x14ac:dyDescent="0.25">
      <c r="A492">
        <v>8890</v>
      </c>
      <c r="B492">
        <v>2017</v>
      </c>
      <c r="C492" t="s">
        <v>576</v>
      </c>
      <c r="D492" s="14">
        <f>VLOOKUP(Tabelle6[[#This Row],[FishStock]],'Export 2012'!$C:$J,8,FALSE)</f>
        <v>2012</v>
      </c>
      <c r="E492" s="14" t="str">
        <f>VLOOKUP(Tabelle6[[#This Row],[FishStock]],'Export 2016'!$C:$K,8,FALSE)</f>
        <v>Advice</v>
      </c>
      <c r="F492" s="14" t="str">
        <f>VLOOKUP(Tabelle6[[#This Row],[FishStock]],'Export 2012'!$C:$J,3,FALSE)</f>
        <v>x</v>
      </c>
      <c r="G492" s="14" t="str">
        <f>VLOOKUP(Tabelle6[[#This Row],[FishStock]],'Export 2016'!$C:$K,3,FALSE)</f>
        <v>x</v>
      </c>
      <c r="H492">
        <v>1479</v>
      </c>
      <c r="I492">
        <v>169267</v>
      </c>
      <c r="J492" t="s">
        <v>138</v>
      </c>
      <c r="K492">
        <v>2015</v>
      </c>
      <c r="L492" t="s">
        <v>577</v>
      </c>
      <c r="M492" t="s">
        <v>578</v>
      </c>
      <c r="N492" t="s">
        <v>579</v>
      </c>
      <c r="P492" t="s">
        <v>1564</v>
      </c>
      <c r="R492">
        <v>6400</v>
      </c>
      <c r="T492" t="s">
        <v>143</v>
      </c>
      <c r="U492" t="s">
        <v>13</v>
      </c>
      <c r="W492">
        <v>539200</v>
      </c>
      <c r="AA492">
        <v>351800</v>
      </c>
      <c r="AC492" t="s">
        <v>144</v>
      </c>
      <c r="AD492" t="s">
        <v>145</v>
      </c>
      <c r="AE492" t="s">
        <v>145</v>
      </c>
      <c r="AF492">
        <v>51800</v>
      </c>
      <c r="AH492">
        <v>51800</v>
      </c>
      <c r="AN492">
        <v>9.8000000000000004E-2</v>
      </c>
      <c r="AP492" t="s">
        <v>146</v>
      </c>
      <c r="AQ492" t="s">
        <v>1499</v>
      </c>
      <c r="AV492">
        <v>0.22600000000000001</v>
      </c>
      <c r="AW492">
        <v>0.16300000000000001</v>
      </c>
      <c r="AX492">
        <v>160000</v>
      </c>
      <c r="AY492">
        <v>220000</v>
      </c>
      <c r="AZ492">
        <v>9.7000000000000003E-2</v>
      </c>
      <c r="BA492">
        <v>220000</v>
      </c>
      <c r="BD492">
        <v>5</v>
      </c>
      <c r="BF492" s="4">
        <v>43709</v>
      </c>
      <c r="BM492" t="s">
        <v>148</v>
      </c>
    </row>
    <row r="493" spans="1:86" x14ac:dyDescent="0.25">
      <c r="A493">
        <v>8890</v>
      </c>
      <c r="B493">
        <v>2017</v>
      </c>
      <c r="C493" t="s">
        <v>576</v>
      </c>
      <c r="D493" s="14">
        <f>VLOOKUP(Tabelle6[[#This Row],[FishStock]],'Export 2012'!$C:$J,8,FALSE)</f>
        <v>2012</v>
      </c>
      <c r="E493" s="14" t="str">
        <f>VLOOKUP(Tabelle6[[#This Row],[FishStock]],'Export 2016'!$C:$K,8,FALSE)</f>
        <v>Advice</v>
      </c>
      <c r="F493" s="14" t="str">
        <f>VLOOKUP(Tabelle6[[#This Row],[FishStock]],'Export 2012'!$C:$J,3,FALSE)</f>
        <v>x</v>
      </c>
      <c r="G493" s="14" t="str">
        <f>VLOOKUP(Tabelle6[[#This Row],[FishStock]],'Export 2016'!$C:$K,3,FALSE)</f>
        <v>x</v>
      </c>
      <c r="H493">
        <v>1479</v>
      </c>
      <c r="I493">
        <v>169267</v>
      </c>
      <c r="J493" t="s">
        <v>138</v>
      </c>
      <c r="K493">
        <v>2016</v>
      </c>
      <c r="L493" t="s">
        <v>577</v>
      </c>
      <c r="M493" t="s">
        <v>578</v>
      </c>
      <c r="N493" t="s">
        <v>579</v>
      </c>
      <c r="P493" t="s">
        <v>1564</v>
      </c>
      <c r="R493">
        <v>51000</v>
      </c>
      <c r="T493" t="s">
        <v>143</v>
      </c>
      <c r="U493" t="s">
        <v>13</v>
      </c>
      <c r="W493">
        <v>519000</v>
      </c>
      <c r="AA493">
        <v>348500</v>
      </c>
      <c r="AC493" t="s">
        <v>144</v>
      </c>
      <c r="AD493" t="s">
        <v>145</v>
      </c>
      <c r="AE493" t="s">
        <v>145</v>
      </c>
      <c r="AF493">
        <v>59700</v>
      </c>
      <c r="AH493">
        <v>59700</v>
      </c>
      <c r="AN493">
        <v>0.111</v>
      </c>
      <c r="AP493" t="s">
        <v>146</v>
      </c>
      <c r="AQ493" t="s">
        <v>1499</v>
      </c>
      <c r="AV493">
        <v>0.22600000000000001</v>
      </c>
      <c r="AW493">
        <v>0.16300000000000001</v>
      </c>
      <c r="AX493">
        <v>160000</v>
      </c>
      <c r="AY493">
        <v>220000</v>
      </c>
      <c r="AZ493">
        <v>9.7000000000000003E-2</v>
      </c>
      <c r="BA493">
        <v>220000</v>
      </c>
      <c r="BD493">
        <v>5</v>
      </c>
      <c r="BF493" s="4">
        <v>43709</v>
      </c>
      <c r="BM493" t="s">
        <v>148</v>
      </c>
    </row>
    <row r="494" spans="1:86" x14ac:dyDescent="0.25">
      <c r="A494">
        <v>8890</v>
      </c>
      <c r="B494">
        <v>2017</v>
      </c>
      <c r="C494" t="s">
        <v>576</v>
      </c>
      <c r="D494" s="14">
        <f>VLOOKUP(Tabelle6[[#This Row],[FishStock]],'Export 2012'!$C:$J,8,FALSE)</f>
        <v>2012</v>
      </c>
      <c r="E494" s="14" t="str">
        <f>VLOOKUP(Tabelle6[[#This Row],[FishStock]],'Export 2016'!$C:$K,8,FALSE)</f>
        <v>Advice</v>
      </c>
      <c r="F494" s="14" t="str">
        <f>VLOOKUP(Tabelle6[[#This Row],[FishStock]],'Export 2012'!$C:$J,3,FALSE)</f>
        <v>x</v>
      </c>
      <c r="G494" s="14" t="str">
        <f>VLOOKUP(Tabelle6[[#This Row],[FishStock]],'Export 2016'!$C:$K,3,FALSE)</f>
        <v>x</v>
      </c>
      <c r="H494">
        <v>1479</v>
      </c>
      <c r="I494">
        <v>169267</v>
      </c>
      <c r="J494" t="s">
        <v>138</v>
      </c>
      <c r="K494">
        <v>2017</v>
      </c>
      <c r="L494" t="s">
        <v>577</v>
      </c>
      <c r="M494" t="s">
        <v>578</v>
      </c>
      <c r="N494" t="s">
        <v>579</v>
      </c>
      <c r="P494" t="s">
        <v>1564</v>
      </c>
      <c r="R494">
        <v>51000</v>
      </c>
      <c r="T494" t="s">
        <v>143</v>
      </c>
      <c r="U494" t="s">
        <v>13</v>
      </c>
      <c r="W494">
        <v>497400</v>
      </c>
      <c r="AA494">
        <v>342100</v>
      </c>
      <c r="AC494" t="s">
        <v>144</v>
      </c>
      <c r="AD494" t="s">
        <v>145</v>
      </c>
      <c r="AE494" t="s">
        <v>145</v>
      </c>
      <c r="AP494" t="s">
        <v>146</v>
      </c>
      <c r="AQ494" t="s">
        <v>1499</v>
      </c>
      <c r="AV494">
        <v>0.22600000000000001</v>
      </c>
      <c r="AW494">
        <v>0.16300000000000001</v>
      </c>
      <c r="AX494">
        <v>160000</v>
      </c>
      <c r="AY494">
        <v>220000</v>
      </c>
      <c r="AZ494">
        <v>9.7000000000000003E-2</v>
      </c>
      <c r="BA494">
        <v>220000</v>
      </c>
      <c r="BD494">
        <v>5</v>
      </c>
      <c r="BF494" s="4">
        <v>43709</v>
      </c>
      <c r="BM494" t="s">
        <v>148</v>
      </c>
    </row>
    <row r="495" spans="1:86" x14ac:dyDescent="0.25">
      <c r="A495">
        <v>8902</v>
      </c>
      <c r="B495">
        <v>2017</v>
      </c>
      <c r="C495" t="s">
        <v>958</v>
      </c>
      <c r="D495" s="14">
        <f>VLOOKUP(Tabelle6[[#This Row],[FishStock]],'Export 2012'!$C:$J,8,FALSE)</f>
        <v>2012</v>
      </c>
      <c r="E495" s="14" t="str">
        <f>VLOOKUP(Tabelle6[[#This Row],[FishStock]],'Export 2016'!$C:$K,8,FALSE)</f>
        <v>Advice</v>
      </c>
      <c r="F495" s="14" t="str">
        <f>VLOOKUP(Tabelle6[[#This Row],[FishStock]],'Export 2012'!$C:$J,3,FALSE)</f>
        <v>x</v>
      </c>
      <c r="G495" s="14" t="str">
        <f>VLOOKUP(Tabelle6[[#This Row],[FishStock]],'Export 2016'!$C:$K,3,FALSE)</f>
        <v>x</v>
      </c>
      <c r="H495">
        <v>1330</v>
      </c>
      <c r="I495">
        <v>169085</v>
      </c>
      <c r="J495" t="s">
        <v>138</v>
      </c>
      <c r="K495">
        <v>2012</v>
      </c>
      <c r="L495" t="s">
        <v>959</v>
      </c>
      <c r="M495" t="s">
        <v>622</v>
      </c>
      <c r="N495" t="s">
        <v>324</v>
      </c>
      <c r="P495" t="s">
        <v>1820</v>
      </c>
      <c r="Q495">
        <v>7147.8109999999997</v>
      </c>
      <c r="R495">
        <v>8777.3109999999997</v>
      </c>
      <c r="S495">
        <v>10406.811</v>
      </c>
      <c r="T495" t="s">
        <v>1749</v>
      </c>
      <c r="U495" t="s">
        <v>13</v>
      </c>
      <c r="W495">
        <v>3985.0767912000001</v>
      </c>
      <c r="Z495">
        <v>1660.3779999999999</v>
      </c>
      <c r="AA495">
        <v>1970.748</v>
      </c>
      <c r="AB495">
        <v>2281.1179999999999</v>
      </c>
      <c r="AC495" t="s">
        <v>144</v>
      </c>
      <c r="AD495" t="s">
        <v>145</v>
      </c>
      <c r="AE495" t="s">
        <v>145</v>
      </c>
      <c r="AF495">
        <v>198</v>
      </c>
      <c r="AH495">
        <v>875.65</v>
      </c>
      <c r="AI495">
        <v>677.65</v>
      </c>
      <c r="AM495">
        <v>0.47173219999999999</v>
      </c>
      <c r="AN495">
        <v>0.59519219999999995</v>
      </c>
      <c r="AO495">
        <v>0.71865219999999996</v>
      </c>
      <c r="AP495" t="s">
        <v>146</v>
      </c>
      <c r="AQ495" t="s">
        <v>1499</v>
      </c>
      <c r="AV495">
        <v>0.61399999999999999</v>
      </c>
      <c r="AW495">
        <v>0.442</v>
      </c>
      <c r="AX495">
        <v>6000</v>
      </c>
      <c r="AY495">
        <v>8616</v>
      </c>
      <c r="AZ495">
        <v>0.309</v>
      </c>
      <c r="BA495">
        <v>8616</v>
      </c>
      <c r="BD495">
        <v>0</v>
      </c>
      <c r="BF495" s="1">
        <v>43192</v>
      </c>
      <c r="BM495" t="s">
        <v>148</v>
      </c>
    </row>
    <row r="496" spans="1:86" x14ac:dyDescent="0.25">
      <c r="A496">
        <v>8902</v>
      </c>
      <c r="B496">
        <v>2017</v>
      </c>
      <c r="C496" t="s">
        <v>958</v>
      </c>
      <c r="D496" s="14">
        <f>VLOOKUP(Tabelle6[[#This Row],[FishStock]],'Export 2012'!$C:$J,8,FALSE)</f>
        <v>2012</v>
      </c>
      <c r="E496" s="14" t="str">
        <f>VLOOKUP(Tabelle6[[#This Row],[FishStock]],'Export 2016'!$C:$K,8,FALSE)</f>
        <v>Advice</v>
      </c>
      <c r="F496" s="14" t="str">
        <f>VLOOKUP(Tabelle6[[#This Row],[FishStock]],'Export 2012'!$C:$J,3,FALSE)</f>
        <v>x</v>
      </c>
      <c r="G496" s="14" t="str">
        <f>VLOOKUP(Tabelle6[[#This Row],[FishStock]],'Export 2016'!$C:$K,3,FALSE)</f>
        <v>x</v>
      </c>
      <c r="H496">
        <v>1330</v>
      </c>
      <c r="I496">
        <v>169085</v>
      </c>
      <c r="J496" t="s">
        <v>138</v>
      </c>
      <c r="K496">
        <v>2013</v>
      </c>
      <c r="L496" t="s">
        <v>959</v>
      </c>
      <c r="M496" t="s">
        <v>622</v>
      </c>
      <c r="N496" t="s">
        <v>324</v>
      </c>
      <c r="P496" t="s">
        <v>1820</v>
      </c>
      <c r="Q496">
        <v>11213.97</v>
      </c>
      <c r="R496">
        <v>13951.27</v>
      </c>
      <c r="S496">
        <v>16688.57</v>
      </c>
      <c r="T496" t="s">
        <v>1749</v>
      </c>
      <c r="U496" t="s">
        <v>13</v>
      </c>
      <c r="W496">
        <v>5565.6873783999999</v>
      </c>
      <c r="Z496">
        <v>1786.201</v>
      </c>
      <c r="AA496">
        <v>2308.8910000000001</v>
      </c>
      <c r="AB496">
        <v>2831.5810000000001</v>
      </c>
      <c r="AC496" t="s">
        <v>144</v>
      </c>
      <c r="AD496" t="s">
        <v>145</v>
      </c>
      <c r="AE496" t="s">
        <v>145</v>
      </c>
      <c r="AF496">
        <v>206</v>
      </c>
      <c r="AH496">
        <v>358.02</v>
      </c>
      <c r="AI496">
        <v>152.02000000000001</v>
      </c>
      <c r="AM496">
        <v>0.13522519999999999</v>
      </c>
      <c r="AN496">
        <v>0.17607220000000001</v>
      </c>
      <c r="AO496">
        <v>0.21691920000000001</v>
      </c>
      <c r="AP496" t="s">
        <v>146</v>
      </c>
      <c r="AQ496" t="s">
        <v>1499</v>
      </c>
      <c r="AV496">
        <v>0.61399999999999999</v>
      </c>
      <c r="AW496">
        <v>0.442</v>
      </c>
      <c r="AX496">
        <v>6000</v>
      </c>
      <c r="AY496">
        <v>8616</v>
      </c>
      <c r="AZ496">
        <v>0.309</v>
      </c>
      <c r="BA496">
        <v>8616</v>
      </c>
      <c r="BD496">
        <v>0</v>
      </c>
      <c r="BF496" s="1">
        <v>43192</v>
      </c>
      <c r="BM496" t="s">
        <v>148</v>
      </c>
    </row>
    <row r="497" spans="1:65" x14ac:dyDescent="0.25">
      <c r="A497">
        <v>8902</v>
      </c>
      <c r="B497">
        <v>2017</v>
      </c>
      <c r="C497" t="s">
        <v>958</v>
      </c>
      <c r="D497" s="14">
        <f>VLOOKUP(Tabelle6[[#This Row],[FishStock]],'Export 2012'!$C:$J,8,FALSE)</f>
        <v>2012</v>
      </c>
      <c r="E497" s="14" t="str">
        <f>VLOOKUP(Tabelle6[[#This Row],[FishStock]],'Export 2016'!$C:$K,8,FALSE)</f>
        <v>Advice</v>
      </c>
      <c r="F497" s="14" t="str">
        <f>VLOOKUP(Tabelle6[[#This Row],[FishStock]],'Export 2012'!$C:$J,3,FALSE)</f>
        <v>x</v>
      </c>
      <c r="G497" s="14" t="str">
        <f>VLOOKUP(Tabelle6[[#This Row],[FishStock]],'Export 2016'!$C:$K,3,FALSE)</f>
        <v>x</v>
      </c>
      <c r="H497">
        <v>1330</v>
      </c>
      <c r="I497">
        <v>169085</v>
      </c>
      <c r="J497" t="s">
        <v>138</v>
      </c>
      <c r="K497">
        <v>2014</v>
      </c>
      <c r="L497" t="s">
        <v>959</v>
      </c>
      <c r="M497" t="s">
        <v>622</v>
      </c>
      <c r="N497" t="s">
        <v>324</v>
      </c>
      <c r="P497" t="s">
        <v>1820</v>
      </c>
      <c r="Q497">
        <v>4628.5770000000002</v>
      </c>
      <c r="R497">
        <v>5943.277</v>
      </c>
      <c r="S497">
        <v>7257.9769999999999</v>
      </c>
      <c r="T497" t="s">
        <v>1749</v>
      </c>
      <c r="U497" t="s">
        <v>13</v>
      </c>
      <c r="W497">
        <v>7331.9119874999997</v>
      </c>
      <c r="Z497">
        <v>3035.8560000000002</v>
      </c>
      <c r="AA497">
        <v>3929.3159999999998</v>
      </c>
      <c r="AB497">
        <v>4822.7759999999998</v>
      </c>
      <c r="AC497" t="s">
        <v>144</v>
      </c>
      <c r="AD497" t="s">
        <v>145</v>
      </c>
      <c r="AE497" t="s">
        <v>145</v>
      </c>
      <c r="AF497">
        <v>213</v>
      </c>
      <c r="AH497">
        <v>396.53</v>
      </c>
      <c r="AI497">
        <v>183.53</v>
      </c>
      <c r="AM497">
        <v>9.0634500000000007E-2</v>
      </c>
      <c r="AN497">
        <v>0.1169835</v>
      </c>
      <c r="AO497">
        <v>0.1433325</v>
      </c>
      <c r="AP497" t="s">
        <v>146</v>
      </c>
      <c r="AQ497" t="s">
        <v>1499</v>
      </c>
      <c r="AV497">
        <v>0.61399999999999999</v>
      </c>
      <c r="AW497">
        <v>0.442</v>
      </c>
      <c r="AX497">
        <v>6000</v>
      </c>
      <c r="AY497">
        <v>8616</v>
      </c>
      <c r="AZ497">
        <v>0.309</v>
      </c>
      <c r="BA497">
        <v>8616</v>
      </c>
      <c r="BD497">
        <v>0</v>
      </c>
      <c r="BF497" s="1">
        <v>43192</v>
      </c>
      <c r="BM497" t="s">
        <v>148</v>
      </c>
    </row>
    <row r="498" spans="1:65" x14ac:dyDescent="0.25">
      <c r="A498">
        <v>8902</v>
      </c>
      <c r="B498">
        <v>2017</v>
      </c>
      <c r="C498" t="s">
        <v>958</v>
      </c>
      <c r="D498" s="14">
        <f>VLOOKUP(Tabelle6[[#This Row],[FishStock]],'Export 2012'!$C:$J,8,FALSE)</f>
        <v>2012</v>
      </c>
      <c r="E498" s="14" t="str">
        <f>VLOOKUP(Tabelle6[[#This Row],[FishStock]],'Export 2016'!$C:$K,8,FALSE)</f>
        <v>Advice</v>
      </c>
      <c r="F498" s="14" t="str">
        <f>VLOOKUP(Tabelle6[[#This Row],[FishStock]],'Export 2012'!$C:$J,3,FALSE)</f>
        <v>x</v>
      </c>
      <c r="G498" s="14" t="str">
        <f>VLOOKUP(Tabelle6[[#This Row],[FishStock]],'Export 2016'!$C:$K,3,FALSE)</f>
        <v>x</v>
      </c>
      <c r="H498">
        <v>1330</v>
      </c>
      <c r="I498">
        <v>169085</v>
      </c>
      <c r="J498" t="s">
        <v>138</v>
      </c>
      <c r="K498">
        <v>2015</v>
      </c>
      <c r="L498" t="s">
        <v>959</v>
      </c>
      <c r="M498" t="s">
        <v>622</v>
      </c>
      <c r="N498" t="s">
        <v>324</v>
      </c>
      <c r="P498" t="s">
        <v>1820</v>
      </c>
      <c r="Q498">
        <v>5119.6080000000002</v>
      </c>
      <c r="R498">
        <v>6750.1080000000002</v>
      </c>
      <c r="S498">
        <v>8380.6080000000002</v>
      </c>
      <c r="T498" t="s">
        <v>1749</v>
      </c>
      <c r="U498" t="s">
        <v>13</v>
      </c>
      <c r="W498">
        <v>8092.3055899999999</v>
      </c>
      <c r="Z498">
        <v>4473.241</v>
      </c>
      <c r="AA498">
        <v>5759.241</v>
      </c>
      <c r="AB498">
        <v>7045.241</v>
      </c>
      <c r="AC498" t="s">
        <v>144</v>
      </c>
      <c r="AD498" t="s">
        <v>145</v>
      </c>
      <c r="AE498" t="s">
        <v>145</v>
      </c>
      <c r="AF498">
        <v>161</v>
      </c>
      <c r="AH498">
        <v>308.02</v>
      </c>
      <c r="AI498">
        <v>147.02000000000001</v>
      </c>
      <c r="AM498">
        <v>5.2228200000000002E-2</v>
      </c>
      <c r="AN498">
        <v>6.7002199999999998E-2</v>
      </c>
      <c r="AO498">
        <v>8.1776199999999993E-2</v>
      </c>
      <c r="AP498" t="s">
        <v>146</v>
      </c>
      <c r="AQ498" t="s">
        <v>1499</v>
      </c>
      <c r="AV498">
        <v>0.61399999999999999</v>
      </c>
      <c r="AW498">
        <v>0.442</v>
      </c>
      <c r="AX498">
        <v>6000</v>
      </c>
      <c r="AY498">
        <v>8616</v>
      </c>
      <c r="AZ498">
        <v>0.309</v>
      </c>
      <c r="BA498">
        <v>8616</v>
      </c>
      <c r="BD498">
        <v>0</v>
      </c>
      <c r="BF498" s="1">
        <v>43192</v>
      </c>
      <c r="BM498" t="s">
        <v>148</v>
      </c>
    </row>
    <row r="499" spans="1:65" x14ac:dyDescent="0.25">
      <c r="A499">
        <v>8902</v>
      </c>
      <c r="B499">
        <v>2017</v>
      </c>
      <c r="C499" t="s">
        <v>958</v>
      </c>
      <c r="D499" s="14">
        <f>VLOOKUP(Tabelle6[[#This Row],[FishStock]],'Export 2012'!$C:$J,8,FALSE)</f>
        <v>2012</v>
      </c>
      <c r="E499" s="14" t="str">
        <f>VLOOKUP(Tabelle6[[#This Row],[FishStock]],'Export 2016'!$C:$K,8,FALSE)</f>
        <v>Advice</v>
      </c>
      <c r="F499" s="14" t="str">
        <f>VLOOKUP(Tabelle6[[#This Row],[FishStock]],'Export 2012'!$C:$J,3,FALSE)</f>
        <v>x</v>
      </c>
      <c r="G499" s="14" t="str">
        <f>VLOOKUP(Tabelle6[[#This Row],[FishStock]],'Export 2016'!$C:$K,3,FALSE)</f>
        <v>x</v>
      </c>
      <c r="H499">
        <v>1330</v>
      </c>
      <c r="I499">
        <v>169085</v>
      </c>
      <c r="J499" t="s">
        <v>138</v>
      </c>
      <c r="K499">
        <v>2016</v>
      </c>
      <c r="L499" t="s">
        <v>959</v>
      </c>
      <c r="M499" t="s">
        <v>622</v>
      </c>
      <c r="N499" t="s">
        <v>324</v>
      </c>
      <c r="P499" t="s">
        <v>1820</v>
      </c>
      <c r="Q499">
        <v>23.43289</v>
      </c>
      <c r="R499">
        <v>49.394889999999997</v>
      </c>
      <c r="S499">
        <v>75.356890000000007</v>
      </c>
      <c r="T499" t="s">
        <v>1749</v>
      </c>
      <c r="U499" t="s">
        <v>13</v>
      </c>
      <c r="W499">
        <v>8645.1967870000008</v>
      </c>
      <c r="Z499">
        <v>5576.0150000000003</v>
      </c>
      <c r="AA499">
        <v>7173.1149999999998</v>
      </c>
      <c r="AB499">
        <v>8770.2150000000001</v>
      </c>
      <c r="AC499" t="s">
        <v>144</v>
      </c>
      <c r="AD499" t="s">
        <v>145</v>
      </c>
      <c r="AE499" t="s">
        <v>145</v>
      </c>
      <c r="AF499">
        <v>83</v>
      </c>
      <c r="AH499">
        <v>142.22999999999999</v>
      </c>
      <c r="AI499">
        <v>59.23</v>
      </c>
      <c r="AM499">
        <v>2.2183029999999999E-2</v>
      </c>
      <c r="AN499">
        <v>2.8287530000000002E-2</v>
      </c>
      <c r="AO499">
        <v>3.4392029999999997E-2</v>
      </c>
      <c r="AP499" t="s">
        <v>146</v>
      </c>
      <c r="AQ499" t="s">
        <v>1499</v>
      </c>
      <c r="AV499">
        <v>0.61399999999999999</v>
      </c>
      <c r="AW499">
        <v>0.442</v>
      </c>
      <c r="AX499">
        <v>6000</v>
      </c>
      <c r="AY499">
        <v>8616</v>
      </c>
      <c r="AZ499">
        <v>0.309</v>
      </c>
      <c r="BA499">
        <v>8616</v>
      </c>
      <c r="BD499">
        <v>0</v>
      </c>
      <c r="BF499" s="1">
        <v>43192</v>
      </c>
      <c r="BM499" t="s">
        <v>148</v>
      </c>
    </row>
    <row r="500" spans="1:65" x14ac:dyDescent="0.25">
      <c r="A500">
        <v>8902</v>
      </c>
      <c r="B500">
        <v>2017</v>
      </c>
      <c r="C500" t="s">
        <v>958</v>
      </c>
      <c r="D500" s="14">
        <f>VLOOKUP(Tabelle6[[#This Row],[FishStock]],'Export 2012'!$C:$J,8,FALSE)</f>
        <v>2012</v>
      </c>
      <c r="E500" s="14" t="str">
        <f>VLOOKUP(Tabelle6[[#This Row],[FishStock]],'Export 2016'!$C:$K,8,FALSE)</f>
        <v>Advice</v>
      </c>
      <c r="F500" s="14" t="str">
        <f>VLOOKUP(Tabelle6[[#This Row],[FishStock]],'Export 2012'!$C:$J,3,FALSE)</f>
        <v>x</v>
      </c>
      <c r="G500" s="14" t="str">
        <f>VLOOKUP(Tabelle6[[#This Row],[FishStock]],'Export 2016'!$C:$K,3,FALSE)</f>
        <v>x</v>
      </c>
      <c r="H500">
        <v>1330</v>
      </c>
      <c r="I500">
        <v>169085</v>
      </c>
      <c r="J500" t="s">
        <v>138</v>
      </c>
      <c r="K500">
        <v>2017</v>
      </c>
      <c r="L500" t="s">
        <v>959</v>
      </c>
      <c r="M500" t="s">
        <v>622</v>
      </c>
      <c r="N500" t="s">
        <v>324</v>
      </c>
      <c r="P500" t="s">
        <v>1820</v>
      </c>
      <c r="R500">
        <v>5513</v>
      </c>
      <c r="T500" t="s">
        <v>1749</v>
      </c>
      <c r="U500" t="s">
        <v>13</v>
      </c>
      <c r="AA500">
        <v>10299.234024101899</v>
      </c>
      <c r="AC500" t="s">
        <v>144</v>
      </c>
      <c r="AD500" t="s">
        <v>145</v>
      </c>
      <c r="AE500" t="s">
        <v>145</v>
      </c>
      <c r="AP500" t="s">
        <v>146</v>
      </c>
      <c r="AQ500" t="s">
        <v>1499</v>
      </c>
      <c r="AV500">
        <v>0.61399999999999999</v>
      </c>
      <c r="AW500">
        <v>0.442</v>
      </c>
      <c r="AX500">
        <v>6000</v>
      </c>
      <c r="AY500">
        <v>8616</v>
      </c>
      <c r="AZ500">
        <v>0.309</v>
      </c>
      <c r="BA500">
        <v>8616</v>
      </c>
      <c r="BD500">
        <v>0</v>
      </c>
      <c r="BF500" s="1">
        <v>43192</v>
      </c>
      <c r="BM500" t="s">
        <v>148</v>
      </c>
    </row>
    <row r="501" spans="1:65" x14ac:dyDescent="0.25">
      <c r="A501">
        <v>8908</v>
      </c>
      <c r="B501">
        <v>2017</v>
      </c>
      <c r="C501" t="s">
        <v>1319</v>
      </c>
      <c r="D501" s="14">
        <f>VLOOKUP(Tabelle6[[#This Row],[FishStock]],'Export 2012'!$C:$J,8,FALSE)</f>
        <v>2012</v>
      </c>
      <c r="E501" s="14" t="str">
        <f>VLOOKUP(Tabelle6[[#This Row],[FishStock]],'Export 2016'!$C:$K,8,FALSE)</f>
        <v>Advice</v>
      </c>
      <c r="F501" s="14" t="str">
        <f>VLOOKUP(Tabelle6[[#This Row],[FishStock]],'Export 2012'!$C:$J,3,FALSE)</f>
        <v>x</v>
      </c>
      <c r="G501" s="14" t="str">
        <f>VLOOKUP(Tabelle6[[#This Row],[FishStock]],'Export 2016'!$C:$K,3,FALSE)</f>
        <v>x</v>
      </c>
      <c r="H501">
        <v>1350</v>
      </c>
      <c r="I501">
        <v>169114</v>
      </c>
      <c r="J501" t="s">
        <v>138</v>
      </c>
      <c r="K501">
        <v>2012</v>
      </c>
      <c r="L501" t="s">
        <v>1320</v>
      </c>
      <c r="M501" t="s">
        <v>520</v>
      </c>
      <c r="N501" t="s">
        <v>253</v>
      </c>
      <c r="P501" t="s">
        <v>1825</v>
      </c>
      <c r="R501">
        <v>1084</v>
      </c>
      <c r="T501" t="s">
        <v>143</v>
      </c>
      <c r="U501" t="s">
        <v>13</v>
      </c>
      <c r="W501">
        <v>6912</v>
      </c>
      <c r="AA501">
        <v>6583</v>
      </c>
      <c r="AC501" t="s">
        <v>144</v>
      </c>
      <c r="AD501" t="s">
        <v>145</v>
      </c>
      <c r="AE501" t="s">
        <v>145</v>
      </c>
      <c r="AF501">
        <v>710</v>
      </c>
      <c r="AH501">
        <v>726.32138383381005</v>
      </c>
      <c r="AI501">
        <v>16.321383833809801</v>
      </c>
      <c r="AN501">
        <v>0.17377500000000001</v>
      </c>
      <c r="AP501" t="s">
        <v>146</v>
      </c>
      <c r="AQ501" t="s">
        <v>1499</v>
      </c>
      <c r="AR501">
        <v>0.17377500000000001</v>
      </c>
      <c r="AS501">
        <v>2.7056085078248599E-2</v>
      </c>
      <c r="AV501">
        <v>0.69</v>
      </c>
      <c r="AW501">
        <v>0.46</v>
      </c>
      <c r="AX501">
        <v>6800</v>
      </c>
      <c r="AY501">
        <v>10200</v>
      </c>
      <c r="AZ501">
        <v>0.2</v>
      </c>
      <c r="BA501">
        <v>10200</v>
      </c>
      <c r="BD501">
        <v>1</v>
      </c>
      <c r="BF501" s="1">
        <v>43222</v>
      </c>
      <c r="BM501" t="s">
        <v>148</v>
      </c>
    </row>
    <row r="502" spans="1:65" x14ac:dyDescent="0.25">
      <c r="A502">
        <v>8908</v>
      </c>
      <c r="B502">
        <v>2017</v>
      </c>
      <c r="C502" t="s">
        <v>1319</v>
      </c>
      <c r="D502" s="14">
        <f>VLOOKUP(Tabelle6[[#This Row],[FishStock]],'Export 2012'!$C:$J,8,FALSE)</f>
        <v>2012</v>
      </c>
      <c r="E502" s="14" t="str">
        <f>VLOOKUP(Tabelle6[[#This Row],[FishStock]],'Export 2016'!$C:$K,8,FALSE)</f>
        <v>Advice</v>
      </c>
      <c r="F502" s="14" t="str">
        <f>VLOOKUP(Tabelle6[[#This Row],[FishStock]],'Export 2012'!$C:$J,3,FALSE)</f>
        <v>x</v>
      </c>
      <c r="G502" s="14" t="str">
        <f>VLOOKUP(Tabelle6[[#This Row],[FishStock]],'Export 2016'!$C:$K,3,FALSE)</f>
        <v>x</v>
      </c>
      <c r="H502">
        <v>1350</v>
      </c>
      <c r="I502">
        <v>169114</v>
      </c>
      <c r="J502" t="s">
        <v>138</v>
      </c>
      <c r="K502">
        <v>2013</v>
      </c>
      <c r="L502" t="s">
        <v>1320</v>
      </c>
      <c r="M502" t="s">
        <v>520</v>
      </c>
      <c r="N502" t="s">
        <v>253</v>
      </c>
      <c r="P502" t="s">
        <v>1825</v>
      </c>
      <c r="R502">
        <v>43329</v>
      </c>
      <c r="T502" t="s">
        <v>143</v>
      </c>
      <c r="U502" t="s">
        <v>13</v>
      </c>
      <c r="W502">
        <v>13484</v>
      </c>
      <c r="AA502">
        <v>3973</v>
      </c>
      <c r="AC502" t="s">
        <v>144</v>
      </c>
      <c r="AD502" t="s">
        <v>145</v>
      </c>
      <c r="AE502" t="s">
        <v>145</v>
      </c>
      <c r="AF502">
        <v>825</v>
      </c>
      <c r="AH502">
        <v>1967.8833872591299</v>
      </c>
      <c r="AI502">
        <v>1142.8833872591299</v>
      </c>
      <c r="AN502">
        <v>9.035E-2</v>
      </c>
      <c r="AP502" t="s">
        <v>146</v>
      </c>
      <c r="AQ502" t="s">
        <v>1499</v>
      </c>
      <c r="AR502">
        <v>9.035E-2</v>
      </c>
      <c r="AS502">
        <v>4.6598536980543302E-2</v>
      </c>
      <c r="AV502">
        <v>0.69</v>
      </c>
      <c r="AW502">
        <v>0.46</v>
      </c>
      <c r="AX502">
        <v>6800</v>
      </c>
      <c r="AY502">
        <v>10200</v>
      </c>
      <c r="AZ502">
        <v>0.2</v>
      </c>
      <c r="BA502">
        <v>10200</v>
      </c>
      <c r="BD502">
        <v>1</v>
      </c>
      <c r="BF502" s="1">
        <v>43222</v>
      </c>
      <c r="BM502" t="s">
        <v>148</v>
      </c>
    </row>
    <row r="503" spans="1:65" x14ac:dyDescent="0.25">
      <c r="A503">
        <v>8908</v>
      </c>
      <c r="B503">
        <v>2017</v>
      </c>
      <c r="C503" t="s">
        <v>1319</v>
      </c>
      <c r="D503" s="14">
        <f>VLOOKUP(Tabelle6[[#This Row],[FishStock]],'Export 2012'!$C:$J,8,FALSE)</f>
        <v>2012</v>
      </c>
      <c r="E503" s="14" t="str">
        <f>VLOOKUP(Tabelle6[[#This Row],[FishStock]],'Export 2016'!$C:$K,8,FALSE)</f>
        <v>Advice</v>
      </c>
      <c r="F503" s="14" t="str">
        <f>VLOOKUP(Tabelle6[[#This Row],[FishStock]],'Export 2012'!$C:$J,3,FALSE)</f>
        <v>x</v>
      </c>
      <c r="G503" s="14" t="str">
        <f>VLOOKUP(Tabelle6[[#This Row],[FishStock]],'Export 2016'!$C:$K,3,FALSE)</f>
        <v>x</v>
      </c>
      <c r="H503">
        <v>1350</v>
      </c>
      <c r="I503">
        <v>169114</v>
      </c>
      <c r="J503" t="s">
        <v>138</v>
      </c>
      <c r="K503">
        <v>2014</v>
      </c>
      <c r="L503" t="s">
        <v>1320</v>
      </c>
      <c r="M503" t="s">
        <v>520</v>
      </c>
      <c r="N503" t="s">
        <v>253</v>
      </c>
      <c r="P503" t="s">
        <v>1825</v>
      </c>
      <c r="R503">
        <v>32849</v>
      </c>
      <c r="T503" t="s">
        <v>143</v>
      </c>
      <c r="U503" t="s">
        <v>13</v>
      </c>
      <c r="W503">
        <v>15116</v>
      </c>
      <c r="AA503">
        <v>2624</v>
      </c>
      <c r="AC503" t="s">
        <v>144</v>
      </c>
      <c r="AD503" t="s">
        <v>145</v>
      </c>
      <c r="AE503" t="s">
        <v>145</v>
      </c>
      <c r="AF503">
        <v>1675</v>
      </c>
      <c r="AH503">
        <v>1949</v>
      </c>
      <c r="AI503">
        <v>274</v>
      </c>
      <c r="AN503">
        <v>0.63605</v>
      </c>
      <c r="AP503" t="s">
        <v>146</v>
      </c>
      <c r="AQ503" t="s">
        <v>1499</v>
      </c>
      <c r="AR503">
        <v>0.63605</v>
      </c>
      <c r="AS503">
        <v>1.1585023753088E-2</v>
      </c>
      <c r="AV503">
        <v>0.69</v>
      </c>
      <c r="AW503">
        <v>0.46</v>
      </c>
      <c r="AX503">
        <v>6800</v>
      </c>
      <c r="AY503">
        <v>10200</v>
      </c>
      <c r="AZ503">
        <v>0.2</v>
      </c>
      <c r="BA503">
        <v>10200</v>
      </c>
      <c r="BD503">
        <v>1</v>
      </c>
      <c r="BF503" s="1">
        <v>43222</v>
      </c>
      <c r="BM503" t="s">
        <v>148</v>
      </c>
    </row>
    <row r="504" spans="1:65" x14ac:dyDescent="0.25">
      <c r="A504">
        <v>8908</v>
      </c>
      <c r="B504">
        <v>2017</v>
      </c>
      <c r="C504" t="s">
        <v>1319</v>
      </c>
      <c r="D504" s="14">
        <f>VLOOKUP(Tabelle6[[#This Row],[FishStock]],'Export 2012'!$C:$J,8,FALSE)</f>
        <v>2012</v>
      </c>
      <c r="E504" s="14" t="str">
        <f>VLOOKUP(Tabelle6[[#This Row],[FishStock]],'Export 2016'!$C:$K,8,FALSE)</f>
        <v>Advice</v>
      </c>
      <c r="F504" s="14" t="str">
        <f>VLOOKUP(Tabelle6[[#This Row],[FishStock]],'Export 2012'!$C:$J,3,FALSE)</f>
        <v>x</v>
      </c>
      <c r="G504" s="14" t="str">
        <f>VLOOKUP(Tabelle6[[#This Row],[FishStock]],'Export 2016'!$C:$K,3,FALSE)</f>
        <v>x</v>
      </c>
      <c r="H504">
        <v>1350</v>
      </c>
      <c r="I504">
        <v>169114</v>
      </c>
      <c r="J504" t="s">
        <v>138</v>
      </c>
      <c r="K504">
        <v>2015</v>
      </c>
      <c r="L504" t="s">
        <v>1320</v>
      </c>
      <c r="M504" t="s">
        <v>520</v>
      </c>
      <c r="N504" t="s">
        <v>253</v>
      </c>
      <c r="P504" t="s">
        <v>1825</v>
      </c>
      <c r="R504">
        <v>16807</v>
      </c>
      <c r="T504" t="s">
        <v>143</v>
      </c>
      <c r="U504" t="s">
        <v>13</v>
      </c>
      <c r="W504">
        <v>22947</v>
      </c>
      <c r="AA504">
        <v>14383</v>
      </c>
      <c r="AC504" t="s">
        <v>144</v>
      </c>
      <c r="AD504" t="s">
        <v>145</v>
      </c>
      <c r="AE504" t="s">
        <v>145</v>
      </c>
      <c r="AF504">
        <v>2445</v>
      </c>
      <c r="AH504">
        <v>2972</v>
      </c>
      <c r="AI504">
        <v>527</v>
      </c>
      <c r="AN504">
        <v>0.42025000000000001</v>
      </c>
      <c r="AP504" t="s">
        <v>146</v>
      </c>
      <c r="AQ504" t="s">
        <v>1499</v>
      </c>
      <c r="AR504">
        <v>0.42025000000000001</v>
      </c>
      <c r="AS504">
        <v>2.48929654130178E-2</v>
      </c>
      <c r="AV504">
        <v>0.69</v>
      </c>
      <c r="AW504">
        <v>0.46</v>
      </c>
      <c r="AX504">
        <v>6800</v>
      </c>
      <c r="AY504">
        <v>10200</v>
      </c>
      <c r="AZ504">
        <v>0.2</v>
      </c>
      <c r="BA504">
        <v>10200</v>
      </c>
      <c r="BD504">
        <v>1</v>
      </c>
      <c r="BF504" s="1">
        <v>43222</v>
      </c>
      <c r="BM504" t="s">
        <v>148</v>
      </c>
    </row>
    <row r="505" spans="1:65" x14ac:dyDescent="0.25">
      <c r="A505">
        <v>8908</v>
      </c>
      <c r="B505">
        <v>2017</v>
      </c>
      <c r="C505" t="s">
        <v>1319</v>
      </c>
      <c r="D505" s="14">
        <f>VLOOKUP(Tabelle6[[#This Row],[FishStock]],'Export 2012'!$C:$J,8,FALSE)</f>
        <v>2012</v>
      </c>
      <c r="E505" s="14" t="str">
        <f>VLOOKUP(Tabelle6[[#This Row],[FishStock]],'Export 2016'!$C:$K,8,FALSE)</f>
        <v>Advice</v>
      </c>
      <c r="F505" s="14" t="str">
        <f>VLOOKUP(Tabelle6[[#This Row],[FishStock]],'Export 2012'!$C:$J,3,FALSE)</f>
        <v>x</v>
      </c>
      <c r="G505" s="14" t="str">
        <f>VLOOKUP(Tabelle6[[#This Row],[FishStock]],'Export 2016'!$C:$K,3,FALSE)</f>
        <v>x</v>
      </c>
      <c r="H505">
        <v>1350</v>
      </c>
      <c r="I505">
        <v>169114</v>
      </c>
      <c r="J505" t="s">
        <v>138</v>
      </c>
      <c r="K505">
        <v>2016</v>
      </c>
      <c r="L505" t="s">
        <v>1320</v>
      </c>
      <c r="M505" t="s">
        <v>520</v>
      </c>
      <c r="N505" t="s">
        <v>253</v>
      </c>
      <c r="P505" t="s">
        <v>1825</v>
      </c>
      <c r="R505">
        <v>10387</v>
      </c>
      <c r="T505" t="s">
        <v>143</v>
      </c>
      <c r="U505" t="s">
        <v>13</v>
      </c>
      <c r="W505">
        <v>23271</v>
      </c>
      <c r="AA505">
        <v>17150</v>
      </c>
      <c r="AC505" t="s">
        <v>144</v>
      </c>
      <c r="AD505" t="s">
        <v>145</v>
      </c>
      <c r="AE505" t="s">
        <v>145</v>
      </c>
      <c r="AF505">
        <v>2585</v>
      </c>
      <c r="AH505">
        <v>2886</v>
      </c>
      <c r="AI505">
        <v>301</v>
      </c>
      <c r="AN505">
        <v>0.10059999999999999</v>
      </c>
      <c r="AP505" t="s">
        <v>146</v>
      </c>
      <c r="AQ505" t="s">
        <v>1499</v>
      </c>
      <c r="AR505">
        <v>0.10059999999999999</v>
      </c>
      <c r="AS505">
        <v>1.48132485824405E-2</v>
      </c>
      <c r="AV505">
        <v>0.69</v>
      </c>
      <c r="AW505">
        <v>0.46</v>
      </c>
      <c r="AX505">
        <v>6800</v>
      </c>
      <c r="AY505">
        <v>10200</v>
      </c>
      <c r="AZ505">
        <v>0.2</v>
      </c>
      <c r="BA505">
        <v>10200</v>
      </c>
      <c r="BD505">
        <v>1</v>
      </c>
      <c r="BF505" s="1">
        <v>43222</v>
      </c>
      <c r="BM505" t="s">
        <v>148</v>
      </c>
    </row>
    <row r="506" spans="1:65" x14ac:dyDescent="0.25">
      <c r="A506">
        <v>8908</v>
      </c>
      <c r="B506">
        <v>2017</v>
      </c>
      <c r="C506" t="s">
        <v>1319</v>
      </c>
      <c r="D506" s="14">
        <f>VLOOKUP(Tabelle6[[#This Row],[FishStock]],'Export 2012'!$C:$J,8,FALSE)</f>
        <v>2012</v>
      </c>
      <c r="E506" s="14" t="str">
        <f>VLOOKUP(Tabelle6[[#This Row],[FishStock]],'Export 2016'!$C:$K,8,FALSE)</f>
        <v>Advice</v>
      </c>
      <c r="F506" s="14" t="str">
        <f>VLOOKUP(Tabelle6[[#This Row],[FishStock]],'Export 2012'!$C:$J,3,FALSE)</f>
        <v>x</v>
      </c>
      <c r="G506" s="14" t="str">
        <f>VLOOKUP(Tabelle6[[#This Row],[FishStock]],'Export 2016'!$C:$K,3,FALSE)</f>
        <v>x</v>
      </c>
      <c r="H506">
        <v>1350</v>
      </c>
      <c r="I506">
        <v>169114</v>
      </c>
      <c r="J506" t="s">
        <v>138</v>
      </c>
      <c r="K506">
        <v>2017</v>
      </c>
      <c r="L506" t="s">
        <v>1320</v>
      </c>
      <c r="M506" t="s">
        <v>520</v>
      </c>
      <c r="N506" t="s">
        <v>253</v>
      </c>
      <c r="P506" t="s">
        <v>1825</v>
      </c>
      <c r="R506">
        <v>94770</v>
      </c>
      <c r="T506" t="s">
        <v>143</v>
      </c>
      <c r="U506" t="s">
        <v>13</v>
      </c>
      <c r="AA506">
        <v>18066</v>
      </c>
      <c r="AC506" t="s">
        <v>144</v>
      </c>
      <c r="AD506" t="s">
        <v>145</v>
      </c>
      <c r="AE506" t="s">
        <v>145</v>
      </c>
      <c r="AP506" t="s">
        <v>146</v>
      </c>
      <c r="AQ506" t="s">
        <v>1499</v>
      </c>
      <c r="AV506">
        <v>0.69</v>
      </c>
      <c r="AW506">
        <v>0.46</v>
      </c>
      <c r="AX506">
        <v>6800</v>
      </c>
      <c r="AY506">
        <v>10200</v>
      </c>
      <c r="AZ506">
        <v>0.2</v>
      </c>
      <c r="BA506">
        <v>10200</v>
      </c>
      <c r="BD506">
        <v>1</v>
      </c>
      <c r="BF506" s="1">
        <v>43222</v>
      </c>
      <c r="BM506" t="s">
        <v>148</v>
      </c>
    </row>
    <row r="507" spans="1:65" x14ac:dyDescent="0.25">
      <c r="A507">
        <v>8921</v>
      </c>
      <c r="B507">
        <v>2017</v>
      </c>
      <c r="C507" t="s">
        <v>1925</v>
      </c>
      <c r="D507" s="14">
        <f>VLOOKUP(Tabelle6[[#This Row],[FishStock]],'Export 2012'!$C:$J,8,FALSE)</f>
        <v>2012</v>
      </c>
      <c r="E507" s="14" t="str">
        <f>VLOOKUP(Tabelle6[[#This Row],[FishStock]],'Export 2016'!$C:$K,8,FALSE)</f>
        <v>Advice</v>
      </c>
      <c r="F507" s="14" t="str">
        <f>VLOOKUP(Tabelle6[[#This Row],[FishStock]],'Export 2012'!$C:$J,3,FALSE)</f>
        <v>no</v>
      </c>
      <c r="G507" s="14" t="str">
        <f>VLOOKUP(Tabelle6[[#This Row],[FishStock]],'Export 2016'!$C:$K,3,FALSE)</f>
        <v>no</v>
      </c>
      <c r="H507">
        <v>1544</v>
      </c>
      <c r="I507">
        <v>169223</v>
      </c>
      <c r="J507" t="s">
        <v>138</v>
      </c>
      <c r="K507">
        <v>2012</v>
      </c>
      <c r="L507" t="s">
        <v>1926</v>
      </c>
      <c r="M507" t="s">
        <v>970</v>
      </c>
      <c r="N507" t="s">
        <v>1168</v>
      </c>
      <c r="P507" t="s">
        <v>1927</v>
      </c>
      <c r="AA507">
        <v>1.6055064896839</v>
      </c>
      <c r="AC507" t="s">
        <v>1551</v>
      </c>
      <c r="AD507" t="s">
        <v>1539</v>
      </c>
      <c r="AE507" t="s">
        <v>145</v>
      </c>
      <c r="AF507">
        <v>117.1</v>
      </c>
      <c r="BM507" t="s">
        <v>148</v>
      </c>
    </row>
    <row r="508" spans="1:65" x14ac:dyDescent="0.25">
      <c r="A508">
        <v>8921</v>
      </c>
      <c r="B508">
        <v>2017</v>
      </c>
      <c r="C508" t="s">
        <v>1925</v>
      </c>
      <c r="D508" s="14">
        <f>VLOOKUP(Tabelle6[[#This Row],[FishStock]],'Export 2012'!$C:$J,8,FALSE)</f>
        <v>2012</v>
      </c>
      <c r="E508" s="14" t="str">
        <f>VLOOKUP(Tabelle6[[#This Row],[FishStock]],'Export 2016'!$C:$K,8,FALSE)</f>
        <v>Advice</v>
      </c>
      <c r="F508" s="14" t="str">
        <f>VLOOKUP(Tabelle6[[#This Row],[FishStock]],'Export 2012'!$C:$J,3,FALSE)</f>
        <v>no</v>
      </c>
      <c r="G508" s="14" t="str">
        <f>VLOOKUP(Tabelle6[[#This Row],[FishStock]],'Export 2016'!$C:$K,3,FALSE)</f>
        <v>no</v>
      </c>
      <c r="H508">
        <v>1544</v>
      </c>
      <c r="I508">
        <v>169223</v>
      </c>
      <c r="J508" t="s">
        <v>138</v>
      </c>
      <c r="K508">
        <v>2013</v>
      </c>
      <c r="L508" t="s">
        <v>1926</v>
      </c>
      <c r="M508" t="s">
        <v>970</v>
      </c>
      <c r="N508" t="s">
        <v>1168</v>
      </c>
      <c r="P508" t="s">
        <v>1927</v>
      </c>
      <c r="AA508">
        <v>1.3406134274550701</v>
      </c>
      <c r="AC508" t="s">
        <v>1551</v>
      </c>
      <c r="AD508" t="s">
        <v>1539</v>
      </c>
      <c r="AE508" t="s">
        <v>145</v>
      </c>
      <c r="AF508">
        <v>124.4</v>
      </c>
      <c r="BM508" t="s">
        <v>148</v>
      </c>
    </row>
    <row r="509" spans="1:65" x14ac:dyDescent="0.25">
      <c r="A509">
        <v>8921</v>
      </c>
      <c r="B509">
        <v>2017</v>
      </c>
      <c r="C509" t="s">
        <v>1925</v>
      </c>
      <c r="D509" s="14">
        <f>VLOOKUP(Tabelle6[[#This Row],[FishStock]],'Export 2012'!$C:$J,8,FALSE)</f>
        <v>2012</v>
      </c>
      <c r="E509" s="14" t="str">
        <f>VLOOKUP(Tabelle6[[#This Row],[FishStock]],'Export 2016'!$C:$K,8,FALSE)</f>
        <v>Advice</v>
      </c>
      <c r="F509" s="14" t="str">
        <f>VLOOKUP(Tabelle6[[#This Row],[FishStock]],'Export 2012'!$C:$J,3,FALSE)</f>
        <v>no</v>
      </c>
      <c r="G509" s="14" t="str">
        <f>VLOOKUP(Tabelle6[[#This Row],[FishStock]],'Export 2016'!$C:$K,3,FALSE)</f>
        <v>no</v>
      </c>
      <c r="H509">
        <v>1544</v>
      </c>
      <c r="I509">
        <v>169223</v>
      </c>
      <c r="J509" t="s">
        <v>138</v>
      </c>
      <c r="K509">
        <v>2014</v>
      </c>
      <c r="L509" t="s">
        <v>1926</v>
      </c>
      <c r="M509" t="s">
        <v>970</v>
      </c>
      <c r="N509" t="s">
        <v>1168</v>
      </c>
      <c r="P509" t="s">
        <v>1927</v>
      </c>
      <c r="AA509">
        <v>0.59403707506827497</v>
      </c>
      <c r="AC509" t="s">
        <v>1551</v>
      </c>
      <c r="AD509" t="s">
        <v>1539</v>
      </c>
      <c r="AE509" t="s">
        <v>145</v>
      </c>
      <c r="AF509">
        <v>152.5</v>
      </c>
      <c r="BM509" t="s">
        <v>148</v>
      </c>
    </row>
    <row r="510" spans="1:65" x14ac:dyDescent="0.25">
      <c r="A510">
        <v>8921</v>
      </c>
      <c r="B510">
        <v>2017</v>
      </c>
      <c r="C510" t="s">
        <v>1925</v>
      </c>
      <c r="D510" s="14">
        <f>VLOOKUP(Tabelle6[[#This Row],[FishStock]],'Export 2012'!$C:$J,8,FALSE)</f>
        <v>2012</v>
      </c>
      <c r="E510" s="14" t="str">
        <f>VLOOKUP(Tabelle6[[#This Row],[FishStock]],'Export 2016'!$C:$K,8,FALSE)</f>
        <v>Advice</v>
      </c>
      <c r="F510" s="14" t="str">
        <f>VLOOKUP(Tabelle6[[#This Row],[FishStock]],'Export 2012'!$C:$J,3,FALSE)</f>
        <v>no</v>
      </c>
      <c r="G510" s="14" t="str">
        <f>VLOOKUP(Tabelle6[[#This Row],[FishStock]],'Export 2016'!$C:$K,3,FALSE)</f>
        <v>no</v>
      </c>
      <c r="H510">
        <v>1544</v>
      </c>
      <c r="I510">
        <v>169223</v>
      </c>
      <c r="J510" t="s">
        <v>138</v>
      </c>
      <c r="K510">
        <v>2015</v>
      </c>
      <c r="L510" t="s">
        <v>1926</v>
      </c>
      <c r="M510" t="s">
        <v>970</v>
      </c>
      <c r="N510" t="s">
        <v>1168</v>
      </c>
      <c r="P510" t="s">
        <v>1927</v>
      </c>
      <c r="AA510">
        <v>1.80878378981039</v>
      </c>
      <c r="AC510" t="s">
        <v>1551</v>
      </c>
      <c r="AD510" t="s">
        <v>1539</v>
      </c>
      <c r="AE510" t="s">
        <v>145</v>
      </c>
      <c r="AF510">
        <v>172.5</v>
      </c>
      <c r="BM510" t="s">
        <v>148</v>
      </c>
    </row>
    <row r="511" spans="1:65" x14ac:dyDescent="0.25">
      <c r="A511">
        <v>8921</v>
      </c>
      <c r="B511">
        <v>2017</v>
      </c>
      <c r="C511" t="s">
        <v>1925</v>
      </c>
      <c r="D511" s="14">
        <f>VLOOKUP(Tabelle6[[#This Row],[FishStock]],'Export 2012'!$C:$J,8,FALSE)</f>
        <v>2012</v>
      </c>
      <c r="E511" s="14" t="str">
        <f>VLOOKUP(Tabelle6[[#This Row],[FishStock]],'Export 2016'!$C:$K,8,FALSE)</f>
        <v>Advice</v>
      </c>
      <c r="F511" s="14" t="str">
        <f>VLOOKUP(Tabelle6[[#This Row],[FishStock]],'Export 2012'!$C:$J,3,FALSE)</f>
        <v>no</v>
      </c>
      <c r="G511" s="14" t="str">
        <f>VLOOKUP(Tabelle6[[#This Row],[FishStock]],'Export 2016'!$C:$K,3,FALSE)</f>
        <v>no</v>
      </c>
      <c r="H511">
        <v>1544</v>
      </c>
      <c r="I511">
        <v>169223</v>
      </c>
      <c r="J511" t="s">
        <v>138</v>
      </c>
      <c r="K511">
        <v>2016</v>
      </c>
      <c r="L511" t="s">
        <v>1926</v>
      </c>
      <c r="M511" t="s">
        <v>970</v>
      </c>
      <c r="N511" t="s">
        <v>1168</v>
      </c>
      <c r="P511" t="s">
        <v>1927</v>
      </c>
      <c r="AA511">
        <v>1.10248079964456</v>
      </c>
      <c r="AC511" t="s">
        <v>1551</v>
      </c>
      <c r="AD511" t="s">
        <v>1539</v>
      </c>
      <c r="AE511" t="s">
        <v>145</v>
      </c>
      <c r="AF511">
        <v>169.7</v>
      </c>
      <c r="BM511" t="s">
        <v>148</v>
      </c>
    </row>
    <row r="512" spans="1:65" x14ac:dyDescent="0.25">
      <c r="A512">
        <v>8922</v>
      </c>
      <c r="B512">
        <v>2017</v>
      </c>
      <c r="C512" t="s">
        <v>1868</v>
      </c>
      <c r="D512" s="14">
        <f>VLOOKUP(Tabelle6[[#This Row],[FishStock]],'Export 2012'!$C:$J,8,FALSE)</f>
        <v>2012</v>
      </c>
      <c r="E512" s="14" t="str">
        <f>VLOOKUP(Tabelle6[[#This Row],[FishStock]],'Export 2016'!$C:$K,8,FALSE)</f>
        <v>Advice</v>
      </c>
      <c r="F512" s="14" t="str">
        <f>VLOOKUP(Tabelle6[[#This Row],[FishStock]],'Export 2012'!$C:$J,3,FALSE)</f>
        <v>no</v>
      </c>
      <c r="G512" s="14" t="str">
        <f>VLOOKUP(Tabelle6[[#This Row],[FishStock]],'Export 2016'!$C:$K,3,FALSE)</f>
        <v>no</v>
      </c>
      <c r="H512">
        <v>1426</v>
      </c>
      <c r="I512">
        <v>169218</v>
      </c>
      <c r="J512" t="s">
        <v>138</v>
      </c>
      <c r="K512">
        <v>2012</v>
      </c>
      <c r="L512" t="s">
        <v>1869</v>
      </c>
      <c r="M512" t="s">
        <v>439</v>
      </c>
      <c r="N512" t="s">
        <v>1157</v>
      </c>
      <c r="P512" t="s">
        <v>1870</v>
      </c>
      <c r="AA512">
        <v>1.48801695404094</v>
      </c>
      <c r="AC512" t="s">
        <v>1551</v>
      </c>
      <c r="AD512" t="s">
        <v>1539</v>
      </c>
      <c r="AE512" t="s">
        <v>145</v>
      </c>
      <c r="AF512">
        <v>297.7</v>
      </c>
      <c r="BM512" t="s">
        <v>148</v>
      </c>
    </row>
    <row r="513" spans="1:65" x14ac:dyDescent="0.25">
      <c r="A513">
        <v>8922</v>
      </c>
      <c r="B513">
        <v>2017</v>
      </c>
      <c r="C513" t="s">
        <v>1868</v>
      </c>
      <c r="D513" s="14">
        <f>VLOOKUP(Tabelle6[[#This Row],[FishStock]],'Export 2012'!$C:$J,8,FALSE)</f>
        <v>2012</v>
      </c>
      <c r="E513" s="14" t="str">
        <f>VLOOKUP(Tabelle6[[#This Row],[FishStock]],'Export 2016'!$C:$K,8,FALSE)</f>
        <v>Advice</v>
      </c>
      <c r="F513" s="14" t="str">
        <f>VLOOKUP(Tabelle6[[#This Row],[FishStock]],'Export 2012'!$C:$J,3,FALSE)</f>
        <v>no</v>
      </c>
      <c r="G513" s="14" t="str">
        <f>VLOOKUP(Tabelle6[[#This Row],[FishStock]],'Export 2016'!$C:$K,3,FALSE)</f>
        <v>no</v>
      </c>
      <c r="H513">
        <v>1426</v>
      </c>
      <c r="I513">
        <v>169218</v>
      </c>
      <c r="J513" t="s">
        <v>138</v>
      </c>
      <c r="K513">
        <v>2013</v>
      </c>
      <c r="L513" t="s">
        <v>1869</v>
      </c>
      <c r="M513" t="s">
        <v>439</v>
      </c>
      <c r="N513" t="s">
        <v>1157</v>
      </c>
      <c r="P513" t="s">
        <v>1870</v>
      </c>
      <c r="AA513">
        <v>1.54272667478492</v>
      </c>
      <c r="AC513" t="s">
        <v>1551</v>
      </c>
      <c r="AD513" t="s">
        <v>1539</v>
      </c>
      <c r="AE513" t="s">
        <v>145</v>
      </c>
      <c r="AF513">
        <v>286.2</v>
      </c>
      <c r="BM513" t="s">
        <v>148</v>
      </c>
    </row>
    <row r="514" spans="1:65" x14ac:dyDescent="0.25">
      <c r="A514">
        <v>8922</v>
      </c>
      <c r="B514">
        <v>2017</v>
      </c>
      <c r="C514" t="s">
        <v>1868</v>
      </c>
      <c r="D514" s="14">
        <f>VLOOKUP(Tabelle6[[#This Row],[FishStock]],'Export 2012'!$C:$J,8,FALSE)</f>
        <v>2012</v>
      </c>
      <c r="E514" s="14" t="str">
        <f>VLOOKUP(Tabelle6[[#This Row],[FishStock]],'Export 2016'!$C:$K,8,FALSE)</f>
        <v>Advice</v>
      </c>
      <c r="F514" s="14" t="str">
        <f>VLOOKUP(Tabelle6[[#This Row],[FishStock]],'Export 2012'!$C:$J,3,FALSE)</f>
        <v>no</v>
      </c>
      <c r="G514" s="14" t="str">
        <f>VLOOKUP(Tabelle6[[#This Row],[FishStock]],'Export 2016'!$C:$K,3,FALSE)</f>
        <v>no</v>
      </c>
      <c r="H514">
        <v>1426</v>
      </c>
      <c r="I514">
        <v>169218</v>
      </c>
      <c r="J514" t="s">
        <v>138</v>
      </c>
      <c r="K514">
        <v>2014</v>
      </c>
      <c r="L514" t="s">
        <v>1869</v>
      </c>
      <c r="M514" t="s">
        <v>439</v>
      </c>
      <c r="N514" t="s">
        <v>1157</v>
      </c>
      <c r="P514" t="s">
        <v>1870</v>
      </c>
      <c r="AA514">
        <v>2.5147892426891798</v>
      </c>
      <c r="AC514" t="s">
        <v>1551</v>
      </c>
      <c r="AD514" t="s">
        <v>1539</v>
      </c>
      <c r="AE514" t="s">
        <v>145</v>
      </c>
      <c r="AF514">
        <v>214</v>
      </c>
      <c r="BM514" t="s">
        <v>148</v>
      </c>
    </row>
    <row r="515" spans="1:65" x14ac:dyDescent="0.25">
      <c r="A515">
        <v>8922</v>
      </c>
      <c r="B515">
        <v>2017</v>
      </c>
      <c r="C515" t="s">
        <v>1868</v>
      </c>
      <c r="D515" s="14">
        <f>VLOOKUP(Tabelle6[[#This Row],[FishStock]],'Export 2012'!$C:$J,8,FALSE)</f>
        <v>2012</v>
      </c>
      <c r="E515" s="14" t="str">
        <f>VLOOKUP(Tabelle6[[#This Row],[FishStock]],'Export 2016'!$C:$K,8,FALSE)</f>
        <v>Advice</v>
      </c>
      <c r="F515" s="14" t="str">
        <f>VLOOKUP(Tabelle6[[#This Row],[FishStock]],'Export 2012'!$C:$J,3,FALSE)</f>
        <v>no</v>
      </c>
      <c r="G515" s="14" t="str">
        <f>VLOOKUP(Tabelle6[[#This Row],[FishStock]],'Export 2016'!$C:$K,3,FALSE)</f>
        <v>no</v>
      </c>
      <c r="H515">
        <v>1426</v>
      </c>
      <c r="I515">
        <v>169218</v>
      </c>
      <c r="J515" t="s">
        <v>138</v>
      </c>
      <c r="K515">
        <v>2015</v>
      </c>
      <c r="L515" t="s">
        <v>1869</v>
      </c>
      <c r="M515" t="s">
        <v>439</v>
      </c>
      <c r="N515" t="s">
        <v>1157</v>
      </c>
      <c r="P515" t="s">
        <v>1870</v>
      </c>
      <c r="AA515">
        <v>1.73764704255295</v>
      </c>
      <c r="AC515" t="s">
        <v>1551</v>
      </c>
      <c r="AD515" t="s">
        <v>1539</v>
      </c>
      <c r="AE515" t="s">
        <v>145</v>
      </c>
      <c r="AF515">
        <v>225.3</v>
      </c>
      <c r="BM515" t="s">
        <v>148</v>
      </c>
    </row>
    <row r="516" spans="1:65" x14ac:dyDescent="0.25">
      <c r="A516">
        <v>8922</v>
      </c>
      <c r="B516">
        <v>2017</v>
      </c>
      <c r="C516" t="s">
        <v>1868</v>
      </c>
      <c r="D516" s="14">
        <f>VLOOKUP(Tabelle6[[#This Row],[FishStock]],'Export 2012'!$C:$J,8,FALSE)</f>
        <v>2012</v>
      </c>
      <c r="E516" s="14" t="str">
        <f>VLOOKUP(Tabelle6[[#This Row],[FishStock]],'Export 2016'!$C:$K,8,FALSE)</f>
        <v>Advice</v>
      </c>
      <c r="F516" s="14" t="str">
        <f>VLOOKUP(Tabelle6[[#This Row],[FishStock]],'Export 2012'!$C:$J,3,FALSE)</f>
        <v>no</v>
      </c>
      <c r="G516" s="14" t="str">
        <f>VLOOKUP(Tabelle6[[#This Row],[FishStock]],'Export 2016'!$C:$K,3,FALSE)</f>
        <v>no</v>
      </c>
      <c r="H516">
        <v>1426</v>
      </c>
      <c r="I516">
        <v>169218</v>
      </c>
      <c r="J516" t="s">
        <v>138</v>
      </c>
      <c r="K516">
        <v>2016</v>
      </c>
      <c r="L516" t="s">
        <v>1869</v>
      </c>
      <c r="M516" t="s">
        <v>439</v>
      </c>
      <c r="N516" t="s">
        <v>1157</v>
      </c>
      <c r="P516" t="s">
        <v>1870</v>
      </c>
      <c r="AA516">
        <v>1.7265622460677601</v>
      </c>
      <c r="AC516" t="s">
        <v>1551</v>
      </c>
      <c r="AD516" t="s">
        <v>1539</v>
      </c>
      <c r="AE516" t="s">
        <v>145</v>
      </c>
      <c r="AF516">
        <v>223.2</v>
      </c>
      <c r="BM516" t="s">
        <v>148</v>
      </c>
    </row>
    <row r="517" spans="1:65" x14ac:dyDescent="0.25">
      <c r="A517">
        <v>8925</v>
      </c>
      <c r="B517">
        <v>2017</v>
      </c>
      <c r="C517" t="s">
        <v>716</v>
      </c>
      <c r="D517" s="14">
        <f>VLOOKUP(Tabelle6[[#This Row],[FishStock]],'Export 2012'!$C:$J,8,FALSE)</f>
        <v>2012</v>
      </c>
      <c r="E517" s="14" t="str">
        <f>VLOOKUP(Tabelle6[[#This Row],[FishStock]],'Export 2016'!$C:$K,8,FALSE)</f>
        <v>Advice</v>
      </c>
      <c r="F517" s="14" t="str">
        <f>VLOOKUP(Tabelle6[[#This Row],[FishStock]],'Export 2012'!$C:$J,3,FALSE)</f>
        <v>x</v>
      </c>
      <c r="G517" s="14" t="str">
        <f>VLOOKUP(Tabelle6[[#This Row],[FishStock]],'Export 2016'!$C:$K,3,FALSE)</f>
        <v>x</v>
      </c>
      <c r="H517">
        <v>1349</v>
      </c>
      <c r="I517">
        <v>136544</v>
      </c>
      <c r="J517" t="s">
        <v>138</v>
      </c>
      <c r="K517">
        <v>2012</v>
      </c>
      <c r="L517" t="s">
        <v>717</v>
      </c>
      <c r="M517" t="s">
        <v>622</v>
      </c>
      <c r="N517" t="s">
        <v>253</v>
      </c>
      <c r="Q517">
        <v>290469.8</v>
      </c>
      <c r="R517">
        <v>343260.8</v>
      </c>
      <c r="S517">
        <v>396051.8</v>
      </c>
      <c r="T517" t="s">
        <v>143</v>
      </c>
      <c r="U517" t="s">
        <v>1819</v>
      </c>
      <c r="W517">
        <v>9559.3943350000009</v>
      </c>
      <c r="Z517">
        <v>2766</v>
      </c>
      <c r="AA517">
        <v>3689</v>
      </c>
      <c r="AB517">
        <v>4611</v>
      </c>
      <c r="AC517" t="s">
        <v>144</v>
      </c>
      <c r="AD517" t="s">
        <v>145</v>
      </c>
      <c r="AE517" t="s">
        <v>145</v>
      </c>
      <c r="AF517">
        <v>343</v>
      </c>
      <c r="AH517">
        <v>942</v>
      </c>
      <c r="AI517">
        <v>599</v>
      </c>
      <c r="AM517">
        <v>0.1955848</v>
      </c>
      <c r="AN517">
        <v>0.26400079999999998</v>
      </c>
      <c r="AO517">
        <v>0.33241680000000001</v>
      </c>
      <c r="AP517" t="s">
        <v>146</v>
      </c>
      <c r="AQ517" t="s">
        <v>1499</v>
      </c>
      <c r="AV517">
        <v>0.47</v>
      </c>
      <c r="AW517">
        <v>0.34</v>
      </c>
      <c r="AX517">
        <v>2300</v>
      </c>
      <c r="AY517">
        <v>2944</v>
      </c>
      <c r="AZ517">
        <v>0.27</v>
      </c>
      <c r="BA517">
        <v>2944</v>
      </c>
      <c r="BD517">
        <v>0</v>
      </c>
      <c r="BM517" t="s">
        <v>148</v>
      </c>
    </row>
    <row r="518" spans="1:65" x14ac:dyDescent="0.25">
      <c r="A518">
        <v>8925</v>
      </c>
      <c r="B518">
        <v>2017</v>
      </c>
      <c r="C518" t="s">
        <v>716</v>
      </c>
      <c r="D518" s="14">
        <f>VLOOKUP(Tabelle6[[#This Row],[FishStock]],'Export 2012'!$C:$J,8,FALSE)</f>
        <v>2012</v>
      </c>
      <c r="E518" s="14" t="str">
        <f>VLOOKUP(Tabelle6[[#This Row],[FishStock]],'Export 2016'!$C:$K,8,FALSE)</f>
        <v>Advice</v>
      </c>
      <c r="F518" s="14" t="str">
        <f>VLOOKUP(Tabelle6[[#This Row],[FishStock]],'Export 2012'!$C:$J,3,FALSE)</f>
        <v>x</v>
      </c>
      <c r="G518" s="14" t="str">
        <f>VLOOKUP(Tabelle6[[#This Row],[FishStock]],'Export 2016'!$C:$K,3,FALSE)</f>
        <v>x</v>
      </c>
      <c r="H518">
        <v>1349</v>
      </c>
      <c r="I518">
        <v>136544</v>
      </c>
      <c r="J518" t="s">
        <v>138</v>
      </c>
      <c r="K518">
        <v>2013</v>
      </c>
      <c r="L518" t="s">
        <v>717</v>
      </c>
      <c r="M518" t="s">
        <v>622</v>
      </c>
      <c r="N518" t="s">
        <v>253</v>
      </c>
      <c r="Q518">
        <v>1135191</v>
      </c>
      <c r="R518">
        <v>1304991</v>
      </c>
      <c r="S518">
        <v>1474791</v>
      </c>
      <c r="T518" t="s">
        <v>143</v>
      </c>
      <c r="U518" t="s">
        <v>1819</v>
      </c>
      <c r="W518">
        <v>36909.712471999999</v>
      </c>
      <c r="Z518">
        <v>3824</v>
      </c>
      <c r="AA518">
        <v>5011</v>
      </c>
      <c r="AB518">
        <v>6198</v>
      </c>
      <c r="AC518" t="s">
        <v>144</v>
      </c>
      <c r="AD518" t="s">
        <v>145</v>
      </c>
      <c r="AE518" t="s">
        <v>145</v>
      </c>
      <c r="AF518">
        <v>254</v>
      </c>
      <c r="AH518">
        <v>536</v>
      </c>
      <c r="AI518">
        <v>282</v>
      </c>
      <c r="AM518">
        <v>5.8771999999999998E-2</v>
      </c>
      <c r="AN518">
        <v>7.6868000000000006E-2</v>
      </c>
      <c r="AO518">
        <v>9.4964000000000007E-2</v>
      </c>
      <c r="AP518" t="s">
        <v>146</v>
      </c>
      <c r="AQ518" t="s">
        <v>1499</v>
      </c>
      <c r="AV518">
        <v>0.47</v>
      </c>
      <c r="AW518">
        <v>0.34</v>
      </c>
      <c r="AX518">
        <v>2300</v>
      </c>
      <c r="AY518">
        <v>2944</v>
      </c>
      <c r="AZ518">
        <v>0.27</v>
      </c>
      <c r="BA518">
        <v>2944</v>
      </c>
      <c r="BD518">
        <v>0</v>
      </c>
      <c r="BM518" t="s">
        <v>148</v>
      </c>
    </row>
    <row r="519" spans="1:65" x14ac:dyDescent="0.25">
      <c r="A519">
        <v>8925</v>
      </c>
      <c r="B519">
        <v>2017</v>
      </c>
      <c r="C519" t="s">
        <v>716</v>
      </c>
      <c r="D519" s="14">
        <f>VLOOKUP(Tabelle6[[#This Row],[FishStock]],'Export 2012'!$C:$J,8,FALSE)</f>
        <v>2012</v>
      </c>
      <c r="E519" s="14" t="str">
        <f>VLOOKUP(Tabelle6[[#This Row],[FishStock]],'Export 2016'!$C:$K,8,FALSE)</f>
        <v>Advice</v>
      </c>
      <c r="F519" s="14" t="str">
        <f>VLOOKUP(Tabelle6[[#This Row],[FishStock]],'Export 2012'!$C:$J,3,FALSE)</f>
        <v>x</v>
      </c>
      <c r="G519" s="14" t="str">
        <f>VLOOKUP(Tabelle6[[#This Row],[FishStock]],'Export 2016'!$C:$K,3,FALSE)</f>
        <v>x</v>
      </c>
      <c r="H519">
        <v>1349</v>
      </c>
      <c r="I519">
        <v>136544</v>
      </c>
      <c r="J519" t="s">
        <v>138</v>
      </c>
      <c r="K519">
        <v>2014</v>
      </c>
      <c r="L519" t="s">
        <v>717</v>
      </c>
      <c r="M519" t="s">
        <v>622</v>
      </c>
      <c r="N519" t="s">
        <v>253</v>
      </c>
      <c r="Q519">
        <v>408113.9</v>
      </c>
      <c r="R519">
        <v>483256.9</v>
      </c>
      <c r="S519">
        <v>558399.9</v>
      </c>
      <c r="T519" t="s">
        <v>143</v>
      </c>
      <c r="U519" t="s">
        <v>1819</v>
      </c>
      <c r="W519">
        <v>22230.037791999999</v>
      </c>
      <c r="Z519">
        <v>5772</v>
      </c>
      <c r="AA519">
        <v>7197</v>
      </c>
      <c r="AB519">
        <v>8621</v>
      </c>
      <c r="AC519" t="s">
        <v>144</v>
      </c>
      <c r="AD519" t="s">
        <v>145</v>
      </c>
      <c r="AE519" t="s">
        <v>145</v>
      </c>
      <c r="AF519">
        <v>518</v>
      </c>
      <c r="AH519">
        <v>1006</v>
      </c>
      <c r="AI519">
        <v>488</v>
      </c>
      <c r="AM519">
        <v>9.2253100000000005E-2</v>
      </c>
      <c r="AN519">
        <v>0.1188361</v>
      </c>
      <c r="AO519">
        <v>0.1454191</v>
      </c>
      <c r="AP519" t="s">
        <v>146</v>
      </c>
      <c r="AQ519" t="s">
        <v>1499</v>
      </c>
      <c r="AV519">
        <v>0.47</v>
      </c>
      <c r="AW519">
        <v>0.34</v>
      </c>
      <c r="AX519">
        <v>2300</v>
      </c>
      <c r="AY519">
        <v>2944</v>
      </c>
      <c r="AZ519">
        <v>0.27</v>
      </c>
      <c r="BA519">
        <v>2944</v>
      </c>
      <c r="BD519">
        <v>0</v>
      </c>
      <c r="BM519" t="s">
        <v>148</v>
      </c>
    </row>
    <row r="520" spans="1:65" x14ac:dyDescent="0.25">
      <c r="A520">
        <v>8925</v>
      </c>
      <c r="B520">
        <v>2017</v>
      </c>
      <c r="C520" t="s">
        <v>716</v>
      </c>
      <c r="D520" s="14">
        <f>VLOOKUP(Tabelle6[[#This Row],[FishStock]],'Export 2012'!$C:$J,8,FALSE)</f>
        <v>2012</v>
      </c>
      <c r="E520" s="14" t="str">
        <f>VLOOKUP(Tabelle6[[#This Row],[FishStock]],'Export 2016'!$C:$K,8,FALSE)</f>
        <v>Advice</v>
      </c>
      <c r="F520" s="14" t="str">
        <f>VLOOKUP(Tabelle6[[#This Row],[FishStock]],'Export 2012'!$C:$J,3,FALSE)</f>
        <v>x</v>
      </c>
      <c r="G520" s="14" t="str">
        <f>VLOOKUP(Tabelle6[[#This Row],[FishStock]],'Export 2016'!$C:$K,3,FALSE)</f>
        <v>x</v>
      </c>
      <c r="H520">
        <v>1349</v>
      </c>
      <c r="I520">
        <v>136544</v>
      </c>
      <c r="J520" t="s">
        <v>138</v>
      </c>
      <c r="K520">
        <v>2015</v>
      </c>
      <c r="L520" t="s">
        <v>717</v>
      </c>
      <c r="M520" t="s">
        <v>622</v>
      </c>
      <c r="N520" t="s">
        <v>253</v>
      </c>
      <c r="Q520">
        <v>453297.8</v>
      </c>
      <c r="R520">
        <v>551418.80000000005</v>
      </c>
      <c r="S520">
        <v>649539.80000000005</v>
      </c>
      <c r="T520" t="s">
        <v>143</v>
      </c>
      <c r="U520" t="s">
        <v>1819</v>
      </c>
      <c r="W520">
        <v>24918.759117000001</v>
      </c>
      <c r="Z520">
        <v>10896</v>
      </c>
      <c r="AA520">
        <v>13097</v>
      </c>
      <c r="AB520">
        <v>15298</v>
      </c>
      <c r="AC520" t="s">
        <v>144</v>
      </c>
      <c r="AD520" t="s">
        <v>145</v>
      </c>
      <c r="AE520" t="s">
        <v>145</v>
      </c>
      <c r="AF520">
        <v>833</v>
      </c>
      <c r="AH520">
        <v>1485</v>
      </c>
      <c r="AI520">
        <v>652</v>
      </c>
      <c r="AM520">
        <v>0.10096479999999999</v>
      </c>
      <c r="AN520">
        <v>0.1300308</v>
      </c>
      <c r="AO520">
        <v>0.15909680000000001</v>
      </c>
      <c r="AP520" t="s">
        <v>146</v>
      </c>
      <c r="AQ520" t="s">
        <v>1499</v>
      </c>
      <c r="AV520">
        <v>0.47</v>
      </c>
      <c r="AW520">
        <v>0.34</v>
      </c>
      <c r="AX520">
        <v>2300</v>
      </c>
      <c r="AY520">
        <v>2944</v>
      </c>
      <c r="AZ520">
        <v>0.27</v>
      </c>
      <c r="BA520">
        <v>2944</v>
      </c>
      <c r="BD520">
        <v>0</v>
      </c>
      <c r="BM520" t="s">
        <v>148</v>
      </c>
    </row>
    <row r="521" spans="1:65" x14ac:dyDescent="0.25">
      <c r="A521">
        <v>8925</v>
      </c>
      <c r="B521">
        <v>2017</v>
      </c>
      <c r="C521" t="s">
        <v>716</v>
      </c>
      <c r="D521" s="14">
        <f>VLOOKUP(Tabelle6[[#This Row],[FishStock]],'Export 2012'!$C:$J,8,FALSE)</f>
        <v>2012</v>
      </c>
      <c r="E521" s="14" t="str">
        <f>VLOOKUP(Tabelle6[[#This Row],[FishStock]],'Export 2016'!$C:$K,8,FALSE)</f>
        <v>Advice</v>
      </c>
      <c r="F521" s="14" t="str">
        <f>VLOOKUP(Tabelle6[[#This Row],[FishStock]],'Export 2012'!$C:$J,3,FALSE)</f>
        <v>x</v>
      </c>
      <c r="G521" s="14" t="str">
        <f>VLOOKUP(Tabelle6[[#This Row],[FishStock]],'Export 2016'!$C:$K,3,FALSE)</f>
        <v>x</v>
      </c>
      <c r="H521">
        <v>1349</v>
      </c>
      <c r="I521">
        <v>136544</v>
      </c>
      <c r="J521" t="s">
        <v>138</v>
      </c>
      <c r="K521">
        <v>2016</v>
      </c>
      <c r="L521" t="s">
        <v>717</v>
      </c>
      <c r="M521" t="s">
        <v>622</v>
      </c>
      <c r="N521" t="s">
        <v>253</v>
      </c>
      <c r="Q521">
        <v>142557.9</v>
      </c>
      <c r="R521">
        <v>189177.9</v>
      </c>
      <c r="S521">
        <v>235797.9</v>
      </c>
      <c r="T521" t="s">
        <v>143</v>
      </c>
      <c r="U521" t="s">
        <v>1819</v>
      </c>
      <c r="W521">
        <v>22026.871018999998</v>
      </c>
      <c r="Z521">
        <v>12908</v>
      </c>
      <c r="AA521">
        <v>15586</v>
      </c>
      <c r="AB521">
        <v>18264</v>
      </c>
      <c r="AC521" t="s">
        <v>144</v>
      </c>
      <c r="AD521" t="s">
        <v>145</v>
      </c>
      <c r="AE521" t="s">
        <v>145</v>
      </c>
      <c r="AF521">
        <v>1008</v>
      </c>
      <c r="AH521">
        <v>1306</v>
      </c>
      <c r="AI521">
        <v>298</v>
      </c>
      <c r="AM521">
        <v>8.2110500000000003E-2</v>
      </c>
      <c r="AN521">
        <v>0.10648050000000001</v>
      </c>
      <c r="AO521">
        <v>0.13085050000000001</v>
      </c>
      <c r="AP521" t="s">
        <v>146</v>
      </c>
      <c r="AQ521" t="s">
        <v>1499</v>
      </c>
      <c r="AV521">
        <v>0.47</v>
      </c>
      <c r="AW521">
        <v>0.34</v>
      </c>
      <c r="AX521">
        <v>2300</v>
      </c>
      <c r="AY521">
        <v>2944</v>
      </c>
      <c r="AZ521">
        <v>0.27</v>
      </c>
      <c r="BA521">
        <v>2944</v>
      </c>
      <c r="BD521">
        <v>0</v>
      </c>
      <c r="BM521" t="s">
        <v>148</v>
      </c>
    </row>
    <row r="522" spans="1:65" x14ac:dyDescent="0.25">
      <c r="A522">
        <v>8925</v>
      </c>
      <c r="B522">
        <v>2017</v>
      </c>
      <c r="C522" t="s">
        <v>716</v>
      </c>
      <c r="D522" s="14">
        <f>VLOOKUP(Tabelle6[[#This Row],[FishStock]],'Export 2012'!$C:$J,8,FALSE)</f>
        <v>2012</v>
      </c>
      <c r="E522" s="14" t="str">
        <f>VLOOKUP(Tabelle6[[#This Row],[FishStock]],'Export 2016'!$C:$K,8,FALSE)</f>
        <v>Advice</v>
      </c>
      <c r="F522" s="14" t="str">
        <f>VLOOKUP(Tabelle6[[#This Row],[FishStock]],'Export 2012'!$C:$J,3,FALSE)</f>
        <v>x</v>
      </c>
      <c r="G522" s="14" t="str">
        <f>VLOOKUP(Tabelle6[[#This Row],[FishStock]],'Export 2016'!$C:$K,3,FALSE)</f>
        <v>x</v>
      </c>
      <c r="H522">
        <v>1349</v>
      </c>
      <c r="I522">
        <v>136544</v>
      </c>
      <c r="J522" t="s">
        <v>138</v>
      </c>
      <c r="K522">
        <v>2017</v>
      </c>
      <c r="L522" t="s">
        <v>717</v>
      </c>
      <c r="M522" t="s">
        <v>622</v>
      </c>
      <c r="N522" t="s">
        <v>253</v>
      </c>
      <c r="R522">
        <v>337738</v>
      </c>
      <c r="T522" t="s">
        <v>143</v>
      </c>
      <c r="U522" t="s">
        <v>1819</v>
      </c>
      <c r="AA522">
        <v>19897</v>
      </c>
      <c r="AC522" t="s">
        <v>144</v>
      </c>
      <c r="AD522" t="s">
        <v>145</v>
      </c>
      <c r="AE522" t="s">
        <v>145</v>
      </c>
      <c r="AP522" t="s">
        <v>146</v>
      </c>
      <c r="AQ522" t="s">
        <v>1499</v>
      </c>
      <c r="AV522">
        <v>0.47</v>
      </c>
      <c r="AW522">
        <v>0.34</v>
      </c>
      <c r="AX522">
        <v>2300</v>
      </c>
      <c r="AY522">
        <v>2944</v>
      </c>
      <c r="AZ522">
        <v>0.27</v>
      </c>
      <c r="BA522">
        <v>2944</v>
      </c>
      <c r="BD522">
        <v>0</v>
      </c>
      <c r="BM522" t="s">
        <v>148</v>
      </c>
    </row>
    <row r="523" spans="1:65" x14ac:dyDescent="0.25">
      <c r="A523">
        <v>8932</v>
      </c>
      <c r="B523">
        <v>2017</v>
      </c>
      <c r="C523" t="s">
        <v>1958</v>
      </c>
      <c r="D523" s="14">
        <f>VLOOKUP(Tabelle6[[#This Row],[FishStock]],'Export 2012'!$C:$J,8,FALSE)</f>
        <v>2012</v>
      </c>
      <c r="E523" s="14" t="str">
        <f>VLOOKUP(Tabelle6[[#This Row],[FishStock]],'Export 2016'!$C:$K,8,FALSE)</f>
        <v>Advice</v>
      </c>
      <c r="F523" s="14" t="str">
        <f>VLOOKUP(Tabelle6[[#This Row],[FishStock]],'Export 2012'!$C:$J,3,FALSE)</f>
        <v>no</v>
      </c>
      <c r="G523" s="14" t="str">
        <f>VLOOKUP(Tabelle6[[#This Row],[FishStock]],'Export 2016'!$C:$K,3,FALSE)</f>
        <v>no</v>
      </c>
      <c r="H523">
        <v>1533</v>
      </c>
      <c r="I523">
        <v>169212</v>
      </c>
      <c r="J523" t="s">
        <v>138</v>
      </c>
      <c r="K523">
        <v>2012</v>
      </c>
      <c r="L523" t="s">
        <v>1959</v>
      </c>
      <c r="M523" t="s">
        <v>1960</v>
      </c>
      <c r="N523" t="s">
        <v>1100</v>
      </c>
      <c r="P523" t="s">
        <v>1961</v>
      </c>
      <c r="AE523" t="s">
        <v>145</v>
      </c>
      <c r="AF523">
        <v>5.4</v>
      </c>
      <c r="BM523" t="s">
        <v>148</v>
      </c>
    </row>
    <row r="524" spans="1:65" x14ac:dyDescent="0.25">
      <c r="A524">
        <v>8932</v>
      </c>
      <c r="B524">
        <v>2017</v>
      </c>
      <c r="C524" t="s">
        <v>1958</v>
      </c>
      <c r="D524" s="14">
        <f>VLOOKUP(Tabelle6[[#This Row],[FishStock]],'Export 2012'!$C:$J,8,FALSE)</f>
        <v>2012</v>
      </c>
      <c r="E524" s="14" t="str">
        <f>VLOOKUP(Tabelle6[[#This Row],[FishStock]],'Export 2016'!$C:$K,8,FALSE)</f>
        <v>Advice</v>
      </c>
      <c r="F524" s="14" t="str">
        <f>VLOOKUP(Tabelle6[[#This Row],[FishStock]],'Export 2012'!$C:$J,3,FALSE)</f>
        <v>no</v>
      </c>
      <c r="G524" s="14" t="str">
        <f>VLOOKUP(Tabelle6[[#This Row],[FishStock]],'Export 2016'!$C:$K,3,FALSE)</f>
        <v>no</v>
      </c>
      <c r="H524">
        <v>1533</v>
      </c>
      <c r="I524">
        <v>169212</v>
      </c>
      <c r="J524" t="s">
        <v>138</v>
      </c>
      <c r="K524">
        <v>2013</v>
      </c>
      <c r="L524" t="s">
        <v>1959</v>
      </c>
      <c r="M524" t="s">
        <v>1960</v>
      </c>
      <c r="N524" t="s">
        <v>1100</v>
      </c>
      <c r="P524" t="s">
        <v>1961</v>
      </c>
      <c r="AE524" t="s">
        <v>145</v>
      </c>
      <c r="AF524">
        <v>24.1</v>
      </c>
      <c r="BM524" t="s">
        <v>148</v>
      </c>
    </row>
    <row r="525" spans="1:65" x14ac:dyDescent="0.25">
      <c r="A525">
        <v>8932</v>
      </c>
      <c r="B525">
        <v>2017</v>
      </c>
      <c r="C525" t="s">
        <v>1958</v>
      </c>
      <c r="D525" s="14">
        <f>VLOOKUP(Tabelle6[[#This Row],[FishStock]],'Export 2012'!$C:$J,8,FALSE)</f>
        <v>2012</v>
      </c>
      <c r="E525" s="14" t="str">
        <f>VLOOKUP(Tabelle6[[#This Row],[FishStock]],'Export 2016'!$C:$K,8,FALSE)</f>
        <v>Advice</v>
      </c>
      <c r="F525" s="14" t="str">
        <f>VLOOKUP(Tabelle6[[#This Row],[FishStock]],'Export 2012'!$C:$J,3,FALSE)</f>
        <v>no</v>
      </c>
      <c r="G525" s="14" t="str">
        <f>VLOOKUP(Tabelle6[[#This Row],[FishStock]],'Export 2016'!$C:$K,3,FALSE)</f>
        <v>no</v>
      </c>
      <c r="H525">
        <v>1533</v>
      </c>
      <c r="I525">
        <v>169212</v>
      </c>
      <c r="J525" t="s">
        <v>138</v>
      </c>
      <c r="K525">
        <v>2014</v>
      </c>
      <c r="L525" t="s">
        <v>1959</v>
      </c>
      <c r="M525" t="s">
        <v>1960</v>
      </c>
      <c r="N525" t="s">
        <v>1100</v>
      </c>
      <c r="P525" t="s">
        <v>1961</v>
      </c>
      <c r="AE525" t="s">
        <v>145</v>
      </c>
      <c r="AF525">
        <v>10</v>
      </c>
      <c r="BM525" t="s">
        <v>148</v>
      </c>
    </row>
    <row r="526" spans="1:65" x14ac:dyDescent="0.25">
      <c r="A526">
        <v>8932</v>
      </c>
      <c r="B526">
        <v>2017</v>
      </c>
      <c r="C526" t="s">
        <v>1958</v>
      </c>
      <c r="D526" s="14">
        <f>VLOOKUP(Tabelle6[[#This Row],[FishStock]],'Export 2012'!$C:$J,8,FALSE)</f>
        <v>2012</v>
      </c>
      <c r="E526" s="14" t="str">
        <f>VLOOKUP(Tabelle6[[#This Row],[FishStock]],'Export 2016'!$C:$K,8,FALSE)</f>
        <v>Advice</v>
      </c>
      <c r="F526" s="14" t="str">
        <f>VLOOKUP(Tabelle6[[#This Row],[FishStock]],'Export 2012'!$C:$J,3,FALSE)</f>
        <v>no</v>
      </c>
      <c r="G526" s="14" t="str">
        <f>VLOOKUP(Tabelle6[[#This Row],[FishStock]],'Export 2016'!$C:$K,3,FALSE)</f>
        <v>no</v>
      </c>
      <c r="H526">
        <v>1533</v>
      </c>
      <c r="I526">
        <v>169212</v>
      </c>
      <c r="J526" t="s">
        <v>138</v>
      </c>
      <c r="K526">
        <v>2015</v>
      </c>
      <c r="L526" t="s">
        <v>1959</v>
      </c>
      <c r="M526" t="s">
        <v>1960</v>
      </c>
      <c r="N526" t="s">
        <v>1100</v>
      </c>
      <c r="P526" t="s">
        <v>1961</v>
      </c>
      <c r="AE526" t="s">
        <v>145</v>
      </c>
      <c r="AF526">
        <v>13.6</v>
      </c>
      <c r="BM526" t="s">
        <v>148</v>
      </c>
    </row>
    <row r="527" spans="1:65" x14ac:dyDescent="0.25">
      <c r="A527">
        <v>8932</v>
      </c>
      <c r="B527">
        <v>2017</v>
      </c>
      <c r="C527" t="s">
        <v>1958</v>
      </c>
      <c r="D527" s="14">
        <f>VLOOKUP(Tabelle6[[#This Row],[FishStock]],'Export 2012'!$C:$J,8,FALSE)</f>
        <v>2012</v>
      </c>
      <c r="E527" s="14" t="str">
        <f>VLOOKUP(Tabelle6[[#This Row],[FishStock]],'Export 2016'!$C:$K,8,FALSE)</f>
        <v>Advice</v>
      </c>
      <c r="F527" s="14" t="str">
        <f>VLOOKUP(Tabelle6[[#This Row],[FishStock]],'Export 2012'!$C:$J,3,FALSE)</f>
        <v>no</v>
      </c>
      <c r="G527" s="14" t="str">
        <f>VLOOKUP(Tabelle6[[#This Row],[FishStock]],'Export 2016'!$C:$K,3,FALSE)</f>
        <v>no</v>
      </c>
      <c r="H527">
        <v>1533</v>
      </c>
      <c r="I527">
        <v>169212</v>
      </c>
      <c r="J527" t="s">
        <v>138</v>
      </c>
      <c r="K527">
        <v>2016</v>
      </c>
      <c r="L527" t="s">
        <v>1959</v>
      </c>
      <c r="M527" t="s">
        <v>1960</v>
      </c>
      <c r="N527" t="s">
        <v>1100</v>
      </c>
      <c r="P527" t="s">
        <v>1961</v>
      </c>
      <c r="AE527" t="s">
        <v>145</v>
      </c>
      <c r="AF527">
        <v>13.8</v>
      </c>
      <c r="BM527" t="s">
        <v>148</v>
      </c>
    </row>
    <row r="528" spans="1:65" x14ac:dyDescent="0.25">
      <c r="A528">
        <v>8933</v>
      </c>
      <c r="B528">
        <v>2017</v>
      </c>
      <c r="C528" t="s">
        <v>1680</v>
      </c>
      <c r="D528" s="14">
        <f>VLOOKUP(Tabelle6[[#This Row],[FishStock]],'Export 2012'!$C:$J,8,FALSE)</f>
        <v>2012</v>
      </c>
      <c r="E528" s="14" t="str">
        <f>VLOOKUP(Tabelle6[[#This Row],[FishStock]],'Export 2016'!$C:$K,8,FALSE)</f>
        <v>Advice</v>
      </c>
      <c r="F528" s="14" t="str">
        <f>VLOOKUP(Tabelle6[[#This Row],[FishStock]],'Export 2012'!$C:$J,3,FALSE)</f>
        <v>no</v>
      </c>
      <c r="G528" s="14" t="str">
        <f>VLOOKUP(Tabelle6[[#This Row],[FishStock]],'Export 2016'!$C:$K,3,FALSE)</f>
        <v>no</v>
      </c>
      <c r="H528">
        <v>1495</v>
      </c>
      <c r="I528">
        <v>169286</v>
      </c>
      <c r="J528" t="s">
        <v>138</v>
      </c>
      <c r="K528">
        <v>2012</v>
      </c>
      <c r="L528" t="s">
        <v>1681</v>
      </c>
      <c r="M528" t="s">
        <v>1128</v>
      </c>
      <c r="N528" t="s">
        <v>1682</v>
      </c>
      <c r="P528" t="s">
        <v>1683</v>
      </c>
      <c r="T528" t="s">
        <v>1537</v>
      </c>
      <c r="U528" t="s">
        <v>1538</v>
      </c>
      <c r="Z528">
        <v>0.79363000647158299</v>
      </c>
      <c r="AA528">
        <v>1.30054568434701</v>
      </c>
      <c r="AB528">
        <v>1.80746136222244</v>
      </c>
      <c r="AC528" t="s">
        <v>1551</v>
      </c>
      <c r="AD528" t="s">
        <v>1539</v>
      </c>
      <c r="AE528" t="s">
        <v>145</v>
      </c>
      <c r="AF528">
        <v>1417.99568</v>
      </c>
      <c r="AH528">
        <v>7191.5087171997902</v>
      </c>
      <c r="AI528">
        <v>5773.5130371997902</v>
      </c>
      <c r="AP528" t="s">
        <v>1598</v>
      </c>
      <c r="AQ528" t="s">
        <v>1537</v>
      </c>
      <c r="BM528" t="s">
        <v>148</v>
      </c>
    </row>
    <row r="529" spans="1:83" x14ac:dyDescent="0.25">
      <c r="A529">
        <v>8933</v>
      </c>
      <c r="B529">
        <v>2017</v>
      </c>
      <c r="C529" t="s">
        <v>1680</v>
      </c>
      <c r="D529" s="14">
        <f>VLOOKUP(Tabelle6[[#This Row],[FishStock]],'Export 2012'!$C:$J,8,FALSE)</f>
        <v>2012</v>
      </c>
      <c r="E529" s="14" t="str">
        <f>VLOOKUP(Tabelle6[[#This Row],[FishStock]],'Export 2016'!$C:$K,8,FALSE)</f>
        <v>Advice</v>
      </c>
      <c r="F529" s="14" t="str">
        <f>VLOOKUP(Tabelle6[[#This Row],[FishStock]],'Export 2012'!$C:$J,3,FALSE)</f>
        <v>no</v>
      </c>
      <c r="G529" s="14" t="str">
        <f>VLOOKUP(Tabelle6[[#This Row],[FishStock]],'Export 2016'!$C:$K,3,FALSE)</f>
        <v>no</v>
      </c>
      <c r="H529">
        <v>1495</v>
      </c>
      <c r="I529">
        <v>169286</v>
      </c>
      <c r="J529" t="s">
        <v>138</v>
      </c>
      <c r="K529">
        <v>2013</v>
      </c>
      <c r="L529" t="s">
        <v>1681</v>
      </c>
      <c r="M529" t="s">
        <v>1128</v>
      </c>
      <c r="N529" t="s">
        <v>1682</v>
      </c>
      <c r="P529" t="s">
        <v>1683</v>
      </c>
      <c r="T529" t="s">
        <v>1537</v>
      </c>
      <c r="U529" t="s">
        <v>1538</v>
      </c>
      <c r="Z529">
        <v>0.79233849001416301</v>
      </c>
      <c r="AA529">
        <v>1.3218098330088</v>
      </c>
      <c r="AB529">
        <v>1.85128117600344</v>
      </c>
      <c r="AC529" t="s">
        <v>1551</v>
      </c>
      <c r="AD529" t="s">
        <v>1539</v>
      </c>
      <c r="AE529" t="s">
        <v>145</v>
      </c>
      <c r="AF529">
        <v>959.65881999999999</v>
      </c>
      <c r="AH529">
        <v>3542.1333666230798</v>
      </c>
      <c r="AI529">
        <v>2582.4745466230802</v>
      </c>
      <c r="AP529" t="s">
        <v>1598</v>
      </c>
      <c r="AQ529" t="s">
        <v>1537</v>
      </c>
      <c r="BM529" t="s">
        <v>148</v>
      </c>
    </row>
    <row r="530" spans="1:83" x14ac:dyDescent="0.25">
      <c r="A530">
        <v>8933</v>
      </c>
      <c r="B530">
        <v>2017</v>
      </c>
      <c r="C530" t="s">
        <v>1680</v>
      </c>
      <c r="D530" s="14">
        <f>VLOOKUP(Tabelle6[[#This Row],[FishStock]],'Export 2012'!$C:$J,8,FALSE)</f>
        <v>2012</v>
      </c>
      <c r="E530" s="14" t="str">
        <f>VLOOKUP(Tabelle6[[#This Row],[FishStock]],'Export 2016'!$C:$K,8,FALSE)</f>
        <v>Advice</v>
      </c>
      <c r="F530" s="14" t="str">
        <f>VLOOKUP(Tabelle6[[#This Row],[FishStock]],'Export 2012'!$C:$J,3,FALSE)</f>
        <v>no</v>
      </c>
      <c r="G530" s="14" t="str">
        <f>VLOOKUP(Tabelle6[[#This Row],[FishStock]],'Export 2016'!$C:$K,3,FALSE)</f>
        <v>no</v>
      </c>
      <c r="H530">
        <v>1495</v>
      </c>
      <c r="I530">
        <v>169286</v>
      </c>
      <c r="J530" t="s">
        <v>138</v>
      </c>
      <c r="K530">
        <v>2014</v>
      </c>
      <c r="L530" t="s">
        <v>1681</v>
      </c>
      <c r="M530" t="s">
        <v>1128</v>
      </c>
      <c r="N530" t="s">
        <v>1682</v>
      </c>
      <c r="P530" t="s">
        <v>1683</v>
      </c>
      <c r="T530" t="s">
        <v>1537</v>
      </c>
      <c r="U530" t="s">
        <v>1538</v>
      </c>
      <c r="Z530">
        <v>0.76478523254773201</v>
      </c>
      <c r="AA530">
        <v>1.11688413140301</v>
      </c>
      <c r="AB530">
        <v>1.46898303025828</v>
      </c>
      <c r="AC530" t="s">
        <v>1551</v>
      </c>
      <c r="AD530" t="s">
        <v>1539</v>
      </c>
      <c r="AE530" t="s">
        <v>145</v>
      </c>
      <c r="AF530">
        <v>837.99941000000001</v>
      </c>
      <c r="AH530">
        <v>5960.2451880325798</v>
      </c>
      <c r="AI530">
        <v>5122.2457780325803</v>
      </c>
      <c r="AP530" t="s">
        <v>1598</v>
      </c>
      <c r="AQ530" t="s">
        <v>1537</v>
      </c>
      <c r="BM530" t="s">
        <v>148</v>
      </c>
    </row>
    <row r="531" spans="1:83" x14ac:dyDescent="0.25">
      <c r="A531">
        <v>8933</v>
      </c>
      <c r="B531">
        <v>2017</v>
      </c>
      <c r="C531" t="s">
        <v>1680</v>
      </c>
      <c r="D531" s="14">
        <f>VLOOKUP(Tabelle6[[#This Row],[FishStock]],'Export 2012'!$C:$J,8,FALSE)</f>
        <v>2012</v>
      </c>
      <c r="E531" s="14" t="str">
        <f>VLOOKUP(Tabelle6[[#This Row],[FishStock]],'Export 2016'!$C:$K,8,FALSE)</f>
        <v>Advice</v>
      </c>
      <c r="F531" s="14" t="str">
        <f>VLOOKUP(Tabelle6[[#This Row],[FishStock]],'Export 2012'!$C:$J,3,FALSE)</f>
        <v>no</v>
      </c>
      <c r="G531" s="14" t="str">
        <f>VLOOKUP(Tabelle6[[#This Row],[FishStock]],'Export 2016'!$C:$K,3,FALSE)</f>
        <v>no</v>
      </c>
      <c r="H531">
        <v>1495</v>
      </c>
      <c r="I531">
        <v>169286</v>
      </c>
      <c r="J531" t="s">
        <v>138</v>
      </c>
      <c r="K531">
        <v>2015</v>
      </c>
      <c r="L531" t="s">
        <v>1681</v>
      </c>
      <c r="M531" t="s">
        <v>1128</v>
      </c>
      <c r="N531" t="s">
        <v>1682</v>
      </c>
      <c r="P531" t="s">
        <v>1683</v>
      </c>
      <c r="T531" t="s">
        <v>1537</v>
      </c>
      <c r="U531" t="s">
        <v>1538</v>
      </c>
      <c r="Z531">
        <v>0.602474106630566</v>
      </c>
      <c r="AA531">
        <v>0.94436355763802604</v>
      </c>
      <c r="AB531">
        <v>1.28625300864549</v>
      </c>
      <c r="AC531" t="s">
        <v>1551</v>
      </c>
      <c r="AD531" t="s">
        <v>1539</v>
      </c>
      <c r="AE531" t="s">
        <v>145</v>
      </c>
      <c r="AF531">
        <v>891.40961000000004</v>
      </c>
      <c r="AH531">
        <v>10041.852278721401</v>
      </c>
      <c r="AI531">
        <v>9150.44266872136</v>
      </c>
      <c r="AP531" t="s">
        <v>1598</v>
      </c>
      <c r="AQ531" t="s">
        <v>1537</v>
      </c>
      <c r="BM531" t="s">
        <v>148</v>
      </c>
    </row>
    <row r="532" spans="1:83" x14ac:dyDescent="0.25">
      <c r="A532">
        <v>8933</v>
      </c>
      <c r="B532">
        <v>2017</v>
      </c>
      <c r="C532" t="s">
        <v>1680</v>
      </c>
      <c r="D532" s="14">
        <f>VLOOKUP(Tabelle6[[#This Row],[FishStock]],'Export 2012'!$C:$J,8,FALSE)</f>
        <v>2012</v>
      </c>
      <c r="E532" s="14" t="str">
        <f>VLOOKUP(Tabelle6[[#This Row],[FishStock]],'Export 2016'!$C:$K,8,FALSE)</f>
        <v>Advice</v>
      </c>
      <c r="F532" s="14" t="str">
        <f>VLOOKUP(Tabelle6[[#This Row],[FishStock]],'Export 2012'!$C:$J,3,FALSE)</f>
        <v>no</v>
      </c>
      <c r="G532" s="14" t="str">
        <f>VLOOKUP(Tabelle6[[#This Row],[FishStock]],'Export 2016'!$C:$K,3,FALSE)</f>
        <v>no</v>
      </c>
      <c r="H532">
        <v>1495</v>
      </c>
      <c r="I532">
        <v>169286</v>
      </c>
      <c r="J532" t="s">
        <v>138</v>
      </c>
      <c r="K532">
        <v>2016</v>
      </c>
      <c r="L532" t="s">
        <v>1681</v>
      </c>
      <c r="M532" t="s">
        <v>1128</v>
      </c>
      <c r="N532" t="s">
        <v>1682</v>
      </c>
      <c r="P532" t="s">
        <v>1683</v>
      </c>
      <c r="T532" t="s">
        <v>1537</v>
      </c>
      <c r="U532" t="s">
        <v>1538</v>
      </c>
      <c r="Z532">
        <v>0.52762413939932395</v>
      </c>
      <c r="AA532">
        <v>1.1276282787913401</v>
      </c>
      <c r="AB532">
        <v>1.72763241818336</v>
      </c>
      <c r="AC532" t="s">
        <v>1551</v>
      </c>
      <c r="AD532" t="s">
        <v>1539</v>
      </c>
      <c r="AE532" t="s">
        <v>145</v>
      </c>
      <c r="AF532">
        <v>1002.55569</v>
      </c>
      <c r="AH532">
        <v>10212.4587261451</v>
      </c>
      <c r="AI532">
        <v>9209.9030361451405</v>
      </c>
      <c r="AP532" t="s">
        <v>1598</v>
      </c>
      <c r="AQ532" t="s">
        <v>1537</v>
      </c>
      <c r="BM532" t="s">
        <v>148</v>
      </c>
    </row>
    <row r="533" spans="1:83" x14ac:dyDescent="0.25">
      <c r="A533">
        <v>8937</v>
      </c>
      <c r="B533">
        <v>2017</v>
      </c>
      <c r="C533" t="s">
        <v>1732</v>
      </c>
      <c r="D533" s="14">
        <f>VLOOKUP(Tabelle6[[#This Row],[FishStock]],'Export 2012'!$C:$J,8,FALSE)</f>
        <v>2012</v>
      </c>
      <c r="E533" s="14" t="str">
        <f>VLOOKUP(Tabelle6[[#This Row],[FishStock]],'Export 2016'!$C:$K,8,FALSE)</f>
        <v>Advice</v>
      </c>
      <c r="F533" s="14" t="str">
        <f>VLOOKUP(Tabelle6[[#This Row],[FishStock]],'Export 2012'!$C:$J,3,FALSE)</f>
        <v>no</v>
      </c>
      <c r="G533" s="14" t="str">
        <f>VLOOKUP(Tabelle6[[#This Row],[FishStock]],'Export 2016'!$C:$K,3,FALSE)</f>
        <v>no</v>
      </c>
      <c r="H533">
        <v>1497</v>
      </c>
      <c r="I533">
        <v>169290</v>
      </c>
      <c r="J533" t="s">
        <v>138</v>
      </c>
      <c r="K533">
        <v>2012</v>
      </c>
      <c r="L533" t="s">
        <v>1733</v>
      </c>
      <c r="M533" t="s">
        <v>573</v>
      </c>
      <c r="N533" t="s">
        <v>1734</v>
      </c>
      <c r="P533" t="s">
        <v>1735</v>
      </c>
      <c r="T533" t="s">
        <v>1736</v>
      </c>
      <c r="U533" t="s">
        <v>973</v>
      </c>
      <c r="AA533">
        <v>1.1950407189100101</v>
      </c>
      <c r="AC533" t="s">
        <v>1643</v>
      </c>
      <c r="AD533" t="s">
        <v>1539</v>
      </c>
      <c r="AE533" t="s">
        <v>145</v>
      </c>
      <c r="AF533">
        <v>3344.54909</v>
      </c>
      <c r="BM533" t="s">
        <v>148</v>
      </c>
    </row>
    <row r="534" spans="1:83" x14ac:dyDescent="0.25">
      <c r="A534">
        <v>8937</v>
      </c>
      <c r="B534">
        <v>2017</v>
      </c>
      <c r="C534" t="s">
        <v>1732</v>
      </c>
      <c r="D534" s="14">
        <f>VLOOKUP(Tabelle6[[#This Row],[FishStock]],'Export 2012'!$C:$J,8,FALSE)</f>
        <v>2012</v>
      </c>
      <c r="E534" s="14" t="str">
        <f>VLOOKUP(Tabelle6[[#This Row],[FishStock]],'Export 2016'!$C:$K,8,FALSE)</f>
        <v>Advice</v>
      </c>
      <c r="F534" s="14" t="str">
        <f>VLOOKUP(Tabelle6[[#This Row],[FishStock]],'Export 2012'!$C:$J,3,FALSE)</f>
        <v>no</v>
      </c>
      <c r="G534" s="14" t="str">
        <f>VLOOKUP(Tabelle6[[#This Row],[FishStock]],'Export 2016'!$C:$K,3,FALSE)</f>
        <v>no</v>
      </c>
      <c r="H534">
        <v>1497</v>
      </c>
      <c r="I534">
        <v>169290</v>
      </c>
      <c r="J534" t="s">
        <v>138</v>
      </c>
      <c r="K534">
        <v>2013</v>
      </c>
      <c r="L534" t="s">
        <v>1733</v>
      </c>
      <c r="M534" t="s">
        <v>573</v>
      </c>
      <c r="N534" t="s">
        <v>1734</v>
      </c>
      <c r="P534" t="s">
        <v>1735</v>
      </c>
      <c r="T534" t="s">
        <v>1736</v>
      </c>
      <c r="U534" t="s">
        <v>973</v>
      </c>
      <c r="AA534">
        <v>1.00294548391205</v>
      </c>
      <c r="AC534" t="s">
        <v>1643</v>
      </c>
      <c r="AD534" t="s">
        <v>1539</v>
      </c>
      <c r="AE534" t="s">
        <v>145</v>
      </c>
      <c r="AF534">
        <v>3414.53784</v>
      </c>
      <c r="BM534" t="s">
        <v>148</v>
      </c>
    </row>
    <row r="535" spans="1:83" x14ac:dyDescent="0.25">
      <c r="A535">
        <v>8937</v>
      </c>
      <c r="B535">
        <v>2017</v>
      </c>
      <c r="C535" t="s">
        <v>1732</v>
      </c>
      <c r="D535" s="14">
        <f>VLOOKUP(Tabelle6[[#This Row],[FishStock]],'Export 2012'!$C:$J,8,FALSE)</f>
        <v>2012</v>
      </c>
      <c r="E535" s="14" t="str">
        <f>VLOOKUP(Tabelle6[[#This Row],[FishStock]],'Export 2016'!$C:$K,8,FALSE)</f>
        <v>Advice</v>
      </c>
      <c r="F535" s="14" t="str">
        <f>VLOOKUP(Tabelle6[[#This Row],[FishStock]],'Export 2012'!$C:$J,3,FALSE)</f>
        <v>no</v>
      </c>
      <c r="G535" s="14" t="str">
        <f>VLOOKUP(Tabelle6[[#This Row],[FishStock]],'Export 2016'!$C:$K,3,FALSE)</f>
        <v>no</v>
      </c>
      <c r="H535">
        <v>1497</v>
      </c>
      <c r="I535">
        <v>169290</v>
      </c>
      <c r="J535" t="s">
        <v>138</v>
      </c>
      <c r="K535">
        <v>2014</v>
      </c>
      <c r="L535" t="s">
        <v>1733</v>
      </c>
      <c r="M535" t="s">
        <v>573</v>
      </c>
      <c r="N535" t="s">
        <v>1734</v>
      </c>
      <c r="P535" t="s">
        <v>1735</v>
      </c>
      <c r="T535" t="s">
        <v>1736</v>
      </c>
      <c r="U535" t="s">
        <v>973</v>
      </c>
      <c r="AA535">
        <v>1.6239892186656999</v>
      </c>
      <c r="AC535" t="s">
        <v>1643</v>
      </c>
      <c r="AD535" t="s">
        <v>1539</v>
      </c>
      <c r="AE535" t="s">
        <v>145</v>
      </c>
      <c r="AF535">
        <v>3279.6285899999998</v>
      </c>
      <c r="BM535" t="s">
        <v>148</v>
      </c>
    </row>
    <row r="536" spans="1:83" x14ac:dyDescent="0.25">
      <c r="A536">
        <v>8937</v>
      </c>
      <c r="B536">
        <v>2017</v>
      </c>
      <c r="C536" t="s">
        <v>1732</v>
      </c>
      <c r="D536" s="14">
        <f>VLOOKUP(Tabelle6[[#This Row],[FishStock]],'Export 2012'!$C:$J,8,FALSE)</f>
        <v>2012</v>
      </c>
      <c r="E536" s="14" t="str">
        <f>VLOOKUP(Tabelle6[[#This Row],[FishStock]],'Export 2016'!$C:$K,8,FALSE)</f>
        <v>Advice</v>
      </c>
      <c r="F536" s="14" t="str">
        <f>VLOOKUP(Tabelle6[[#This Row],[FishStock]],'Export 2012'!$C:$J,3,FALSE)</f>
        <v>no</v>
      </c>
      <c r="G536" s="14" t="str">
        <f>VLOOKUP(Tabelle6[[#This Row],[FishStock]],'Export 2016'!$C:$K,3,FALSE)</f>
        <v>no</v>
      </c>
      <c r="H536">
        <v>1497</v>
      </c>
      <c r="I536">
        <v>169290</v>
      </c>
      <c r="J536" t="s">
        <v>138</v>
      </c>
      <c r="K536">
        <v>2015</v>
      </c>
      <c r="L536" t="s">
        <v>1733</v>
      </c>
      <c r="M536" t="s">
        <v>573</v>
      </c>
      <c r="N536" t="s">
        <v>1734</v>
      </c>
      <c r="P536" t="s">
        <v>1735</v>
      </c>
      <c r="T536" t="s">
        <v>1736</v>
      </c>
      <c r="U536" t="s">
        <v>973</v>
      </c>
      <c r="AA536">
        <v>1.39738910666992</v>
      </c>
      <c r="AC536" t="s">
        <v>1643</v>
      </c>
      <c r="AD536" t="s">
        <v>1539</v>
      </c>
      <c r="AE536" t="s">
        <v>145</v>
      </c>
      <c r="AF536">
        <v>3348.97066</v>
      </c>
      <c r="BM536" t="s">
        <v>148</v>
      </c>
    </row>
    <row r="537" spans="1:83" x14ac:dyDescent="0.25">
      <c r="A537">
        <v>8937</v>
      </c>
      <c r="B537">
        <v>2017</v>
      </c>
      <c r="C537" t="s">
        <v>1732</v>
      </c>
      <c r="D537" s="14">
        <f>VLOOKUP(Tabelle6[[#This Row],[FishStock]],'Export 2012'!$C:$J,8,FALSE)</f>
        <v>2012</v>
      </c>
      <c r="E537" s="14" t="str">
        <f>VLOOKUP(Tabelle6[[#This Row],[FishStock]],'Export 2016'!$C:$K,8,FALSE)</f>
        <v>Advice</v>
      </c>
      <c r="F537" s="14" t="str">
        <f>VLOOKUP(Tabelle6[[#This Row],[FishStock]],'Export 2012'!$C:$J,3,FALSE)</f>
        <v>no</v>
      </c>
      <c r="G537" s="14" t="str">
        <f>VLOOKUP(Tabelle6[[#This Row],[FishStock]],'Export 2016'!$C:$K,3,FALSE)</f>
        <v>no</v>
      </c>
      <c r="H537">
        <v>1497</v>
      </c>
      <c r="I537">
        <v>169290</v>
      </c>
      <c r="J537" t="s">
        <v>138</v>
      </c>
      <c r="K537">
        <v>2016</v>
      </c>
      <c r="L537" t="s">
        <v>1733</v>
      </c>
      <c r="M537" t="s">
        <v>573</v>
      </c>
      <c r="N537" t="s">
        <v>1734</v>
      </c>
      <c r="P537" t="s">
        <v>1735</v>
      </c>
      <c r="T537" t="s">
        <v>1736</v>
      </c>
      <c r="U537" t="s">
        <v>973</v>
      </c>
      <c r="AA537">
        <v>2.0788205516592</v>
      </c>
      <c r="AC537" t="s">
        <v>1643</v>
      </c>
      <c r="AD537" t="s">
        <v>1539</v>
      </c>
      <c r="AE537" t="s">
        <v>145</v>
      </c>
      <c r="AF537">
        <v>3406.3620299999998</v>
      </c>
      <c r="BM537" t="s">
        <v>148</v>
      </c>
    </row>
    <row r="538" spans="1:83" x14ac:dyDescent="0.25">
      <c r="A538">
        <v>8948</v>
      </c>
      <c r="B538">
        <v>2017</v>
      </c>
      <c r="C538" t="s">
        <v>321</v>
      </c>
      <c r="D538" s="14">
        <f>VLOOKUP(Tabelle6[[#This Row],[FishStock]],'Export 2012'!$C:$J,8,FALSE)</f>
        <v>2012</v>
      </c>
      <c r="E538" s="14" t="str">
        <f>VLOOKUP(Tabelle6[[#This Row],[FishStock]],'Export 2016'!$C:$K,8,FALSE)</f>
        <v>Advice</v>
      </c>
      <c r="F538" s="14" t="str">
        <f>VLOOKUP(Tabelle6[[#This Row],[FishStock]],'Export 2012'!$C:$J,3,FALSE)</f>
        <v>no</v>
      </c>
      <c r="G538" s="14" t="str">
        <f>VLOOKUP(Tabelle6[[#This Row],[FishStock]],'Export 2016'!$C:$K,3,FALSE)</f>
        <v>no</v>
      </c>
      <c r="H538">
        <v>1322</v>
      </c>
      <c r="I538">
        <v>169076</v>
      </c>
      <c r="J538" t="s">
        <v>138</v>
      </c>
      <c r="K538">
        <v>2012</v>
      </c>
      <c r="L538" t="s">
        <v>1548</v>
      </c>
      <c r="M538" t="s">
        <v>323</v>
      </c>
      <c r="N538" t="s">
        <v>324</v>
      </c>
      <c r="P538" t="s">
        <v>1549</v>
      </c>
      <c r="R538">
        <v>182.12042313175601</v>
      </c>
      <c r="T538" t="s">
        <v>1550</v>
      </c>
      <c r="U538" t="s">
        <v>973</v>
      </c>
      <c r="AA538">
        <v>240.657999563548</v>
      </c>
      <c r="AC538" t="s">
        <v>1551</v>
      </c>
      <c r="AD538" t="s">
        <v>1552</v>
      </c>
      <c r="AE538" t="s">
        <v>145</v>
      </c>
      <c r="AF538">
        <v>51225</v>
      </c>
      <c r="AH538">
        <v>67002.306931956395</v>
      </c>
      <c r="AI538">
        <v>6795</v>
      </c>
      <c r="AN538">
        <v>0.27800000000000002</v>
      </c>
      <c r="AP538" t="s">
        <v>1553</v>
      </c>
      <c r="AQ538" t="s">
        <v>1539</v>
      </c>
      <c r="BM538" t="s">
        <v>148</v>
      </c>
      <c r="CC538">
        <v>8.9823069319564404</v>
      </c>
      <c r="CD538" t="s">
        <v>1554</v>
      </c>
      <c r="CE538" t="s">
        <v>1519</v>
      </c>
    </row>
    <row r="539" spans="1:83" x14ac:dyDescent="0.25">
      <c r="A539">
        <v>8948</v>
      </c>
      <c r="B539">
        <v>2017</v>
      </c>
      <c r="C539" t="s">
        <v>321</v>
      </c>
      <c r="D539" s="14">
        <f>VLOOKUP(Tabelle6[[#This Row],[FishStock]],'Export 2012'!$C:$J,8,FALSE)</f>
        <v>2012</v>
      </c>
      <c r="E539" s="14" t="str">
        <f>VLOOKUP(Tabelle6[[#This Row],[FishStock]],'Export 2016'!$C:$K,8,FALSE)</f>
        <v>Advice</v>
      </c>
      <c r="F539" s="14" t="str">
        <f>VLOOKUP(Tabelle6[[#This Row],[FishStock]],'Export 2012'!$C:$J,3,FALSE)</f>
        <v>no</v>
      </c>
      <c r="G539" s="14" t="str">
        <f>VLOOKUP(Tabelle6[[#This Row],[FishStock]],'Export 2016'!$C:$K,3,FALSE)</f>
        <v>no</v>
      </c>
      <c r="H539">
        <v>1322</v>
      </c>
      <c r="I539">
        <v>169076</v>
      </c>
      <c r="J539" t="s">
        <v>138</v>
      </c>
      <c r="K539">
        <v>2013</v>
      </c>
      <c r="L539" t="s">
        <v>1548</v>
      </c>
      <c r="M539" t="s">
        <v>323</v>
      </c>
      <c r="N539" t="s">
        <v>324</v>
      </c>
      <c r="P539" t="s">
        <v>1549</v>
      </c>
      <c r="R539">
        <v>536.69710967082801</v>
      </c>
      <c r="T539" t="s">
        <v>1550</v>
      </c>
      <c r="U539" t="s">
        <v>973</v>
      </c>
      <c r="AA539">
        <v>149.917649257097</v>
      </c>
      <c r="AC539" t="s">
        <v>1551</v>
      </c>
      <c r="AD539" t="s">
        <v>1552</v>
      </c>
      <c r="AE539" t="s">
        <v>145</v>
      </c>
      <c r="AF539">
        <v>31355</v>
      </c>
      <c r="AH539">
        <v>42932.154989986302</v>
      </c>
      <c r="AI539">
        <v>5020</v>
      </c>
      <c r="AN539">
        <v>0.28599999999999998</v>
      </c>
      <c r="AP539" t="s">
        <v>1553</v>
      </c>
      <c r="AQ539" t="s">
        <v>1539</v>
      </c>
      <c r="BM539" t="s">
        <v>148</v>
      </c>
      <c r="CC539">
        <v>6.5571549899863397</v>
      </c>
      <c r="CD539" t="s">
        <v>1554</v>
      </c>
      <c r="CE539" t="s">
        <v>1519</v>
      </c>
    </row>
    <row r="540" spans="1:83" x14ac:dyDescent="0.25">
      <c r="A540">
        <v>8948</v>
      </c>
      <c r="B540">
        <v>2017</v>
      </c>
      <c r="C540" t="s">
        <v>321</v>
      </c>
      <c r="D540" s="14">
        <f>VLOOKUP(Tabelle6[[#This Row],[FishStock]],'Export 2012'!$C:$J,8,FALSE)</f>
        <v>2012</v>
      </c>
      <c r="E540" s="14" t="str">
        <f>VLOOKUP(Tabelle6[[#This Row],[FishStock]],'Export 2016'!$C:$K,8,FALSE)</f>
        <v>Advice</v>
      </c>
      <c r="F540" s="14" t="str">
        <f>VLOOKUP(Tabelle6[[#This Row],[FishStock]],'Export 2012'!$C:$J,3,FALSE)</f>
        <v>no</v>
      </c>
      <c r="G540" s="14" t="str">
        <f>VLOOKUP(Tabelle6[[#This Row],[FishStock]],'Export 2016'!$C:$K,3,FALSE)</f>
        <v>no</v>
      </c>
      <c r="H540">
        <v>1322</v>
      </c>
      <c r="I540">
        <v>169076</v>
      </c>
      <c r="J540" t="s">
        <v>138</v>
      </c>
      <c r="K540">
        <v>2014</v>
      </c>
      <c r="L540" t="s">
        <v>1548</v>
      </c>
      <c r="M540" t="s">
        <v>323</v>
      </c>
      <c r="N540" t="s">
        <v>324</v>
      </c>
      <c r="P540" t="s">
        <v>1549</v>
      </c>
      <c r="R540">
        <v>443.98563361817702</v>
      </c>
      <c r="T540" t="s">
        <v>1550</v>
      </c>
      <c r="U540" t="s">
        <v>973</v>
      </c>
      <c r="AA540">
        <v>132.88113350258101</v>
      </c>
      <c r="AC540" t="s">
        <v>1551</v>
      </c>
      <c r="AD540" t="s">
        <v>1552</v>
      </c>
      <c r="AE540" t="s">
        <v>145</v>
      </c>
      <c r="AF540">
        <v>28909</v>
      </c>
      <c r="AH540">
        <v>45243.217529138601</v>
      </c>
      <c r="AI540">
        <v>9627</v>
      </c>
      <c r="AN540">
        <v>0.34</v>
      </c>
      <c r="AP540" t="s">
        <v>1553</v>
      </c>
      <c r="AQ540" t="s">
        <v>1539</v>
      </c>
      <c r="BM540" t="s">
        <v>148</v>
      </c>
      <c r="CC540">
        <v>6.7072175291386102</v>
      </c>
      <c r="CD540" t="s">
        <v>1554</v>
      </c>
      <c r="CE540" t="s">
        <v>1519</v>
      </c>
    </row>
    <row r="541" spans="1:83" x14ac:dyDescent="0.25">
      <c r="A541">
        <v>8948</v>
      </c>
      <c r="B541">
        <v>2017</v>
      </c>
      <c r="C541" t="s">
        <v>321</v>
      </c>
      <c r="D541" s="14">
        <f>VLOOKUP(Tabelle6[[#This Row],[FishStock]],'Export 2012'!$C:$J,8,FALSE)</f>
        <v>2012</v>
      </c>
      <c r="E541" s="14" t="str">
        <f>VLOOKUP(Tabelle6[[#This Row],[FishStock]],'Export 2016'!$C:$K,8,FALSE)</f>
        <v>Advice</v>
      </c>
      <c r="F541" s="14" t="str">
        <f>VLOOKUP(Tabelle6[[#This Row],[FishStock]],'Export 2012'!$C:$J,3,FALSE)</f>
        <v>no</v>
      </c>
      <c r="G541" s="14" t="str">
        <f>VLOOKUP(Tabelle6[[#This Row],[FishStock]],'Export 2016'!$C:$K,3,FALSE)</f>
        <v>no</v>
      </c>
      <c r="H541">
        <v>1322</v>
      </c>
      <c r="I541">
        <v>169076</v>
      </c>
      <c r="J541" t="s">
        <v>138</v>
      </c>
      <c r="K541">
        <v>2015</v>
      </c>
      <c r="L541" t="s">
        <v>1548</v>
      </c>
      <c r="M541" t="s">
        <v>323</v>
      </c>
      <c r="N541" t="s">
        <v>324</v>
      </c>
      <c r="P541" t="s">
        <v>1549</v>
      </c>
      <c r="R541">
        <v>269.47817260453002</v>
      </c>
      <c r="T541" t="s">
        <v>1550</v>
      </c>
      <c r="U541" t="s">
        <v>973</v>
      </c>
      <c r="AA541">
        <v>144.34341353558301</v>
      </c>
      <c r="AC541" t="s">
        <v>1551</v>
      </c>
      <c r="AD541" t="s">
        <v>1552</v>
      </c>
      <c r="AE541" t="s">
        <v>145</v>
      </c>
      <c r="AF541">
        <v>37342</v>
      </c>
      <c r="AH541">
        <v>49629.385999999999</v>
      </c>
      <c r="AI541">
        <v>6328.3860000000004</v>
      </c>
      <c r="AN541">
        <v>0.34399999999999997</v>
      </c>
      <c r="AP541" t="s">
        <v>1553</v>
      </c>
      <c r="AQ541" t="s">
        <v>1539</v>
      </c>
      <c r="BM541" t="s">
        <v>148</v>
      </c>
      <c r="CC541">
        <v>5.9589999999999996</v>
      </c>
      <c r="CD541" t="s">
        <v>1554</v>
      </c>
      <c r="CE541" t="s">
        <v>1519</v>
      </c>
    </row>
    <row r="542" spans="1:83" x14ac:dyDescent="0.25">
      <c r="A542">
        <v>8948</v>
      </c>
      <c r="B542">
        <v>2017</v>
      </c>
      <c r="C542" t="s">
        <v>321</v>
      </c>
      <c r="D542" s="14">
        <f>VLOOKUP(Tabelle6[[#This Row],[FishStock]],'Export 2012'!$C:$J,8,FALSE)</f>
        <v>2012</v>
      </c>
      <c r="E542" s="14" t="str">
        <f>VLOOKUP(Tabelle6[[#This Row],[FishStock]],'Export 2016'!$C:$K,8,FALSE)</f>
        <v>Advice</v>
      </c>
      <c r="F542" s="14" t="str">
        <f>VLOOKUP(Tabelle6[[#This Row],[FishStock]],'Export 2012'!$C:$J,3,FALSE)</f>
        <v>no</v>
      </c>
      <c r="G542" s="14" t="str">
        <f>VLOOKUP(Tabelle6[[#This Row],[FishStock]],'Export 2016'!$C:$K,3,FALSE)</f>
        <v>no</v>
      </c>
      <c r="H542">
        <v>1322</v>
      </c>
      <c r="I542">
        <v>169076</v>
      </c>
      <c r="J542" t="s">
        <v>138</v>
      </c>
      <c r="K542">
        <v>2016</v>
      </c>
      <c r="L542" t="s">
        <v>1548</v>
      </c>
      <c r="M542" t="s">
        <v>323</v>
      </c>
      <c r="N542" t="s">
        <v>324</v>
      </c>
      <c r="P542" t="s">
        <v>1549</v>
      </c>
      <c r="R542">
        <v>255.79804778041401</v>
      </c>
      <c r="T542" t="s">
        <v>1550</v>
      </c>
      <c r="U542" t="s">
        <v>973</v>
      </c>
      <c r="AA542">
        <v>178.80957160262699</v>
      </c>
      <c r="AC542" t="s">
        <v>1551</v>
      </c>
      <c r="AD542" t="s">
        <v>1552</v>
      </c>
      <c r="AE542" t="s">
        <v>145</v>
      </c>
      <c r="AF542">
        <v>29312</v>
      </c>
      <c r="AH542">
        <v>37655</v>
      </c>
      <c r="AI542">
        <v>3620</v>
      </c>
      <c r="AN542">
        <v>0.21057999999999999</v>
      </c>
      <c r="AP542" t="s">
        <v>1553</v>
      </c>
      <c r="AQ542" t="s">
        <v>1539</v>
      </c>
      <c r="BM542" t="s">
        <v>148</v>
      </c>
      <c r="CC542">
        <v>4.7229999999999999</v>
      </c>
      <c r="CD542" t="s">
        <v>1554</v>
      </c>
      <c r="CE542" t="s">
        <v>1519</v>
      </c>
    </row>
    <row r="543" spans="1:83" x14ac:dyDescent="0.25">
      <c r="A543">
        <v>8948</v>
      </c>
      <c r="B543">
        <v>2017</v>
      </c>
      <c r="C543" t="s">
        <v>321</v>
      </c>
      <c r="D543" s="14">
        <f>VLOOKUP(Tabelle6[[#This Row],[FishStock]],'Export 2012'!$C:$J,8,FALSE)</f>
        <v>2012</v>
      </c>
      <c r="E543" s="14" t="str">
        <f>VLOOKUP(Tabelle6[[#This Row],[FishStock]],'Export 2016'!$C:$K,8,FALSE)</f>
        <v>Advice</v>
      </c>
      <c r="F543" s="14" t="str">
        <f>VLOOKUP(Tabelle6[[#This Row],[FishStock]],'Export 2012'!$C:$J,3,FALSE)</f>
        <v>no</v>
      </c>
      <c r="G543" s="14" t="str">
        <f>VLOOKUP(Tabelle6[[#This Row],[FishStock]],'Export 2016'!$C:$K,3,FALSE)</f>
        <v>no</v>
      </c>
      <c r="H543">
        <v>1322</v>
      </c>
      <c r="I543">
        <v>169076</v>
      </c>
      <c r="J543" t="s">
        <v>138</v>
      </c>
      <c r="K543">
        <v>2017</v>
      </c>
      <c r="L543" t="s">
        <v>1548</v>
      </c>
      <c r="M543" t="s">
        <v>323</v>
      </c>
      <c r="N543" t="s">
        <v>324</v>
      </c>
      <c r="P543" t="s">
        <v>1549</v>
      </c>
      <c r="R543">
        <v>155.56118024013</v>
      </c>
      <c r="T543" t="s">
        <v>1550</v>
      </c>
      <c r="U543" t="s">
        <v>973</v>
      </c>
      <c r="AA543">
        <v>96.215732032942498</v>
      </c>
      <c r="AC543" t="s">
        <v>1551</v>
      </c>
      <c r="AD543" t="s">
        <v>1552</v>
      </c>
      <c r="AE543" t="s">
        <v>145</v>
      </c>
      <c r="AP543" t="s">
        <v>1553</v>
      </c>
      <c r="AQ543" t="s">
        <v>1539</v>
      </c>
      <c r="BM543" t="s">
        <v>148</v>
      </c>
      <c r="CD543" t="s">
        <v>1554</v>
      </c>
      <c r="CE543" t="s">
        <v>1519</v>
      </c>
    </row>
    <row r="544" spans="1:83" x14ac:dyDescent="0.25">
      <c r="A544">
        <v>8949</v>
      </c>
      <c r="B544">
        <v>2017</v>
      </c>
      <c r="C544" t="s">
        <v>931</v>
      </c>
      <c r="D544" s="14">
        <f>VLOOKUP(Tabelle6[[#This Row],[FishStock]],'Export 2012'!$C:$J,8,FALSE)</f>
        <v>2012</v>
      </c>
      <c r="E544" s="14" t="str">
        <f>VLOOKUP(Tabelle6[[#This Row],[FishStock]],'Export 2016'!$C:$K,8,FALSE)</f>
        <v>Advice</v>
      </c>
      <c r="F544" s="14" t="str">
        <f>VLOOKUP(Tabelle6[[#This Row],[FishStock]],'Export 2012'!$C:$J,3,FALSE)</f>
        <v>x</v>
      </c>
      <c r="G544" s="14" t="str">
        <f>VLOOKUP(Tabelle6[[#This Row],[FishStock]],'Export 2016'!$C:$K,3,FALSE)</f>
        <v>x</v>
      </c>
      <c r="H544">
        <v>1401</v>
      </c>
      <c r="I544">
        <v>169186</v>
      </c>
      <c r="J544" t="s">
        <v>138</v>
      </c>
      <c r="K544">
        <v>2012</v>
      </c>
      <c r="L544" t="s">
        <v>932</v>
      </c>
      <c r="M544" t="s">
        <v>933</v>
      </c>
      <c r="N544" t="s">
        <v>332</v>
      </c>
      <c r="P544" t="s">
        <v>1741</v>
      </c>
      <c r="Q544">
        <v>98009.53</v>
      </c>
      <c r="R544">
        <v>120358</v>
      </c>
      <c r="S544">
        <v>147735.67999999999</v>
      </c>
      <c r="T544" t="s">
        <v>143</v>
      </c>
      <c r="U544" t="s">
        <v>13</v>
      </c>
      <c r="Z544">
        <v>29621.4</v>
      </c>
      <c r="AA544">
        <v>37292</v>
      </c>
      <c r="AB544">
        <v>44962.6</v>
      </c>
      <c r="AC544" t="s">
        <v>144</v>
      </c>
      <c r="AD544" t="s">
        <v>145</v>
      </c>
      <c r="AE544" t="s">
        <v>145</v>
      </c>
      <c r="AF544">
        <v>3178.4520000000002</v>
      </c>
      <c r="AH544">
        <v>3178.4520000000002</v>
      </c>
      <c r="AI544">
        <v>3043.3622999999998</v>
      </c>
      <c r="AM544">
        <v>0.100648</v>
      </c>
      <c r="AN544">
        <v>0.13455</v>
      </c>
      <c r="AO544">
        <v>0.16845199999999999</v>
      </c>
      <c r="AP544" t="s">
        <v>146</v>
      </c>
      <c r="AQ544" t="s">
        <v>1499</v>
      </c>
      <c r="AV544">
        <v>0.5</v>
      </c>
      <c r="AW544">
        <v>0.36</v>
      </c>
      <c r="AX544">
        <v>18448</v>
      </c>
      <c r="AY544">
        <v>25826</v>
      </c>
      <c r="AZ544">
        <v>0.25</v>
      </c>
      <c r="BA544">
        <v>25826</v>
      </c>
      <c r="BD544">
        <v>1</v>
      </c>
      <c r="BF544" s="1">
        <v>43254</v>
      </c>
      <c r="BM544" t="s">
        <v>148</v>
      </c>
    </row>
    <row r="545" spans="1:65" x14ac:dyDescent="0.25">
      <c r="A545">
        <v>8949</v>
      </c>
      <c r="B545">
        <v>2017</v>
      </c>
      <c r="C545" t="s">
        <v>931</v>
      </c>
      <c r="D545" s="14">
        <f>VLOOKUP(Tabelle6[[#This Row],[FishStock]],'Export 2012'!$C:$J,8,FALSE)</f>
        <v>2012</v>
      </c>
      <c r="E545" s="14" t="str">
        <f>VLOOKUP(Tabelle6[[#This Row],[FishStock]],'Export 2016'!$C:$K,8,FALSE)</f>
        <v>Advice</v>
      </c>
      <c r="F545" s="14" t="str">
        <f>VLOOKUP(Tabelle6[[#This Row],[FishStock]],'Export 2012'!$C:$J,3,FALSE)</f>
        <v>x</v>
      </c>
      <c r="G545" s="14" t="str">
        <f>VLOOKUP(Tabelle6[[#This Row],[FishStock]],'Export 2016'!$C:$K,3,FALSE)</f>
        <v>x</v>
      </c>
      <c r="H545">
        <v>1401</v>
      </c>
      <c r="I545">
        <v>169186</v>
      </c>
      <c r="J545" t="s">
        <v>138</v>
      </c>
      <c r="K545">
        <v>2013</v>
      </c>
      <c r="L545" t="s">
        <v>932</v>
      </c>
      <c r="M545" t="s">
        <v>933</v>
      </c>
      <c r="N545" t="s">
        <v>332</v>
      </c>
      <c r="P545" t="s">
        <v>1741</v>
      </c>
      <c r="Q545">
        <v>98538.241999999998</v>
      </c>
      <c r="R545">
        <v>125592</v>
      </c>
      <c r="S545">
        <v>160139.41</v>
      </c>
      <c r="T545" t="s">
        <v>143</v>
      </c>
      <c r="U545" t="s">
        <v>13</v>
      </c>
      <c r="Z545">
        <v>40602.199999999997</v>
      </c>
      <c r="AA545">
        <v>51445</v>
      </c>
      <c r="AB545">
        <v>62287.8</v>
      </c>
      <c r="AC545" t="s">
        <v>144</v>
      </c>
      <c r="AD545" t="s">
        <v>145</v>
      </c>
      <c r="AE545" t="s">
        <v>145</v>
      </c>
      <c r="AF545">
        <v>3603.712</v>
      </c>
      <c r="AH545">
        <v>3603.712</v>
      </c>
      <c r="AI545">
        <v>2695.6846999999998</v>
      </c>
      <c r="AM545">
        <v>8.9476E-2</v>
      </c>
      <c r="AN545">
        <v>0.12163</v>
      </c>
      <c r="AO545">
        <v>0.153784</v>
      </c>
      <c r="AP545" t="s">
        <v>146</v>
      </c>
      <c r="AQ545" t="s">
        <v>1499</v>
      </c>
      <c r="AV545">
        <v>0.5</v>
      </c>
      <c r="AW545">
        <v>0.36</v>
      </c>
      <c r="AX545">
        <v>18448</v>
      </c>
      <c r="AY545">
        <v>25826</v>
      </c>
      <c r="AZ545">
        <v>0.25</v>
      </c>
      <c r="BA545">
        <v>25826</v>
      </c>
      <c r="BD545">
        <v>1</v>
      </c>
      <c r="BF545" s="1">
        <v>43254</v>
      </c>
      <c r="BM545" t="s">
        <v>148</v>
      </c>
    </row>
    <row r="546" spans="1:65" x14ac:dyDescent="0.25">
      <c r="A546">
        <v>8949</v>
      </c>
      <c r="B546">
        <v>2017</v>
      </c>
      <c r="C546" t="s">
        <v>931</v>
      </c>
      <c r="D546" s="14">
        <f>VLOOKUP(Tabelle6[[#This Row],[FishStock]],'Export 2012'!$C:$J,8,FALSE)</f>
        <v>2012</v>
      </c>
      <c r="E546" s="14" t="str">
        <f>VLOOKUP(Tabelle6[[#This Row],[FishStock]],'Export 2016'!$C:$K,8,FALSE)</f>
        <v>Advice</v>
      </c>
      <c r="F546" s="14" t="str">
        <f>VLOOKUP(Tabelle6[[#This Row],[FishStock]],'Export 2012'!$C:$J,3,FALSE)</f>
        <v>x</v>
      </c>
      <c r="G546" s="14" t="str">
        <f>VLOOKUP(Tabelle6[[#This Row],[FishStock]],'Export 2016'!$C:$K,3,FALSE)</f>
        <v>x</v>
      </c>
      <c r="H546">
        <v>1401</v>
      </c>
      <c r="I546">
        <v>169186</v>
      </c>
      <c r="J546" t="s">
        <v>138</v>
      </c>
      <c r="K546">
        <v>2014</v>
      </c>
      <c r="L546" t="s">
        <v>932</v>
      </c>
      <c r="M546" t="s">
        <v>933</v>
      </c>
      <c r="N546" t="s">
        <v>332</v>
      </c>
      <c r="P546" t="s">
        <v>1741</v>
      </c>
      <c r="Q546">
        <v>123150.197</v>
      </c>
      <c r="R546">
        <v>164784</v>
      </c>
      <c r="S546">
        <v>220320.81</v>
      </c>
      <c r="T546" t="s">
        <v>143</v>
      </c>
      <c r="U546" t="s">
        <v>13</v>
      </c>
      <c r="Z546">
        <v>45183.6</v>
      </c>
      <c r="AA546">
        <v>58096</v>
      </c>
      <c r="AB546">
        <v>71008.399999999994</v>
      </c>
      <c r="AC546" t="s">
        <v>144</v>
      </c>
      <c r="AD546" t="s">
        <v>145</v>
      </c>
      <c r="AE546" t="s">
        <v>145</v>
      </c>
      <c r="AF546">
        <v>3675.3530000000001</v>
      </c>
      <c r="AH546">
        <v>3675.3530000000001</v>
      </c>
      <c r="AI546">
        <v>3325.2244000000001</v>
      </c>
      <c r="AM546">
        <v>8.7896000000000002E-2</v>
      </c>
      <c r="AN546">
        <v>0.11887</v>
      </c>
      <c r="AO546">
        <v>0.149844</v>
      </c>
      <c r="AP546" t="s">
        <v>146</v>
      </c>
      <c r="AQ546" t="s">
        <v>1499</v>
      </c>
      <c r="AV546">
        <v>0.5</v>
      </c>
      <c r="AW546">
        <v>0.36</v>
      </c>
      <c r="AX546">
        <v>18448</v>
      </c>
      <c r="AY546">
        <v>25826</v>
      </c>
      <c r="AZ546">
        <v>0.25</v>
      </c>
      <c r="BA546">
        <v>25826</v>
      </c>
      <c r="BD546">
        <v>1</v>
      </c>
      <c r="BF546" s="1">
        <v>43254</v>
      </c>
      <c r="BM546" t="s">
        <v>148</v>
      </c>
    </row>
    <row r="547" spans="1:65" x14ac:dyDescent="0.25">
      <c r="A547">
        <v>8949</v>
      </c>
      <c r="B547">
        <v>2017</v>
      </c>
      <c r="C547" t="s">
        <v>931</v>
      </c>
      <c r="D547" s="14">
        <f>VLOOKUP(Tabelle6[[#This Row],[FishStock]],'Export 2012'!$C:$J,8,FALSE)</f>
        <v>2012</v>
      </c>
      <c r="E547" s="14" t="str">
        <f>VLOOKUP(Tabelle6[[#This Row],[FishStock]],'Export 2016'!$C:$K,8,FALSE)</f>
        <v>Advice</v>
      </c>
      <c r="F547" s="14" t="str">
        <f>VLOOKUP(Tabelle6[[#This Row],[FishStock]],'Export 2012'!$C:$J,3,FALSE)</f>
        <v>x</v>
      </c>
      <c r="G547" s="14" t="str">
        <f>VLOOKUP(Tabelle6[[#This Row],[FishStock]],'Export 2016'!$C:$K,3,FALSE)</f>
        <v>x</v>
      </c>
      <c r="H547">
        <v>1401</v>
      </c>
      <c r="I547">
        <v>169186</v>
      </c>
      <c r="J547" t="s">
        <v>138</v>
      </c>
      <c r="K547">
        <v>2015</v>
      </c>
      <c r="L547" t="s">
        <v>932</v>
      </c>
      <c r="M547" t="s">
        <v>933</v>
      </c>
      <c r="N547" t="s">
        <v>332</v>
      </c>
      <c r="P547" t="s">
        <v>1741</v>
      </c>
      <c r="Q547">
        <v>58054.644999999997</v>
      </c>
      <c r="R547">
        <v>88918.2</v>
      </c>
      <c r="S547">
        <v>136061.19</v>
      </c>
      <c r="T547" t="s">
        <v>143</v>
      </c>
      <c r="U547" t="s">
        <v>13</v>
      </c>
      <c r="Z547">
        <v>44035.8</v>
      </c>
      <c r="AA547">
        <v>57382</v>
      </c>
      <c r="AB547">
        <v>70728.2</v>
      </c>
      <c r="AC547" t="s">
        <v>144</v>
      </c>
      <c r="AD547" t="s">
        <v>145</v>
      </c>
      <c r="AE547" t="s">
        <v>145</v>
      </c>
      <c r="AF547">
        <v>2956.7179999999998</v>
      </c>
      <c r="AH547">
        <v>2956.7179999999998</v>
      </c>
      <c r="AI547">
        <v>2367.6846</v>
      </c>
      <c r="AM547">
        <v>9.1158000000000003E-2</v>
      </c>
      <c r="AN547">
        <v>0.12353</v>
      </c>
      <c r="AO547">
        <v>0.15590200000000001</v>
      </c>
      <c r="AP547" t="s">
        <v>146</v>
      </c>
      <c r="AQ547" t="s">
        <v>1499</v>
      </c>
      <c r="AV547">
        <v>0.5</v>
      </c>
      <c r="AW547">
        <v>0.36</v>
      </c>
      <c r="AX547">
        <v>18448</v>
      </c>
      <c r="AY547">
        <v>25826</v>
      </c>
      <c r="AZ547">
        <v>0.25</v>
      </c>
      <c r="BA547">
        <v>25826</v>
      </c>
      <c r="BD547">
        <v>1</v>
      </c>
      <c r="BF547" s="1">
        <v>43254</v>
      </c>
      <c r="BM547" t="s">
        <v>148</v>
      </c>
    </row>
    <row r="548" spans="1:65" x14ac:dyDescent="0.25">
      <c r="A548">
        <v>8949</v>
      </c>
      <c r="B548">
        <v>2017</v>
      </c>
      <c r="C548" t="s">
        <v>931</v>
      </c>
      <c r="D548" s="14">
        <f>VLOOKUP(Tabelle6[[#This Row],[FishStock]],'Export 2012'!$C:$J,8,FALSE)</f>
        <v>2012</v>
      </c>
      <c r="E548" s="14" t="str">
        <f>VLOOKUP(Tabelle6[[#This Row],[FishStock]],'Export 2016'!$C:$K,8,FALSE)</f>
        <v>Advice</v>
      </c>
      <c r="F548" s="14" t="str">
        <f>VLOOKUP(Tabelle6[[#This Row],[FishStock]],'Export 2012'!$C:$J,3,FALSE)</f>
        <v>x</v>
      </c>
      <c r="G548" s="14" t="str">
        <f>VLOOKUP(Tabelle6[[#This Row],[FishStock]],'Export 2016'!$C:$K,3,FALSE)</f>
        <v>x</v>
      </c>
      <c r="H548">
        <v>1401</v>
      </c>
      <c r="I548">
        <v>169186</v>
      </c>
      <c r="J548" t="s">
        <v>138</v>
      </c>
      <c r="K548">
        <v>2016</v>
      </c>
      <c r="L548" t="s">
        <v>932</v>
      </c>
      <c r="M548" t="s">
        <v>933</v>
      </c>
      <c r="N548" t="s">
        <v>332</v>
      </c>
      <c r="P548" t="s">
        <v>1741</v>
      </c>
      <c r="Q548">
        <v>9867.2849999999999</v>
      </c>
      <c r="R548">
        <v>19770.400000000001</v>
      </c>
      <c r="S548">
        <v>39609.33</v>
      </c>
      <c r="T548" t="s">
        <v>143</v>
      </c>
      <c r="U548" t="s">
        <v>13</v>
      </c>
      <c r="Z548">
        <v>41090.6</v>
      </c>
      <c r="AA548">
        <v>55038</v>
      </c>
      <c r="AB548">
        <v>68985.399999999994</v>
      </c>
      <c r="AC548" t="s">
        <v>144</v>
      </c>
      <c r="AD548" t="s">
        <v>145</v>
      </c>
      <c r="AE548" t="s">
        <v>145</v>
      </c>
      <c r="AF548">
        <v>3617.4769999999999</v>
      </c>
      <c r="AH548">
        <v>3617.4769999999999</v>
      </c>
      <c r="AI548">
        <v>3089.5718999999999</v>
      </c>
      <c r="AM548">
        <v>8.9296E-2</v>
      </c>
      <c r="AN548">
        <v>0.13300000000000001</v>
      </c>
      <c r="AO548">
        <v>0.176704</v>
      </c>
      <c r="AP548" t="s">
        <v>146</v>
      </c>
      <c r="AQ548" t="s">
        <v>1499</v>
      </c>
      <c r="AV548">
        <v>0.5</v>
      </c>
      <c r="AW548">
        <v>0.36</v>
      </c>
      <c r="AX548">
        <v>18448</v>
      </c>
      <c r="AY548">
        <v>25826</v>
      </c>
      <c r="AZ548">
        <v>0.25</v>
      </c>
      <c r="BA548">
        <v>25826</v>
      </c>
      <c r="BD548">
        <v>1</v>
      </c>
      <c r="BF548" s="1">
        <v>43254</v>
      </c>
      <c r="BM548" t="s">
        <v>148</v>
      </c>
    </row>
    <row r="549" spans="1:65" x14ac:dyDescent="0.25">
      <c r="A549">
        <v>8949</v>
      </c>
      <c r="B549">
        <v>2017</v>
      </c>
      <c r="C549" t="s">
        <v>931</v>
      </c>
      <c r="D549" s="14">
        <f>VLOOKUP(Tabelle6[[#This Row],[FishStock]],'Export 2012'!$C:$J,8,FALSE)</f>
        <v>2012</v>
      </c>
      <c r="E549" s="14" t="str">
        <f>VLOOKUP(Tabelle6[[#This Row],[FishStock]],'Export 2016'!$C:$K,8,FALSE)</f>
        <v>Advice</v>
      </c>
      <c r="F549" s="14" t="str">
        <f>VLOOKUP(Tabelle6[[#This Row],[FishStock]],'Export 2012'!$C:$J,3,FALSE)</f>
        <v>x</v>
      </c>
      <c r="G549" s="14" t="str">
        <f>VLOOKUP(Tabelle6[[#This Row],[FishStock]],'Export 2016'!$C:$K,3,FALSE)</f>
        <v>x</v>
      </c>
      <c r="H549">
        <v>1401</v>
      </c>
      <c r="I549">
        <v>169186</v>
      </c>
      <c r="J549" t="s">
        <v>138</v>
      </c>
      <c r="K549">
        <v>2017</v>
      </c>
      <c r="L549" t="s">
        <v>932</v>
      </c>
      <c r="M549" t="s">
        <v>933</v>
      </c>
      <c r="N549" t="s">
        <v>332</v>
      </c>
      <c r="P549" t="s">
        <v>1741</v>
      </c>
      <c r="R549">
        <v>68579.11</v>
      </c>
      <c r="T549" t="s">
        <v>143</v>
      </c>
      <c r="U549" t="s">
        <v>13</v>
      </c>
      <c r="AA549">
        <v>59712</v>
      </c>
      <c r="AC549" t="s">
        <v>144</v>
      </c>
      <c r="AD549" t="s">
        <v>145</v>
      </c>
      <c r="AE549" t="s">
        <v>145</v>
      </c>
      <c r="AP549" t="s">
        <v>146</v>
      </c>
      <c r="AQ549" t="s">
        <v>1499</v>
      </c>
      <c r="AV549">
        <v>0.5</v>
      </c>
      <c r="AW549">
        <v>0.36</v>
      </c>
      <c r="AX549">
        <v>18448</v>
      </c>
      <c r="AY549">
        <v>25826</v>
      </c>
      <c r="AZ549">
        <v>0.25</v>
      </c>
      <c r="BA549">
        <v>25826</v>
      </c>
      <c r="BD549">
        <v>1</v>
      </c>
      <c r="BF549" s="1">
        <v>43254</v>
      </c>
      <c r="BM549" t="s">
        <v>148</v>
      </c>
    </row>
    <row r="550" spans="1:65" x14ac:dyDescent="0.25">
      <c r="A550">
        <v>8959</v>
      </c>
      <c r="B550">
        <v>2017</v>
      </c>
      <c r="C550" t="s">
        <v>339</v>
      </c>
      <c r="D550" s="14">
        <f>VLOOKUP(Tabelle6[[#This Row],[FishStock]],'Export 2012'!$C:$J,8,FALSE)</f>
        <v>2012</v>
      </c>
      <c r="E550" s="14" t="str">
        <f>VLOOKUP(Tabelle6[[#This Row],[FishStock]],'Export 2016'!$C:$K,8,FALSE)</f>
        <v>Advice</v>
      </c>
      <c r="F550" s="14" t="str">
        <f>VLOOKUP(Tabelle6[[#This Row],[FishStock]],'Export 2012'!$C:$J,3,FALSE)</f>
        <v>x</v>
      </c>
      <c r="G550" s="14" t="str">
        <f>VLOOKUP(Tabelle6[[#This Row],[FishStock]],'Export 2016'!$C:$K,3,FALSE)</f>
        <v>x</v>
      </c>
      <c r="H550">
        <v>1574</v>
      </c>
      <c r="I550">
        <v>169116</v>
      </c>
      <c r="J550" t="s">
        <v>138</v>
      </c>
      <c r="K550">
        <v>2012</v>
      </c>
      <c r="L550" t="s">
        <v>340</v>
      </c>
      <c r="M550" t="s">
        <v>341</v>
      </c>
      <c r="N550" t="s">
        <v>267</v>
      </c>
      <c r="P550" t="s">
        <v>1528</v>
      </c>
      <c r="Q550">
        <v>6131439</v>
      </c>
      <c r="R550">
        <v>8841791</v>
      </c>
      <c r="S550">
        <v>12750232</v>
      </c>
      <c r="T550" t="s">
        <v>143</v>
      </c>
      <c r="U550" t="s">
        <v>13</v>
      </c>
      <c r="V550">
        <v>539005</v>
      </c>
      <c r="W550">
        <v>658026</v>
      </c>
      <c r="X550">
        <v>803329</v>
      </c>
      <c r="Z550">
        <v>427128</v>
      </c>
      <c r="AA550">
        <v>528078</v>
      </c>
      <c r="AB550">
        <v>652887</v>
      </c>
      <c r="AC550" t="s">
        <v>144</v>
      </c>
      <c r="AD550" t="s">
        <v>145</v>
      </c>
      <c r="AE550" t="s">
        <v>145</v>
      </c>
      <c r="AF550">
        <v>100640</v>
      </c>
      <c r="AH550">
        <v>106007</v>
      </c>
      <c r="AM550">
        <v>0.14499999999999999</v>
      </c>
      <c r="AN550">
        <v>0.18</v>
      </c>
      <c r="AO550">
        <v>0.23</v>
      </c>
      <c r="AP550" t="s">
        <v>146</v>
      </c>
      <c r="AQ550" t="s">
        <v>1499</v>
      </c>
      <c r="AV550">
        <v>0.28999999999999998</v>
      </c>
      <c r="AW550">
        <v>0.23</v>
      </c>
      <c r="AX550">
        <v>202272</v>
      </c>
      <c r="AY550">
        <v>283180</v>
      </c>
      <c r="AZ550">
        <v>0.21</v>
      </c>
      <c r="BA550">
        <v>283180</v>
      </c>
      <c r="BD550">
        <v>1</v>
      </c>
      <c r="BF550" s="1">
        <v>43284</v>
      </c>
      <c r="BM550" t="s">
        <v>148</v>
      </c>
    </row>
    <row r="551" spans="1:65" x14ac:dyDescent="0.25">
      <c r="A551">
        <v>8959</v>
      </c>
      <c r="B551">
        <v>2017</v>
      </c>
      <c r="C551" t="s">
        <v>339</v>
      </c>
      <c r="D551" s="14">
        <f>VLOOKUP(Tabelle6[[#This Row],[FishStock]],'Export 2012'!$C:$J,8,FALSE)</f>
        <v>2012</v>
      </c>
      <c r="E551" s="14" t="str">
        <f>VLOOKUP(Tabelle6[[#This Row],[FishStock]],'Export 2016'!$C:$K,8,FALSE)</f>
        <v>Advice</v>
      </c>
      <c r="F551" s="14" t="str">
        <f>VLOOKUP(Tabelle6[[#This Row],[FishStock]],'Export 2012'!$C:$J,3,FALSE)</f>
        <v>x</v>
      </c>
      <c r="G551" s="14" t="str">
        <f>VLOOKUP(Tabelle6[[#This Row],[FishStock]],'Export 2016'!$C:$K,3,FALSE)</f>
        <v>x</v>
      </c>
      <c r="H551">
        <v>1574</v>
      </c>
      <c r="I551">
        <v>169116</v>
      </c>
      <c r="J551" t="s">
        <v>138</v>
      </c>
      <c r="K551">
        <v>2013</v>
      </c>
      <c r="L551" t="s">
        <v>340</v>
      </c>
      <c r="M551" t="s">
        <v>341</v>
      </c>
      <c r="N551" t="s">
        <v>267</v>
      </c>
      <c r="P551" t="s">
        <v>1528</v>
      </c>
      <c r="Q551">
        <v>5111482</v>
      </c>
      <c r="R551">
        <v>7188550</v>
      </c>
      <c r="S551">
        <v>10109640</v>
      </c>
      <c r="T551" t="s">
        <v>143</v>
      </c>
      <c r="U551" t="s">
        <v>13</v>
      </c>
      <c r="V551">
        <v>580160</v>
      </c>
      <c r="W551">
        <v>709276</v>
      </c>
      <c r="X551">
        <v>867126</v>
      </c>
      <c r="Z551">
        <v>457851</v>
      </c>
      <c r="AA551">
        <v>566935</v>
      </c>
      <c r="AB551">
        <v>702008</v>
      </c>
      <c r="AC551" t="s">
        <v>144</v>
      </c>
      <c r="AD551" t="s">
        <v>145</v>
      </c>
      <c r="AE551" t="s">
        <v>145</v>
      </c>
      <c r="AF551">
        <v>114396</v>
      </c>
      <c r="AH551">
        <v>114395.587258965</v>
      </c>
      <c r="AM551">
        <v>0.155</v>
      </c>
      <c r="AN551">
        <v>0.19400000000000001</v>
      </c>
      <c r="AO551">
        <v>0.24</v>
      </c>
      <c r="AP551" t="s">
        <v>146</v>
      </c>
      <c r="AQ551" t="s">
        <v>1499</v>
      </c>
      <c r="AV551">
        <v>0.28999999999999998</v>
      </c>
      <c r="AW551">
        <v>0.23</v>
      </c>
      <c r="AX551">
        <v>202272</v>
      </c>
      <c r="AY551">
        <v>283180</v>
      </c>
      <c r="AZ551">
        <v>0.21</v>
      </c>
      <c r="BA551">
        <v>283180</v>
      </c>
      <c r="BD551">
        <v>1</v>
      </c>
      <c r="BF551" s="1">
        <v>43284</v>
      </c>
      <c r="BM551" t="s">
        <v>148</v>
      </c>
    </row>
    <row r="552" spans="1:65" x14ac:dyDescent="0.25">
      <c r="A552">
        <v>8959</v>
      </c>
      <c r="B552">
        <v>2017</v>
      </c>
      <c r="C552" t="s">
        <v>339</v>
      </c>
      <c r="D552" s="14">
        <f>VLOOKUP(Tabelle6[[#This Row],[FishStock]],'Export 2012'!$C:$J,8,FALSE)</f>
        <v>2012</v>
      </c>
      <c r="E552" s="14" t="str">
        <f>VLOOKUP(Tabelle6[[#This Row],[FishStock]],'Export 2016'!$C:$K,8,FALSE)</f>
        <v>Advice</v>
      </c>
      <c r="F552" s="14" t="str">
        <f>VLOOKUP(Tabelle6[[#This Row],[FishStock]],'Export 2012'!$C:$J,3,FALSE)</f>
        <v>x</v>
      </c>
      <c r="G552" s="14" t="str">
        <f>VLOOKUP(Tabelle6[[#This Row],[FishStock]],'Export 2016'!$C:$K,3,FALSE)</f>
        <v>x</v>
      </c>
      <c r="H552">
        <v>1574</v>
      </c>
      <c r="I552">
        <v>169116</v>
      </c>
      <c r="J552" t="s">
        <v>138</v>
      </c>
      <c r="K552">
        <v>2014</v>
      </c>
      <c r="L552" t="s">
        <v>340</v>
      </c>
      <c r="M552" t="s">
        <v>341</v>
      </c>
      <c r="N552" t="s">
        <v>267</v>
      </c>
      <c r="P552" t="s">
        <v>1528</v>
      </c>
      <c r="Q552">
        <v>5546624</v>
      </c>
      <c r="R552">
        <v>7984398</v>
      </c>
      <c r="S552">
        <v>11493589</v>
      </c>
      <c r="T552" t="s">
        <v>143</v>
      </c>
      <c r="U552" t="s">
        <v>13</v>
      </c>
      <c r="V552">
        <v>598403</v>
      </c>
      <c r="W552">
        <v>736011</v>
      </c>
      <c r="X552">
        <v>905262</v>
      </c>
      <c r="Z552">
        <v>465646</v>
      </c>
      <c r="AA552">
        <v>581287</v>
      </c>
      <c r="AB552">
        <v>725648</v>
      </c>
      <c r="AC552" t="s">
        <v>144</v>
      </c>
      <c r="AD552" t="s">
        <v>145</v>
      </c>
      <c r="AE552" t="s">
        <v>145</v>
      </c>
      <c r="AF552">
        <v>115366</v>
      </c>
      <c r="AH552">
        <v>115366</v>
      </c>
      <c r="AM552">
        <v>0.159</v>
      </c>
      <c r="AN552">
        <v>0.2</v>
      </c>
      <c r="AO552">
        <v>0.25</v>
      </c>
      <c r="AP552" t="s">
        <v>146</v>
      </c>
      <c r="AQ552" t="s">
        <v>1499</v>
      </c>
      <c r="AV552">
        <v>0.28999999999999998</v>
      </c>
      <c r="AW552">
        <v>0.23</v>
      </c>
      <c r="AX552">
        <v>202272</v>
      </c>
      <c r="AY552">
        <v>283180</v>
      </c>
      <c r="AZ552">
        <v>0.21</v>
      </c>
      <c r="BA552">
        <v>283180</v>
      </c>
      <c r="BD552">
        <v>1</v>
      </c>
      <c r="BF552" s="1">
        <v>43284</v>
      </c>
      <c r="BM552" t="s">
        <v>148</v>
      </c>
    </row>
    <row r="553" spans="1:65" x14ac:dyDescent="0.25">
      <c r="A553">
        <v>8959</v>
      </c>
      <c r="B553">
        <v>2017</v>
      </c>
      <c r="C553" t="s">
        <v>339</v>
      </c>
      <c r="D553" s="14">
        <f>VLOOKUP(Tabelle6[[#This Row],[FishStock]],'Export 2012'!$C:$J,8,FALSE)</f>
        <v>2012</v>
      </c>
      <c r="E553" s="14" t="str">
        <f>VLOOKUP(Tabelle6[[#This Row],[FishStock]],'Export 2016'!$C:$K,8,FALSE)</f>
        <v>Advice</v>
      </c>
      <c r="F553" s="14" t="str">
        <f>VLOOKUP(Tabelle6[[#This Row],[FishStock]],'Export 2012'!$C:$J,3,FALSE)</f>
        <v>x</v>
      </c>
      <c r="G553" s="14" t="str">
        <f>VLOOKUP(Tabelle6[[#This Row],[FishStock]],'Export 2016'!$C:$K,3,FALSE)</f>
        <v>x</v>
      </c>
      <c r="H553">
        <v>1574</v>
      </c>
      <c r="I553">
        <v>169116</v>
      </c>
      <c r="J553" t="s">
        <v>138</v>
      </c>
      <c r="K553">
        <v>2015</v>
      </c>
      <c r="L553" t="s">
        <v>340</v>
      </c>
      <c r="M553" t="s">
        <v>341</v>
      </c>
      <c r="N553" t="s">
        <v>267</v>
      </c>
      <c r="P553" t="s">
        <v>1528</v>
      </c>
      <c r="Q553">
        <v>8172783</v>
      </c>
      <c r="R553">
        <v>12031034</v>
      </c>
      <c r="S553">
        <v>17710708</v>
      </c>
      <c r="T553" t="s">
        <v>143</v>
      </c>
      <c r="U553" t="s">
        <v>13</v>
      </c>
      <c r="V553">
        <v>596038</v>
      </c>
      <c r="W553">
        <v>741181</v>
      </c>
      <c r="X553">
        <v>921668</v>
      </c>
      <c r="Z553">
        <v>442015</v>
      </c>
      <c r="AA553">
        <v>557379</v>
      </c>
      <c r="AB553">
        <v>702851</v>
      </c>
      <c r="AC553" t="s">
        <v>144</v>
      </c>
      <c r="AD553" t="s">
        <v>145</v>
      </c>
      <c r="AE553" t="s">
        <v>145</v>
      </c>
      <c r="AF553">
        <v>114942</v>
      </c>
      <c r="AH553">
        <v>114941.808</v>
      </c>
      <c r="AM553">
        <v>0.16700000000000001</v>
      </c>
      <c r="AN553">
        <v>0.21</v>
      </c>
      <c r="AO553">
        <v>0.28000000000000003</v>
      </c>
      <c r="AP553" t="s">
        <v>146</v>
      </c>
      <c r="AQ553" t="s">
        <v>1499</v>
      </c>
      <c r="AV553">
        <v>0.28999999999999998</v>
      </c>
      <c r="AW553">
        <v>0.23</v>
      </c>
      <c r="AX553">
        <v>202272</v>
      </c>
      <c r="AY553">
        <v>283180</v>
      </c>
      <c r="AZ553">
        <v>0.21</v>
      </c>
      <c r="BA553">
        <v>283180</v>
      </c>
      <c r="BD553">
        <v>1</v>
      </c>
      <c r="BF553" s="1">
        <v>43284</v>
      </c>
      <c r="BM553" t="s">
        <v>148</v>
      </c>
    </row>
    <row r="554" spans="1:65" x14ac:dyDescent="0.25">
      <c r="A554">
        <v>8959</v>
      </c>
      <c r="B554">
        <v>2017</v>
      </c>
      <c r="C554" t="s">
        <v>339</v>
      </c>
      <c r="D554" s="14">
        <f>VLOOKUP(Tabelle6[[#This Row],[FishStock]],'Export 2012'!$C:$J,8,FALSE)</f>
        <v>2012</v>
      </c>
      <c r="E554" s="14" t="str">
        <f>VLOOKUP(Tabelle6[[#This Row],[FishStock]],'Export 2016'!$C:$K,8,FALSE)</f>
        <v>Advice</v>
      </c>
      <c r="F554" s="14" t="str">
        <f>VLOOKUP(Tabelle6[[#This Row],[FishStock]],'Export 2012'!$C:$J,3,FALSE)</f>
        <v>x</v>
      </c>
      <c r="G554" s="14" t="str">
        <f>VLOOKUP(Tabelle6[[#This Row],[FishStock]],'Export 2016'!$C:$K,3,FALSE)</f>
        <v>x</v>
      </c>
      <c r="H554">
        <v>1574</v>
      </c>
      <c r="I554">
        <v>169116</v>
      </c>
      <c r="J554" t="s">
        <v>138</v>
      </c>
      <c r="K554">
        <v>2016</v>
      </c>
      <c r="L554" t="s">
        <v>340</v>
      </c>
      <c r="M554" t="s">
        <v>341</v>
      </c>
      <c r="N554" t="s">
        <v>267</v>
      </c>
      <c r="P554" t="s">
        <v>1528</v>
      </c>
      <c r="Q554">
        <v>3521861</v>
      </c>
      <c r="R554">
        <v>6537073</v>
      </c>
      <c r="S554">
        <v>12133733</v>
      </c>
      <c r="T554" t="s">
        <v>143</v>
      </c>
      <c r="U554" t="s">
        <v>13</v>
      </c>
      <c r="V554">
        <v>548466</v>
      </c>
      <c r="W554">
        <v>703624</v>
      </c>
      <c r="X554">
        <v>902677</v>
      </c>
      <c r="Z554">
        <v>405129</v>
      </c>
      <c r="AA554">
        <v>524395</v>
      </c>
      <c r="AB554">
        <v>678772</v>
      </c>
      <c r="AC554" t="s">
        <v>144</v>
      </c>
      <c r="AD554" t="s">
        <v>145</v>
      </c>
      <c r="AE554" t="s">
        <v>145</v>
      </c>
      <c r="AF554">
        <v>130029</v>
      </c>
      <c r="AH554">
        <v>130028.58388799999</v>
      </c>
      <c r="AM554">
        <v>0.17299999999999999</v>
      </c>
      <c r="AN554">
        <v>0.23</v>
      </c>
      <c r="AO554">
        <v>0.3</v>
      </c>
      <c r="AP554" t="s">
        <v>146</v>
      </c>
      <c r="AQ554" t="s">
        <v>1499</v>
      </c>
      <c r="AV554">
        <v>0.28999999999999998</v>
      </c>
      <c r="AW554">
        <v>0.23</v>
      </c>
      <c r="AX554">
        <v>202272</v>
      </c>
      <c r="AY554">
        <v>283180</v>
      </c>
      <c r="AZ554">
        <v>0.21</v>
      </c>
      <c r="BA554">
        <v>283180</v>
      </c>
      <c r="BD554">
        <v>1</v>
      </c>
      <c r="BF554" s="1">
        <v>43284</v>
      </c>
      <c r="BM554" t="s">
        <v>148</v>
      </c>
    </row>
    <row r="555" spans="1:65" x14ac:dyDescent="0.25">
      <c r="A555">
        <v>8959</v>
      </c>
      <c r="B555">
        <v>2017</v>
      </c>
      <c r="C555" t="s">
        <v>339</v>
      </c>
      <c r="D555" s="14">
        <f>VLOOKUP(Tabelle6[[#This Row],[FishStock]],'Export 2012'!$C:$J,8,FALSE)</f>
        <v>2012</v>
      </c>
      <c r="E555" s="14" t="str">
        <f>VLOOKUP(Tabelle6[[#This Row],[FishStock]],'Export 2016'!$C:$K,8,FALSE)</f>
        <v>Advice</v>
      </c>
      <c r="F555" s="14" t="str">
        <f>VLOOKUP(Tabelle6[[#This Row],[FishStock]],'Export 2012'!$C:$J,3,FALSE)</f>
        <v>x</v>
      </c>
      <c r="G555" s="14" t="str">
        <f>VLOOKUP(Tabelle6[[#This Row],[FishStock]],'Export 2016'!$C:$K,3,FALSE)</f>
        <v>x</v>
      </c>
      <c r="H555">
        <v>1574</v>
      </c>
      <c r="I555">
        <v>169116</v>
      </c>
      <c r="J555" t="s">
        <v>138</v>
      </c>
      <c r="K555">
        <v>2017</v>
      </c>
      <c r="L555" t="s">
        <v>340</v>
      </c>
      <c r="M555" t="s">
        <v>341</v>
      </c>
      <c r="N555" t="s">
        <v>267</v>
      </c>
      <c r="P555" t="s">
        <v>1528</v>
      </c>
      <c r="Q555">
        <v>1510361</v>
      </c>
      <c r="R555">
        <v>4931038</v>
      </c>
      <c r="S555">
        <v>12033311</v>
      </c>
      <c r="T555" t="s">
        <v>143</v>
      </c>
      <c r="U555" t="s">
        <v>13</v>
      </c>
      <c r="Z555">
        <v>374584</v>
      </c>
      <c r="AA555">
        <v>520680</v>
      </c>
      <c r="AB555">
        <v>747096</v>
      </c>
      <c r="AC555" t="s">
        <v>144</v>
      </c>
      <c r="AD555" t="s">
        <v>145</v>
      </c>
      <c r="AE555" t="s">
        <v>145</v>
      </c>
      <c r="AP555" t="s">
        <v>146</v>
      </c>
      <c r="AQ555" t="s">
        <v>1499</v>
      </c>
      <c r="AV555">
        <v>0.28999999999999998</v>
      </c>
      <c r="AW555">
        <v>0.23</v>
      </c>
      <c r="AX555">
        <v>202272</v>
      </c>
      <c r="AY555">
        <v>283180</v>
      </c>
      <c r="AZ555">
        <v>0.21</v>
      </c>
      <c r="BA555">
        <v>283180</v>
      </c>
      <c r="BD555">
        <v>1</v>
      </c>
      <c r="BF555" s="1">
        <v>43284</v>
      </c>
      <c r="BM555" t="s">
        <v>148</v>
      </c>
    </row>
    <row r="556" spans="1:65" x14ac:dyDescent="0.25">
      <c r="A556">
        <v>8960</v>
      </c>
      <c r="B556">
        <v>2017</v>
      </c>
      <c r="C556" t="s">
        <v>2013</v>
      </c>
      <c r="D556" s="14">
        <f>VLOOKUP(Tabelle6[[#This Row],[FishStock]],'Export 2012'!$C:$J,8,FALSE)</f>
        <v>2012</v>
      </c>
      <c r="E556" s="14" t="str">
        <f>VLOOKUP(Tabelle6[[#This Row],[FishStock]],'Export 2016'!$C:$K,8,FALSE)</f>
        <v>Advice</v>
      </c>
      <c r="F556" s="14" t="str">
        <f>VLOOKUP(Tabelle6[[#This Row],[FishStock]],'Export 2012'!$C:$J,3,FALSE)</f>
        <v>no</v>
      </c>
      <c r="G556" s="14" t="str">
        <f>VLOOKUP(Tabelle6[[#This Row],[FishStock]],'Export 2016'!$C:$K,3,FALSE)</f>
        <v>no</v>
      </c>
      <c r="H556">
        <v>1538</v>
      </c>
      <c r="I556">
        <v>169288</v>
      </c>
      <c r="J556" t="s">
        <v>138</v>
      </c>
      <c r="K556">
        <v>2012</v>
      </c>
      <c r="L556" t="s">
        <v>2014</v>
      </c>
      <c r="M556" t="s">
        <v>662</v>
      </c>
      <c r="N556" t="s">
        <v>2015</v>
      </c>
      <c r="P556" t="s">
        <v>2016</v>
      </c>
      <c r="Z556">
        <v>0.31919002649174999</v>
      </c>
      <c r="AA556">
        <v>0.56297624383684497</v>
      </c>
      <c r="AB556">
        <v>0.80676246118193895</v>
      </c>
      <c r="AC556" t="s">
        <v>973</v>
      </c>
      <c r="AD556" t="s">
        <v>1597</v>
      </c>
      <c r="BM556" t="s">
        <v>148</v>
      </c>
    </row>
    <row r="557" spans="1:65" x14ac:dyDescent="0.25">
      <c r="A557">
        <v>8960</v>
      </c>
      <c r="B557">
        <v>2017</v>
      </c>
      <c r="C557" t="s">
        <v>2013</v>
      </c>
      <c r="D557" s="14">
        <f>VLOOKUP(Tabelle6[[#This Row],[FishStock]],'Export 2012'!$C:$J,8,FALSE)</f>
        <v>2012</v>
      </c>
      <c r="E557" s="14" t="str">
        <f>VLOOKUP(Tabelle6[[#This Row],[FishStock]],'Export 2016'!$C:$K,8,FALSE)</f>
        <v>Advice</v>
      </c>
      <c r="F557" s="14" t="str">
        <f>VLOOKUP(Tabelle6[[#This Row],[FishStock]],'Export 2012'!$C:$J,3,FALSE)</f>
        <v>no</v>
      </c>
      <c r="G557" s="14" t="str">
        <f>VLOOKUP(Tabelle6[[#This Row],[FishStock]],'Export 2016'!$C:$K,3,FALSE)</f>
        <v>no</v>
      </c>
      <c r="H557">
        <v>1538</v>
      </c>
      <c r="I557">
        <v>169288</v>
      </c>
      <c r="J557" t="s">
        <v>138</v>
      </c>
      <c r="K557">
        <v>2013</v>
      </c>
      <c r="L557" t="s">
        <v>2014</v>
      </c>
      <c r="M557" t="s">
        <v>662</v>
      </c>
      <c r="N557" t="s">
        <v>2015</v>
      </c>
      <c r="P557" t="s">
        <v>2016</v>
      </c>
      <c r="Z557">
        <v>0.176024307130071</v>
      </c>
      <c r="AA557">
        <v>0.36316776007497698</v>
      </c>
      <c r="AB557">
        <v>0.55031121301988195</v>
      </c>
      <c r="AC557" t="s">
        <v>973</v>
      </c>
      <c r="AD557" t="s">
        <v>1597</v>
      </c>
      <c r="BM557" t="s">
        <v>148</v>
      </c>
    </row>
    <row r="558" spans="1:65" x14ac:dyDescent="0.25">
      <c r="A558">
        <v>8960</v>
      </c>
      <c r="B558">
        <v>2017</v>
      </c>
      <c r="C558" t="s">
        <v>2013</v>
      </c>
      <c r="D558" s="14">
        <f>VLOOKUP(Tabelle6[[#This Row],[FishStock]],'Export 2012'!$C:$J,8,FALSE)</f>
        <v>2012</v>
      </c>
      <c r="E558" s="14" t="str">
        <f>VLOOKUP(Tabelle6[[#This Row],[FishStock]],'Export 2016'!$C:$K,8,FALSE)</f>
        <v>Advice</v>
      </c>
      <c r="F558" s="14" t="str">
        <f>VLOOKUP(Tabelle6[[#This Row],[FishStock]],'Export 2012'!$C:$J,3,FALSE)</f>
        <v>no</v>
      </c>
      <c r="G558" s="14" t="str">
        <f>VLOOKUP(Tabelle6[[#This Row],[FishStock]],'Export 2016'!$C:$K,3,FALSE)</f>
        <v>no</v>
      </c>
      <c r="H558">
        <v>1538</v>
      </c>
      <c r="I558">
        <v>169288</v>
      </c>
      <c r="J558" t="s">
        <v>138</v>
      </c>
      <c r="K558">
        <v>2014</v>
      </c>
      <c r="L558" t="s">
        <v>2014</v>
      </c>
      <c r="M558" t="s">
        <v>662</v>
      </c>
      <c r="N558" t="s">
        <v>2015</v>
      </c>
      <c r="P558" t="s">
        <v>2016</v>
      </c>
      <c r="Z558">
        <v>0.225313169178148</v>
      </c>
      <c r="AA558">
        <v>0.47422680412371099</v>
      </c>
      <c r="AB558">
        <v>0.72314043906927505</v>
      </c>
      <c r="AC558" t="s">
        <v>973</v>
      </c>
      <c r="AD558" t="s">
        <v>1597</v>
      </c>
      <c r="BM558" t="s">
        <v>148</v>
      </c>
    </row>
    <row r="559" spans="1:65" x14ac:dyDescent="0.25">
      <c r="A559">
        <v>8960</v>
      </c>
      <c r="B559">
        <v>2017</v>
      </c>
      <c r="C559" t="s">
        <v>2013</v>
      </c>
      <c r="D559" s="14">
        <f>VLOOKUP(Tabelle6[[#This Row],[FishStock]],'Export 2012'!$C:$J,8,FALSE)</f>
        <v>2012</v>
      </c>
      <c r="E559" s="14" t="str">
        <f>VLOOKUP(Tabelle6[[#This Row],[FishStock]],'Export 2016'!$C:$K,8,FALSE)</f>
        <v>Advice</v>
      </c>
      <c r="F559" s="14" t="str">
        <f>VLOOKUP(Tabelle6[[#This Row],[FishStock]],'Export 2012'!$C:$J,3,FALSE)</f>
        <v>no</v>
      </c>
      <c r="G559" s="14" t="str">
        <f>VLOOKUP(Tabelle6[[#This Row],[FishStock]],'Export 2016'!$C:$K,3,FALSE)</f>
        <v>no</v>
      </c>
      <c r="H559">
        <v>1538</v>
      </c>
      <c r="I559">
        <v>169288</v>
      </c>
      <c r="J559" t="s">
        <v>138</v>
      </c>
      <c r="K559">
        <v>2015</v>
      </c>
      <c r="L559" t="s">
        <v>2014</v>
      </c>
      <c r="M559" t="s">
        <v>662</v>
      </c>
      <c r="N559" t="s">
        <v>2015</v>
      </c>
      <c r="P559" t="s">
        <v>2016</v>
      </c>
      <c r="Z559">
        <v>0.19033282725444101</v>
      </c>
      <c r="AA559">
        <v>0.41237113402061898</v>
      </c>
      <c r="AB559">
        <v>0.63440944078679595</v>
      </c>
      <c r="AC559" t="s">
        <v>973</v>
      </c>
      <c r="AD559" t="s">
        <v>1597</v>
      </c>
      <c r="BM559" t="s">
        <v>148</v>
      </c>
    </row>
    <row r="560" spans="1:65" x14ac:dyDescent="0.25">
      <c r="A560">
        <v>8960</v>
      </c>
      <c r="B560">
        <v>2017</v>
      </c>
      <c r="C560" t="s">
        <v>2013</v>
      </c>
      <c r="D560" s="14">
        <f>VLOOKUP(Tabelle6[[#This Row],[FishStock]],'Export 2012'!$C:$J,8,FALSE)</f>
        <v>2012</v>
      </c>
      <c r="E560" s="14" t="str">
        <f>VLOOKUP(Tabelle6[[#This Row],[FishStock]],'Export 2016'!$C:$K,8,FALSE)</f>
        <v>Advice</v>
      </c>
      <c r="F560" s="14" t="str">
        <f>VLOOKUP(Tabelle6[[#This Row],[FishStock]],'Export 2012'!$C:$J,3,FALSE)</f>
        <v>no</v>
      </c>
      <c r="G560" s="14" t="str">
        <f>VLOOKUP(Tabelle6[[#This Row],[FishStock]],'Export 2016'!$C:$K,3,FALSE)</f>
        <v>no</v>
      </c>
      <c r="H560">
        <v>1538</v>
      </c>
      <c r="I560">
        <v>169288</v>
      </c>
      <c r="J560" t="s">
        <v>138</v>
      </c>
      <c r="K560">
        <v>2016</v>
      </c>
      <c r="L560" t="s">
        <v>2014</v>
      </c>
      <c r="M560" t="s">
        <v>662</v>
      </c>
      <c r="N560" t="s">
        <v>2015</v>
      </c>
      <c r="P560" t="s">
        <v>2016</v>
      </c>
      <c r="Z560">
        <v>0.12654176976103301</v>
      </c>
      <c r="AA560">
        <v>0.35968137254902</v>
      </c>
      <c r="AB560">
        <v>0.59282097533700595</v>
      </c>
      <c r="AC560" t="s">
        <v>973</v>
      </c>
      <c r="AD560" t="s">
        <v>1597</v>
      </c>
      <c r="BM560" t="s">
        <v>148</v>
      </c>
    </row>
    <row r="561" spans="1:85" x14ac:dyDescent="0.25">
      <c r="A561">
        <v>8964</v>
      </c>
      <c r="B561">
        <v>2017</v>
      </c>
      <c r="C561" t="s">
        <v>777</v>
      </c>
      <c r="D561" s="14">
        <f>VLOOKUP(Tabelle6[[#This Row],[FishStock]],'Export 2012'!$C:$J,8,FALSE)</f>
        <v>2012</v>
      </c>
      <c r="E561" s="14" t="str">
        <f>VLOOKUP(Tabelle6[[#This Row],[FishStock]],'Export 2016'!$C:$K,8,FALSE)</f>
        <v>Advice</v>
      </c>
      <c r="F561" s="14" t="str">
        <f>VLOOKUP(Tabelle6[[#This Row],[FishStock]],'Export 2012'!$C:$J,3,FALSE)</f>
        <v>no</v>
      </c>
      <c r="G561" s="14" t="str">
        <f>VLOOKUP(Tabelle6[[#This Row],[FishStock]],'Export 2016'!$C:$K,3,FALSE)</f>
        <v>no</v>
      </c>
      <c r="H561">
        <v>1526</v>
      </c>
      <c r="I561">
        <v>169096</v>
      </c>
      <c r="J561" t="s">
        <v>138</v>
      </c>
      <c r="K561">
        <v>2012</v>
      </c>
      <c r="L561" t="s">
        <v>778</v>
      </c>
      <c r="M561" t="s">
        <v>779</v>
      </c>
      <c r="N561" t="s">
        <v>780</v>
      </c>
      <c r="P561" t="s">
        <v>1802</v>
      </c>
      <c r="AA561">
        <v>54.041703891318903</v>
      </c>
      <c r="AC561" t="s">
        <v>1643</v>
      </c>
      <c r="AD561" t="s">
        <v>1552</v>
      </c>
      <c r="AE561" t="s">
        <v>145</v>
      </c>
      <c r="AF561">
        <v>1219</v>
      </c>
      <c r="BM561" t="s">
        <v>148</v>
      </c>
    </row>
    <row r="562" spans="1:85" x14ac:dyDescent="0.25">
      <c r="A562">
        <v>8964</v>
      </c>
      <c r="B562">
        <v>2017</v>
      </c>
      <c r="C562" t="s">
        <v>777</v>
      </c>
      <c r="D562" s="14">
        <f>VLOOKUP(Tabelle6[[#This Row],[FishStock]],'Export 2012'!$C:$J,8,FALSE)</f>
        <v>2012</v>
      </c>
      <c r="E562" s="14" t="str">
        <f>VLOOKUP(Tabelle6[[#This Row],[FishStock]],'Export 2016'!$C:$K,8,FALSE)</f>
        <v>Advice</v>
      </c>
      <c r="F562" s="14" t="str">
        <f>VLOOKUP(Tabelle6[[#This Row],[FishStock]],'Export 2012'!$C:$J,3,FALSE)</f>
        <v>no</v>
      </c>
      <c r="G562" s="14" t="str">
        <f>VLOOKUP(Tabelle6[[#This Row],[FishStock]],'Export 2016'!$C:$K,3,FALSE)</f>
        <v>no</v>
      </c>
      <c r="H562">
        <v>1526</v>
      </c>
      <c r="I562">
        <v>169096</v>
      </c>
      <c r="J562" t="s">
        <v>138</v>
      </c>
      <c r="K562">
        <v>2013</v>
      </c>
      <c r="L562" t="s">
        <v>778</v>
      </c>
      <c r="M562" t="s">
        <v>779</v>
      </c>
      <c r="N562" t="s">
        <v>780</v>
      </c>
      <c r="P562" t="s">
        <v>1802</v>
      </c>
      <c r="AA562">
        <v>62.549008535984797</v>
      </c>
      <c r="AC562" t="s">
        <v>1643</v>
      </c>
      <c r="AD562" t="s">
        <v>1552</v>
      </c>
      <c r="AE562" t="s">
        <v>145</v>
      </c>
      <c r="AF562">
        <v>1454</v>
      </c>
      <c r="BM562" t="s">
        <v>148</v>
      </c>
    </row>
    <row r="563" spans="1:85" x14ac:dyDescent="0.25">
      <c r="A563">
        <v>8964</v>
      </c>
      <c r="B563">
        <v>2017</v>
      </c>
      <c r="C563" t="s">
        <v>777</v>
      </c>
      <c r="D563" s="14">
        <f>VLOOKUP(Tabelle6[[#This Row],[FishStock]],'Export 2012'!$C:$J,8,FALSE)</f>
        <v>2012</v>
      </c>
      <c r="E563" s="14" t="str">
        <f>VLOOKUP(Tabelle6[[#This Row],[FishStock]],'Export 2016'!$C:$K,8,FALSE)</f>
        <v>Advice</v>
      </c>
      <c r="F563" s="14" t="str">
        <f>VLOOKUP(Tabelle6[[#This Row],[FishStock]],'Export 2012'!$C:$J,3,FALSE)</f>
        <v>no</v>
      </c>
      <c r="G563" s="14" t="str">
        <f>VLOOKUP(Tabelle6[[#This Row],[FishStock]],'Export 2016'!$C:$K,3,FALSE)</f>
        <v>no</v>
      </c>
      <c r="H563">
        <v>1526</v>
      </c>
      <c r="I563">
        <v>169096</v>
      </c>
      <c r="J563" t="s">
        <v>138</v>
      </c>
      <c r="K563">
        <v>2014</v>
      </c>
      <c r="L563" t="s">
        <v>778</v>
      </c>
      <c r="M563" t="s">
        <v>779</v>
      </c>
      <c r="N563" t="s">
        <v>780</v>
      </c>
      <c r="P563" t="s">
        <v>1802</v>
      </c>
      <c r="AA563">
        <v>85.929426218431701</v>
      </c>
      <c r="AC563" t="s">
        <v>1643</v>
      </c>
      <c r="AD563" t="s">
        <v>1552</v>
      </c>
      <c r="AE563" t="s">
        <v>145</v>
      </c>
      <c r="AF563">
        <v>1193</v>
      </c>
      <c r="AH563">
        <v>1733.24</v>
      </c>
      <c r="AI563">
        <v>540.24</v>
      </c>
      <c r="BM563" t="s">
        <v>148</v>
      </c>
    </row>
    <row r="564" spans="1:85" x14ac:dyDescent="0.25">
      <c r="A564">
        <v>8964</v>
      </c>
      <c r="B564">
        <v>2017</v>
      </c>
      <c r="C564" t="s">
        <v>777</v>
      </c>
      <c r="D564" s="14">
        <f>VLOOKUP(Tabelle6[[#This Row],[FishStock]],'Export 2012'!$C:$J,8,FALSE)</f>
        <v>2012</v>
      </c>
      <c r="E564" s="14" t="str">
        <f>VLOOKUP(Tabelle6[[#This Row],[FishStock]],'Export 2016'!$C:$K,8,FALSE)</f>
        <v>Advice</v>
      </c>
      <c r="F564" s="14" t="str">
        <f>VLOOKUP(Tabelle6[[#This Row],[FishStock]],'Export 2012'!$C:$J,3,FALSE)</f>
        <v>no</v>
      </c>
      <c r="G564" s="14" t="str">
        <f>VLOOKUP(Tabelle6[[#This Row],[FishStock]],'Export 2016'!$C:$K,3,FALSE)</f>
        <v>no</v>
      </c>
      <c r="H564">
        <v>1526</v>
      </c>
      <c r="I564">
        <v>169096</v>
      </c>
      <c r="J564" t="s">
        <v>138</v>
      </c>
      <c r="K564">
        <v>2015</v>
      </c>
      <c r="L564" t="s">
        <v>778</v>
      </c>
      <c r="M564" t="s">
        <v>779</v>
      </c>
      <c r="N564" t="s">
        <v>780</v>
      </c>
      <c r="P564" t="s">
        <v>1802</v>
      </c>
      <c r="AA564">
        <v>87.173642301630494</v>
      </c>
      <c r="AC564" t="s">
        <v>1643</v>
      </c>
      <c r="AD564" t="s">
        <v>1552</v>
      </c>
      <c r="AE564" t="s">
        <v>145</v>
      </c>
      <c r="AF564">
        <v>1130</v>
      </c>
      <c r="AH564">
        <v>1443</v>
      </c>
      <c r="AI564">
        <v>314</v>
      </c>
      <c r="BM564" t="s">
        <v>148</v>
      </c>
    </row>
    <row r="565" spans="1:85" x14ac:dyDescent="0.25">
      <c r="A565">
        <v>8964</v>
      </c>
      <c r="B565">
        <v>2017</v>
      </c>
      <c r="C565" t="s">
        <v>777</v>
      </c>
      <c r="D565" s="14">
        <f>VLOOKUP(Tabelle6[[#This Row],[FishStock]],'Export 2012'!$C:$J,8,FALSE)</f>
        <v>2012</v>
      </c>
      <c r="E565" s="14" t="str">
        <f>VLOOKUP(Tabelle6[[#This Row],[FishStock]],'Export 2016'!$C:$K,8,FALSE)</f>
        <v>Advice</v>
      </c>
      <c r="F565" s="14" t="str">
        <f>VLOOKUP(Tabelle6[[#This Row],[FishStock]],'Export 2012'!$C:$J,3,FALSE)</f>
        <v>no</v>
      </c>
      <c r="G565" s="14" t="str">
        <f>VLOOKUP(Tabelle6[[#This Row],[FishStock]],'Export 2016'!$C:$K,3,FALSE)</f>
        <v>no</v>
      </c>
      <c r="H565">
        <v>1526</v>
      </c>
      <c r="I565">
        <v>169096</v>
      </c>
      <c r="J565" t="s">
        <v>138</v>
      </c>
      <c r="K565">
        <v>2016</v>
      </c>
      <c r="L565" t="s">
        <v>778</v>
      </c>
      <c r="M565" t="s">
        <v>779</v>
      </c>
      <c r="N565" t="s">
        <v>780</v>
      </c>
      <c r="P565" t="s">
        <v>1802</v>
      </c>
      <c r="AA565">
        <v>61.9</v>
      </c>
      <c r="AC565" t="s">
        <v>1643</v>
      </c>
      <c r="AD565" t="s">
        <v>1552</v>
      </c>
      <c r="AE565" t="s">
        <v>145</v>
      </c>
      <c r="AF565">
        <v>1153</v>
      </c>
      <c r="AH565">
        <v>1648</v>
      </c>
      <c r="AI565">
        <v>495</v>
      </c>
      <c r="BM565" t="s">
        <v>148</v>
      </c>
    </row>
    <row r="566" spans="1:85" x14ac:dyDescent="0.25">
      <c r="A566">
        <v>8971</v>
      </c>
      <c r="B566">
        <v>2017</v>
      </c>
      <c r="C566" t="s">
        <v>429</v>
      </c>
      <c r="D566" s="14">
        <f>VLOOKUP(Tabelle6[[#This Row],[FishStock]],'Export 2012'!$C:$J,8,FALSE)</f>
        <v>2012</v>
      </c>
      <c r="E566" s="14" t="str">
        <f>VLOOKUP(Tabelle6[[#This Row],[FishStock]],'Export 2016'!$C:$K,8,FALSE)</f>
        <v>Advice</v>
      </c>
      <c r="F566" s="14" t="str">
        <f>VLOOKUP(Tabelle6[[#This Row],[FishStock]],'Export 2012'!$C:$J,3,FALSE)</f>
        <v>no</v>
      </c>
      <c r="G566" s="14" t="str">
        <f>VLOOKUP(Tabelle6[[#This Row],[FishStock]],'Export 2016'!$C:$K,3,FALSE)</f>
        <v>no</v>
      </c>
      <c r="H566">
        <v>1316</v>
      </c>
      <c r="I566">
        <v>169065</v>
      </c>
      <c r="J566" t="s">
        <v>138</v>
      </c>
      <c r="K566">
        <v>2012</v>
      </c>
      <c r="L566" t="s">
        <v>1764</v>
      </c>
      <c r="M566" t="s">
        <v>431</v>
      </c>
      <c r="N566" t="s">
        <v>432</v>
      </c>
      <c r="P566" t="s">
        <v>1765</v>
      </c>
      <c r="T566" t="s">
        <v>143</v>
      </c>
      <c r="AA566">
        <v>55.82</v>
      </c>
      <c r="AC566" t="s">
        <v>1551</v>
      </c>
      <c r="AD566" t="s">
        <v>1539</v>
      </c>
      <c r="AE566" t="s">
        <v>145</v>
      </c>
      <c r="AF566">
        <v>2249</v>
      </c>
      <c r="AI566">
        <v>178</v>
      </c>
      <c r="AP566" t="s">
        <v>146</v>
      </c>
      <c r="AQ566" t="s">
        <v>1499</v>
      </c>
      <c r="BM566" t="s">
        <v>148</v>
      </c>
    </row>
    <row r="567" spans="1:85" x14ac:dyDescent="0.25">
      <c r="A567">
        <v>8971</v>
      </c>
      <c r="B567">
        <v>2017</v>
      </c>
      <c r="C567" t="s">
        <v>429</v>
      </c>
      <c r="D567" s="14">
        <f>VLOOKUP(Tabelle6[[#This Row],[FishStock]],'Export 2012'!$C:$J,8,FALSE)</f>
        <v>2012</v>
      </c>
      <c r="E567" s="14" t="str">
        <f>VLOOKUP(Tabelle6[[#This Row],[FishStock]],'Export 2016'!$C:$K,8,FALSE)</f>
        <v>Advice</v>
      </c>
      <c r="F567" s="14" t="str">
        <f>VLOOKUP(Tabelle6[[#This Row],[FishStock]],'Export 2012'!$C:$J,3,FALSE)</f>
        <v>no</v>
      </c>
      <c r="G567" s="14" t="str">
        <f>VLOOKUP(Tabelle6[[#This Row],[FishStock]],'Export 2016'!$C:$K,3,FALSE)</f>
        <v>no</v>
      </c>
      <c r="H567">
        <v>1316</v>
      </c>
      <c r="I567">
        <v>169065</v>
      </c>
      <c r="J567" t="s">
        <v>138</v>
      </c>
      <c r="K567">
        <v>2013</v>
      </c>
      <c r="L567" t="s">
        <v>1764</v>
      </c>
      <c r="M567" t="s">
        <v>431</v>
      </c>
      <c r="N567" t="s">
        <v>432</v>
      </c>
      <c r="P567" t="s">
        <v>1765</v>
      </c>
      <c r="T567" t="s">
        <v>143</v>
      </c>
      <c r="AA567">
        <v>53.21</v>
      </c>
      <c r="AC567" t="s">
        <v>1551</v>
      </c>
      <c r="AD567" t="s">
        <v>1539</v>
      </c>
      <c r="AE567" t="s">
        <v>145</v>
      </c>
      <c r="AF567">
        <v>2082</v>
      </c>
      <c r="AI567">
        <v>89</v>
      </c>
      <c r="AP567" t="s">
        <v>146</v>
      </c>
      <c r="AQ567" t="s">
        <v>1499</v>
      </c>
      <c r="BM567" t="s">
        <v>148</v>
      </c>
    </row>
    <row r="568" spans="1:85" x14ac:dyDescent="0.25">
      <c r="A568">
        <v>8971</v>
      </c>
      <c r="B568">
        <v>2017</v>
      </c>
      <c r="C568" t="s">
        <v>429</v>
      </c>
      <c r="D568" s="14">
        <f>VLOOKUP(Tabelle6[[#This Row],[FishStock]],'Export 2012'!$C:$J,8,FALSE)</f>
        <v>2012</v>
      </c>
      <c r="E568" s="14" t="str">
        <f>VLOOKUP(Tabelle6[[#This Row],[FishStock]],'Export 2016'!$C:$K,8,FALSE)</f>
        <v>Advice</v>
      </c>
      <c r="F568" s="14" t="str">
        <f>VLOOKUP(Tabelle6[[#This Row],[FishStock]],'Export 2012'!$C:$J,3,FALSE)</f>
        <v>no</v>
      </c>
      <c r="G568" s="14" t="str">
        <f>VLOOKUP(Tabelle6[[#This Row],[FishStock]],'Export 2016'!$C:$K,3,FALSE)</f>
        <v>no</v>
      </c>
      <c r="H568">
        <v>1316</v>
      </c>
      <c r="I568">
        <v>169065</v>
      </c>
      <c r="J568" t="s">
        <v>138</v>
      </c>
      <c r="K568">
        <v>2014</v>
      </c>
      <c r="L568" t="s">
        <v>1764</v>
      </c>
      <c r="M568" t="s">
        <v>431</v>
      </c>
      <c r="N568" t="s">
        <v>432</v>
      </c>
      <c r="P568" t="s">
        <v>1765</v>
      </c>
      <c r="T568" t="s">
        <v>143</v>
      </c>
      <c r="AA568">
        <v>46.04</v>
      </c>
      <c r="AC568" t="s">
        <v>1551</v>
      </c>
      <c r="AD568" t="s">
        <v>1539</v>
      </c>
      <c r="AE568" t="s">
        <v>145</v>
      </c>
      <c r="AF568">
        <v>1916.2429999999999</v>
      </c>
      <c r="AH568">
        <v>2086.1010000000001</v>
      </c>
      <c r="AI568">
        <v>169.858</v>
      </c>
      <c r="AP568" t="s">
        <v>146</v>
      </c>
      <c r="AQ568" t="s">
        <v>1499</v>
      </c>
      <c r="BM568" t="s">
        <v>148</v>
      </c>
    </row>
    <row r="569" spans="1:85" x14ac:dyDescent="0.25">
      <c r="A569">
        <v>8971</v>
      </c>
      <c r="B569">
        <v>2017</v>
      </c>
      <c r="C569" t="s">
        <v>429</v>
      </c>
      <c r="D569" s="14">
        <f>VLOOKUP(Tabelle6[[#This Row],[FishStock]],'Export 2012'!$C:$J,8,FALSE)</f>
        <v>2012</v>
      </c>
      <c r="E569" s="14" t="str">
        <f>VLOOKUP(Tabelle6[[#This Row],[FishStock]],'Export 2016'!$C:$K,8,FALSE)</f>
        <v>Advice</v>
      </c>
      <c r="F569" s="14" t="str">
        <f>VLOOKUP(Tabelle6[[#This Row],[FishStock]],'Export 2012'!$C:$J,3,FALSE)</f>
        <v>no</v>
      </c>
      <c r="G569" s="14" t="str">
        <f>VLOOKUP(Tabelle6[[#This Row],[FishStock]],'Export 2016'!$C:$K,3,FALSE)</f>
        <v>no</v>
      </c>
      <c r="H569">
        <v>1316</v>
      </c>
      <c r="I569">
        <v>169065</v>
      </c>
      <c r="J569" t="s">
        <v>138</v>
      </c>
      <c r="K569">
        <v>2015</v>
      </c>
      <c r="L569" t="s">
        <v>1764</v>
      </c>
      <c r="M569" t="s">
        <v>431</v>
      </c>
      <c r="N569" t="s">
        <v>432</v>
      </c>
      <c r="P569" t="s">
        <v>1765</v>
      </c>
      <c r="T569" t="s">
        <v>143</v>
      </c>
      <c r="AA569">
        <v>61.47</v>
      </c>
      <c r="AC569" t="s">
        <v>1551</v>
      </c>
      <c r="AD569" t="s">
        <v>1539</v>
      </c>
      <c r="AE569" t="s">
        <v>145</v>
      </c>
      <c r="AF569">
        <v>2470.2460000000001</v>
      </c>
      <c r="AH569">
        <v>2644.83</v>
      </c>
      <c r="AI569">
        <v>174.584</v>
      </c>
      <c r="AP569" t="s">
        <v>146</v>
      </c>
      <c r="AQ569" t="s">
        <v>1499</v>
      </c>
      <c r="BM569" t="s">
        <v>148</v>
      </c>
    </row>
    <row r="570" spans="1:85" x14ac:dyDescent="0.25">
      <c r="A570">
        <v>8971</v>
      </c>
      <c r="B570">
        <v>2017</v>
      </c>
      <c r="C570" t="s">
        <v>429</v>
      </c>
      <c r="D570" s="14">
        <f>VLOOKUP(Tabelle6[[#This Row],[FishStock]],'Export 2012'!$C:$J,8,FALSE)</f>
        <v>2012</v>
      </c>
      <c r="E570" s="14" t="str">
        <f>VLOOKUP(Tabelle6[[#This Row],[FishStock]],'Export 2016'!$C:$K,8,FALSE)</f>
        <v>Advice</v>
      </c>
      <c r="F570" s="14" t="str">
        <f>VLOOKUP(Tabelle6[[#This Row],[FishStock]],'Export 2012'!$C:$J,3,FALSE)</f>
        <v>no</v>
      </c>
      <c r="G570" s="14" t="str">
        <f>VLOOKUP(Tabelle6[[#This Row],[FishStock]],'Export 2016'!$C:$K,3,FALSE)</f>
        <v>no</v>
      </c>
      <c r="H570">
        <v>1316</v>
      </c>
      <c r="I570">
        <v>169065</v>
      </c>
      <c r="J570" t="s">
        <v>138</v>
      </c>
      <c r="K570">
        <v>2016</v>
      </c>
      <c r="L570" t="s">
        <v>1764</v>
      </c>
      <c r="M570" t="s">
        <v>431</v>
      </c>
      <c r="N570" t="s">
        <v>432</v>
      </c>
      <c r="P570" t="s">
        <v>1765</v>
      </c>
      <c r="T570" t="s">
        <v>143</v>
      </c>
      <c r="AA570">
        <v>57.44</v>
      </c>
      <c r="AC570" t="s">
        <v>1551</v>
      </c>
      <c r="AD570" t="s">
        <v>1539</v>
      </c>
      <c r="AE570" t="s">
        <v>145</v>
      </c>
      <c r="AF570">
        <v>2444.0940000000001</v>
      </c>
      <c r="AH570">
        <v>2621.0810000000001</v>
      </c>
      <c r="AI570">
        <v>176.98699999999999</v>
      </c>
      <c r="AP570" t="s">
        <v>146</v>
      </c>
      <c r="AQ570" t="s">
        <v>1499</v>
      </c>
      <c r="BM570" t="s">
        <v>148</v>
      </c>
    </row>
    <row r="571" spans="1:85" x14ac:dyDescent="0.25">
      <c r="A571">
        <v>8971</v>
      </c>
      <c r="B571">
        <v>2017</v>
      </c>
      <c r="C571" t="s">
        <v>429</v>
      </c>
      <c r="D571" s="14">
        <f>VLOOKUP(Tabelle6[[#This Row],[FishStock]],'Export 2012'!$C:$J,8,FALSE)</f>
        <v>2012</v>
      </c>
      <c r="E571" s="14" t="str">
        <f>VLOOKUP(Tabelle6[[#This Row],[FishStock]],'Export 2016'!$C:$K,8,FALSE)</f>
        <v>Advice</v>
      </c>
      <c r="F571" s="14" t="str">
        <f>VLOOKUP(Tabelle6[[#This Row],[FishStock]],'Export 2012'!$C:$J,3,FALSE)</f>
        <v>no</v>
      </c>
      <c r="G571" s="14" t="str">
        <f>VLOOKUP(Tabelle6[[#This Row],[FishStock]],'Export 2016'!$C:$K,3,FALSE)</f>
        <v>no</v>
      </c>
      <c r="H571">
        <v>1316</v>
      </c>
      <c r="I571">
        <v>169065</v>
      </c>
      <c r="J571" t="s">
        <v>138</v>
      </c>
      <c r="K571">
        <v>2017</v>
      </c>
      <c r="L571" t="s">
        <v>1764</v>
      </c>
      <c r="M571" t="s">
        <v>431</v>
      </c>
      <c r="N571" t="s">
        <v>432</v>
      </c>
      <c r="P571" t="s">
        <v>1765</v>
      </c>
      <c r="T571" t="s">
        <v>143</v>
      </c>
      <c r="AC571" t="s">
        <v>1551</v>
      </c>
      <c r="AD571" t="s">
        <v>1539</v>
      </c>
      <c r="AE571" t="s">
        <v>145</v>
      </c>
      <c r="AP571" t="s">
        <v>146</v>
      </c>
      <c r="AQ571" t="s">
        <v>1499</v>
      </c>
      <c r="BM571" t="s">
        <v>148</v>
      </c>
    </row>
    <row r="572" spans="1:85" x14ac:dyDescent="0.25">
      <c r="A572">
        <v>8972</v>
      </c>
      <c r="B572">
        <v>2017</v>
      </c>
      <c r="C572" t="s">
        <v>250</v>
      </c>
      <c r="D572" s="14">
        <f>VLOOKUP(Tabelle6[[#This Row],[FishStock]],'Export 2012'!$C:$J,8,FALSE)</f>
        <v>2012</v>
      </c>
      <c r="E572" s="14" t="str">
        <f>VLOOKUP(Tabelle6[[#This Row],[FishStock]],'Export 2016'!$C:$K,8,FALSE)</f>
        <v>Advice</v>
      </c>
      <c r="F572" s="14" t="str">
        <f>VLOOKUP(Tabelle6[[#This Row],[FishStock]],'Export 2012'!$C:$J,3,FALSE)</f>
        <v>x</v>
      </c>
      <c r="G572" s="14" t="str">
        <f>VLOOKUP(Tabelle6[[#This Row],[FishStock]],'Export 2016'!$C:$K,3,FALSE)</f>
        <v>x</v>
      </c>
      <c r="H572">
        <v>1348</v>
      </c>
      <c r="I572">
        <v>169112</v>
      </c>
      <c r="J572" t="s">
        <v>138</v>
      </c>
      <c r="K572">
        <v>2012</v>
      </c>
      <c r="L572" t="s">
        <v>251</v>
      </c>
      <c r="M572" t="s">
        <v>252</v>
      </c>
      <c r="N572" t="s">
        <v>253</v>
      </c>
      <c r="P572" t="s">
        <v>1560</v>
      </c>
      <c r="R572">
        <v>22236.9</v>
      </c>
      <c r="T572" t="s">
        <v>143</v>
      </c>
      <c r="U572" t="s">
        <v>13</v>
      </c>
      <c r="W572">
        <v>142401</v>
      </c>
      <c r="AA572">
        <v>92235.6</v>
      </c>
      <c r="AC572" t="s">
        <v>144</v>
      </c>
      <c r="AD572" t="s">
        <v>145</v>
      </c>
      <c r="AE572" t="s">
        <v>145</v>
      </c>
      <c r="AF572">
        <v>46207.7</v>
      </c>
      <c r="AH572">
        <v>46207.7</v>
      </c>
      <c r="AI572">
        <v>0</v>
      </c>
      <c r="AN572">
        <v>0.33452500000000002</v>
      </c>
      <c r="AP572" t="s">
        <v>146</v>
      </c>
      <c r="AQ572" t="s">
        <v>1499</v>
      </c>
      <c r="AX572">
        <v>45000</v>
      </c>
      <c r="AY572">
        <v>59000</v>
      </c>
      <c r="BD572">
        <v>2</v>
      </c>
      <c r="BF572" s="1">
        <v>43285</v>
      </c>
      <c r="BM572" t="s">
        <v>148</v>
      </c>
      <c r="CC572">
        <v>114361</v>
      </c>
      <c r="CD572" t="s">
        <v>1561</v>
      </c>
      <c r="CE572" t="s">
        <v>145</v>
      </c>
      <c r="CF572">
        <v>0.40405382953979102</v>
      </c>
      <c r="CG572" t="s">
        <v>1562</v>
      </c>
    </row>
    <row r="573" spans="1:85" x14ac:dyDescent="0.25">
      <c r="A573">
        <v>8972</v>
      </c>
      <c r="B573">
        <v>2017</v>
      </c>
      <c r="C573" t="s">
        <v>250</v>
      </c>
      <c r="D573" s="14">
        <f>VLOOKUP(Tabelle6[[#This Row],[FishStock]],'Export 2012'!$C:$J,8,FALSE)</f>
        <v>2012</v>
      </c>
      <c r="E573" s="14" t="str">
        <f>VLOOKUP(Tabelle6[[#This Row],[FishStock]],'Export 2016'!$C:$K,8,FALSE)</f>
        <v>Advice</v>
      </c>
      <c r="F573" s="14" t="str">
        <f>VLOOKUP(Tabelle6[[#This Row],[FishStock]],'Export 2012'!$C:$J,3,FALSE)</f>
        <v>x</v>
      </c>
      <c r="G573" s="14" t="str">
        <f>VLOOKUP(Tabelle6[[#This Row],[FishStock]],'Export 2016'!$C:$K,3,FALSE)</f>
        <v>x</v>
      </c>
      <c r="H573">
        <v>1348</v>
      </c>
      <c r="I573">
        <v>169112</v>
      </c>
      <c r="J573" t="s">
        <v>138</v>
      </c>
      <c r="K573">
        <v>2013</v>
      </c>
      <c r="L573" t="s">
        <v>251</v>
      </c>
      <c r="M573" t="s">
        <v>252</v>
      </c>
      <c r="N573" t="s">
        <v>253</v>
      </c>
      <c r="P573" t="s">
        <v>1560</v>
      </c>
      <c r="R573">
        <v>40644.300000000003</v>
      </c>
      <c r="T573" t="s">
        <v>143</v>
      </c>
      <c r="U573" t="s">
        <v>13</v>
      </c>
      <c r="W573">
        <v>136966</v>
      </c>
      <c r="AA573">
        <v>97704.5</v>
      </c>
      <c r="AC573" t="s">
        <v>144</v>
      </c>
      <c r="AD573" t="s">
        <v>145</v>
      </c>
      <c r="AE573" t="s">
        <v>145</v>
      </c>
      <c r="AF573">
        <v>44097.2</v>
      </c>
      <c r="AH573">
        <v>44097.2</v>
      </c>
      <c r="AI573">
        <v>0</v>
      </c>
      <c r="AN573">
        <v>0.326602</v>
      </c>
      <c r="AP573" t="s">
        <v>146</v>
      </c>
      <c r="AQ573" t="s">
        <v>1499</v>
      </c>
      <c r="AX573">
        <v>45000</v>
      </c>
      <c r="AY573">
        <v>59000</v>
      </c>
      <c r="BD573">
        <v>2</v>
      </c>
      <c r="BF573" s="1">
        <v>43285</v>
      </c>
      <c r="BM573" t="s">
        <v>148</v>
      </c>
      <c r="CC573">
        <v>121941</v>
      </c>
      <c r="CD573" t="s">
        <v>1561</v>
      </c>
      <c r="CE573" t="s">
        <v>145</v>
      </c>
      <c r="CF573">
        <v>0.36162570423401502</v>
      </c>
      <c r="CG573" t="s">
        <v>1562</v>
      </c>
    </row>
    <row r="574" spans="1:85" x14ac:dyDescent="0.25">
      <c r="A574">
        <v>8972</v>
      </c>
      <c r="B574">
        <v>2017</v>
      </c>
      <c r="C574" t="s">
        <v>250</v>
      </c>
      <c r="D574" s="14">
        <f>VLOOKUP(Tabelle6[[#This Row],[FishStock]],'Export 2012'!$C:$J,8,FALSE)</f>
        <v>2012</v>
      </c>
      <c r="E574" s="14" t="str">
        <f>VLOOKUP(Tabelle6[[#This Row],[FishStock]],'Export 2016'!$C:$K,8,FALSE)</f>
        <v>Advice</v>
      </c>
      <c r="F574" s="14" t="str">
        <f>VLOOKUP(Tabelle6[[#This Row],[FishStock]],'Export 2012'!$C:$J,3,FALSE)</f>
        <v>x</v>
      </c>
      <c r="G574" s="14" t="str">
        <f>VLOOKUP(Tabelle6[[#This Row],[FishStock]],'Export 2016'!$C:$K,3,FALSE)</f>
        <v>x</v>
      </c>
      <c r="H574">
        <v>1348</v>
      </c>
      <c r="I574">
        <v>169112</v>
      </c>
      <c r="J574" t="s">
        <v>138</v>
      </c>
      <c r="K574">
        <v>2014</v>
      </c>
      <c r="L574" t="s">
        <v>251</v>
      </c>
      <c r="M574" t="s">
        <v>252</v>
      </c>
      <c r="N574" t="s">
        <v>253</v>
      </c>
      <c r="P574" t="s">
        <v>1560</v>
      </c>
      <c r="R574">
        <v>26208.799999999999</v>
      </c>
      <c r="T574" t="s">
        <v>143</v>
      </c>
      <c r="U574" t="s">
        <v>13</v>
      </c>
      <c r="W574">
        <v>124409</v>
      </c>
      <c r="AA574">
        <v>75511.100000000006</v>
      </c>
      <c r="AC574" t="s">
        <v>144</v>
      </c>
      <c r="AD574" t="s">
        <v>145</v>
      </c>
      <c r="AE574" t="s">
        <v>145</v>
      </c>
      <c r="AF574">
        <v>33900.1</v>
      </c>
      <c r="AH574">
        <v>33900.1</v>
      </c>
      <c r="AI574">
        <v>0</v>
      </c>
      <c r="AN574">
        <v>0.26853300000000002</v>
      </c>
      <c r="AP574" t="s">
        <v>146</v>
      </c>
      <c r="AQ574" t="s">
        <v>1499</v>
      </c>
      <c r="AX574">
        <v>45000</v>
      </c>
      <c r="AY574">
        <v>59000</v>
      </c>
      <c r="BD574">
        <v>2</v>
      </c>
      <c r="BF574" s="1">
        <v>43285</v>
      </c>
      <c r="BM574" t="s">
        <v>148</v>
      </c>
      <c r="CC574">
        <v>105102</v>
      </c>
      <c r="CD574" t="s">
        <v>1561</v>
      </c>
      <c r="CE574" t="s">
        <v>145</v>
      </c>
      <c r="CF574">
        <v>0.32254381458012199</v>
      </c>
      <c r="CG574" t="s">
        <v>1562</v>
      </c>
    </row>
    <row r="575" spans="1:85" x14ac:dyDescent="0.25">
      <c r="A575">
        <v>8972</v>
      </c>
      <c r="B575">
        <v>2017</v>
      </c>
      <c r="C575" t="s">
        <v>250</v>
      </c>
      <c r="D575" s="14">
        <f>VLOOKUP(Tabelle6[[#This Row],[FishStock]],'Export 2012'!$C:$J,8,FALSE)</f>
        <v>2012</v>
      </c>
      <c r="E575" s="14" t="str">
        <f>VLOOKUP(Tabelle6[[#This Row],[FishStock]],'Export 2016'!$C:$K,8,FALSE)</f>
        <v>Advice</v>
      </c>
      <c r="F575" s="14" t="str">
        <f>VLOOKUP(Tabelle6[[#This Row],[FishStock]],'Export 2012'!$C:$J,3,FALSE)</f>
        <v>x</v>
      </c>
      <c r="G575" s="14" t="str">
        <f>VLOOKUP(Tabelle6[[#This Row],[FishStock]],'Export 2016'!$C:$K,3,FALSE)</f>
        <v>x</v>
      </c>
      <c r="H575">
        <v>1348</v>
      </c>
      <c r="I575">
        <v>169112</v>
      </c>
      <c r="J575" t="s">
        <v>138</v>
      </c>
      <c r="K575">
        <v>2015</v>
      </c>
      <c r="L575" t="s">
        <v>251</v>
      </c>
      <c r="M575" t="s">
        <v>252</v>
      </c>
      <c r="N575" t="s">
        <v>253</v>
      </c>
      <c r="P575" t="s">
        <v>1560</v>
      </c>
      <c r="R575">
        <v>20388.3</v>
      </c>
      <c r="T575" t="s">
        <v>143</v>
      </c>
      <c r="U575" t="s">
        <v>13</v>
      </c>
      <c r="W575">
        <v>126688</v>
      </c>
      <c r="AA575">
        <v>86557.3</v>
      </c>
      <c r="AC575" t="s">
        <v>144</v>
      </c>
      <c r="AD575" t="s">
        <v>145</v>
      </c>
      <c r="AE575" t="s">
        <v>145</v>
      </c>
      <c r="AF575">
        <v>39645.599999999999</v>
      </c>
      <c r="AH575">
        <v>39645.599999999999</v>
      </c>
      <c r="AI575">
        <v>0</v>
      </c>
      <c r="AN575">
        <v>0.34476400000000001</v>
      </c>
      <c r="AP575" t="s">
        <v>146</v>
      </c>
      <c r="AQ575" t="s">
        <v>1499</v>
      </c>
      <c r="AX575">
        <v>45000</v>
      </c>
      <c r="AY575">
        <v>59000</v>
      </c>
      <c r="BD575">
        <v>2</v>
      </c>
      <c r="BF575" s="1">
        <v>43285</v>
      </c>
      <c r="BM575" t="s">
        <v>148</v>
      </c>
      <c r="CC575">
        <v>112554</v>
      </c>
      <c r="CD575" t="s">
        <v>1561</v>
      </c>
      <c r="CE575" t="s">
        <v>145</v>
      </c>
      <c r="CF575">
        <v>0.35223981377827501</v>
      </c>
      <c r="CG575" t="s">
        <v>1562</v>
      </c>
    </row>
    <row r="576" spans="1:85" x14ac:dyDescent="0.25">
      <c r="A576">
        <v>8972</v>
      </c>
      <c r="B576">
        <v>2017</v>
      </c>
      <c r="C576" t="s">
        <v>250</v>
      </c>
      <c r="D576" s="14">
        <f>VLOOKUP(Tabelle6[[#This Row],[FishStock]],'Export 2012'!$C:$J,8,FALSE)</f>
        <v>2012</v>
      </c>
      <c r="E576" s="14" t="str">
        <f>VLOOKUP(Tabelle6[[#This Row],[FishStock]],'Export 2016'!$C:$K,8,FALSE)</f>
        <v>Advice</v>
      </c>
      <c r="F576" s="14" t="str">
        <f>VLOOKUP(Tabelle6[[#This Row],[FishStock]],'Export 2012'!$C:$J,3,FALSE)</f>
        <v>x</v>
      </c>
      <c r="G576" s="14" t="str">
        <f>VLOOKUP(Tabelle6[[#This Row],[FishStock]],'Export 2016'!$C:$K,3,FALSE)</f>
        <v>x</v>
      </c>
      <c r="H576">
        <v>1348</v>
      </c>
      <c r="I576">
        <v>169112</v>
      </c>
      <c r="J576" t="s">
        <v>138</v>
      </c>
      <c r="K576">
        <v>2016</v>
      </c>
      <c r="L576" t="s">
        <v>251</v>
      </c>
      <c r="M576" t="s">
        <v>252</v>
      </c>
      <c r="N576" t="s">
        <v>253</v>
      </c>
      <c r="P576" t="s">
        <v>1560</v>
      </c>
      <c r="R576">
        <v>100236</v>
      </c>
      <c r="T576" t="s">
        <v>143</v>
      </c>
      <c r="U576" t="s">
        <v>13</v>
      </c>
      <c r="W576">
        <v>111606</v>
      </c>
      <c r="AA576">
        <v>77009.7</v>
      </c>
      <c r="AC576" t="s">
        <v>144</v>
      </c>
      <c r="AD576" t="s">
        <v>145</v>
      </c>
      <c r="AE576" t="s">
        <v>145</v>
      </c>
      <c r="AF576">
        <v>38109.300000000003</v>
      </c>
      <c r="AH576">
        <v>38109.300000000003</v>
      </c>
      <c r="AI576">
        <v>0</v>
      </c>
      <c r="AN576">
        <v>0.37178899999999998</v>
      </c>
      <c r="AP576" t="s">
        <v>146</v>
      </c>
      <c r="AQ576" t="s">
        <v>1499</v>
      </c>
      <c r="AX576">
        <v>45000</v>
      </c>
      <c r="AY576">
        <v>59000</v>
      </c>
      <c r="BD576">
        <v>2</v>
      </c>
      <c r="BF576" s="1">
        <v>43285</v>
      </c>
      <c r="BM576" t="s">
        <v>148</v>
      </c>
      <c r="CC576">
        <v>101236</v>
      </c>
      <c r="CD576" t="s">
        <v>1561</v>
      </c>
      <c r="CE576" t="s">
        <v>145</v>
      </c>
      <c r="CF576">
        <v>0.37643723576593302</v>
      </c>
      <c r="CG576" t="s">
        <v>1562</v>
      </c>
    </row>
    <row r="577" spans="1:85" x14ac:dyDescent="0.25">
      <c r="A577">
        <v>8972</v>
      </c>
      <c r="B577">
        <v>2017</v>
      </c>
      <c r="C577" t="s">
        <v>250</v>
      </c>
      <c r="D577" s="14">
        <f>VLOOKUP(Tabelle6[[#This Row],[FishStock]],'Export 2012'!$C:$J,8,FALSE)</f>
        <v>2012</v>
      </c>
      <c r="E577" s="14" t="str">
        <f>VLOOKUP(Tabelle6[[#This Row],[FishStock]],'Export 2016'!$C:$K,8,FALSE)</f>
        <v>Advice</v>
      </c>
      <c r="F577" s="14" t="str">
        <f>VLOOKUP(Tabelle6[[#This Row],[FishStock]],'Export 2012'!$C:$J,3,FALSE)</f>
        <v>x</v>
      </c>
      <c r="G577" s="14" t="str">
        <f>VLOOKUP(Tabelle6[[#This Row],[FishStock]],'Export 2016'!$C:$K,3,FALSE)</f>
        <v>x</v>
      </c>
      <c r="H577">
        <v>1348</v>
      </c>
      <c r="I577">
        <v>169112</v>
      </c>
      <c r="J577" t="s">
        <v>138</v>
      </c>
      <c r="K577">
        <v>2017</v>
      </c>
      <c r="L577" t="s">
        <v>251</v>
      </c>
      <c r="M577" t="s">
        <v>252</v>
      </c>
      <c r="N577" t="s">
        <v>253</v>
      </c>
      <c r="P577" t="s">
        <v>1560</v>
      </c>
      <c r="R577">
        <v>52245.9</v>
      </c>
      <c r="T577" t="s">
        <v>143</v>
      </c>
      <c r="U577" t="s">
        <v>13</v>
      </c>
      <c r="W577">
        <v>126800</v>
      </c>
      <c r="AA577">
        <v>76013</v>
      </c>
      <c r="AC577" t="s">
        <v>144</v>
      </c>
      <c r="AD577" t="s">
        <v>145</v>
      </c>
      <c r="AE577" t="s">
        <v>145</v>
      </c>
      <c r="AP577" t="s">
        <v>146</v>
      </c>
      <c r="AQ577" t="s">
        <v>1499</v>
      </c>
      <c r="AX577">
        <v>45000</v>
      </c>
      <c r="AY577">
        <v>59000</v>
      </c>
      <c r="BD577">
        <v>2</v>
      </c>
      <c r="BF577" s="1">
        <v>43285</v>
      </c>
      <c r="BM577" t="s">
        <v>148</v>
      </c>
      <c r="CC577">
        <v>90418.3</v>
      </c>
      <c r="CD577" t="s">
        <v>1561</v>
      </c>
      <c r="CE577" t="s">
        <v>145</v>
      </c>
      <c r="CG577" t="s">
        <v>1562</v>
      </c>
    </row>
    <row r="578" spans="1:85" x14ac:dyDescent="0.25">
      <c r="A578">
        <v>8973</v>
      </c>
      <c r="B578">
        <v>2017</v>
      </c>
      <c r="C578" t="s">
        <v>1826</v>
      </c>
      <c r="D578" s="14">
        <f>VLOOKUP(Tabelle6[[#This Row],[FishStock]],'Export 2012'!$C:$J,8,FALSE)</f>
        <v>2012</v>
      </c>
      <c r="E578" s="14" t="str">
        <f>VLOOKUP(Tabelle6[[#This Row],[FishStock]],'Export 2016'!$C:$K,8,FALSE)</f>
        <v>Advice</v>
      </c>
      <c r="F578" s="14" t="str">
        <f>VLOOKUP(Tabelle6[[#This Row],[FishStock]],'Export 2012'!$C:$J,3,FALSE)</f>
        <v>no</v>
      </c>
      <c r="G578" s="14" t="str">
        <f>VLOOKUP(Tabelle6[[#This Row],[FishStock]],'Export 2016'!$C:$K,3,FALSE)</f>
        <v>no</v>
      </c>
      <c r="H578">
        <v>1521</v>
      </c>
      <c r="I578">
        <v>169143</v>
      </c>
      <c r="J578" t="s">
        <v>138</v>
      </c>
      <c r="K578">
        <v>2012</v>
      </c>
      <c r="L578" t="s">
        <v>1827</v>
      </c>
      <c r="M578" t="s">
        <v>439</v>
      </c>
      <c r="N578" t="s">
        <v>1769</v>
      </c>
      <c r="P578" t="s">
        <v>1828</v>
      </c>
      <c r="R578">
        <v>0.31596617280607098</v>
      </c>
      <c r="U578" t="s">
        <v>13</v>
      </c>
      <c r="AA578">
        <v>0.22856335255049001</v>
      </c>
      <c r="AC578" t="s">
        <v>144</v>
      </c>
      <c r="AE578" t="s">
        <v>145</v>
      </c>
      <c r="AF578">
        <v>725.82600000000002</v>
      </c>
      <c r="AN578">
        <v>1.363730948293</v>
      </c>
      <c r="AP578" t="s">
        <v>1553</v>
      </c>
      <c r="AQ578" t="s">
        <v>1539</v>
      </c>
      <c r="BD578">
        <v>0</v>
      </c>
      <c r="BF578" s="1">
        <v>43132</v>
      </c>
      <c r="BM578" t="s">
        <v>148</v>
      </c>
    </row>
    <row r="579" spans="1:85" x14ac:dyDescent="0.25">
      <c r="A579">
        <v>8973</v>
      </c>
      <c r="B579">
        <v>2017</v>
      </c>
      <c r="C579" t="s">
        <v>1826</v>
      </c>
      <c r="D579" s="14">
        <f>VLOOKUP(Tabelle6[[#This Row],[FishStock]],'Export 2012'!$C:$J,8,FALSE)</f>
        <v>2012</v>
      </c>
      <c r="E579" s="14" t="str">
        <f>VLOOKUP(Tabelle6[[#This Row],[FishStock]],'Export 2016'!$C:$K,8,FALSE)</f>
        <v>Advice</v>
      </c>
      <c r="F579" s="14" t="str">
        <f>VLOOKUP(Tabelle6[[#This Row],[FishStock]],'Export 2012'!$C:$J,3,FALSE)</f>
        <v>no</v>
      </c>
      <c r="G579" s="14" t="str">
        <f>VLOOKUP(Tabelle6[[#This Row],[FishStock]],'Export 2016'!$C:$K,3,FALSE)</f>
        <v>no</v>
      </c>
      <c r="H579">
        <v>1521</v>
      </c>
      <c r="I579">
        <v>169143</v>
      </c>
      <c r="J579" t="s">
        <v>138</v>
      </c>
      <c r="K579">
        <v>2013</v>
      </c>
      <c r="L579" t="s">
        <v>1827</v>
      </c>
      <c r="M579" t="s">
        <v>439</v>
      </c>
      <c r="N579" t="s">
        <v>1769</v>
      </c>
      <c r="P579" t="s">
        <v>1828</v>
      </c>
      <c r="R579">
        <v>2.3435146147136399</v>
      </c>
      <c r="U579" t="s">
        <v>13</v>
      </c>
      <c r="AA579">
        <v>0.170489416721676</v>
      </c>
      <c r="AC579" t="s">
        <v>144</v>
      </c>
      <c r="AE579" t="s">
        <v>145</v>
      </c>
      <c r="AF579">
        <v>409.32799999999997</v>
      </c>
      <c r="AN579">
        <v>1.4773332375830299</v>
      </c>
      <c r="AP579" t="s">
        <v>1553</v>
      </c>
      <c r="AQ579" t="s">
        <v>1539</v>
      </c>
      <c r="BD579">
        <v>0</v>
      </c>
      <c r="BF579" s="1">
        <v>43132</v>
      </c>
      <c r="BM579" t="s">
        <v>148</v>
      </c>
    </row>
    <row r="580" spans="1:85" x14ac:dyDescent="0.25">
      <c r="A580">
        <v>8973</v>
      </c>
      <c r="B580">
        <v>2017</v>
      </c>
      <c r="C580" t="s">
        <v>1826</v>
      </c>
      <c r="D580" s="14">
        <f>VLOOKUP(Tabelle6[[#This Row],[FishStock]],'Export 2012'!$C:$J,8,FALSE)</f>
        <v>2012</v>
      </c>
      <c r="E580" s="14" t="str">
        <f>VLOOKUP(Tabelle6[[#This Row],[FishStock]],'Export 2016'!$C:$K,8,FALSE)</f>
        <v>Advice</v>
      </c>
      <c r="F580" s="14" t="str">
        <f>VLOOKUP(Tabelle6[[#This Row],[FishStock]],'Export 2012'!$C:$J,3,FALSE)</f>
        <v>no</v>
      </c>
      <c r="G580" s="14" t="str">
        <f>VLOOKUP(Tabelle6[[#This Row],[FishStock]],'Export 2016'!$C:$K,3,FALSE)</f>
        <v>no</v>
      </c>
      <c r="H580">
        <v>1521</v>
      </c>
      <c r="I580">
        <v>169143</v>
      </c>
      <c r="J580" t="s">
        <v>138</v>
      </c>
      <c r="K580">
        <v>2014</v>
      </c>
      <c r="L580" t="s">
        <v>1827</v>
      </c>
      <c r="M580" t="s">
        <v>439</v>
      </c>
      <c r="N580" t="s">
        <v>1769</v>
      </c>
      <c r="P580" t="s">
        <v>1828</v>
      </c>
      <c r="R580">
        <v>3.7448668060485701</v>
      </c>
      <c r="U580" t="s">
        <v>13</v>
      </c>
      <c r="AA580">
        <v>1.6323109932239299</v>
      </c>
      <c r="AC580" t="s">
        <v>144</v>
      </c>
      <c r="AE580" t="s">
        <v>145</v>
      </c>
      <c r="AF580">
        <v>1717.636</v>
      </c>
      <c r="AN580">
        <v>1.3222282452723699</v>
      </c>
      <c r="AP580" t="s">
        <v>1553</v>
      </c>
      <c r="AQ580" t="s">
        <v>1539</v>
      </c>
      <c r="BD580">
        <v>0</v>
      </c>
      <c r="BF580" s="1">
        <v>43132</v>
      </c>
      <c r="BM580" t="s">
        <v>148</v>
      </c>
    </row>
    <row r="581" spans="1:85" x14ac:dyDescent="0.25">
      <c r="A581">
        <v>8973</v>
      </c>
      <c r="B581">
        <v>2017</v>
      </c>
      <c r="C581" t="s">
        <v>1826</v>
      </c>
      <c r="D581" s="14">
        <f>VLOOKUP(Tabelle6[[#This Row],[FishStock]],'Export 2012'!$C:$J,8,FALSE)</f>
        <v>2012</v>
      </c>
      <c r="E581" s="14" t="str">
        <f>VLOOKUP(Tabelle6[[#This Row],[FishStock]],'Export 2016'!$C:$K,8,FALSE)</f>
        <v>Advice</v>
      </c>
      <c r="F581" s="14" t="str">
        <f>VLOOKUP(Tabelle6[[#This Row],[FishStock]],'Export 2012'!$C:$J,3,FALSE)</f>
        <v>no</v>
      </c>
      <c r="G581" s="14" t="str">
        <f>VLOOKUP(Tabelle6[[#This Row],[FishStock]],'Export 2016'!$C:$K,3,FALSE)</f>
        <v>no</v>
      </c>
      <c r="H581">
        <v>1521</v>
      </c>
      <c r="I581">
        <v>169143</v>
      </c>
      <c r="J581" t="s">
        <v>138</v>
      </c>
      <c r="K581">
        <v>2015</v>
      </c>
      <c r="L581" t="s">
        <v>1827</v>
      </c>
      <c r="M581" t="s">
        <v>439</v>
      </c>
      <c r="N581" t="s">
        <v>1769</v>
      </c>
      <c r="P581" t="s">
        <v>1828</v>
      </c>
      <c r="R581">
        <v>0.282483795395927</v>
      </c>
      <c r="U581" t="s">
        <v>13</v>
      </c>
      <c r="AA581">
        <v>3.0599604156286699</v>
      </c>
      <c r="AC581" t="s">
        <v>144</v>
      </c>
      <c r="AE581" t="s">
        <v>145</v>
      </c>
      <c r="AF581">
        <v>4486.5690000000004</v>
      </c>
      <c r="AN581">
        <v>0.968581865329733</v>
      </c>
      <c r="AP581" t="s">
        <v>1553</v>
      </c>
      <c r="AQ581" t="s">
        <v>1539</v>
      </c>
      <c r="BD581">
        <v>0</v>
      </c>
      <c r="BF581" s="1">
        <v>43132</v>
      </c>
      <c r="BM581" t="s">
        <v>148</v>
      </c>
    </row>
    <row r="582" spans="1:85" x14ac:dyDescent="0.25">
      <c r="A582">
        <v>8973</v>
      </c>
      <c r="B582">
        <v>2017</v>
      </c>
      <c r="C582" t="s">
        <v>1826</v>
      </c>
      <c r="D582" s="14">
        <f>VLOOKUP(Tabelle6[[#This Row],[FishStock]],'Export 2012'!$C:$J,8,FALSE)</f>
        <v>2012</v>
      </c>
      <c r="E582" s="14" t="str">
        <f>VLOOKUP(Tabelle6[[#This Row],[FishStock]],'Export 2016'!$C:$K,8,FALSE)</f>
        <v>Advice</v>
      </c>
      <c r="F582" s="14" t="str">
        <f>VLOOKUP(Tabelle6[[#This Row],[FishStock]],'Export 2012'!$C:$J,3,FALSE)</f>
        <v>no</v>
      </c>
      <c r="G582" s="14" t="str">
        <f>VLOOKUP(Tabelle6[[#This Row],[FishStock]],'Export 2016'!$C:$K,3,FALSE)</f>
        <v>no</v>
      </c>
      <c r="H582">
        <v>1521</v>
      </c>
      <c r="I582">
        <v>169143</v>
      </c>
      <c r="J582" t="s">
        <v>138</v>
      </c>
      <c r="K582">
        <v>2016</v>
      </c>
      <c r="L582" t="s">
        <v>1827</v>
      </c>
      <c r="M582" t="s">
        <v>439</v>
      </c>
      <c r="N582" t="s">
        <v>1769</v>
      </c>
      <c r="P582" t="s">
        <v>1828</v>
      </c>
      <c r="R582">
        <v>1.4853917751556101</v>
      </c>
      <c r="U582" t="s">
        <v>13</v>
      </c>
      <c r="AA582">
        <v>1.3403266291395</v>
      </c>
      <c r="AC582" t="s">
        <v>144</v>
      </c>
      <c r="AE582" t="s">
        <v>145</v>
      </c>
      <c r="AF582">
        <v>2578.721</v>
      </c>
      <c r="AN582">
        <v>0.62924020031944194</v>
      </c>
      <c r="AP582" t="s">
        <v>1553</v>
      </c>
      <c r="AQ582" t="s">
        <v>1539</v>
      </c>
      <c r="BD582">
        <v>0</v>
      </c>
      <c r="BF582" s="1">
        <v>43132</v>
      </c>
      <c r="BM582" t="s">
        <v>148</v>
      </c>
    </row>
    <row r="583" spans="1:85" x14ac:dyDescent="0.25">
      <c r="A583">
        <v>8975</v>
      </c>
      <c r="B583">
        <v>2017</v>
      </c>
      <c r="C583" t="s">
        <v>954</v>
      </c>
      <c r="D583" s="14">
        <f>VLOOKUP(Tabelle6[[#This Row],[FishStock]],'Export 2012'!$C:$J,8,FALSE)</f>
        <v>2012</v>
      </c>
      <c r="E583" s="14" t="str">
        <f>VLOOKUP(Tabelle6[[#This Row],[FishStock]],'Export 2016'!$C:$K,8,FALSE)</f>
        <v>Advice</v>
      </c>
      <c r="F583" s="14" t="str">
        <f>VLOOKUP(Tabelle6[[#This Row],[FishStock]],'Export 2012'!$C:$J,3,FALSE)</f>
        <v>no</v>
      </c>
      <c r="G583" s="14" t="str">
        <f>VLOOKUP(Tabelle6[[#This Row],[FishStock]],'Export 2016'!$C:$K,3,FALSE)</f>
        <v>no</v>
      </c>
      <c r="H583">
        <v>1376</v>
      </c>
      <c r="I583">
        <v>169132</v>
      </c>
      <c r="J583" t="s">
        <v>138</v>
      </c>
      <c r="K583">
        <v>2012</v>
      </c>
      <c r="L583" t="s">
        <v>955</v>
      </c>
      <c r="M583" t="s">
        <v>439</v>
      </c>
      <c r="N583" t="s">
        <v>956</v>
      </c>
      <c r="P583" t="s">
        <v>1742</v>
      </c>
      <c r="AA583">
        <v>1.895</v>
      </c>
      <c r="AC583" t="s">
        <v>1551</v>
      </c>
      <c r="AD583" t="s">
        <v>1552</v>
      </c>
      <c r="AE583" t="s">
        <v>145</v>
      </c>
      <c r="AF583">
        <v>2959</v>
      </c>
      <c r="BM583" t="s">
        <v>148</v>
      </c>
    </row>
    <row r="584" spans="1:85" x14ac:dyDescent="0.25">
      <c r="A584">
        <v>8975</v>
      </c>
      <c r="B584">
        <v>2017</v>
      </c>
      <c r="C584" t="s">
        <v>954</v>
      </c>
      <c r="D584" s="14">
        <f>VLOOKUP(Tabelle6[[#This Row],[FishStock]],'Export 2012'!$C:$J,8,FALSE)</f>
        <v>2012</v>
      </c>
      <c r="E584" s="14" t="str">
        <f>VLOOKUP(Tabelle6[[#This Row],[FishStock]],'Export 2016'!$C:$K,8,FALSE)</f>
        <v>Advice</v>
      </c>
      <c r="F584" s="14" t="str">
        <f>VLOOKUP(Tabelle6[[#This Row],[FishStock]],'Export 2012'!$C:$J,3,FALSE)</f>
        <v>no</v>
      </c>
      <c r="G584" s="14" t="str">
        <f>VLOOKUP(Tabelle6[[#This Row],[FishStock]],'Export 2016'!$C:$K,3,FALSE)</f>
        <v>no</v>
      </c>
      <c r="H584">
        <v>1376</v>
      </c>
      <c r="I584">
        <v>169132</v>
      </c>
      <c r="J584" t="s">
        <v>138</v>
      </c>
      <c r="K584">
        <v>2013</v>
      </c>
      <c r="L584" t="s">
        <v>955</v>
      </c>
      <c r="M584" t="s">
        <v>439</v>
      </c>
      <c r="N584" t="s">
        <v>956</v>
      </c>
      <c r="P584" t="s">
        <v>1742</v>
      </c>
      <c r="AA584">
        <v>1.2490000000000001</v>
      </c>
      <c r="AC584" t="s">
        <v>1551</v>
      </c>
      <c r="AD584" t="s">
        <v>1552</v>
      </c>
      <c r="AE584" t="s">
        <v>145</v>
      </c>
      <c r="AF584">
        <v>3265</v>
      </c>
      <c r="AH584">
        <v>4546</v>
      </c>
      <c r="AI584">
        <v>1281</v>
      </c>
      <c r="BM584" t="s">
        <v>148</v>
      </c>
    </row>
    <row r="585" spans="1:85" x14ac:dyDescent="0.25">
      <c r="A585">
        <v>8975</v>
      </c>
      <c r="B585">
        <v>2017</v>
      </c>
      <c r="C585" t="s">
        <v>954</v>
      </c>
      <c r="D585" s="14">
        <f>VLOOKUP(Tabelle6[[#This Row],[FishStock]],'Export 2012'!$C:$J,8,FALSE)</f>
        <v>2012</v>
      </c>
      <c r="E585" s="14" t="str">
        <f>VLOOKUP(Tabelle6[[#This Row],[FishStock]],'Export 2016'!$C:$K,8,FALSE)</f>
        <v>Advice</v>
      </c>
      <c r="F585" s="14" t="str">
        <f>VLOOKUP(Tabelle6[[#This Row],[FishStock]],'Export 2012'!$C:$J,3,FALSE)</f>
        <v>no</v>
      </c>
      <c r="G585" s="14" t="str">
        <f>VLOOKUP(Tabelle6[[#This Row],[FishStock]],'Export 2016'!$C:$K,3,FALSE)</f>
        <v>no</v>
      </c>
      <c r="H585">
        <v>1376</v>
      </c>
      <c r="I585">
        <v>169132</v>
      </c>
      <c r="J585" t="s">
        <v>138</v>
      </c>
      <c r="K585">
        <v>2014</v>
      </c>
      <c r="L585" t="s">
        <v>955</v>
      </c>
      <c r="M585" t="s">
        <v>439</v>
      </c>
      <c r="N585" t="s">
        <v>956</v>
      </c>
      <c r="P585" t="s">
        <v>1742</v>
      </c>
      <c r="AA585">
        <v>0.96799999999999997</v>
      </c>
      <c r="AC585" t="s">
        <v>1551</v>
      </c>
      <c r="AD585" t="s">
        <v>1552</v>
      </c>
      <c r="AE585" t="s">
        <v>145</v>
      </c>
      <c r="AF585">
        <v>3508</v>
      </c>
      <c r="AH585">
        <v>5120</v>
      </c>
      <c r="AI585">
        <v>1612</v>
      </c>
      <c r="BM585" t="s">
        <v>148</v>
      </c>
    </row>
    <row r="586" spans="1:85" x14ac:dyDescent="0.25">
      <c r="A586">
        <v>8975</v>
      </c>
      <c r="B586">
        <v>2017</v>
      </c>
      <c r="C586" t="s">
        <v>954</v>
      </c>
      <c r="D586" s="14">
        <f>VLOOKUP(Tabelle6[[#This Row],[FishStock]],'Export 2012'!$C:$J,8,FALSE)</f>
        <v>2012</v>
      </c>
      <c r="E586" s="14" t="str">
        <f>VLOOKUP(Tabelle6[[#This Row],[FishStock]],'Export 2016'!$C:$K,8,FALSE)</f>
        <v>Advice</v>
      </c>
      <c r="F586" s="14" t="str">
        <f>VLOOKUP(Tabelle6[[#This Row],[FishStock]],'Export 2012'!$C:$J,3,FALSE)</f>
        <v>no</v>
      </c>
      <c r="G586" s="14" t="str">
        <f>VLOOKUP(Tabelle6[[#This Row],[FishStock]],'Export 2016'!$C:$K,3,FALSE)</f>
        <v>no</v>
      </c>
      <c r="H586">
        <v>1376</v>
      </c>
      <c r="I586">
        <v>169132</v>
      </c>
      <c r="J586" t="s">
        <v>138</v>
      </c>
      <c r="K586">
        <v>2015</v>
      </c>
      <c r="L586" t="s">
        <v>955</v>
      </c>
      <c r="M586" t="s">
        <v>439</v>
      </c>
      <c r="N586" t="s">
        <v>956</v>
      </c>
      <c r="P586" t="s">
        <v>1742</v>
      </c>
      <c r="AA586">
        <v>1.0189999999999999</v>
      </c>
      <c r="AC586" t="s">
        <v>1551</v>
      </c>
      <c r="AD586" t="s">
        <v>1552</v>
      </c>
      <c r="AE586" t="s">
        <v>145</v>
      </c>
      <c r="AF586">
        <v>3480.9850000000001</v>
      </c>
      <c r="AH586">
        <v>4925.7479999999996</v>
      </c>
      <c r="AI586">
        <v>1444.7629999999999</v>
      </c>
      <c r="BM586" t="s">
        <v>148</v>
      </c>
    </row>
    <row r="587" spans="1:85" x14ac:dyDescent="0.25">
      <c r="A587">
        <v>8975</v>
      </c>
      <c r="B587">
        <v>2017</v>
      </c>
      <c r="C587" t="s">
        <v>954</v>
      </c>
      <c r="D587" s="14">
        <f>VLOOKUP(Tabelle6[[#This Row],[FishStock]],'Export 2012'!$C:$J,8,FALSE)</f>
        <v>2012</v>
      </c>
      <c r="E587" s="14" t="str">
        <f>VLOOKUP(Tabelle6[[#This Row],[FishStock]],'Export 2016'!$C:$K,8,FALSE)</f>
        <v>Advice</v>
      </c>
      <c r="F587" s="14" t="str">
        <f>VLOOKUP(Tabelle6[[#This Row],[FishStock]],'Export 2012'!$C:$J,3,FALSE)</f>
        <v>no</v>
      </c>
      <c r="G587" s="14" t="str">
        <f>VLOOKUP(Tabelle6[[#This Row],[FishStock]],'Export 2016'!$C:$K,3,FALSE)</f>
        <v>no</v>
      </c>
      <c r="H587">
        <v>1376</v>
      </c>
      <c r="I587">
        <v>169132</v>
      </c>
      <c r="J587" t="s">
        <v>138</v>
      </c>
      <c r="K587">
        <v>2016</v>
      </c>
      <c r="L587" t="s">
        <v>955</v>
      </c>
      <c r="M587" t="s">
        <v>439</v>
      </c>
      <c r="N587" t="s">
        <v>956</v>
      </c>
      <c r="P587" t="s">
        <v>1742</v>
      </c>
      <c r="AA587">
        <v>1.097</v>
      </c>
      <c r="AC587" t="s">
        <v>1551</v>
      </c>
      <c r="AD587" t="s">
        <v>1552</v>
      </c>
      <c r="AE587" t="s">
        <v>145</v>
      </c>
      <c r="AF587">
        <v>3784</v>
      </c>
      <c r="AH587">
        <v>5012</v>
      </c>
      <c r="AI587">
        <v>1228</v>
      </c>
      <c r="BM587" t="s">
        <v>148</v>
      </c>
    </row>
    <row r="588" spans="1:85" x14ac:dyDescent="0.25">
      <c r="A588">
        <v>8975</v>
      </c>
      <c r="B588">
        <v>2017</v>
      </c>
      <c r="C588" t="s">
        <v>954</v>
      </c>
      <c r="D588" s="14">
        <f>VLOOKUP(Tabelle6[[#This Row],[FishStock]],'Export 2012'!$C:$J,8,FALSE)</f>
        <v>2012</v>
      </c>
      <c r="E588" s="14" t="str">
        <f>VLOOKUP(Tabelle6[[#This Row],[FishStock]],'Export 2016'!$C:$K,8,FALSE)</f>
        <v>Advice</v>
      </c>
      <c r="F588" s="14" t="str">
        <f>VLOOKUP(Tabelle6[[#This Row],[FishStock]],'Export 2012'!$C:$J,3,FALSE)</f>
        <v>no</v>
      </c>
      <c r="G588" s="14" t="str">
        <f>VLOOKUP(Tabelle6[[#This Row],[FishStock]],'Export 2016'!$C:$K,3,FALSE)</f>
        <v>no</v>
      </c>
      <c r="H588">
        <v>1376</v>
      </c>
      <c r="I588">
        <v>169132</v>
      </c>
      <c r="J588" t="s">
        <v>138</v>
      </c>
      <c r="K588">
        <v>2017</v>
      </c>
      <c r="L588" t="s">
        <v>955</v>
      </c>
      <c r="M588" t="s">
        <v>439</v>
      </c>
      <c r="N588" t="s">
        <v>956</v>
      </c>
      <c r="P588" t="s">
        <v>1742</v>
      </c>
      <c r="AA588">
        <v>0.995</v>
      </c>
      <c r="AC588" t="s">
        <v>1551</v>
      </c>
      <c r="AD588" t="s">
        <v>1552</v>
      </c>
      <c r="AE588" t="s">
        <v>145</v>
      </c>
      <c r="BM588" t="s">
        <v>148</v>
      </c>
    </row>
    <row r="589" spans="1:85" x14ac:dyDescent="0.25">
      <c r="A589">
        <v>8977</v>
      </c>
      <c r="B589">
        <v>2017</v>
      </c>
      <c r="C589" t="s">
        <v>306</v>
      </c>
      <c r="D589" s="14">
        <f>VLOOKUP(Tabelle6[[#This Row],[FishStock]],'Export 2012'!$C:$J,8,FALSE)</f>
        <v>2012</v>
      </c>
      <c r="E589" s="14" t="str">
        <f>VLOOKUP(Tabelle6[[#This Row],[FishStock]],'Export 2016'!$C:$K,8,FALSE)</f>
        <v>Advice</v>
      </c>
      <c r="F589" s="14" t="str">
        <f>VLOOKUP(Tabelle6[[#This Row],[FishStock]],'Export 2012'!$C:$J,3,FALSE)</f>
        <v>x</v>
      </c>
      <c r="G589" s="14" t="str">
        <f>VLOOKUP(Tabelle6[[#This Row],[FishStock]],'Export 2016'!$C:$K,3,FALSE)</f>
        <v>x</v>
      </c>
      <c r="H589">
        <v>1491</v>
      </c>
      <c r="I589">
        <v>169279</v>
      </c>
      <c r="J589" t="s">
        <v>138</v>
      </c>
      <c r="K589">
        <v>2012</v>
      </c>
      <c r="L589" t="s">
        <v>307</v>
      </c>
      <c r="M589" t="s">
        <v>308</v>
      </c>
      <c r="N589" t="s">
        <v>309</v>
      </c>
      <c r="P589" t="s">
        <v>1521</v>
      </c>
      <c r="R589">
        <v>74515000</v>
      </c>
      <c r="T589" t="s">
        <v>143</v>
      </c>
      <c r="U589" t="s">
        <v>13</v>
      </c>
      <c r="W589">
        <v>1357000</v>
      </c>
      <c r="AA589">
        <v>751000</v>
      </c>
      <c r="AC589" t="s">
        <v>144</v>
      </c>
      <c r="AD589" t="s">
        <v>145</v>
      </c>
      <c r="AE589" t="s">
        <v>145</v>
      </c>
      <c r="AF589">
        <v>231000</v>
      </c>
      <c r="AH589">
        <v>235000</v>
      </c>
      <c r="AN589">
        <v>0.32179999999999997</v>
      </c>
      <c r="AP589" t="s">
        <v>146</v>
      </c>
      <c r="AQ589" t="s">
        <v>1499</v>
      </c>
      <c r="AV589">
        <v>0.39</v>
      </c>
      <c r="AW589">
        <v>0.32</v>
      </c>
      <c r="AX589">
        <v>410000</v>
      </c>
      <c r="AY589">
        <v>570000</v>
      </c>
      <c r="AZ589">
        <v>0.26</v>
      </c>
      <c r="BA589">
        <v>570000</v>
      </c>
      <c r="BD589">
        <v>1</v>
      </c>
      <c r="BF589" s="1">
        <v>43223</v>
      </c>
      <c r="BM589" t="s">
        <v>148</v>
      </c>
    </row>
    <row r="590" spans="1:85" x14ac:dyDescent="0.25">
      <c r="A590">
        <v>8977</v>
      </c>
      <c r="B590">
        <v>2017</v>
      </c>
      <c r="C590" t="s">
        <v>306</v>
      </c>
      <c r="D590" s="14">
        <f>VLOOKUP(Tabelle6[[#This Row],[FishStock]],'Export 2012'!$C:$J,8,FALSE)</f>
        <v>2012</v>
      </c>
      <c r="E590" s="14" t="str">
        <f>VLOOKUP(Tabelle6[[#This Row],[FishStock]],'Export 2016'!$C:$K,8,FALSE)</f>
        <v>Advice</v>
      </c>
      <c r="F590" s="14" t="str">
        <f>VLOOKUP(Tabelle6[[#This Row],[FishStock]],'Export 2012'!$C:$J,3,FALSE)</f>
        <v>x</v>
      </c>
      <c r="G590" s="14" t="str">
        <f>VLOOKUP(Tabelle6[[#This Row],[FishStock]],'Export 2016'!$C:$K,3,FALSE)</f>
        <v>x</v>
      </c>
      <c r="H590">
        <v>1491</v>
      </c>
      <c r="I590">
        <v>169279</v>
      </c>
      <c r="J590" t="s">
        <v>138</v>
      </c>
      <c r="K590">
        <v>2013</v>
      </c>
      <c r="L590" t="s">
        <v>307</v>
      </c>
      <c r="M590" t="s">
        <v>308</v>
      </c>
      <c r="N590" t="s">
        <v>309</v>
      </c>
      <c r="P590" t="s">
        <v>1521</v>
      </c>
      <c r="R590">
        <v>65855000</v>
      </c>
      <c r="T590" t="s">
        <v>143</v>
      </c>
      <c r="U590" t="s">
        <v>13</v>
      </c>
      <c r="W590">
        <v>1343000</v>
      </c>
      <c r="AA590">
        <v>804000</v>
      </c>
      <c r="AC590" t="s">
        <v>144</v>
      </c>
      <c r="AD590" t="s">
        <v>145</v>
      </c>
      <c r="AE590" t="s">
        <v>145</v>
      </c>
      <c r="AF590">
        <v>272000</v>
      </c>
      <c r="AH590">
        <v>272400</v>
      </c>
      <c r="AN590">
        <v>0.3881</v>
      </c>
      <c r="AP590" t="s">
        <v>146</v>
      </c>
      <c r="AQ590" t="s">
        <v>1499</v>
      </c>
      <c r="AV590">
        <v>0.39</v>
      </c>
      <c r="AW590">
        <v>0.32</v>
      </c>
      <c r="AX590">
        <v>410000</v>
      </c>
      <c r="AY590">
        <v>570000</v>
      </c>
      <c r="AZ590">
        <v>0.26</v>
      </c>
      <c r="BA590">
        <v>570000</v>
      </c>
      <c r="BD590">
        <v>1</v>
      </c>
      <c r="BF590" s="1">
        <v>43223</v>
      </c>
      <c r="BM590" t="s">
        <v>148</v>
      </c>
    </row>
    <row r="591" spans="1:85" x14ac:dyDescent="0.25">
      <c r="A591">
        <v>8977</v>
      </c>
      <c r="B591">
        <v>2017</v>
      </c>
      <c r="C591" t="s">
        <v>306</v>
      </c>
      <c r="D591" s="14">
        <f>VLOOKUP(Tabelle6[[#This Row],[FishStock]],'Export 2012'!$C:$J,8,FALSE)</f>
        <v>2012</v>
      </c>
      <c r="E591" s="14" t="str">
        <f>VLOOKUP(Tabelle6[[#This Row],[FishStock]],'Export 2016'!$C:$K,8,FALSE)</f>
        <v>Advice</v>
      </c>
      <c r="F591" s="14" t="str">
        <f>VLOOKUP(Tabelle6[[#This Row],[FishStock]],'Export 2012'!$C:$J,3,FALSE)</f>
        <v>x</v>
      </c>
      <c r="G591" s="14" t="str">
        <f>VLOOKUP(Tabelle6[[#This Row],[FishStock]],'Export 2016'!$C:$K,3,FALSE)</f>
        <v>x</v>
      </c>
      <c r="H591">
        <v>1491</v>
      </c>
      <c r="I591">
        <v>169279</v>
      </c>
      <c r="J591" t="s">
        <v>138</v>
      </c>
      <c r="K591">
        <v>2014</v>
      </c>
      <c r="L591" t="s">
        <v>307</v>
      </c>
      <c r="M591" t="s">
        <v>308</v>
      </c>
      <c r="N591" t="s">
        <v>309</v>
      </c>
      <c r="P591" t="s">
        <v>1521</v>
      </c>
      <c r="R591">
        <v>55731000</v>
      </c>
      <c r="T591" t="s">
        <v>143</v>
      </c>
      <c r="U591" t="s">
        <v>13</v>
      </c>
      <c r="W591">
        <v>1244000</v>
      </c>
      <c r="AA591">
        <v>769000</v>
      </c>
      <c r="AC591" t="s">
        <v>144</v>
      </c>
      <c r="AD591" t="s">
        <v>145</v>
      </c>
      <c r="AE591" t="s">
        <v>145</v>
      </c>
      <c r="AF591">
        <v>244000</v>
      </c>
      <c r="AH591">
        <v>243800</v>
      </c>
      <c r="AN591">
        <v>0.35659999999999997</v>
      </c>
      <c r="AP591" t="s">
        <v>146</v>
      </c>
      <c r="AQ591" t="s">
        <v>1499</v>
      </c>
      <c r="AV591">
        <v>0.39</v>
      </c>
      <c r="AW591">
        <v>0.32</v>
      </c>
      <c r="AX591">
        <v>410000</v>
      </c>
      <c r="AY591">
        <v>570000</v>
      </c>
      <c r="AZ591">
        <v>0.26</v>
      </c>
      <c r="BA591">
        <v>570000</v>
      </c>
      <c r="BD591">
        <v>1</v>
      </c>
      <c r="BF591" s="1">
        <v>43223</v>
      </c>
      <c r="BM591" t="s">
        <v>148</v>
      </c>
    </row>
    <row r="592" spans="1:85" x14ac:dyDescent="0.25">
      <c r="A592">
        <v>8977</v>
      </c>
      <c r="B592">
        <v>2017</v>
      </c>
      <c r="C592" t="s">
        <v>306</v>
      </c>
      <c r="D592" s="14">
        <f>VLOOKUP(Tabelle6[[#This Row],[FishStock]],'Export 2012'!$C:$J,8,FALSE)</f>
        <v>2012</v>
      </c>
      <c r="E592" s="14" t="str">
        <f>VLOOKUP(Tabelle6[[#This Row],[FishStock]],'Export 2016'!$C:$K,8,FALSE)</f>
        <v>Advice</v>
      </c>
      <c r="F592" s="14" t="str">
        <f>VLOOKUP(Tabelle6[[#This Row],[FishStock]],'Export 2012'!$C:$J,3,FALSE)</f>
        <v>x</v>
      </c>
      <c r="G592" s="14" t="str">
        <f>VLOOKUP(Tabelle6[[#This Row],[FishStock]],'Export 2016'!$C:$K,3,FALSE)</f>
        <v>x</v>
      </c>
      <c r="H592">
        <v>1491</v>
      </c>
      <c r="I592">
        <v>169279</v>
      </c>
      <c r="J592" t="s">
        <v>138</v>
      </c>
      <c r="K592">
        <v>2015</v>
      </c>
      <c r="L592" t="s">
        <v>307</v>
      </c>
      <c r="M592" t="s">
        <v>308</v>
      </c>
      <c r="N592" t="s">
        <v>309</v>
      </c>
      <c r="P592" t="s">
        <v>1521</v>
      </c>
      <c r="R592">
        <v>196213000</v>
      </c>
      <c r="T592" t="s">
        <v>143</v>
      </c>
      <c r="U592" t="s">
        <v>13</v>
      </c>
      <c r="W592">
        <v>1760000</v>
      </c>
      <c r="AA592">
        <v>848000</v>
      </c>
      <c r="AC592" t="s">
        <v>144</v>
      </c>
      <c r="AD592" t="s">
        <v>145</v>
      </c>
      <c r="AE592" t="s">
        <v>145</v>
      </c>
      <c r="AF592">
        <v>247000</v>
      </c>
      <c r="AH592">
        <v>247200</v>
      </c>
      <c r="AN592">
        <v>0.31459999999999999</v>
      </c>
      <c r="AP592" t="s">
        <v>146</v>
      </c>
      <c r="AQ592" t="s">
        <v>1499</v>
      </c>
      <c r="AV592">
        <v>0.39</v>
      </c>
      <c r="AW592">
        <v>0.32</v>
      </c>
      <c r="AX592">
        <v>410000</v>
      </c>
      <c r="AY592">
        <v>570000</v>
      </c>
      <c r="AZ592">
        <v>0.26</v>
      </c>
      <c r="BA592">
        <v>570000</v>
      </c>
      <c r="BD592">
        <v>1</v>
      </c>
      <c r="BF592" s="1">
        <v>43223</v>
      </c>
      <c r="BM592" t="s">
        <v>148</v>
      </c>
    </row>
    <row r="593" spans="1:86" x14ac:dyDescent="0.25">
      <c r="A593">
        <v>8977</v>
      </c>
      <c r="B593">
        <v>2017</v>
      </c>
      <c r="C593" t="s">
        <v>306</v>
      </c>
      <c r="D593" s="14">
        <f>VLOOKUP(Tabelle6[[#This Row],[FishStock]],'Export 2012'!$C:$J,8,FALSE)</f>
        <v>2012</v>
      </c>
      <c r="E593" s="14" t="str">
        <f>VLOOKUP(Tabelle6[[#This Row],[FishStock]],'Export 2016'!$C:$K,8,FALSE)</f>
        <v>Advice</v>
      </c>
      <c r="F593" s="14" t="str">
        <f>VLOOKUP(Tabelle6[[#This Row],[FishStock]],'Export 2012'!$C:$J,3,FALSE)</f>
        <v>x</v>
      </c>
      <c r="G593" s="14" t="str">
        <f>VLOOKUP(Tabelle6[[#This Row],[FishStock]],'Export 2016'!$C:$K,3,FALSE)</f>
        <v>x</v>
      </c>
      <c r="H593">
        <v>1491</v>
      </c>
      <c r="I593">
        <v>169279</v>
      </c>
      <c r="J593" t="s">
        <v>138</v>
      </c>
      <c r="K593">
        <v>2016</v>
      </c>
      <c r="L593" t="s">
        <v>307</v>
      </c>
      <c r="M593" t="s">
        <v>308</v>
      </c>
      <c r="N593" t="s">
        <v>309</v>
      </c>
      <c r="P593" t="s">
        <v>1521</v>
      </c>
      <c r="R593">
        <v>68547000</v>
      </c>
      <c r="T593" t="s">
        <v>143</v>
      </c>
      <c r="U593" t="s">
        <v>13</v>
      </c>
      <c r="W593">
        <v>1784000</v>
      </c>
      <c r="AA593">
        <v>1176000</v>
      </c>
      <c r="AC593" t="s">
        <v>144</v>
      </c>
      <c r="AD593" t="s">
        <v>145</v>
      </c>
      <c r="AE593" t="s">
        <v>145</v>
      </c>
      <c r="AF593">
        <v>247000</v>
      </c>
      <c r="AH593">
        <v>246500</v>
      </c>
      <c r="AN593">
        <v>0.22309999999999999</v>
      </c>
      <c r="AP593" t="s">
        <v>146</v>
      </c>
      <c r="AQ593" t="s">
        <v>1499</v>
      </c>
      <c r="AV593">
        <v>0.39</v>
      </c>
      <c r="AW593">
        <v>0.32</v>
      </c>
      <c r="AX593">
        <v>410000</v>
      </c>
      <c r="AY593">
        <v>570000</v>
      </c>
      <c r="AZ593">
        <v>0.26</v>
      </c>
      <c r="BA593">
        <v>570000</v>
      </c>
      <c r="BD593">
        <v>1</v>
      </c>
      <c r="BF593" s="1">
        <v>43223</v>
      </c>
      <c r="BM593" t="s">
        <v>148</v>
      </c>
    </row>
    <row r="594" spans="1:86" x14ac:dyDescent="0.25">
      <c r="A594">
        <v>8977</v>
      </c>
      <c r="B594">
        <v>2017</v>
      </c>
      <c r="C594" t="s">
        <v>306</v>
      </c>
      <c r="D594" s="14">
        <f>VLOOKUP(Tabelle6[[#This Row],[FishStock]],'Export 2012'!$C:$J,8,FALSE)</f>
        <v>2012</v>
      </c>
      <c r="E594" s="14" t="str">
        <f>VLOOKUP(Tabelle6[[#This Row],[FishStock]],'Export 2016'!$C:$K,8,FALSE)</f>
        <v>Advice</v>
      </c>
      <c r="F594" s="14" t="str">
        <f>VLOOKUP(Tabelle6[[#This Row],[FishStock]],'Export 2012'!$C:$J,3,FALSE)</f>
        <v>x</v>
      </c>
      <c r="G594" s="14" t="str">
        <f>VLOOKUP(Tabelle6[[#This Row],[FishStock]],'Export 2016'!$C:$K,3,FALSE)</f>
        <v>x</v>
      </c>
      <c r="H594">
        <v>1491</v>
      </c>
      <c r="I594">
        <v>169279</v>
      </c>
      <c r="J594" t="s">
        <v>138</v>
      </c>
      <c r="K594">
        <v>2017</v>
      </c>
      <c r="L594" t="s">
        <v>307</v>
      </c>
      <c r="M594" t="s">
        <v>308</v>
      </c>
      <c r="N594" t="s">
        <v>309</v>
      </c>
      <c r="P594" t="s">
        <v>1521</v>
      </c>
      <c r="R594">
        <v>79182000</v>
      </c>
      <c r="T594" t="s">
        <v>143</v>
      </c>
      <c r="U594" t="s">
        <v>13</v>
      </c>
      <c r="W594">
        <v>1936000</v>
      </c>
      <c r="AA594">
        <v>1289000</v>
      </c>
      <c r="AC594" t="s">
        <v>144</v>
      </c>
      <c r="AD594" t="s">
        <v>145</v>
      </c>
      <c r="AE594" t="s">
        <v>145</v>
      </c>
      <c r="AP594" t="s">
        <v>146</v>
      </c>
      <c r="AQ594" t="s">
        <v>1499</v>
      </c>
      <c r="AV594">
        <v>0.39</v>
      </c>
      <c r="AW594">
        <v>0.32</v>
      </c>
      <c r="AX594">
        <v>410000</v>
      </c>
      <c r="AY594">
        <v>570000</v>
      </c>
      <c r="AZ594">
        <v>0.26</v>
      </c>
      <c r="BA594">
        <v>570000</v>
      </c>
      <c r="BD594">
        <v>1</v>
      </c>
      <c r="BF594" s="1">
        <v>43223</v>
      </c>
      <c r="BM594" t="s">
        <v>148</v>
      </c>
    </row>
    <row r="595" spans="1:86" x14ac:dyDescent="0.25">
      <c r="A595">
        <v>8981</v>
      </c>
      <c r="B595">
        <v>2017</v>
      </c>
      <c r="C595" t="s">
        <v>472</v>
      </c>
      <c r="D595" s="14">
        <f>VLOOKUP(Tabelle6[[#This Row],[FishStock]],'Export 2012'!$C:$J,8,FALSE)</f>
        <v>2012</v>
      </c>
      <c r="E595" s="14" t="str">
        <f>VLOOKUP(Tabelle6[[#This Row],[FishStock]],'Export 2016'!$C:$K,8,FALSE)</f>
        <v>Advice</v>
      </c>
      <c r="F595" s="14" t="str">
        <f>VLOOKUP(Tabelle6[[#This Row],[FishStock]],'Export 2012'!$C:$J,3,FALSE)</f>
        <v>no</v>
      </c>
      <c r="G595" s="14" t="str">
        <f>VLOOKUP(Tabelle6[[#This Row],[FishStock]],'Export 2016'!$C:$K,3,FALSE)</f>
        <v>no</v>
      </c>
      <c r="H595">
        <v>1520</v>
      </c>
      <c r="I595">
        <v>169294</v>
      </c>
      <c r="J595" t="s">
        <v>138</v>
      </c>
      <c r="K595">
        <v>2012</v>
      </c>
      <c r="L595" t="s">
        <v>473</v>
      </c>
      <c r="M595" t="s">
        <v>466</v>
      </c>
      <c r="N595" t="s">
        <v>406</v>
      </c>
      <c r="P595" t="s">
        <v>1923</v>
      </c>
      <c r="AA595">
        <v>0.466331993402614</v>
      </c>
      <c r="AC595" t="s">
        <v>1551</v>
      </c>
      <c r="AD595" t="s">
        <v>1552</v>
      </c>
      <c r="AE595" t="s">
        <v>145</v>
      </c>
      <c r="AF595">
        <v>189</v>
      </c>
      <c r="AH595">
        <v>189</v>
      </c>
      <c r="BM595" t="s">
        <v>148</v>
      </c>
      <c r="CC595">
        <v>0.38570902762629899</v>
      </c>
      <c r="CD595" t="s">
        <v>1924</v>
      </c>
      <c r="CE595" t="s">
        <v>1552</v>
      </c>
    </row>
    <row r="596" spans="1:86" x14ac:dyDescent="0.25">
      <c r="A596">
        <v>8981</v>
      </c>
      <c r="B596">
        <v>2017</v>
      </c>
      <c r="C596" t="s">
        <v>472</v>
      </c>
      <c r="D596" s="14">
        <f>VLOOKUP(Tabelle6[[#This Row],[FishStock]],'Export 2012'!$C:$J,8,FALSE)</f>
        <v>2012</v>
      </c>
      <c r="E596" s="14" t="str">
        <f>VLOOKUP(Tabelle6[[#This Row],[FishStock]],'Export 2016'!$C:$K,8,FALSE)</f>
        <v>Advice</v>
      </c>
      <c r="F596" s="14" t="str">
        <f>VLOOKUP(Tabelle6[[#This Row],[FishStock]],'Export 2012'!$C:$J,3,FALSE)</f>
        <v>no</v>
      </c>
      <c r="G596" s="14" t="str">
        <f>VLOOKUP(Tabelle6[[#This Row],[FishStock]],'Export 2016'!$C:$K,3,FALSE)</f>
        <v>no</v>
      </c>
      <c r="H596">
        <v>1520</v>
      </c>
      <c r="I596">
        <v>169294</v>
      </c>
      <c r="J596" t="s">
        <v>138</v>
      </c>
      <c r="K596">
        <v>2013</v>
      </c>
      <c r="L596" t="s">
        <v>473</v>
      </c>
      <c r="M596" t="s">
        <v>466</v>
      </c>
      <c r="N596" t="s">
        <v>406</v>
      </c>
      <c r="P596" t="s">
        <v>1923</v>
      </c>
      <c r="AA596">
        <v>0.41834851013105501</v>
      </c>
      <c r="AC596" t="s">
        <v>1551</v>
      </c>
      <c r="AD596" t="s">
        <v>1552</v>
      </c>
      <c r="AE596" t="s">
        <v>145</v>
      </c>
      <c r="AF596">
        <v>111</v>
      </c>
      <c r="AH596">
        <v>120</v>
      </c>
      <c r="AI596">
        <v>7.4</v>
      </c>
      <c r="BM596" t="s">
        <v>148</v>
      </c>
      <c r="CC596">
        <v>0.16673880591252099</v>
      </c>
      <c r="CD596" t="s">
        <v>1924</v>
      </c>
      <c r="CE596" t="s">
        <v>1552</v>
      </c>
    </row>
    <row r="597" spans="1:86" x14ac:dyDescent="0.25">
      <c r="A597">
        <v>8981</v>
      </c>
      <c r="B597">
        <v>2017</v>
      </c>
      <c r="C597" t="s">
        <v>472</v>
      </c>
      <c r="D597" s="14">
        <f>VLOOKUP(Tabelle6[[#This Row],[FishStock]],'Export 2012'!$C:$J,8,FALSE)</f>
        <v>2012</v>
      </c>
      <c r="E597" s="14" t="str">
        <f>VLOOKUP(Tabelle6[[#This Row],[FishStock]],'Export 2016'!$C:$K,8,FALSE)</f>
        <v>Advice</v>
      </c>
      <c r="F597" s="14" t="str">
        <f>VLOOKUP(Tabelle6[[#This Row],[FishStock]],'Export 2012'!$C:$J,3,FALSE)</f>
        <v>no</v>
      </c>
      <c r="G597" s="14" t="str">
        <f>VLOOKUP(Tabelle6[[#This Row],[FishStock]],'Export 2016'!$C:$K,3,FALSE)</f>
        <v>no</v>
      </c>
      <c r="H597">
        <v>1520</v>
      </c>
      <c r="I597">
        <v>169294</v>
      </c>
      <c r="J597" t="s">
        <v>138</v>
      </c>
      <c r="K597">
        <v>2014</v>
      </c>
      <c r="L597" t="s">
        <v>473</v>
      </c>
      <c r="M597" t="s">
        <v>466</v>
      </c>
      <c r="N597" t="s">
        <v>406</v>
      </c>
      <c r="P597" t="s">
        <v>1923</v>
      </c>
      <c r="AA597">
        <v>8.8025961621256199E-2</v>
      </c>
      <c r="AC597" t="s">
        <v>1551</v>
      </c>
      <c r="AD597" t="s">
        <v>1552</v>
      </c>
      <c r="AE597" t="s">
        <v>145</v>
      </c>
      <c r="AF597">
        <v>120</v>
      </c>
      <c r="AH597">
        <v>131</v>
      </c>
      <c r="AI597">
        <v>10.5</v>
      </c>
      <c r="BM597" t="s">
        <v>148</v>
      </c>
      <c r="CC597">
        <v>0.38233212041122</v>
      </c>
      <c r="CD597" t="s">
        <v>1924</v>
      </c>
      <c r="CE597" t="s">
        <v>1552</v>
      </c>
    </row>
    <row r="598" spans="1:86" x14ac:dyDescent="0.25">
      <c r="A598">
        <v>8981</v>
      </c>
      <c r="B598">
        <v>2017</v>
      </c>
      <c r="C598" t="s">
        <v>472</v>
      </c>
      <c r="D598" s="14">
        <f>VLOOKUP(Tabelle6[[#This Row],[FishStock]],'Export 2012'!$C:$J,8,FALSE)</f>
        <v>2012</v>
      </c>
      <c r="E598" s="14" t="str">
        <f>VLOOKUP(Tabelle6[[#This Row],[FishStock]],'Export 2016'!$C:$K,8,FALSE)</f>
        <v>Advice</v>
      </c>
      <c r="F598" s="14" t="str">
        <f>VLOOKUP(Tabelle6[[#This Row],[FishStock]],'Export 2012'!$C:$J,3,FALSE)</f>
        <v>no</v>
      </c>
      <c r="G598" s="14" t="str">
        <f>VLOOKUP(Tabelle6[[#This Row],[FishStock]],'Export 2016'!$C:$K,3,FALSE)</f>
        <v>no</v>
      </c>
      <c r="H598">
        <v>1520</v>
      </c>
      <c r="I598">
        <v>169294</v>
      </c>
      <c r="J598" t="s">
        <v>138</v>
      </c>
      <c r="K598">
        <v>2015</v>
      </c>
      <c r="L598" t="s">
        <v>473</v>
      </c>
      <c r="M598" t="s">
        <v>466</v>
      </c>
      <c r="N598" t="s">
        <v>406</v>
      </c>
      <c r="P598" t="s">
        <v>1923</v>
      </c>
      <c r="AA598">
        <v>0.92185325921565997</v>
      </c>
      <c r="AC598" t="s">
        <v>1551</v>
      </c>
      <c r="AD598" t="s">
        <v>1552</v>
      </c>
      <c r="AE598" t="s">
        <v>145</v>
      </c>
      <c r="AF598">
        <v>184</v>
      </c>
      <c r="AH598">
        <v>202</v>
      </c>
      <c r="AI598">
        <v>18.3</v>
      </c>
      <c r="BM598" t="s">
        <v>148</v>
      </c>
      <c r="CC598">
        <v>0.37887394963563997</v>
      </c>
      <c r="CD598" t="s">
        <v>1924</v>
      </c>
      <c r="CE598" t="s">
        <v>1552</v>
      </c>
    </row>
    <row r="599" spans="1:86" x14ac:dyDescent="0.25">
      <c r="A599">
        <v>8981</v>
      </c>
      <c r="B599">
        <v>2017</v>
      </c>
      <c r="C599" t="s">
        <v>472</v>
      </c>
      <c r="D599" s="14">
        <f>VLOOKUP(Tabelle6[[#This Row],[FishStock]],'Export 2012'!$C:$J,8,FALSE)</f>
        <v>2012</v>
      </c>
      <c r="E599" s="14" t="str">
        <f>VLOOKUP(Tabelle6[[#This Row],[FishStock]],'Export 2016'!$C:$K,8,FALSE)</f>
        <v>Advice</v>
      </c>
      <c r="F599" s="14" t="str">
        <f>VLOOKUP(Tabelle6[[#This Row],[FishStock]],'Export 2012'!$C:$J,3,FALSE)</f>
        <v>no</v>
      </c>
      <c r="G599" s="14" t="str">
        <f>VLOOKUP(Tabelle6[[#This Row],[FishStock]],'Export 2016'!$C:$K,3,FALSE)</f>
        <v>no</v>
      </c>
      <c r="H599">
        <v>1520</v>
      </c>
      <c r="I599">
        <v>169294</v>
      </c>
      <c r="J599" t="s">
        <v>138</v>
      </c>
      <c r="K599">
        <v>2016</v>
      </c>
      <c r="L599" t="s">
        <v>473</v>
      </c>
      <c r="M599" t="s">
        <v>466</v>
      </c>
      <c r="N599" t="s">
        <v>406</v>
      </c>
      <c r="P599" t="s">
        <v>1923</v>
      </c>
      <c r="AA599">
        <v>0.66100352311085597</v>
      </c>
      <c r="AC599" t="s">
        <v>1551</v>
      </c>
      <c r="AD599" t="s">
        <v>1552</v>
      </c>
      <c r="AE599" t="s">
        <v>145</v>
      </c>
      <c r="AF599">
        <v>188</v>
      </c>
      <c r="AH599">
        <v>204</v>
      </c>
      <c r="AI599">
        <v>16.3</v>
      </c>
      <c r="BM599" t="s">
        <v>148</v>
      </c>
      <c r="CC599">
        <v>0.35513987576133399</v>
      </c>
      <c r="CD599" t="s">
        <v>1924</v>
      </c>
      <c r="CE599" t="s">
        <v>1552</v>
      </c>
    </row>
    <row r="600" spans="1:86" x14ac:dyDescent="0.25">
      <c r="A600">
        <v>8981</v>
      </c>
      <c r="B600">
        <v>2017</v>
      </c>
      <c r="C600" t="s">
        <v>472</v>
      </c>
      <c r="D600" s="14">
        <f>VLOOKUP(Tabelle6[[#This Row],[FishStock]],'Export 2012'!$C:$J,8,FALSE)</f>
        <v>2012</v>
      </c>
      <c r="E600" s="14" t="str">
        <f>VLOOKUP(Tabelle6[[#This Row],[FishStock]],'Export 2016'!$C:$K,8,FALSE)</f>
        <v>Advice</v>
      </c>
      <c r="F600" s="14" t="str">
        <f>VLOOKUP(Tabelle6[[#This Row],[FishStock]],'Export 2012'!$C:$J,3,FALSE)</f>
        <v>no</v>
      </c>
      <c r="G600" s="14" t="str">
        <f>VLOOKUP(Tabelle6[[#This Row],[FishStock]],'Export 2016'!$C:$K,3,FALSE)</f>
        <v>no</v>
      </c>
      <c r="H600">
        <v>1520</v>
      </c>
      <c r="I600">
        <v>169294</v>
      </c>
      <c r="J600" t="s">
        <v>138</v>
      </c>
      <c r="K600">
        <v>2017</v>
      </c>
      <c r="L600" t="s">
        <v>473</v>
      </c>
      <c r="M600" t="s">
        <v>466</v>
      </c>
      <c r="N600" t="s">
        <v>406</v>
      </c>
      <c r="P600" t="s">
        <v>1923</v>
      </c>
      <c r="AA600">
        <v>0.52937329099613895</v>
      </c>
      <c r="AC600" t="s">
        <v>1551</v>
      </c>
      <c r="AD600" t="s">
        <v>1552</v>
      </c>
      <c r="AE600" t="s">
        <v>145</v>
      </c>
      <c r="BM600" t="s">
        <v>148</v>
      </c>
      <c r="CD600" t="s">
        <v>1924</v>
      </c>
      <c r="CE600" t="s">
        <v>1552</v>
      </c>
    </row>
    <row r="601" spans="1:86" x14ac:dyDescent="0.25">
      <c r="A601">
        <v>8983</v>
      </c>
      <c r="B601">
        <v>2017</v>
      </c>
      <c r="C601" t="s">
        <v>437</v>
      </c>
      <c r="D601" s="14">
        <f>VLOOKUP(Tabelle6[[#This Row],[FishStock]],'Export 2012'!$C:$J,8,FALSE)</f>
        <v>2012</v>
      </c>
      <c r="E601" s="14" t="str">
        <f>VLOOKUP(Tabelle6[[#This Row],[FishStock]],'Export 2016'!$C:$K,8,FALSE)</f>
        <v>Advice</v>
      </c>
      <c r="F601" s="14" t="str">
        <f>VLOOKUP(Tabelle6[[#This Row],[FishStock]],'Export 2012'!$C:$J,3,FALSE)</f>
        <v>no</v>
      </c>
      <c r="G601" s="14" t="str">
        <f>VLOOKUP(Tabelle6[[#This Row],[FishStock]],'Export 2016'!$C:$K,3,FALSE)</f>
        <v>no</v>
      </c>
      <c r="H601">
        <v>1514</v>
      </c>
      <c r="I601">
        <v>169309</v>
      </c>
      <c r="J601" t="s">
        <v>138</v>
      </c>
      <c r="K601">
        <v>2012</v>
      </c>
      <c r="L601" t="s">
        <v>438</v>
      </c>
      <c r="M601" t="s">
        <v>439</v>
      </c>
      <c r="N601" t="s">
        <v>440</v>
      </c>
      <c r="P601" t="s">
        <v>1772</v>
      </c>
      <c r="AE601" t="s">
        <v>145</v>
      </c>
      <c r="AF601">
        <v>1953</v>
      </c>
      <c r="AI601">
        <v>592</v>
      </c>
      <c r="BM601" t="s">
        <v>148</v>
      </c>
      <c r="CC601">
        <v>8.9812821938560702E-2</v>
      </c>
      <c r="CD601" t="s">
        <v>1773</v>
      </c>
      <c r="CE601" t="s">
        <v>490</v>
      </c>
      <c r="CF601">
        <v>0.128767378238482</v>
      </c>
      <c r="CG601" t="s">
        <v>1774</v>
      </c>
      <c r="CH601" t="s">
        <v>490</v>
      </c>
    </row>
    <row r="602" spans="1:86" x14ac:dyDescent="0.25">
      <c r="A602">
        <v>8983</v>
      </c>
      <c r="B602">
        <v>2017</v>
      </c>
      <c r="C602" t="s">
        <v>437</v>
      </c>
      <c r="D602" s="14">
        <f>VLOOKUP(Tabelle6[[#This Row],[FishStock]],'Export 2012'!$C:$J,8,FALSE)</f>
        <v>2012</v>
      </c>
      <c r="E602" s="14" t="str">
        <f>VLOOKUP(Tabelle6[[#This Row],[FishStock]],'Export 2016'!$C:$K,8,FALSE)</f>
        <v>Advice</v>
      </c>
      <c r="F602" s="14" t="str">
        <f>VLOOKUP(Tabelle6[[#This Row],[FishStock]],'Export 2012'!$C:$J,3,FALSE)</f>
        <v>no</v>
      </c>
      <c r="G602" s="14" t="str">
        <f>VLOOKUP(Tabelle6[[#This Row],[FishStock]],'Export 2016'!$C:$K,3,FALSE)</f>
        <v>no</v>
      </c>
      <c r="H602">
        <v>1514</v>
      </c>
      <c r="I602">
        <v>169309</v>
      </c>
      <c r="J602" t="s">
        <v>138</v>
      </c>
      <c r="K602">
        <v>2013</v>
      </c>
      <c r="L602" t="s">
        <v>438</v>
      </c>
      <c r="M602" t="s">
        <v>439</v>
      </c>
      <c r="N602" t="s">
        <v>440</v>
      </c>
      <c r="P602" t="s">
        <v>1772</v>
      </c>
      <c r="AE602" t="s">
        <v>145</v>
      </c>
      <c r="AF602">
        <v>2020</v>
      </c>
      <c r="AI602">
        <v>252</v>
      </c>
      <c r="BM602" t="s">
        <v>148</v>
      </c>
      <c r="CC602">
        <v>8.4470422139833398E-2</v>
      </c>
      <c r="CD602" t="s">
        <v>1773</v>
      </c>
      <c r="CE602" t="s">
        <v>490</v>
      </c>
      <c r="CF602">
        <v>0.12755652754205901</v>
      </c>
      <c r="CG602" t="s">
        <v>1774</v>
      </c>
      <c r="CH602" t="s">
        <v>490</v>
      </c>
    </row>
    <row r="603" spans="1:86" x14ac:dyDescent="0.25">
      <c r="A603">
        <v>8983</v>
      </c>
      <c r="B603">
        <v>2017</v>
      </c>
      <c r="C603" t="s">
        <v>437</v>
      </c>
      <c r="D603" s="14">
        <f>VLOOKUP(Tabelle6[[#This Row],[FishStock]],'Export 2012'!$C:$J,8,FALSE)</f>
        <v>2012</v>
      </c>
      <c r="E603" s="14" t="str">
        <f>VLOOKUP(Tabelle6[[#This Row],[FishStock]],'Export 2016'!$C:$K,8,FALSE)</f>
        <v>Advice</v>
      </c>
      <c r="F603" s="14" t="str">
        <f>VLOOKUP(Tabelle6[[#This Row],[FishStock]],'Export 2012'!$C:$J,3,FALSE)</f>
        <v>no</v>
      </c>
      <c r="G603" s="14" t="str">
        <f>VLOOKUP(Tabelle6[[#This Row],[FishStock]],'Export 2016'!$C:$K,3,FALSE)</f>
        <v>no</v>
      </c>
      <c r="H603">
        <v>1514</v>
      </c>
      <c r="I603">
        <v>169309</v>
      </c>
      <c r="J603" t="s">
        <v>138</v>
      </c>
      <c r="K603">
        <v>2014</v>
      </c>
      <c r="L603" t="s">
        <v>438</v>
      </c>
      <c r="M603" t="s">
        <v>439</v>
      </c>
      <c r="N603" t="s">
        <v>440</v>
      </c>
      <c r="P603" t="s">
        <v>1772</v>
      </c>
      <c r="AE603" t="s">
        <v>145</v>
      </c>
      <c r="AF603">
        <v>2669</v>
      </c>
      <c r="AI603">
        <v>281</v>
      </c>
      <c r="BM603" t="s">
        <v>148</v>
      </c>
      <c r="CC603">
        <v>0.28893392243850602</v>
      </c>
      <c r="CD603" t="s">
        <v>1773</v>
      </c>
      <c r="CE603" t="s">
        <v>490</v>
      </c>
      <c r="CF603">
        <v>7.8640346134332198E-2</v>
      </c>
      <c r="CG603" t="s">
        <v>1774</v>
      </c>
      <c r="CH603" t="s">
        <v>490</v>
      </c>
    </row>
    <row r="604" spans="1:86" x14ac:dyDescent="0.25">
      <c r="A604">
        <v>8983</v>
      </c>
      <c r="B604">
        <v>2017</v>
      </c>
      <c r="C604" t="s">
        <v>437</v>
      </c>
      <c r="D604" s="14">
        <f>VLOOKUP(Tabelle6[[#This Row],[FishStock]],'Export 2012'!$C:$J,8,FALSE)</f>
        <v>2012</v>
      </c>
      <c r="E604" s="14" t="str">
        <f>VLOOKUP(Tabelle6[[#This Row],[FishStock]],'Export 2016'!$C:$K,8,FALSE)</f>
        <v>Advice</v>
      </c>
      <c r="F604" s="14" t="str">
        <f>VLOOKUP(Tabelle6[[#This Row],[FishStock]],'Export 2012'!$C:$J,3,FALSE)</f>
        <v>no</v>
      </c>
      <c r="G604" s="14" t="str">
        <f>VLOOKUP(Tabelle6[[#This Row],[FishStock]],'Export 2016'!$C:$K,3,FALSE)</f>
        <v>no</v>
      </c>
      <c r="H604">
        <v>1514</v>
      </c>
      <c r="I604">
        <v>169309</v>
      </c>
      <c r="J604" t="s">
        <v>138</v>
      </c>
      <c r="K604">
        <v>2015</v>
      </c>
      <c r="L604" t="s">
        <v>438</v>
      </c>
      <c r="M604" t="s">
        <v>439</v>
      </c>
      <c r="N604" t="s">
        <v>440</v>
      </c>
      <c r="P604" t="s">
        <v>1772</v>
      </c>
      <c r="AE604" t="s">
        <v>145</v>
      </c>
      <c r="AF604">
        <v>2238</v>
      </c>
      <c r="AI604">
        <v>410</v>
      </c>
      <c r="BM604" t="s">
        <v>148</v>
      </c>
      <c r="CC604">
        <v>0.18845111921187499</v>
      </c>
      <c r="CD604" t="s">
        <v>1773</v>
      </c>
      <c r="CE604" t="s">
        <v>490</v>
      </c>
      <c r="CF604">
        <v>0.123958039534227</v>
      </c>
      <c r="CG604" t="s">
        <v>1774</v>
      </c>
      <c r="CH604" t="s">
        <v>490</v>
      </c>
    </row>
    <row r="605" spans="1:86" x14ac:dyDescent="0.25">
      <c r="A605">
        <v>8983</v>
      </c>
      <c r="B605">
        <v>2017</v>
      </c>
      <c r="C605" t="s">
        <v>437</v>
      </c>
      <c r="D605" s="14">
        <f>VLOOKUP(Tabelle6[[#This Row],[FishStock]],'Export 2012'!$C:$J,8,FALSE)</f>
        <v>2012</v>
      </c>
      <c r="E605" s="14" t="str">
        <f>VLOOKUP(Tabelle6[[#This Row],[FishStock]],'Export 2016'!$C:$K,8,FALSE)</f>
        <v>Advice</v>
      </c>
      <c r="F605" s="14" t="str">
        <f>VLOOKUP(Tabelle6[[#This Row],[FishStock]],'Export 2012'!$C:$J,3,FALSE)</f>
        <v>no</v>
      </c>
      <c r="G605" s="14" t="str">
        <f>VLOOKUP(Tabelle6[[#This Row],[FishStock]],'Export 2016'!$C:$K,3,FALSE)</f>
        <v>no</v>
      </c>
      <c r="H605">
        <v>1514</v>
      </c>
      <c r="I605">
        <v>169309</v>
      </c>
      <c r="J605" t="s">
        <v>138</v>
      </c>
      <c r="K605">
        <v>2016</v>
      </c>
      <c r="L605" t="s">
        <v>438</v>
      </c>
      <c r="M605" t="s">
        <v>439</v>
      </c>
      <c r="N605" t="s">
        <v>440</v>
      </c>
      <c r="P605" t="s">
        <v>1772</v>
      </c>
      <c r="AE605" t="s">
        <v>145</v>
      </c>
      <c r="AF605">
        <v>2739</v>
      </c>
      <c r="AI605">
        <v>448</v>
      </c>
      <c r="BM605" t="s">
        <v>148</v>
      </c>
      <c r="CC605">
        <v>0.12836010077154</v>
      </c>
      <c r="CD605" t="s">
        <v>1773</v>
      </c>
      <c r="CE605" t="s">
        <v>490</v>
      </c>
      <c r="CF605">
        <v>0.13</v>
      </c>
      <c r="CG605" t="s">
        <v>1774</v>
      </c>
      <c r="CH605" t="s">
        <v>490</v>
      </c>
    </row>
    <row r="606" spans="1:86" x14ac:dyDescent="0.25">
      <c r="A606">
        <v>8984</v>
      </c>
      <c r="B606">
        <v>2017</v>
      </c>
      <c r="C606" t="s">
        <v>1264</v>
      </c>
      <c r="D606" s="14">
        <f>VLOOKUP(Tabelle6[[#This Row],[FishStock]],'Export 2012'!$C:$J,8,FALSE)</f>
        <v>2012</v>
      </c>
      <c r="E606" s="14" t="str">
        <f>VLOOKUP(Tabelle6[[#This Row],[FishStock]],'Export 2016'!$C:$K,8,FALSE)</f>
        <v>Advice</v>
      </c>
      <c r="F606" s="14" t="str">
        <f>VLOOKUP(Tabelle6[[#This Row],[FishStock]],'Export 2012'!$C:$J,3,FALSE)</f>
        <v>no</v>
      </c>
      <c r="G606" s="14" t="str">
        <f>VLOOKUP(Tabelle6[[#This Row],[FishStock]],'Export 2016'!$C:$K,3,FALSE)</f>
        <v>no</v>
      </c>
      <c r="H606">
        <v>1459</v>
      </c>
      <c r="I606">
        <v>169165</v>
      </c>
      <c r="J606" t="s">
        <v>138</v>
      </c>
      <c r="K606">
        <v>2012</v>
      </c>
      <c r="L606" t="s">
        <v>1265</v>
      </c>
      <c r="M606" t="s">
        <v>466</v>
      </c>
      <c r="N606" t="s">
        <v>699</v>
      </c>
      <c r="P606" t="s">
        <v>1665</v>
      </c>
      <c r="Z606">
        <v>2475.2715220472701</v>
      </c>
      <c r="AA606">
        <v>2526</v>
      </c>
      <c r="AB606">
        <v>2576.7284779527299</v>
      </c>
      <c r="AC606" t="s">
        <v>1666</v>
      </c>
      <c r="AD606" t="s">
        <v>1667</v>
      </c>
      <c r="AE606" t="s">
        <v>145</v>
      </c>
      <c r="AF606">
        <v>4429.9059999999999</v>
      </c>
      <c r="AH606">
        <v>8790.5517626429391</v>
      </c>
      <c r="AI606">
        <v>4360.6457626429401</v>
      </c>
      <c r="AM606">
        <v>8.0345714493728106</v>
      </c>
      <c r="AN606">
        <v>8.5500000000000007</v>
      </c>
      <c r="AO606">
        <v>9.0654285506271908</v>
      </c>
      <c r="AP606" t="s">
        <v>1523</v>
      </c>
      <c r="AQ606" t="s">
        <v>1263</v>
      </c>
      <c r="AZ606">
        <v>7.9</v>
      </c>
      <c r="BM606" t="s">
        <v>148</v>
      </c>
    </row>
    <row r="607" spans="1:86" x14ac:dyDescent="0.25">
      <c r="A607">
        <v>8984</v>
      </c>
      <c r="B607">
        <v>2017</v>
      </c>
      <c r="C607" t="s">
        <v>1264</v>
      </c>
      <c r="D607" s="14">
        <f>VLOOKUP(Tabelle6[[#This Row],[FishStock]],'Export 2012'!$C:$J,8,FALSE)</f>
        <v>2012</v>
      </c>
      <c r="E607" s="14" t="str">
        <f>VLOOKUP(Tabelle6[[#This Row],[FishStock]],'Export 2016'!$C:$K,8,FALSE)</f>
        <v>Advice</v>
      </c>
      <c r="F607" s="14" t="str">
        <f>VLOOKUP(Tabelle6[[#This Row],[FishStock]],'Export 2012'!$C:$J,3,FALSE)</f>
        <v>no</v>
      </c>
      <c r="G607" s="14" t="str">
        <f>VLOOKUP(Tabelle6[[#This Row],[FishStock]],'Export 2016'!$C:$K,3,FALSE)</f>
        <v>no</v>
      </c>
      <c r="H607">
        <v>1459</v>
      </c>
      <c r="I607">
        <v>169165</v>
      </c>
      <c r="J607" t="s">
        <v>138</v>
      </c>
      <c r="K607">
        <v>2013</v>
      </c>
      <c r="L607" t="s">
        <v>1265</v>
      </c>
      <c r="M607" t="s">
        <v>466</v>
      </c>
      <c r="N607" t="s">
        <v>699</v>
      </c>
      <c r="P607" t="s">
        <v>1665</v>
      </c>
      <c r="Z607">
        <v>2844.4648930276599</v>
      </c>
      <c r="AA607">
        <v>2914</v>
      </c>
      <c r="AB607">
        <v>2983.5351069723401</v>
      </c>
      <c r="AC607" t="s">
        <v>1666</v>
      </c>
      <c r="AD607" t="s">
        <v>1667</v>
      </c>
      <c r="AE607" t="s">
        <v>145</v>
      </c>
      <c r="AF607">
        <v>3759.806</v>
      </c>
      <c r="AH607">
        <v>7770.2060000000001</v>
      </c>
      <c r="AI607">
        <v>4010.4</v>
      </c>
      <c r="AM607">
        <v>5.09348600922233</v>
      </c>
      <c r="AN607">
        <v>5.8</v>
      </c>
      <c r="AO607">
        <v>6.5065139907776697</v>
      </c>
      <c r="AP607" t="s">
        <v>1523</v>
      </c>
      <c r="AQ607" t="s">
        <v>1263</v>
      </c>
      <c r="AZ607">
        <v>7.9</v>
      </c>
      <c r="BM607" t="s">
        <v>148</v>
      </c>
    </row>
    <row r="608" spans="1:86" x14ac:dyDescent="0.25">
      <c r="A608">
        <v>8984</v>
      </c>
      <c r="B608">
        <v>2017</v>
      </c>
      <c r="C608" t="s">
        <v>1264</v>
      </c>
      <c r="D608" s="14">
        <f>VLOOKUP(Tabelle6[[#This Row],[FishStock]],'Export 2012'!$C:$J,8,FALSE)</f>
        <v>2012</v>
      </c>
      <c r="E608" s="14" t="str">
        <f>VLOOKUP(Tabelle6[[#This Row],[FishStock]],'Export 2016'!$C:$K,8,FALSE)</f>
        <v>Advice</v>
      </c>
      <c r="F608" s="14" t="str">
        <f>VLOOKUP(Tabelle6[[#This Row],[FishStock]],'Export 2012'!$C:$J,3,FALSE)</f>
        <v>no</v>
      </c>
      <c r="G608" s="14" t="str">
        <f>VLOOKUP(Tabelle6[[#This Row],[FishStock]],'Export 2016'!$C:$K,3,FALSE)</f>
        <v>no</v>
      </c>
      <c r="H608">
        <v>1459</v>
      </c>
      <c r="I608">
        <v>169165</v>
      </c>
      <c r="J608" t="s">
        <v>138</v>
      </c>
      <c r="K608">
        <v>2014</v>
      </c>
      <c r="L608" t="s">
        <v>1265</v>
      </c>
      <c r="M608" t="s">
        <v>466</v>
      </c>
      <c r="N608" t="s">
        <v>699</v>
      </c>
      <c r="P608" t="s">
        <v>1665</v>
      </c>
      <c r="Z608">
        <v>3669.9924218588098</v>
      </c>
      <c r="AA608">
        <v>3761.7034560000002</v>
      </c>
      <c r="AB608">
        <v>3853.4144901411901</v>
      </c>
      <c r="AC608" t="s">
        <v>1666</v>
      </c>
      <c r="AD608" t="s">
        <v>1667</v>
      </c>
      <c r="AE608" t="s">
        <v>145</v>
      </c>
      <c r="AF608">
        <v>4150.1080000000002</v>
      </c>
      <c r="AH608">
        <v>6004.3131492279499</v>
      </c>
      <c r="AI608">
        <v>1854.20514922795</v>
      </c>
      <c r="AM608">
        <v>2.09664935740699</v>
      </c>
      <c r="AN608">
        <v>3.03</v>
      </c>
      <c r="AO608">
        <v>3.9633506425930101</v>
      </c>
      <c r="AP608" t="s">
        <v>1523</v>
      </c>
      <c r="AQ608" t="s">
        <v>1263</v>
      </c>
      <c r="AZ608">
        <v>7.9</v>
      </c>
      <c r="BM608" t="s">
        <v>148</v>
      </c>
    </row>
    <row r="609" spans="1:65" x14ac:dyDescent="0.25">
      <c r="A609">
        <v>8984</v>
      </c>
      <c r="B609">
        <v>2017</v>
      </c>
      <c r="C609" t="s">
        <v>1264</v>
      </c>
      <c r="D609" s="14">
        <f>VLOOKUP(Tabelle6[[#This Row],[FishStock]],'Export 2012'!$C:$J,8,FALSE)</f>
        <v>2012</v>
      </c>
      <c r="E609" s="14" t="str">
        <f>VLOOKUP(Tabelle6[[#This Row],[FishStock]],'Export 2016'!$C:$K,8,FALSE)</f>
        <v>Advice</v>
      </c>
      <c r="F609" s="14" t="str">
        <f>VLOOKUP(Tabelle6[[#This Row],[FishStock]],'Export 2012'!$C:$J,3,FALSE)</f>
        <v>no</v>
      </c>
      <c r="G609" s="14" t="str">
        <f>VLOOKUP(Tabelle6[[#This Row],[FishStock]],'Export 2016'!$C:$K,3,FALSE)</f>
        <v>no</v>
      </c>
      <c r="H609">
        <v>1459</v>
      </c>
      <c r="I609">
        <v>169165</v>
      </c>
      <c r="J609" t="s">
        <v>138</v>
      </c>
      <c r="K609">
        <v>2015</v>
      </c>
      <c r="L609" t="s">
        <v>1265</v>
      </c>
      <c r="M609" t="s">
        <v>466</v>
      </c>
      <c r="N609" t="s">
        <v>699</v>
      </c>
      <c r="P609" t="s">
        <v>1665</v>
      </c>
      <c r="Z609">
        <v>3769.5317124616499</v>
      </c>
      <c r="AA609">
        <v>3857.2846267</v>
      </c>
      <c r="AB609">
        <v>3945.03754093835</v>
      </c>
      <c r="AC609" t="s">
        <v>1666</v>
      </c>
      <c r="AD609" t="s">
        <v>1667</v>
      </c>
      <c r="AE609" t="s">
        <v>145</v>
      </c>
      <c r="AF609">
        <v>3350.3249999999998</v>
      </c>
      <c r="AH609">
        <v>4388.4880000000003</v>
      </c>
      <c r="AI609">
        <v>1038.163</v>
      </c>
      <c r="AM609">
        <v>1.15693146510939</v>
      </c>
      <c r="AN609">
        <v>2.0499999999999998</v>
      </c>
      <c r="AO609">
        <v>2.9430685348906098</v>
      </c>
      <c r="AP609" t="s">
        <v>1523</v>
      </c>
      <c r="AQ609" t="s">
        <v>1263</v>
      </c>
      <c r="AZ609">
        <v>7.9</v>
      </c>
      <c r="BM609" t="s">
        <v>148</v>
      </c>
    </row>
    <row r="610" spans="1:65" x14ac:dyDescent="0.25">
      <c r="A610">
        <v>8984</v>
      </c>
      <c r="B610">
        <v>2017</v>
      </c>
      <c r="C610" t="s">
        <v>1264</v>
      </c>
      <c r="D610" s="14">
        <f>VLOOKUP(Tabelle6[[#This Row],[FishStock]],'Export 2012'!$C:$J,8,FALSE)</f>
        <v>2012</v>
      </c>
      <c r="E610" s="14" t="str">
        <f>VLOOKUP(Tabelle6[[#This Row],[FishStock]],'Export 2016'!$C:$K,8,FALSE)</f>
        <v>Advice</v>
      </c>
      <c r="F610" s="14" t="str">
        <f>VLOOKUP(Tabelle6[[#This Row],[FishStock]],'Export 2012'!$C:$J,3,FALSE)</f>
        <v>no</v>
      </c>
      <c r="G610" s="14" t="str">
        <f>VLOOKUP(Tabelle6[[#This Row],[FishStock]],'Export 2016'!$C:$K,3,FALSE)</f>
        <v>no</v>
      </c>
      <c r="H610">
        <v>1459</v>
      </c>
      <c r="I610">
        <v>169165</v>
      </c>
      <c r="J610" t="s">
        <v>138</v>
      </c>
      <c r="K610">
        <v>2016</v>
      </c>
      <c r="L610" t="s">
        <v>1265</v>
      </c>
      <c r="M610" t="s">
        <v>466</v>
      </c>
      <c r="N610" t="s">
        <v>699</v>
      </c>
      <c r="P610" t="s">
        <v>1665</v>
      </c>
      <c r="Z610">
        <v>2813.8461614818498</v>
      </c>
      <c r="AA610">
        <v>2862.8502607309802</v>
      </c>
      <c r="AB610">
        <v>2911.8543599801001</v>
      </c>
      <c r="AC610" t="s">
        <v>1666</v>
      </c>
      <c r="AD610" t="s">
        <v>1667</v>
      </c>
      <c r="AE610" t="s">
        <v>145</v>
      </c>
      <c r="AF610">
        <v>4890.0450000000001</v>
      </c>
      <c r="AH610">
        <v>5145.6170000000002</v>
      </c>
      <c r="AI610">
        <v>255.572</v>
      </c>
      <c r="AM610">
        <v>2.5751409869384601</v>
      </c>
      <c r="AN610">
        <v>3.0738596847720099</v>
      </c>
      <c r="AO610">
        <v>3.5725783826055699</v>
      </c>
      <c r="AP610" t="s">
        <v>1523</v>
      </c>
      <c r="AQ610" t="s">
        <v>1263</v>
      </c>
      <c r="AZ610">
        <v>7.9</v>
      </c>
      <c r="BM610" t="s">
        <v>148</v>
      </c>
    </row>
    <row r="611" spans="1:65" x14ac:dyDescent="0.25">
      <c r="A611">
        <v>8985</v>
      </c>
      <c r="B611">
        <v>2017</v>
      </c>
      <c r="C611" t="s">
        <v>990</v>
      </c>
      <c r="D611" s="14">
        <f>VLOOKUP(Tabelle6[[#This Row],[FishStock]],'Export 2012'!$C:$J,8,FALSE)</f>
        <v>2012</v>
      </c>
      <c r="E611" s="14" t="str">
        <f>VLOOKUP(Tabelle6[[#This Row],[FishStock]],'Export 2016'!$C:$K,8,FALSE)</f>
        <v>Advice</v>
      </c>
      <c r="F611" s="14" t="str">
        <f>VLOOKUP(Tabelle6[[#This Row],[FishStock]],'Export 2012'!$C:$J,3,FALSE)</f>
        <v>x</v>
      </c>
      <c r="G611" s="14" t="str">
        <f>VLOOKUP(Tabelle6[[#This Row],[FishStock]],'Export 2016'!$C:$K,3,FALSE)</f>
        <v>x</v>
      </c>
      <c r="H611">
        <v>1384</v>
      </c>
      <c r="I611">
        <v>169141</v>
      </c>
      <c r="J611" t="s">
        <v>138</v>
      </c>
      <c r="K611">
        <v>2012</v>
      </c>
      <c r="L611" t="s">
        <v>1602</v>
      </c>
      <c r="M611" t="s">
        <v>992</v>
      </c>
      <c r="N611" t="s">
        <v>993</v>
      </c>
      <c r="P611" t="s">
        <v>1603</v>
      </c>
      <c r="Q611">
        <v>150435.401937744</v>
      </c>
      <c r="R611">
        <v>171155.47745663699</v>
      </c>
      <c r="S611">
        <v>192949.64903400899</v>
      </c>
      <c r="T611" t="s">
        <v>143</v>
      </c>
      <c r="U611" t="s">
        <v>1538</v>
      </c>
      <c r="V611">
        <v>57175.623194243701</v>
      </c>
      <c r="W611">
        <v>60377.602942427802</v>
      </c>
      <c r="X611">
        <v>64124.571940204303</v>
      </c>
      <c r="Z611">
        <v>45220.144346025103</v>
      </c>
      <c r="AA611">
        <v>48048.036490735198</v>
      </c>
      <c r="AB611">
        <v>51266.558564601299</v>
      </c>
      <c r="AC611" t="s">
        <v>144</v>
      </c>
      <c r="AD611" t="s">
        <v>145</v>
      </c>
      <c r="AE611" t="s">
        <v>145</v>
      </c>
      <c r="AF611">
        <v>14433.343045661401</v>
      </c>
      <c r="AH611">
        <v>18137.034887598002</v>
      </c>
      <c r="AI611">
        <v>3703.6918419366202</v>
      </c>
      <c r="AM611">
        <v>0.30173518526264897</v>
      </c>
      <c r="AN611">
        <v>0.33664391230045998</v>
      </c>
      <c r="AO611">
        <v>0.37400271362945797</v>
      </c>
      <c r="AP611" t="s">
        <v>146</v>
      </c>
      <c r="AQ611" t="s">
        <v>1499</v>
      </c>
      <c r="AV611">
        <v>0.53</v>
      </c>
      <c r="AW611">
        <v>0.45</v>
      </c>
      <c r="AX611">
        <v>37000</v>
      </c>
      <c r="AY611">
        <v>41800</v>
      </c>
      <c r="AZ611">
        <v>0.191</v>
      </c>
      <c r="BA611">
        <v>41800</v>
      </c>
      <c r="BD611">
        <v>1</v>
      </c>
      <c r="BF611" s="1">
        <v>43254</v>
      </c>
      <c r="BM611" t="s">
        <v>148</v>
      </c>
    </row>
    <row r="612" spans="1:65" x14ac:dyDescent="0.25">
      <c r="A612">
        <v>8985</v>
      </c>
      <c r="B612">
        <v>2017</v>
      </c>
      <c r="C612" t="s">
        <v>990</v>
      </c>
      <c r="D612" s="14">
        <f>VLOOKUP(Tabelle6[[#This Row],[FishStock]],'Export 2012'!$C:$J,8,FALSE)</f>
        <v>2012</v>
      </c>
      <c r="E612" s="14" t="str">
        <f>VLOOKUP(Tabelle6[[#This Row],[FishStock]],'Export 2016'!$C:$K,8,FALSE)</f>
        <v>Advice</v>
      </c>
      <c r="F612" s="14" t="str">
        <f>VLOOKUP(Tabelle6[[#This Row],[FishStock]],'Export 2012'!$C:$J,3,FALSE)</f>
        <v>x</v>
      </c>
      <c r="G612" s="14" t="str">
        <f>VLOOKUP(Tabelle6[[#This Row],[FishStock]],'Export 2016'!$C:$K,3,FALSE)</f>
        <v>x</v>
      </c>
      <c r="H612">
        <v>1384</v>
      </c>
      <c r="I612">
        <v>169141</v>
      </c>
      <c r="J612" t="s">
        <v>138</v>
      </c>
      <c r="K612">
        <v>2013</v>
      </c>
      <c r="L612" t="s">
        <v>1602</v>
      </c>
      <c r="M612" t="s">
        <v>992</v>
      </c>
      <c r="N612" t="s">
        <v>993</v>
      </c>
      <c r="P612" t="s">
        <v>1603</v>
      </c>
      <c r="Q612">
        <v>205296.85288216799</v>
      </c>
      <c r="R612">
        <v>239561.791192868</v>
      </c>
      <c r="S612">
        <v>277998.58650441503</v>
      </c>
      <c r="T612" t="s">
        <v>143</v>
      </c>
      <c r="U612" t="s">
        <v>1538</v>
      </c>
      <c r="V612">
        <v>66441.324262192997</v>
      </c>
      <c r="W612">
        <v>70920.614130617803</v>
      </c>
      <c r="X612">
        <v>75719.9485416323</v>
      </c>
      <c r="Z612">
        <v>48635.864228964099</v>
      </c>
      <c r="AA612">
        <v>52097.504270796897</v>
      </c>
      <c r="AB612">
        <v>56055.260453204901</v>
      </c>
      <c r="AC612" t="s">
        <v>144</v>
      </c>
      <c r="AD612" t="s">
        <v>145</v>
      </c>
      <c r="AE612" t="s">
        <v>145</v>
      </c>
      <c r="AF612">
        <v>16024.5453954206</v>
      </c>
      <c r="AH612">
        <v>20909.776491585799</v>
      </c>
      <c r="AI612">
        <v>4885.2310961652202</v>
      </c>
      <c r="AM612">
        <v>0.31708587171053898</v>
      </c>
      <c r="AN612">
        <v>0.35468234648239999</v>
      </c>
      <c r="AO612">
        <v>0.39493803981659698</v>
      </c>
      <c r="AP612" t="s">
        <v>146</v>
      </c>
      <c r="AQ612" t="s">
        <v>1499</v>
      </c>
      <c r="AV612">
        <v>0.53</v>
      </c>
      <c r="AW612">
        <v>0.45</v>
      </c>
      <c r="AX612">
        <v>37000</v>
      </c>
      <c r="AY612">
        <v>41800</v>
      </c>
      <c r="AZ612">
        <v>0.191</v>
      </c>
      <c r="BA612">
        <v>41800</v>
      </c>
      <c r="BD612">
        <v>1</v>
      </c>
      <c r="BF612" s="1">
        <v>43254</v>
      </c>
      <c r="BM612" t="s">
        <v>148</v>
      </c>
    </row>
    <row r="613" spans="1:65" x14ac:dyDescent="0.25">
      <c r="A613">
        <v>8985</v>
      </c>
      <c r="B613">
        <v>2017</v>
      </c>
      <c r="C613" t="s">
        <v>990</v>
      </c>
      <c r="D613" s="14">
        <f>VLOOKUP(Tabelle6[[#This Row],[FishStock]],'Export 2012'!$C:$J,8,FALSE)</f>
        <v>2012</v>
      </c>
      <c r="E613" s="14" t="str">
        <f>VLOOKUP(Tabelle6[[#This Row],[FishStock]],'Export 2016'!$C:$K,8,FALSE)</f>
        <v>Advice</v>
      </c>
      <c r="F613" s="14" t="str">
        <f>VLOOKUP(Tabelle6[[#This Row],[FishStock]],'Export 2012'!$C:$J,3,FALSE)</f>
        <v>x</v>
      </c>
      <c r="G613" s="14" t="str">
        <f>VLOOKUP(Tabelle6[[#This Row],[FishStock]],'Export 2016'!$C:$K,3,FALSE)</f>
        <v>x</v>
      </c>
      <c r="H613">
        <v>1384</v>
      </c>
      <c r="I613">
        <v>169141</v>
      </c>
      <c r="J613" t="s">
        <v>138</v>
      </c>
      <c r="K613">
        <v>2014</v>
      </c>
      <c r="L613" t="s">
        <v>1602</v>
      </c>
      <c r="M613" t="s">
        <v>992</v>
      </c>
      <c r="N613" t="s">
        <v>993</v>
      </c>
      <c r="P613" t="s">
        <v>1603</v>
      </c>
      <c r="Q613">
        <v>142405.48215797899</v>
      </c>
      <c r="R613">
        <v>178588.50704436001</v>
      </c>
      <c r="S613">
        <v>224278.32942651099</v>
      </c>
      <c r="T613" t="s">
        <v>143</v>
      </c>
      <c r="U613" t="s">
        <v>1538</v>
      </c>
      <c r="V613">
        <v>79518.198498156795</v>
      </c>
      <c r="W613">
        <v>85943.287022394506</v>
      </c>
      <c r="X613">
        <v>93010.937251144496</v>
      </c>
      <c r="Z613">
        <v>59229.8816455575</v>
      </c>
      <c r="AA613">
        <v>64300.460213692997</v>
      </c>
      <c r="AB613">
        <v>70069.288019903004</v>
      </c>
      <c r="AC613" t="s">
        <v>144</v>
      </c>
      <c r="AD613" t="s">
        <v>145</v>
      </c>
      <c r="AE613" t="s">
        <v>145</v>
      </c>
      <c r="AF613">
        <v>13277.369000000001</v>
      </c>
      <c r="AH613">
        <v>15846.1621594929</v>
      </c>
      <c r="AI613">
        <v>2568.79315949287</v>
      </c>
      <c r="AM613">
        <v>0.24455348145393599</v>
      </c>
      <c r="AN613">
        <v>0.2771450258068</v>
      </c>
      <c r="AO613">
        <v>0.31208680275905998</v>
      </c>
      <c r="AP613" t="s">
        <v>146</v>
      </c>
      <c r="AQ613" t="s">
        <v>1499</v>
      </c>
      <c r="AV613">
        <v>0.53</v>
      </c>
      <c r="AW613">
        <v>0.45</v>
      </c>
      <c r="AX613">
        <v>37000</v>
      </c>
      <c r="AY613">
        <v>41800</v>
      </c>
      <c r="AZ613">
        <v>0.191</v>
      </c>
      <c r="BA613">
        <v>41800</v>
      </c>
      <c r="BD613">
        <v>1</v>
      </c>
      <c r="BF613" s="1">
        <v>43254</v>
      </c>
      <c r="BM613" t="s">
        <v>148</v>
      </c>
    </row>
    <row r="614" spans="1:65" x14ac:dyDescent="0.25">
      <c r="A614">
        <v>8985</v>
      </c>
      <c r="B614">
        <v>2017</v>
      </c>
      <c r="C614" t="s">
        <v>990</v>
      </c>
      <c r="D614" s="14">
        <f>VLOOKUP(Tabelle6[[#This Row],[FishStock]],'Export 2012'!$C:$J,8,FALSE)</f>
        <v>2012</v>
      </c>
      <c r="E614" s="14" t="str">
        <f>VLOOKUP(Tabelle6[[#This Row],[FishStock]],'Export 2016'!$C:$K,8,FALSE)</f>
        <v>Advice</v>
      </c>
      <c r="F614" s="14" t="str">
        <f>VLOOKUP(Tabelle6[[#This Row],[FishStock]],'Export 2012'!$C:$J,3,FALSE)</f>
        <v>x</v>
      </c>
      <c r="G614" s="14" t="str">
        <f>VLOOKUP(Tabelle6[[#This Row],[FishStock]],'Export 2016'!$C:$K,3,FALSE)</f>
        <v>x</v>
      </c>
      <c r="H614">
        <v>1384</v>
      </c>
      <c r="I614">
        <v>169141</v>
      </c>
      <c r="J614" t="s">
        <v>138</v>
      </c>
      <c r="K614">
        <v>2015</v>
      </c>
      <c r="L614" t="s">
        <v>1602</v>
      </c>
      <c r="M614" t="s">
        <v>992</v>
      </c>
      <c r="N614" t="s">
        <v>993</v>
      </c>
      <c r="P614" t="s">
        <v>1603</v>
      </c>
      <c r="Q614">
        <v>192577.690743782</v>
      </c>
      <c r="R614">
        <v>271390.339485979</v>
      </c>
      <c r="S614">
        <v>386926.20165119099</v>
      </c>
      <c r="T614" t="s">
        <v>143</v>
      </c>
      <c r="U614" t="s">
        <v>1538</v>
      </c>
      <c r="V614">
        <v>74189.6676673685</v>
      </c>
      <c r="W614">
        <v>82012.028722149</v>
      </c>
      <c r="X614">
        <v>90518.750371167407</v>
      </c>
      <c r="Z614">
        <v>54848.683187379698</v>
      </c>
      <c r="AA614">
        <v>60525.964925690001</v>
      </c>
      <c r="AB614">
        <v>66899.356207883102</v>
      </c>
      <c r="AC614" t="s">
        <v>144</v>
      </c>
      <c r="AD614" t="s">
        <v>145</v>
      </c>
      <c r="AE614" t="s">
        <v>145</v>
      </c>
      <c r="AF614">
        <v>11568.986129999999</v>
      </c>
      <c r="AH614">
        <v>13075.723679999999</v>
      </c>
      <c r="AI614">
        <v>1506.7375500000001</v>
      </c>
      <c r="AM614">
        <v>0.19850664319313799</v>
      </c>
      <c r="AN614">
        <v>0.229306765484702</v>
      </c>
      <c r="AO614">
        <v>0.26325658270250601</v>
      </c>
      <c r="AP614" t="s">
        <v>146</v>
      </c>
      <c r="AQ614" t="s">
        <v>1499</v>
      </c>
      <c r="AV614">
        <v>0.53</v>
      </c>
      <c r="AW614">
        <v>0.45</v>
      </c>
      <c r="AX614">
        <v>37000</v>
      </c>
      <c r="AY614">
        <v>41800</v>
      </c>
      <c r="AZ614">
        <v>0.191</v>
      </c>
      <c r="BA614">
        <v>41800</v>
      </c>
      <c r="BD614">
        <v>1</v>
      </c>
      <c r="BF614" s="1">
        <v>43254</v>
      </c>
      <c r="BM614" t="s">
        <v>148</v>
      </c>
    </row>
    <row r="615" spans="1:65" x14ac:dyDescent="0.25">
      <c r="A615">
        <v>8985</v>
      </c>
      <c r="B615">
        <v>2017</v>
      </c>
      <c r="C615" t="s">
        <v>990</v>
      </c>
      <c r="D615" s="14">
        <f>VLOOKUP(Tabelle6[[#This Row],[FishStock]],'Export 2012'!$C:$J,8,FALSE)</f>
        <v>2012</v>
      </c>
      <c r="E615" s="14" t="str">
        <f>VLOOKUP(Tabelle6[[#This Row],[FishStock]],'Export 2016'!$C:$K,8,FALSE)</f>
        <v>Advice</v>
      </c>
      <c r="F615" s="14" t="str">
        <f>VLOOKUP(Tabelle6[[#This Row],[FishStock]],'Export 2012'!$C:$J,3,FALSE)</f>
        <v>x</v>
      </c>
      <c r="G615" s="14" t="str">
        <f>VLOOKUP(Tabelle6[[#This Row],[FishStock]],'Export 2016'!$C:$K,3,FALSE)</f>
        <v>x</v>
      </c>
      <c r="H615">
        <v>1384</v>
      </c>
      <c r="I615">
        <v>169141</v>
      </c>
      <c r="J615" t="s">
        <v>138</v>
      </c>
      <c r="K615">
        <v>2016</v>
      </c>
      <c r="L615" t="s">
        <v>1602</v>
      </c>
      <c r="M615" t="s">
        <v>992</v>
      </c>
      <c r="N615" t="s">
        <v>993</v>
      </c>
      <c r="P615" t="s">
        <v>1603</v>
      </c>
      <c r="Q615">
        <v>221412</v>
      </c>
      <c r="R615">
        <v>227470</v>
      </c>
      <c r="S615">
        <v>233507</v>
      </c>
      <c r="T615" t="s">
        <v>143</v>
      </c>
      <c r="U615" t="s">
        <v>1538</v>
      </c>
      <c r="V615">
        <v>94400.626491656905</v>
      </c>
      <c r="W615">
        <v>108023.003372413</v>
      </c>
      <c r="X615">
        <v>124883.00328820301</v>
      </c>
      <c r="Z615">
        <v>66187.404840567397</v>
      </c>
      <c r="AA615">
        <v>74422.960593105701</v>
      </c>
      <c r="AB615">
        <v>83353.8601095622</v>
      </c>
      <c r="AC615" t="s">
        <v>144</v>
      </c>
      <c r="AD615" t="s">
        <v>145</v>
      </c>
      <c r="AE615" t="s">
        <v>145</v>
      </c>
      <c r="AF615">
        <v>11547.78002</v>
      </c>
      <c r="AH615">
        <v>13992.46299</v>
      </c>
      <c r="AI615">
        <v>2444.6829699999998</v>
      </c>
      <c r="AM615">
        <v>0.18525179453430299</v>
      </c>
      <c r="AN615">
        <v>0.21827087513865001</v>
      </c>
      <c r="AO615">
        <v>0.25716256720353098</v>
      </c>
      <c r="AP615" t="s">
        <v>146</v>
      </c>
      <c r="AQ615" t="s">
        <v>1499</v>
      </c>
      <c r="AV615">
        <v>0.53</v>
      </c>
      <c r="AW615">
        <v>0.45</v>
      </c>
      <c r="AX615">
        <v>37000</v>
      </c>
      <c r="AY615">
        <v>41800</v>
      </c>
      <c r="AZ615">
        <v>0.191</v>
      </c>
      <c r="BA615">
        <v>41800</v>
      </c>
      <c r="BD615">
        <v>1</v>
      </c>
      <c r="BF615" s="1">
        <v>43254</v>
      </c>
      <c r="BM615" t="s">
        <v>148</v>
      </c>
    </row>
    <row r="616" spans="1:65" x14ac:dyDescent="0.25">
      <c r="A616">
        <v>8985</v>
      </c>
      <c r="B616">
        <v>2017</v>
      </c>
      <c r="C616" t="s">
        <v>990</v>
      </c>
      <c r="D616" s="14">
        <f>VLOOKUP(Tabelle6[[#This Row],[FishStock]],'Export 2012'!$C:$J,8,FALSE)</f>
        <v>2012</v>
      </c>
      <c r="E616" s="14" t="str">
        <f>VLOOKUP(Tabelle6[[#This Row],[FishStock]],'Export 2016'!$C:$K,8,FALSE)</f>
        <v>Advice</v>
      </c>
      <c r="F616" s="14" t="str">
        <f>VLOOKUP(Tabelle6[[#This Row],[FishStock]],'Export 2012'!$C:$J,3,FALSE)</f>
        <v>x</v>
      </c>
      <c r="G616" s="14" t="str">
        <f>VLOOKUP(Tabelle6[[#This Row],[FishStock]],'Export 2016'!$C:$K,3,FALSE)</f>
        <v>x</v>
      </c>
      <c r="H616">
        <v>1384</v>
      </c>
      <c r="I616">
        <v>169141</v>
      </c>
      <c r="J616" t="s">
        <v>138</v>
      </c>
      <c r="K616">
        <v>2017</v>
      </c>
      <c r="L616" t="s">
        <v>1602</v>
      </c>
      <c r="M616" t="s">
        <v>992</v>
      </c>
      <c r="N616" t="s">
        <v>993</v>
      </c>
      <c r="P616" t="s">
        <v>1603</v>
      </c>
      <c r="Q616">
        <v>221412</v>
      </c>
      <c r="R616">
        <v>227470</v>
      </c>
      <c r="S616">
        <v>233507</v>
      </c>
      <c r="T616" t="s">
        <v>143</v>
      </c>
      <c r="U616" t="s">
        <v>1538</v>
      </c>
      <c r="V616">
        <v>95486</v>
      </c>
      <c r="W616">
        <v>107879</v>
      </c>
      <c r="X616">
        <v>122210</v>
      </c>
      <c r="Z616">
        <v>70846</v>
      </c>
      <c r="AA616">
        <v>81357</v>
      </c>
      <c r="AB616">
        <v>93335</v>
      </c>
      <c r="AC616" t="s">
        <v>144</v>
      </c>
      <c r="AD616" t="s">
        <v>145</v>
      </c>
      <c r="AE616" t="s">
        <v>145</v>
      </c>
      <c r="AP616" t="s">
        <v>146</v>
      </c>
      <c r="AQ616" t="s">
        <v>1499</v>
      </c>
      <c r="AV616">
        <v>0.53</v>
      </c>
      <c r="AW616">
        <v>0.45</v>
      </c>
      <c r="AX616">
        <v>37000</v>
      </c>
      <c r="AY616">
        <v>41800</v>
      </c>
      <c r="AZ616">
        <v>0.191</v>
      </c>
      <c r="BA616">
        <v>41800</v>
      </c>
      <c r="BD616">
        <v>1</v>
      </c>
      <c r="BF616" s="1">
        <v>43254</v>
      </c>
      <c r="BM616" t="s">
        <v>148</v>
      </c>
    </row>
    <row r="617" spans="1:65" x14ac:dyDescent="0.25">
      <c r="A617">
        <v>8987</v>
      </c>
      <c r="B617">
        <v>2017</v>
      </c>
      <c r="C617" t="s">
        <v>1067</v>
      </c>
      <c r="D617" s="14">
        <f>VLOOKUP(Tabelle6[[#This Row],[FishStock]],'Export 2012'!$C:$J,8,FALSE)</f>
        <v>2012</v>
      </c>
      <c r="E617" s="14" t="str">
        <f>VLOOKUP(Tabelle6[[#This Row],[FishStock]],'Export 2016'!$C:$K,8,FALSE)</f>
        <v>Advice</v>
      </c>
      <c r="F617" s="14" t="str">
        <f>VLOOKUP(Tabelle6[[#This Row],[FishStock]],'Export 2012'!$C:$J,3,FALSE)</f>
        <v>no</v>
      </c>
      <c r="G617" s="14" t="str">
        <f>VLOOKUP(Tabelle6[[#This Row],[FishStock]],'Export 2016'!$C:$K,3,FALSE)</f>
        <v>no</v>
      </c>
      <c r="H617">
        <v>1402</v>
      </c>
      <c r="I617">
        <v>169187</v>
      </c>
      <c r="J617" t="s">
        <v>138</v>
      </c>
      <c r="K617">
        <v>2012</v>
      </c>
      <c r="L617" t="s">
        <v>1068</v>
      </c>
      <c r="M617" t="s">
        <v>568</v>
      </c>
      <c r="N617" t="s">
        <v>332</v>
      </c>
      <c r="P617" t="s">
        <v>1789</v>
      </c>
      <c r="R617">
        <v>1.8087716645370999</v>
      </c>
      <c r="T617" t="s">
        <v>143</v>
      </c>
      <c r="U617" t="s">
        <v>13</v>
      </c>
      <c r="AA617">
        <v>1.2532150640517401</v>
      </c>
      <c r="AC617" t="s">
        <v>144</v>
      </c>
      <c r="AD617" t="s">
        <v>145</v>
      </c>
      <c r="AE617" t="s">
        <v>145</v>
      </c>
      <c r="AF617">
        <v>1491.89</v>
      </c>
      <c r="AI617">
        <v>380.02199999999903</v>
      </c>
      <c r="AN617">
        <v>0.68214027049826798</v>
      </c>
      <c r="AP617" t="s">
        <v>146</v>
      </c>
      <c r="AQ617" t="s">
        <v>1499</v>
      </c>
      <c r="AV617">
        <v>1.75</v>
      </c>
      <c r="AW617">
        <v>1.25</v>
      </c>
      <c r="AX617">
        <v>0.5</v>
      </c>
      <c r="AY617">
        <v>0.71</v>
      </c>
      <c r="AZ617">
        <v>0.47</v>
      </c>
      <c r="BA617">
        <v>0.71</v>
      </c>
      <c r="BD617">
        <v>2</v>
      </c>
      <c r="BF617" s="1">
        <v>43254</v>
      </c>
      <c r="BM617" t="s">
        <v>148</v>
      </c>
    </row>
    <row r="618" spans="1:65" x14ac:dyDescent="0.25">
      <c r="A618">
        <v>8987</v>
      </c>
      <c r="B618">
        <v>2017</v>
      </c>
      <c r="C618" t="s">
        <v>1067</v>
      </c>
      <c r="D618" s="14">
        <f>VLOOKUP(Tabelle6[[#This Row],[FishStock]],'Export 2012'!$C:$J,8,FALSE)</f>
        <v>2012</v>
      </c>
      <c r="E618" s="14" t="str">
        <f>VLOOKUP(Tabelle6[[#This Row],[FishStock]],'Export 2016'!$C:$K,8,FALSE)</f>
        <v>Advice</v>
      </c>
      <c r="F618" s="14" t="str">
        <f>VLOOKUP(Tabelle6[[#This Row],[FishStock]],'Export 2012'!$C:$J,3,FALSE)</f>
        <v>no</v>
      </c>
      <c r="G618" s="14" t="str">
        <f>VLOOKUP(Tabelle6[[#This Row],[FishStock]],'Export 2016'!$C:$K,3,FALSE)</f>
        <v>no</v>
      </c>
      <c r="H618">
        <v>1402</v>
      </c>
      <c r="I618">
        <v>169187</v>
      </c>
      <c r="J618" t="s">
        <v>138</v>
      </c>
      <c r="K618">
        <v>2013</v>
      </c>
      <c r="L618" t="s">
        <v>1068</v>
      </c>
      <c r="M618" t="s">
        <v>568</v>
      </c>
      <c r="N618" t="s">
        <v>332</v>
      </c>
      <c r="P618" t="s">
        <v>1789</v>
      </c>
      <c r="R618">
        <v>1.13398825701849</v>
      </c>
      <c r="T618" t="s">
        <v>143</v>
      </c>
      <c r="U618" t="s">
        <v>13</v>
      </c>
      <c r="AA618">
        <v>1.62865242923578</v>
      </c>
      <c r="AC618" t="s">
        <v>144</v>
      </c>
      <c r="AD618" t="s">
        <v>145</v>
      </c>
      <c r="AE618" t="s">
        <v>145</v>
      </c>
      <c r="AF618">
        <v>1471.8299999999899</v>
      </c>
      <c r="AI618">
        <v>290.79399999999902</v>
      </c>
      <c r="AN618">
        <v>0.488114219784685</v>
      </c>
      <c r="AP618" t="s">
        <v>146</v>
      </c>
      <c r="AQ618" t="s">
        <v>1499</v>
      </c>
      <c r="AV618">
        <v>1.75</v>
      </c>
      <c r="AW618">
        <v>1.25</v>
      </c>
      <c r="AX618">
        <v>0.5</v>
      </c>
      <c r="AY618">
        <v>0.71</v>
      </c>
      <c r="AZ618">
        <v>0.47</v>
      </c>
      <c r="BA618">
        <v>0.71</v>
      </c>
      <c r="BD618">
        <v>2</v>
      </c>
      <c r="BF618" s="1">
        <v>43254</v>
      </c>
      <c r="BM618" t="s">
        <v>148</v>
      </c>
    </row>
    <row r="619" spans="1:65" x14ac:dyDescent="0.25">
      <c r="A619">
        <v>8987</v>
      </c>
      <c r="B619">
        <v>2017</v>
      </c>
      <c r="C619" t="s">
        <v>1067</v>
      </c>
      <c r="D619" s="14">
        <f>VLOOKUP(Tabelle6[[#This Row],[FishStock]],'Export 2012'!$C:$J,8,FALSE)</f>
        <v>2012</v>
      </c>
      <c r="E619" s="14" t="str">
        <f>VLOOKUP(Tabelle6[[#This Row],[FishStock]],'Export 2016'!$C:$K,8,FALSE)</f>
        <v>Advice</v>
      </c>
      <c r="F619" s="14" t="str">
        <f>VLOOKUP(Tabelle6[[#This Row],[FishStock]],'Export 2012'!$C:$J,3,FALSE)</f>
        <v>no</v>
      </c>
      <c r="G619" s="14" t="str">
        <f>VLOOKUP(Tabelle6[[#This Row],[FishStock]],'Export 2016'!$C:$K,3,FALSE)</f>
        <v>no</v>
      </c>
      <c r="H619">
        <v>1402</v>
      </c>
      <c r="I619">
        <v>169187</v>
      </c>
      <c r="J619" t="s">
        <v>138</v>
      </c>
      <c r="K619">
        <v>2014</v>
      </c>
      <c r="L619" t="s">
        <v>1068</v>
      </c>
      <c r="M619" t="s">
        <v>568</v>
      </c>
      <c r="N619" t="s">
        <v>332</v>
      </c>
      <c r="P619" t="s">
        <v>1789</v>
      </c>
      <c r="R619">
        <v>1.1613885310835801</v>
      </c>
      <c r="T619" t="s">
        <v>143</v>
      </c>
      <c r="U619" t="s">
        <v>13</v>
      </c>
      <c r="AA619">
        <v>1.7783232495557399</v>
      </c>
      <c r="AC619" t="s">
        <v>144</v>
      </c>
      <c r="AD619" t="s">
        <v>145</v>
      </c>
      <c r="AE619" t="s">
        <v>145</v>
      </c>
      <c r="AF619">
        <v>1489.6499999999901</v>
      </c>
      <c r="AI619">
        <v>1005.571</v>
      </c>
      <c r="AN619">
        <v>0.45281167787438098</v>
      </c>
      <c r="AP619" t="s">
        <v>146</v>
      </c>
      <c r="AQ619" t="s">
        <v>1499</v>
      </c>
      <c r="AV619">
        <v>1.75</v>
      </c>
      <c r="AW619">
        <v>1.25</v>
      </c>
      <c r="AX619">
        <v>0.5</v>
      </c>
      <c r="AY619">
        <v>0.71</v>
      </c>
      <c r="AZ619">
        <v>0.47</v>
      </c>
      <c r="BA619">
        <v>0.71</v>
      </c>
      <c r="BD619">
        <v>2</v>
      </c>
      <c r="BF619" s="1">
        <v>43254</v>
      </c>
      <c r="BM619" t="s">
        <v>148</v>
      </c>
    </row>
    <row r="620" spans="1:65" x14ac:dyDescent="0.25">
      <c r="A620">
        <v>8987</v>
      </c>
      <c r="B620">
        <v>2017</v>
      </c>
      <c r="C620" t="s">
        <v>1067</v>
      </c>
      <c r="D620" s="14">
        <f>VLOOKUP(Tabelle6[[#This Row],[FishStock]],'Export 2012'!$C:$J,8,FALSE)</f>
        <v>2012</v>
      </c>
      <c r="E620" s="14" t="str">
        <f>VLOOKUP(Tabelle6[[#This Row],[FishStock]],'Export 2016'!$C:$K,8,FALSE)</f>
        <v>Advice</v>
      </c>
      <c r="F620" s="14" t="str">
        <f>VLOOKUP(Tabelle6[[#This Row],[FishStock]],'Export 2012'!$C:$J,3,FALSE)</f>
        <v>no</v>
      </c>
      <c r="G620" s="14" t="str">
        <f>VLOOKUP(Tabelle6[[#This Row],[FishStock]],'Export 2016'!$C:$K,3,FALSE)</f>
        <v>no</v>
      </c>
      <c r="H620">
        <v>1402</v>
      </c>
      <c r="I620">
        <v>169187</v>
      </c>
      <c r="J620" t="s">
        <v>138</v>
      </c>
      <c r="K620">
        <v>2015</v>
      </c>
      <c r="L620" t="s">
        <v>1068</v>
      </c>
      <c r="M620" t="s">
        <v>568</v>
      </c>
      <c r="N620" t="s">
        <v>332</v>
      </c>
      <c r="P620" t="s">
        <v>1789</v>
      </c>
      <c r="R620">
        <v>1.7658735925243501</v>
      </c>
      <c r="T620" t="s">
        <v>143</v>
      </c>
      <c r="U620" t="s">
        <v>13</v>
      </c>
      <c r="AA620">
        <v>2.2330257703896299</v>
      </c>
      <c r="AC620" t="s">
        <v>144</v>
      </c>
      <c r="AD620" t="s">
        <v>145</v>
      </c>
      <c r="AE620" t="s">
        <v>145</v>
      </c>
      <c r="AF620">
        <v>1424.17</v>
      </c>
      <c r="AI620">
        <v>1171.55799999999</v>
      </c>
      <c r="AN620">
        <v>0.31872997497426803</v>
      </c>
      <c r="AP620" t="s">
        <v>146</v>
      </c>
      <c r="AQ620" t="s">
        <v>1499</v>
      </c>
      <c r="AV620">
        <v>1.75</v>
      </c>
      <c r="AW620">
        <v>1.25</v>
      </c>
      <c r="AX620">
        <v>0.5</v>
      </c>
      <c r="AY620">
        <v>0.71</v>
      </c>
      <c r="AZ620">
        <v>0.47</v>
      </c>
      <c r="BA620">
        <v>0.71</v>
      </c>
      <c r="BD620">
        <v>2</v>
      </c>
      <c r="BF620" s="1">
        <v>43254</v>
      </c>
      <c r="BM620" t="s">
        <v>148</v>
      </c>
    </row>
    <row r="621" spans="1:65" x14ac:dyDescent="0.25">
      <c r="A621">
        <v>8987</v>
      </c>
      <c r="B621">
        <v>2017</v>
      </c>
      <c r="C621" t="s">
        <v>1067</v>
      </c>
      <c r="D621" s="14">
        <f>VLOOKUP(Tabelle6[[#This Row],[FishStock]],'Export 2012'!$C:$J,8,FALSE)</f>
        <v>2012</v>
      </c>
      <c r="E621" s="14" t="str">
        <f>VLOOKUP(Tabelle6[[#This Row],[FishStock]],'Export 2016'!$C:$K,8,FALSE)</f>
        <v>Advice</v>
      </c>
      <c r="F621" s="14" t="str">
        <f>VLOOKUP(Tabelle6[[#This Row],[FishStock]],'Export 2012'!$C:$J,3,FALSE)</f>
        <v>no</v>
      </c>
      <c r="G621" s="14" t="str">
        <f>VLOOKUP(Tabelle6[[#This Row],[FishStock]],'Export 2016'!$C:$K,3,FALSE)</f>
        <v>no</v>
      </c>
      <c r="H621">
        <v>1402</v>
      </c>
      <c r="I621">
        <v>169187</v>
      </c>
      <c r="J621" t="s">
        <v>138</v>
      </c>
      <c r="K621">
        <v>2016</v>
      </c>
      <c r="L621" t="s">
        <v>1068</v>
      </c>
      <c r="M621" t="s">
        <v>568</v>
      </c>
      <c r="N621" t="s">
        <v>332</v>
      </c>
      <c r="P621" t="s">
        <v>1789</v>
      </c>
      <c r="R621">
        <v>0.72962955882688996</v>
      </c>
      <c r="T621" t="s">
        <v>143</v>
      </c>
      <c r="U621" t="s">
        <v>13</v>
      </c>
      <c r="AA621">
        <v>2.46060378322976</v>
      </c>
      <c r="AC621" t="s">
        <v>144</v>
      </c>
      <c r="AD621" t="s">
        <v>145</v>
      </c>
      <c r="AE621" t="s">
        <v>145</v>
      </c>
      <c r="AF621">
        <v>2012.72</v>
      </c>
      <c r="AI621">
        <v>499.73099999999903</v>
      </c>
      <c r="AN621">
        <v>0.47008575018213</v>
      </c>
      <c r="AP621" t="s">
        <v>146</v>
      </c>
      <c r="AQ621" t="s">
        <v>1499</v>
      </c>
      <c r="AV621">
        <v>1.75</v>
      </c>
      <c r="AW621">
        <v>1.25</v>
      </c>
      <c r="AX621">
        <v>0.5</v>
      </c>
      <c r="AY621">
        <v>0.71</v>
      </c>
      <c r="AZ621">
        <v>0.47</v>
      </c>
      <c r="BA621">
        <v>0.71</v>
      </c>
      <c r="BD621">
        <v>2</v>
      </c>
      <c r="BF621" s="1">
        <v>43254</v>
      </c>
      <c r="BM621" t="s">
        <v>148</v>
      </c>
    </row>
    <row r="622" spans="1:65" x14ac:dyDescent="0.25">
      <c r="A622">
        <v>8988</v>
      </c>
      <c r="B622">
        <v>2017</v>
      </c>
      <c r="C622" t="s">
        <v>1012</v>
      </c>
      <c r="D622" s="14">
        <f>VLOOKUP(Tabelle6[[#This Row],[FishStock]],'Export 2012'!$C:$J,8,FALSE)</f>
        <v>2012</v>
      </c>
      <c r="E622" s="14" t="str">
        <f>VLOOKUP(Tabelle6[[#This Row],[FishStock]],'Export 2016'!$C:$K,8,FALSE)</f>
        <v>Advice</v>
      </c>
      <c r="F622" s="14" t="str">
        <f>VLOOKUP(Tabelle6[[#This Row],[FishStock]],'Export 2012'!$C:$J,3,FALSE)</f>
        <v>x</v>
      </c>
      <c r="G622" s="14" t="str">
        <f>VLOOKUP(Tabelle6[[#This Row],[FishStock]],'Export 2016'!$C:$K,3,FALSE)</f>
        <v>x</v>
      </c>
      <c r="H622">
        <v>1371</v>
      </c>
      <c r="I622">
        <v>169126</v>
      </c>
      <c r="J622" t="s">
        <v>138</v>
      </c>
      <c r="K622">
        <v>2012</v>
      </c>
      <c r="L622" t="s">
        <v>1531</v>
      </c>
      <c r="M622" t="s">
        <v>1014</v>
      </c>
      <c r="N622" t="s">
        <v>1015</v>
      </c>
      <c r="P622" t="s">
        <v>1532</v>
      </c>
      <c r="Q622">
        <v>443644.81154356903</v>
      </c>
      <c r="R622">
        <v>487330</v>
      </c>
      <c r="S622">
        <v>535316.81814039801</v>
      </c>
      <c r="T622" t="s">
        <v>143</v>
      </c>
      <c r="U622" t="s">
        <v>13</v>
      </c>
      <c r="W622">
        <v>266692</v>
      </c>
      <c r="Z622">
        <v>206375.44</v>
      </c>
      <c r="AA622">
        <v>227026</v>
      </c>
      <c r="AB622">
        <v>247676.56</v>
      </c>
      <c r="AC622" t="s">
        <v>144</v>
      </c>
      <c r="AD622" t="s">
        <v>145</v>
      </c>
      <c r="AE622" t="s">
        <v>145</v>
      </c>
      <c r="AF622">
        <v>85600</v>
      </c>
      <c r="AH622">
        <v>100470.27</v>
      </c>
      <c r="AI622">
        <v>14870.27</v>
      </c>
      <c r="AM622">
        <v>0.237898137594482</v>
      </c>
      <c r="AN622">
        <v>0.26</v>
      </c>
      <c r="AO622">
        <v>0.28210186240551799</v>
      </c>
      <c r="AP622" t="s">
        <v>146</v>
      </c>
      <c r="AQ622" t="s">
        <v>1499</v>
      </c>
      <c r="AR622">
        <v>0.22151826605024599</v>
      </c>
      <c r="AS622">
        <v>3.8481733949754501E-2</v>
      </c>
      <c r="AV622">
        <v>0.87</v>
      </c>
      <c r="AW622">
        <v>0.62</v>
      </c>
      <c r="AX622">
        <v>32000</v>
      </c>
      <c r="AY622">
        <v>45000</v>
      </c>
      <c r="AZ622">
        <v>0.28000000000000003</v>
      </c>
      <c r="BA622">
        <v>45000</v>
      </c>
      <c r="BM622" t="s">
        <v>148</v>
      </c>
    </row>
    <row r="623" spans="1:65" x14ac:dyDescent="0.25">
      <c r="A623">
        <v>8988</v>
      </c>
      <c r="B623">
        <v>2017</v>
      </c>
      <c r="C623" t="s">
        <v>1012</v>
      </c>
      <c r="D623" s="14">
        <f>VLOOKUP(Tabelle6[[#This Row],[FishStock]],'Export 2012'!$C:$J,8,FALSE)</f>
        <v>2012</v>
      </c>
      <c r="E623" s="14" t="str">
        <f>VLOOKUP(Tabelle6[[#This Row],[FishStock]],'Export 2016'!$C:$K,8,FALSE)</f>
        <v>Advice</v>
      </c>
      <c r="F623" s="14" t="str">
        <f>VLOOKUP(Tabelle6[[#This Row],[FishStock]],'Export 2012'!$C:$J,3,FALSE)</f>
        <v>x</v>
      </c>
      <c r="G623" s="14" t="str">
        <f>VLOOKUP(Tabelle6[[#This Row],[FishStock]],'Export 2016'!$C:$K,3,FALSE)</f>
        <v>x</v>
      </c>
      <c r="H623">
        <v>1371</v>
      </c>
      <c r="I623">
        <v>169126</v>
      </c>
      <c r="J623" t="s">
        <v>138</v>
      </c>
      <c r="K623">
        <v>2013</v>
      </c>
      <c r="L623" t="s">
        <v>1531</v>
      </c>
      <c r="M623" t="s">
        <v>1014</v>
      </c>
      <c r="N623" t="s">
        <v>1015</v>
      </c>
      <c r="P623" t="s">
        <v>1532</v>
      </c>
      <c r="Q623">
        <v>282087.73184448399</v>
      </c>
      <c r="R623">
        <v>318837</v>
      </c>
      <c r="S623">
        <v>360376.07725544198</v>
      </c>
      <c r="T623" t="s">
        <v>143</v>
      </c>
      <c r="U623" t="s">
        <v>13</v>
      </c>
      <c r="W623">
        <v>274021</v>
      </c>
      <c r="Z623">
        <v>203272.46400000001</v>
      </c>
      <c r="AA623">
        <v>228246</v>
      </c>
      <c r="AB623">
        <v>253219.53599999999</v>
      </c>
      <c r="AC623" t="s">
        <v>144</v>
      </c>
      <c r="AD623" t="s">
        <v>145</v>
      </c>
      <c r="AE623" t="s">
        <v>145</v>
      </c>
      <c r="AF623">
        <v>77708.451050000003</v>
      </c>
      <c r="AH623">
        <v>93108.451050000003</v>
      </c>
      <c r="AI623">
        <v>15400</v>
      </c>
      <c r="AM623">
        <v>0.23308588794965501</v>
      </c>
      <c r="AN623">
        <v>0.26</v>
      </c>
      <c r="AO623">
        <v>0.286914112050345</v>
      </c>
      <c r="AP623" t="s">
        <v>146</v>
      </c>
      <c r="AQ623" t="s">
        <v>1499</v>
      </c>
      <c r="AR623">
        <v>0.21699638480883099</v>
      </c>
      <c r="AS623">
        <v>4.3003615191169103E-2</v>
      </c>
      <c r="AV623">
        <v>0.87</v>
      </c>
      <c r="AW623">
        <v>0.62</v>
      </c>
      <c r="AX623">
        <v>32000</v>
      </c>
      <c r="AY623">
        <v>45000</v>
      </c>
      <c r="AZ623">
        <v>0.28000000000000003</v>
      </c>
      <c r="BA623">
        <v>45000</v>
      </c>
      <c r="BM623" t="s">
        <v>148</v>
      </c>
    </row>
    <row r="624" spans="1:65" x14ac:dyDescent="0.25">
      <c r="A624">
        <v>8988</v>
      </c>
      <c r="B624">
        <v>2017</v>
      </c>
      <c r="C624" t="s">
        <v>1012</v>
      </c>
      <c r="D624" s="14">
        <f>VLOOKUP(Tabelle6[[#This Row],[FishStock]],'Export 2012'!$C:$J,8,FALSE)</f>
        <v>2012</v>
      </c>
      <c r="E624" s="14" t="str">
        <f>VLOOKUP(Tabelle6[[#This Row],[FishStock]],'Export 2016'!$C:$K,8,FALSE)</f>
        <v>Advice</v>
      </c>
      <c r="F624" s="14" t="str">
        <f>VLOOKUP(Tabelle6[[#This Row],[FishStock]],'Export 2012'!$C:$J,3,FALSE)</f>
        <v>x</v>
      </c>
      <c r="G624" s="14" t="str">
        <f>VLOOKUP(Tabelle6[[#This Row],[FishStock]],'Export 2016'!$C:$K,3,FALSE)</f>
        <v>x</v>
      </c>
      <c r="H624">
        <v>1371</v>
      </c>
      <c r="I624">
        <v>169126</v>
      </c>
      <c r="J624" t="s">
        <v>138</v>
      </c>
      <c r="K624">
        <v>2014</v>
      </c>
      <c r="L624" t="s">
        <v>1531</v>
      </c>
      <c r="M624" t="s">
        <v>1014</v>
      </c>
      <c r="N624" t="s">
        <v>1015</v>
      </c>
      <c r="P624" t="s">
        <v>1532</v>
      </c>
      <c r="Q624">
        <v>187743.606974383</v>
      </c>
      <c r="R624">
        <v>217489</v>
      </c>
      <c r="S624">
        <v>251947.14154743101</v>
      </c>
      <c r="T624" t="s">
        <v>143</v>
      </c>
      <c r="U624" t="s">
        <v>13</v>
      </c>
      <c r="W624">
        <v>301883</v>
      </c>
      <c r="Z624">
        <v>210157.23199999999</v>
      </c>
      <c r="AA624">
        <v>241117</v>
      </c>
      <c r="AB624">
        <v>272076.76799999998</v>
      </c>
      <c r="AC624" t="s">
        <v>144</v>
      </c>
      <c r="AD624" t="s">
        <v>145</v>
      </c>
      <c r="AE624" t="s">
        <v>145</v>
      </c>
      <c r="AF624">
        <v>89900</v>
      </c>
      <c r="AH624">
        <v>99700</v>
      </c>
      <c r="AI624">
        <v>9800</v>
      </c>
      <c r="AM624">
        <v>0.22761662619575301</v>
      </c>
      <c r="AN624">
        <v>0.26</v>
      </c>
      <c r="AO624">
        <v>0.292383373804247</v>
      </c>
      <c r="AP624" t="s">
        <v>146</v>
      </c>
      <c r="AQ624" t="s">
        <v>1499</v>
      </c>
      <c r="AR624">
        <v>0.23444332998997</v>
      </c>
      <c r="AS624">
        <v>2.5556670010030098E-2</v>
      </c>
      <c r="AV624">
        <v>0.87</v>
      </c>
      <c r="AW624">
        <v>0.62</v>
      </c>
      <c r="AX624">
        <v>32000</v>
      </c>
      <c r="AY624">
        <v>45000</v>
      </c>
      <c r="AZ624">
        <v>0.28000000000000003</v>
      </c>
      <c r="BA624">
        <v>45000</v>
      </c>
      <c r="BM624" t="s">
        <v>148</v>
      </c>
    </row>
    <row r="625" spans="1:83" x14ac:dyDescent="0.25">
      <c r="A625">
        <v>8988</v>
      </c>
      <c r="B625">
        <v>2017</v>
      </c>
      <c r="C625" t="s">
        <v>1012</v>
      </c>
      <c r="D625" s="14">
        <f>VLOOKUP(Tabelle6[[#This Row],[FishStock]],'Export 2012'!$C:$J,8,FALSE)</f>
        <v>2012</v>
      </c>
      <c r="E625" s="14" t="str">
        <f>VLOOKUP(Tabelle6[[#This Row],[FishStock]],'Export 2016'!$C:$K,8,FALSE)</f>
        <v>Advice</v>
      </c>
      <c r="F625" s="14" t="str">
        <f>VLOOKUP(Tabelle6[[#This Row],[FishStock]],'Export 2012'!$C:$J,3,FALSE)</f>
        <v>x</v>
      </c>
      <c r="G625" s="14" t="str">
        <f>VLOOKUP(Tabelle6[[#This Row],[FishStock]],'Export 2016'!$C:$K,3,FALSE)</f>
        <v>x</v>
      </c>
      <c r="H625">
        <v>1371</v>
      </c>
      <c r="I625">
        <v>169126</v>
      </c>
      <c r="J625" t="s">
        <v>138</v>
      </c>
      <c r="K625">
        <v>2015</v>
      </c>
      <c r="L625" t="s">
        <v>1531</v>
      </c>
      <c r="M625" t="s">
        <v>1014</v>
      </c>
      <c r="N625" t="s">
        <v>1015</v>
      </c>
      <c r="P625" t="s">
        <v>1532</v>
      </c>
      <c r="Q625">
        <v>260703.218147676</v>
      </c>
      <c r="R625">
        <v>309968</v>
      </c>
      <c r="S625">
        <v>368539.91205653403</v>
      </c>
      <c r="T625" t="s">
        <v>143</v>
      </c>
      <c r="U625" t="s">
        <v>13</v>
      </c>
      <c r="W625">
        <v>325976</v>
      </c>
      <c r="Z625">
        <v>230885.49600000001</v>
      </c>
      <c r="AA625">
        <v>272795</v>
      </c>
      <c r="AB625">
        <v>314704.50400000002</v>
      </c>
      <c r="AC625" t="s">
        <v>144</v>
      </c>
      <c r="AD625" t="s">
        <v>145</v>
      </c>
      <c r="AE625" t="s">
        <v>145</v>
      </c>
      <c r="AF625">
        <v>95000</v>
      </c>
      <c r="AH625">
        <v>105900</v>
      </c>
      <c r="AI625">
        <v>10900</v>
      </c>
      <c r="AM625">
        <v>0.21174640099443401</v>
      </c>
      <c r="AN625">
        <v>0.25</v>
      </c>
      <c r="AO625">
        <v>0.28825359900556602</v>
      </c>
      <c r="AP625" t="s">
        <v>146</v>
      </c>
      <c r="AQ625" t="s">
        <v>1499</v>
      </c>
      <c r="AR625">
        <v>0.224268177525968</v>
      </c>
      <c r="AS625">
        <v>2.57318224740321E-2</v>
      </c>
      <c r="AV625">
        <v>0.87</v>
      </c>
      <c r="AW625">
        <v>0.62</v>
      </c>
      <c r="AX625">
        <v>32000</v>
      </c>
      <c r="AY625">
        <v>45000</v>
      </c>
      <c r="AZ625">
        <v>0.28000000000000003</v>
      </c>
      <c r="BA625">
        <v>45000</v>
      </c>
      <c r="BM625" t="s">
        <v>148</v>
      </c>
    </row>
    <row r="626" spans="1:83" x14ac:dyDescent="0.25">
      <c r="A626">
        <v>8988</v>
      </c>
      <c r="B626">
        <v>2017</v>
      </c>
      <c r="C626" t="s">
        <v>1012</v>
      </c>
      <c r="D626" s="14">
        <f>VLOOKUP(Tabelle6[[#This Row],[FishStock]],'Export 2012'!$C:$J,8,FALSE)</f>
        <v>2012</v>
      </c>
      <c r="E626" s="14" t="str">
        <f>VLOOKUP(Tabelle6[[#This Row],[FishStock]],'Export 2016'!$C:$K,8,FALSE)</f>
        <v>Advice</v>
      </c>
      <c r="F626" s="14" t="str">
        <f>VLOOKUP(Tabelle6[[#This Row],[FishStock]],'Export 2012'!$C:$J,3,FALSE)</f>
        <v>x</v>
      </c>
      <c r="G626" s="14" t="str">
        <f>VLOOKUP(Tabelle6[[#This Row],[FishStock]],'Export 2016'!$C:$K,3,FALSE)</f>
        <v>x</v>
      </c>
      <c r="H626">
        <v>1371</v>
      </c>
      <c r="I626">
        <v>169126</v>
      </c>
      <c r="J626" t="s">
        <v>138</v>
      </c>
      <c r="K626">
        <v>2016</v>
      </c>
      <c r="L626" t="s">
        <v>1531</v>
      </c>
      <c r="M626" t="s">
        <v>1014</v>
      </c>
      <c r="N626" t="s">
        <v>1015</v>
      </c>
      <c r="P626" t="s">
        <v>1532</v>
      </c>
      <c r="Q626">
        <v>418429.24354296899</v>
      </c>
      <c r="R626">
        <v>529458</v>
      </c>
      <c r="S626">
        <v>669947.85400369205</v>
      </c>
      <c r="T626" t="s">
        <v>143</v>
      </c>
      <c r="U626" t="s">
        <v>13</v>
      </c>
      <c r="W626">
        <v>332535</v>
      </c>
      <c r="Z626">
        <v>234897.516</v>
      </c>
      <c r="AA626">
        <v>290234</v>
      </c>
      <c r="AB626">
        <v>345570.484</v>
      </c>
      <c r="AC626" t="s">
        <v>144</v>
      </c>
      <c r="AD626" t="s">
        <v>145</v>
      </c>
      <c r="AE626" t="s">
        <v>145</v>
      </c>
      <c r="AF626">
        <v>107533.81526</v>
      </c>
      <c r="AH626">
        <v>118633.81526</v>
      </c>
      <c r="AI626">
        <v>11100</v>
      </c>
      <c r="AM626">
        <v>0.215628839471151</v>
      </c>
      <c r="AN626">
        <v>0.27</v>
      </c>
      <c r="AO626">
        <v>0.32437116052884901</v>
      </c>
      <c r="AP626" t="s">
        <v>146</v>
      </c>
      <c r="AQ626" t="s">
        <v>1499</v>
      </c>
      <c r="AR626">
        <v>0.24473738837926001</v>
      </c>
      <c r="AS626">
        <v>2.5262611620739998E-2</v>
      </c>
      <c r="AV626">
        <v>0.87</v>
      </c>
      <c r="AW626">
        <v>0.62</v>
      </c>
      <c r="AX626">
        <v>32000</v>
      </c>
      <c r="AY626">
        <v>45000</v>
      </c>
      <c r="AZ626">
        <v>0.28000000000000003</v>
      </c>
      <c r="BA626">
        <v>45000</v>
      </c>
      <c r="BM626" t="s">
        <v>148</v>
      </c>
    </row>
    <row r="627" spans="1:83" x14ac:dyDescent="0.25">
      <c r="A627">
        <v>8988</v>
      </c>
      <c r="B627">
        <v>2017</v>
      </c>
      <c r="C627" t="s">
        <v>1012</v>
      </c>
      <c r="D627" s="14">
        <f>VLOOKUP(Tabelle6[[#This Row],[FishStock]],'Export 2012'!$C:$J,8,FALSE)</f>
        <v>2012</v>
      </c>
      <c r="E627" s="14" t="str">
        <f>VLOOKUP(Tabelle6[[#This Row],[FishStock]],'Export 2016'!$C:$K,8,FALSE)</f>
        <v>Advice</v>
      </c>
      <c r="F627" s="14" t="str">
        <f>VLOOKUP(Tabelle6[[#This Row],[FishStock]],'Export 2012'!$C:$J,3,FALSE)</f>
        <v>x</v>
      </c>
      <c r="G627" s="14" t="str">
        <f>VLOOKUP(Tabelle6[[#This Row],[FishStock]],'Export 2016'!$C:$K,3,FALSE)</f>
        <v>x</v>
      </c>
      <c r="H627">
        <v>1371</v>
      </c>
      <c r="I627">
        <v>169126</v>
      </c>
      <c r="J627" t="s">
        <v>138</v>
      </c>
      <c r="K627">
        <v>2017</v>
      </c>
      <c r="L627" t="s">
        <v>1531</v>
      </c>
      <c r="M627" t="s">
        <v>1014</v>
      </c>
      <c r="N627" t="s">
        <v>1015</v>
      </c>
      <c r="P627" t="s">
        <v>1532</v>
      </c>
      <c r="Q627">
        <v>303345.63566279801</v>
      </c>
      <c r="R627">
        <v>335071</v>
      </c>
      <c r="S627">
        <v>370114.76350721298</v>
      </c>
      <c r="T627" t="s">
        <v>143</v>
      </c>
      <c r="U627" t="s">
        <v>13</v>
      </c>
      <c r="Z627">
        <v>197000</v>
      </c>
      <c r="AA627">
        <v>265666</v>
      </c>
      <c r="AB627">
        <v>334331.07</v>
      </c>
      <c r="AC627" t="s">
        <v>144</v>
      </c>
      <c r="AD627" t="s">
        <v>145</v>
      </c>
      <c r="AE627" t="s">
        <v>145</v>
      </c>
      <c r="AP627" t="s">
        <v>146</v>
      </c>
      <c r="AQ627" t="s">
        <v>1499</v>
      </c>
      <c r="AV627">
        <v>0.87</v>
      </c>
      <c r="AW627">
        <v>0.62</v>
      </c>
      <c r="AX627">
        <v>32000</v>
      </c>
      <c r="AY627">
        <v>45000</v>
      </c>
      <c r="AZ627">
        <v>0.28000000000000003</v>
      </c>
      <c r="BA627">
        <v>45000</v>
      </c>
      <c r="BM627" t="s">
        <v>148</v>
      </c>
    </row>
    <row r="628" spans="1:83" x14ac:dyDescent="0.25">
      <c r="A628">
        <v>8992</v>
      </c>
      <c r="B628">
        <v>2017</v>
      </c>
      <c r="C628" t="s">
        <v>998</v>
      </c>
      <c r="D628" s="14">
        <f>VLOOKUP(Tabelle6[[#This Row],[FishStock]],'Export 2012'!$C:$J,8,FALSE)</f>
        <v>2012</v>
      </c>
      <c r="E628" s="14" t="str">
        <f>VLOOKUP(Tabelle6[[#This Row],[FishStock]],'Export 2016'!$C:$K,8,FALSE)</f>
        <v>Advice</v>
      </c>
      <c r="F628" s="14" t="str">
        <f>VLOOKUP(Tabelle6[[#This Row],[FishStock]],'Export 2012'!$C:$J,3,FALSE)</f>
        <v>x</v>
      </c>
      <c r="G628" s="14" t="str">
        <f>VLOOKUP(Tabelle6[[#This Row],[FishStock]],'Export 2016'!$C:$K,3,FALSE)</f>
        <v>x</v>
      </c>
      <c r="H628">
        <v>1385</v>
      </c>
      <c r="I628">
        <v>169142</v>
      </c>
      <c r="J628" t="s">
        <v>138</v>
      </c>
      <c r="K628">
        <v>2012</v>
      </c>
      <c r="L628" t="s">
        <v>999</v>
      </c>
      <c r="M628" t="s">
        <v>605</v>
      </c>
      <c r="N628" t="s">
        <v>993</v>
      </c>
      <c r="P628" t="s">
        <v>1871</v>
      </c>
      <c r="R628">
        <v>3014</v>
      </c>
      <c r="T628" t="s">
        <v>143</v>
      </c>
      <c r="U628">
        <v>0</v>
      </c>
      <c r="W628">
        <v>1262</v>
      </c>
      <c r="AA628">
        <v>1184</v>
      </c>
      <c r="AC628" t="s">
        <v>144</v>
      </c>
      <c r="AD628" t="s">
        <v>145</v>
      </c>
      <c r="AE628" t="s">
        <v>145</v>
      </c>
      <c r="AF628">
        <v>262</v>
      </c>
      <c r="AH628">
        <v>293</v>
      </c>
      <c r="AI628">
        <v>31</v>
      </c>
      <c r="AN628">
        <v>0.26129999999999998</v>
      </c>
      <c r="AP628" t="s">
        <v>146</v>
      </c>
      <c r="AQ628" t="s">
        <v>1499</v>
      </c>
      <c r="AV628">
        <v>0.45</v>
      </c>
      <c r="AW628">
        <v>0.32</v>
      </c>
      <c r="AX628">
        <v>700</v>
      </c>
      <c r="AY628">
        <v>980</v>
      </c>
      <c r="AZ628">
        <v>0.19</v>
      </c>
      <c r="BA628">
        <v>980</v>
      </c>
      <c r="BD628">
        <v>1</v>
      </c>
      <c r="BM628" t="s">
        <v>148</v>
      </c>
    </row>
    <row r="629" spans="1:83" x14ac:dyDescent="0.25">
      <c r="A629">
        <v>8992</v>
      </c>
      <c r="B629">
        <v>2017</v>
      </c>
      <c r="C629" t="s">
        <v>998</v>
      </c>
      <c r="D629" s="14">
        <f>VLOOKUP(Tabelle6[[#This Row],[FishStock]],'Export 2012'!$C:$J,8,FALSE)</f>
        <v>2012</v>
      </c>
      <c r="E629" s="14" t="str">
        <f>VLOOKUP(Tabelle6[[#This Row],[FishStock]],'Export 2016'!$C:$K,8,FALSE)</f>
        <v>Advice</v>
      </c>
      <c r="F629" s="14" t="str">
        <f>VLOOKUP(Tabelle6[[#This Row],[FishStock]],'Export 2012'!$C:$J,3,FALSE)</f>
        <v>x</v>
      </c>
      <c r="G629" s="14" t="str">
        <f>VLOOKUP(Tabelle6[[#This Row],[FishStock]],'Export 2016'!$C:$K,3,FALSE)</f>
        <v>x</v>
      </c>
      <c r="H629">
        <v>1385</v>
      </c>
      <c r="I629">
        <v>169142</v>
      </c>
      <c r="J629" t="s">
        <v>138</v>
      </c>
      <c r="K629">
        <v>2013</v>
      </c>
      <c r="L629" t="s">
        <v>999</v>
      </c>
      <c r="M629" t="s">
        <v>605</v>
      </c>
      <c r="N629" t="s">
        <v>993</v>
      </c>
      <c r="P629" t="s">
        <v>1871</v>
      </c>
      <c r="R629">
        <v>3430</v>
      </c>
      <c r="T629" t="s">
        <v>143</v>
      </c>
      <c r="U629">
        <v>0</v>
      </c>
      <c r="W629">
        <v>1128</v>
      </c>
      <c r="AA629">
        <v>1026</v>
      </c>
      <c r="AC629" t="s">
        <v>144</v>
      </c>
      <c r="AD629" t="s">
        <v>145</v>
      </c>
      <c r="AE629" t="s">
        <v>145</v>
      </c>
      <c r="AF629">
        <v>231</v>
      </c>
      <c r="AH629">
        <v>250</v>
      </c>
      <c r="AI629">
        <v>18</v>
      </c>
      <c r="AN629">
        <v>0.2205</v>
      </c>
      <c r="AP629" t="s">
        <v>146</v>
      </c>
      <c r="AQ629" t="s">
        <v>1499</v>
      </c>
      <c r="AV629">
        <v>0.45</v>
      </c>
      <c r="AW629">
        <v>0.32</v>
      </c>
      <c r="AX629">
        <v>700</v>
      </c>
      <c r="AY629">
        <v>980</v>
      </c>
      <c r="AZ629">
        <v>0.19</v>
      </c>
      <c r="BA629">
        <v>980</v>
      </c>
      <c r="BD629">
        <v>1</v>
      </c>
      <c r="BM629" t="s">
        <v>148</v>
      </c>
    </row>
    <row r="630" spans="1:83" x14ac:dyDescent="0.25">
      <c r="A630">
        <v>8992</v>
      </c>
      <c r="B630">
        <v>2017</v>
      </c>
      <c r="C630" t="s">
        <v>998</v>
      </c>
      <c r="D630" s="14">
        <f>VLOOKUP(Tabelle6[[#This Row],[FishStock]],'Export 2012'!$C:$J,8,FALSE)</f>
        <v>2012</v>
      </c>
      <c r="E630" s="14" t="str">
        <f>VLOOKUP(Tabelle6[[#This Row],[FishStock]],'Export 2016'!$C:$K,8,FALSE)</f>
        <v>Advice</v>
      </c>
      <c r="F630" s="14" t="str">
        <f>VLOOKUP(Tabelle6[[#This Row],[FishStock]],'Export 2012'!$C:$J,3,FALSE)</f>
        <v>x</v>
      </c>
      <c r="G630" s="14" t="str">
        <f>VLOOKUP(Tabelle6[[#This Row],[FishStock]],'Export 2016'!$C:$K,3,FALSE)</f>
        <v>x</v>
      </c>
      <c r="H630">
        <v>1385</v>
      </c>
      <c r="I630">
        <v>169142</v>
      </c>
      <c r="J630" t="s">
        <v>138</v>
      </c>
      <c r="K630">
        <v>2014</v>
      </c>
      <c r="L630" t="s">
        <v>999</v>
      </c>
      <c r="M630" t="s">
        <v>605</v>
      </c>
      <c r="N630" t="s">
        <v>993</v>
      </c>
      <c r="P630" t="s">
        <v>1871</v>
      </c>
      <c r="R630">
        <v>2773</v>
      </c>
      <c r="T630" t="s">
        <v>143</v>
      </c>
      <c r="U630">
        <v>0</v>
      </c>
      <c r="W630">
        <v>1185</v>
      </c>
      <c r="AA630">
        <v>1097</v>
      </c>
      <c r="AC630" t="s">
        <v>144</v>
      </c>
      <c r="AD630" t="s">
        <v>145</v>
      </c>
      <c r="AE630" t="s">
        <v>145</v>
      </c>
      <c r="AF630">
        <v>377</v>
      </c>
      <c r="AH630">
        <v>399</v>
      </c>
      <c r="AI630">
        <v>23</v>
      </c>
      <c r="AN630">
        <v>0.43020000000000003</v>
      </c>
      <c r="AP630" t="s">
        <v>146</v>
      </c>
      <c r="AQ630" t="s">
        <v>1499</v>
      </c>
      <c r="AV630">
        <v>0.45</v>
      </c>
      <c r="AW630">
        <v>0.32</v>
      </c>
      <c r="AX630">
        <v>700</v>
      </c>
      <c r="AY630">
        <v>980</v>
      </c>
      <c r="AZ630">
        <v>0.19</v>
      </c>
      <c r="BA630">
        <v>980</v>
      </c>
      <c r="BD630">
        <v>1</v>
      </c>
      <c r="BM630" t="s">
        <v>148</v>
      </c>
    </row>
    <row r="631" spans="1:83" x14ac:dyDescent="0.25">
      <c r="A631">
        <v>8992</v>
      </c>
      <c r="B631">
        <v>2017</v>
      </c>
      <c r="C631" t="s">
        <v>998</v>
      </c>
      <c r="D631" s="14">
        <f>VLOOKUP(Tabelle6[[#This Row],[FishStock]],'Export 2012'!$C:$J,8,FALSE)</f>
        <v>2012</v>
      </c>
      <c r="E631" s="14" t="str">
        <f>VLOOKUP(Tabelle6[[#This Row],[FishStock]],'Export 2016'!$C:$K,8,FALSE)</f>
        <v>Advice</v>
      </c>
      <c r="F631" s="14" t="str">
        <f>VLOOKUP(Tabelle6[[#This Row],[FishStock]],'Export 2012'!$C:$J,3,FALSE)</f>
        <v>x</v>
      </c>
      <c r="G631" s="14" t="str">
        <f>VLOOKUP(Tabelle6[[#This Row],[FishStock]],'Export 2016'!$C:$K,3,FALSE)</f>
        <v>x</v>
      </c>
      <c r="H631">
        <v>1385</v>
      </c>
      <c r="I631">
        <v>169142</v>
      </c>
      <c r="J631" t="s">
        <v>138</v>
      </c>
      <c r="K631">
        <v>2015</v>
      </c>
      <c r="L631" t="s">
        <v>999</v>
      </c>
      <c r="M631" t="s">
        <v>605</v>
      </c>
      <c r="N631" t="s">
        <v>993</v>
      </c>
      <c r="P631" t="s">
        <v>1871</v>
      </c>
      <c r="R631">
        <v>9793</v>
      </c>
      <c r="T631" t="s">
        <v>143</v>
      </c>
      <c r="U631">
        <v>0</v>
      </c>
      <c r="W631">
        <v>1244</v>
      </c>
      <c r="AA631">
        <v>986</v>
      </c>
      <c r="AC631" t="s">
        <v>144</v>
      </c>
      <c r="AD631" t="s">
        <v>145</v>
      </c>
      <c r="AE631" t="s">
        <v>145</v>
      </c>
      <c r="AF631">
        <v>276</v>
      </c>
      <c r="AH631">
        <v>297</v>
      </c>
      <c r="AI631">
        <v>21</v>
      </c>
      <c r="AN631">
        <v>0.3997</v>
      </c>
      <c r="AP631" t="s">
        <v>146</v>
      </c>
      <c r="AQ631" t="s">
        <v>1499</v>
      </c>
      <c r="AV631">
        <v>0.45</v>
      </c>
      <c r="AW631">
        <v>0.32</v>
      </c>
      <c r="AX631">
        <v>700</v>
      </c>
      <c r="AY631">
        <v>980</v>
      </c>
      <c r="AZ631">
        <v>0.19</v>
      </c>
      <c r="BA631">
        <v>980</v>
      </c>
      <c r="BD631">
        <v>1</v>
      </c>
      <c r="BM631" t="s">
        <v>148</v>
      </c>
    </row>
    <row r="632" spans="1:83" x14ac:dyDescent="0.25">
      <c r="A632">
        <v>8992</v>
      </c>
      <c r="B632">
        <v>2017</v>
      </c>
      <c r="C632" t="s">
        <v>998</v>
      </c>
      <c r="D632" s="14">
        <f>VLOOKUP(Tabelle6[[#This Row],[FishStock]],'Export 2012'!$C:$J,8,FALSE)</f>
        <v>2012</v>
      </c>
      <c r="E632" s="14" t="str">
        <f>VLOOKUP(Tabelle6[[#This Row],[FishStock]],'Export 2016'!$C:$K,8,FALSE)</f>
        <v>Advice</v>
      </c>
      <c r="F632" s="14" t="str">
        <f>VLOOKUP(Tabelle6[[#This Row],[FishStock]],'Export 2012'!$C:$J,3,FALSE)</f>
        <v>x</v>
      </c>
      <c r="G632" s="14" t="str">
        <f>VLOOKUP(Tabelle6[[#This Row],[FishStock]],'Export 2016'!$C:$K,3,FALSE)</f>
        <v>x</v>
      </c>
      <c r="H632">
        <v>1385</v>
      </c>
      <c r="I632">
        <v>169142</v>
      </c>
      <c r="J632" t="s">
        <v>138</v>
      </c>
      <c r="K632">
        <v>2016</v>
      </c>
      <c r="L632" t="s">
        <v>999</v>
      </c>
      <c r="M632" t="s">
        <v>605</v>
      </c>
      <c r="N632" t="s">
        <v>993</v>
      </c>
      <c r="P632" t="s">
        <v>1871</v>
      </c>
      <c r="R632">
        <v>9859</v>
      </c>
      <c r="T632" t="s">
        <v>143</v>
      </c>
      <c r="U632">
        <v>0</v>
      </c>
      <c r="W632">
        <v>1670</v>
      </c>
      <c r="AA632">
        <v>1340</v>
      </c>
      <c r="AC632" t="s">
        <v>144</v>
      </c>
      <c r="AD632" t="s">
        <v>145</v>
      </c>
      <c r="AE632" t="s">
        <v>145</v>
      </c>
      <c r="AF632">
        <v>235</v>
      </c>
      <c r="AH632">
        <v>298</v>
      </c>
      <c r="AI632">
        <v>63</v>
      </c>
      <c r="AN632">
        <v>0.21079999999999999</v>
      </c>
      <c r="AP632" t="s">
        <v>146</v>
      </c>
      <c r="AQ632" t="s">
        <v>1499</v>
      </c>
      <c r="AV632">
        <v>0.45</v>
      </c>
      <c r="AW632">
        <v>0.32</v>
      </c>
      <c r="AX632">
        <v>700</v>
      </c>
      <c r="AY632">
        <v>980</v>
      </c>
      <c r="AZ632">
        <v>0.19</v>
      </c>
      <c r="BA632">
        <v>980</v>
      </c>
      <c r="BD632">
        <v>1</v>
      </c>
      <c r="BM632" t="s">
        <v>148</v>
      </c>
    </row>
    <row r="633" spans="1:83" x14ac:dyDescent="0.25">
      <c r="A633">
        <v>8992</v>
      </c>
      <c r="B633">
        <v>2017</v>
      </c>
      <c r="C633" t="s">
        <v>998</v>
      </c>
      <c r="D633" s="14">
        <f>VLOOKUP(Tabelle6[[#This Row],[FishStock]],'Export 2012'!$C:$J,8,FALSE)</f>
        <v>2012</v>
      </c>
      <c r="E633" s="14" t="str">
        <f>VLOOKUP(Tabelle6[[#This Row],[FishStock]],'Export 2016'!$C:$K,8,FALSE)</f>
        <v>Advice</v>
      </c>
      <c r="F633" s="14" t="str">
        <f>VLOOKUP(Tabelle6[[#This Row],[FishStock]],'Export 2012'!$C:$J,3,FALSE)</f>
        <v>x</v>
      </c>
      <c r="G633" s="14" t="str">
        <f>VLOOKUP(Tabelle6[[#This Row],[FishStock]],'Export 2016'!$C:$K,3,FALSE)</f>
        <v>x</v>
      </c>
      <c r="H633">
        <v>1385</v>
      </c>
      <c r="I633">
        <v>169142</v>
      </c>
      <c r="J633" t="s">
        <v>138</v>
      </c>
      <c r="K633">
        <v>2017</v>
      </c>
      <c r="L633" t="s">
        <v>999</v>
      </c>
      <c r="M633" t="s">
        <v>605</v>
      </c>
      <c r="N633" t="s">
        <v>993</v>
      </c>
      <c r="P633" t="s">
        <v>1871</v>
      </c>
      <c r="R633">
        <v>3149</v>
      </c>
      <c r="T633" t="s">
        <v>143</v>
      </c>
      <c r="U633">
        <v>0</v>
      </c>
      <c r="AA633">
        <v>1708</v>
      </c>
      <c r="AC633" t="s">
        <v>144</v>
      </c>
      <c r="AD633" t="s">
        <v>145</v>
      </c>
      <c r="AE633" t="s">
        <v>145</v>
      </c>
      <c r="AP633" t="s">
        <v>146</v>
      </c>
      <c r="AQ633" t="s">
        <v>1499</v>
      </c>
      <c r="AV633">
        <v>0.45</v>
      </c>
      <c r="AW633">
        <v>0.32</v>
      </c>
      <c r="AX633">
        <v>700</v>
      </c>
      <c r="AY633">
        <v>980</v>
      </c>
      <c r="AZ633">
        <v>0.19</v>
      </c>
      <c r="BA633">
        <v>980</v>
      </c>
      <c r="BD633">
        <v>1</v>
      </c>
      <c r="BM633" t="s">
        <v>148</v>
      </c>
    </row>
    <row r="634" spans="1:83" x14ac:dyDescent="0.25">
      <c r="A634">
        <v>8998</v>
      </c>
      <c r="B634">
        <v>2017</v>
      </c>
      <c r="C634" t="s">
        <v>667</v>
      </c>
      <c r="D634" s="14">
        <f>VLOOKUP(Tabelle6[[#This Row],[FishStock]],'Export 2012'!$C:$J,8,FALSE)</f>
        <v>2012</v>
      </c>
      <c r="E634" s="14" t="str">
        <f>VLOOKUP(Tabelle6[[#This Row],[FishStock]],'Export 2016'!$C:$K,8,FALSE)</f>
        <v>Advice</v>
      </c>
      <c r="F634" s="14" t="str">
        <f>VLOOKUP(Tabelle6[[#This Row],[FishStock]],'Export 2012'!$C:$J,3,FALSE)</f>
        <v>x</v>
      </c>
      <c r="G634" s="14" t="str">
        <f>VLOOKUP(Tabelle6[[#This Row],[FishStock]],'Export 2016'!$C:$K,3,FALSE)</f>
        <v>x</v>
      </c>
      <c r="H634">
        <v>1571</v>
      </c>
      <c r="I634">
        <v>169056</v>
      </c>
      <c r="J634" t="s">
        <v>138</v>
      </c>
      <c r="K634">
        <v>2012</v>
      </c>
      <c r="L634" t="s">
        <v>668</v>
      </c>
      <c r="M634" t="s">
        <v>605</v>
      </c>
      <c r="N634" t="s">
        <v>669</v>
      </c>
      <c r="P634" t="s">
        <v>1796</v>
      </c>
      <c r="Q634">
        <v>421.36</v>
      </c>
      <c r="R634">
        <v>506</v>
      </c>
      <c r="S634">
        <v>607.59</v>
      </c>
      <c r="T634" t="s">
        <v>143</v>
      </c>
      <c r="U634" t="s">
        <v>1797</v>
      </c>
      <c r="W634">
        <v>8706</v>
      </c>
      <c r="Z634">
        <v>6348.27</v>
      </c>
      <c r="AA634">
        <v>6905</v>
      </c>
      <c r="AB634">
        <v>7461.31</v>
      </c>
      <c r="AC634" t="s">
        <v>144</v>
      </c>
      <c r="AD634" t="s">
        <v>145</v>
      </c>
      <c r="AE634" t="s">
        <v>145</v>
      </c>
      <c r="AF634">
        <v>1380.8213726020001</v>
      </c>
      <c r="AK634">
        <v>230.21</v>
      </c>
      <c r="AM634">
        <v>0.16</v>
      </c>
      <c r="AN634">
        <v>0.18</v>
      </c>
      <c r="AO634">
        <v>0.19</v>
      </c>
      <c r="AP634" t="s">
        <v>146</v>
      </c>
      <c r="AQ634" t="s">
        <v>1499</v>
      </c>
      <c r="AV634">
        <v>0.6</v>
      </c>
      <c r="AW634">
        <v>0.43</v>
      </c>
      <c r="AX634">
        <v>1900</v>
      </c>
      <c r="AY634">
        <v>2600</v>
      </c>
      <c r="AZ634">
        <v>0.31</v>
      </c>
      <c r="BA634">
        <v>5400</v>
      </c>
      <c r="BD634">
        <v>0</v>
      </c>
      <c r="BG634" t="s">
        <v>671</v>
      </c>
      <c r="BM634" t="s">
        <v>148</v>
      </c>
    </row>
    <row r="635" spans="1:83" x14ac:dyDescent="0.25">
      <c r="A635">
        <v>8998</v>
      </c>
      <c r="B635">
        <v>2017</v>
      </c>
      <c r="C635" t="s">
        <v>667</v>
      </c>
      <c r="D635" s="14">
        <f>VLOOKUP(Tabelle6[[#This Row],[FishStock]],'Export 2012'!$C:$J,8,FALSE)</f>
        <v>2012</v>
      </c>
      <c r="E635" s="14" t="str">
        <f>VLOOKUP(Tabelle6[[#This Row],[FishStock]],'Export 2016'!$C:$K,8,FALSE)</f>
        <v>Advice</v>
      </c>
      <c r="F635" s="14" t="str">
        <f>VLOOKUP(Tabelle6[[#This Row],[FishStock]],'Export 2012'!$C:$J,3,FALSE)</f>
        <v>x</v>
      </c>
      <c r="G635" s="14" t="str">
        <f>VLOOKUP(Tabelle6[[#This Row],[FishStock]],'Export 2016'!$C:$K,3,FALSE)</f>
        <v>x</v>
      </c>
      <c r="H635">
        <v>1571</v>
      </c>
      <c r="I635">
        <v>169056</v>
      </c>
      <c r="J635" t="s">
        <v>138</v>
      </c>
      <c r="K635">
        <v>2013</v>
      </c>
      <c r="L635" t="s">
        <v>668</v>
      </c>
      <c r="M635" t="s">
        <v>605</v>
      </c>
      <c r="N635" t="s">
        <v>669</v>
      </c>
      <c r="P635" t="s">
        <v>1796</v>
      </c>
      <c r="Q635">
        <v>595.30999999999995</v>
      </c>
      <c r="R635">
        <v>701</v>
      </c>
      <c r="S635">
        <v>826.36</v>
      </c>
      <c r="T635" t="s">
        <v>143</v>
      </c>
      <c r="U635" t="s">
        <v>1797</v>
      </c>
      <c r="W635">
        <v>9499</v>
      </c>
      <c r="Z635">
        <v>6855.8</v>
      </c>
      <c r="AA635">
        <v>7486</v>
      </c>
      <c r="AB635">
        <v>8116.6</v>
      </c>
      <c r="AC635" t="s">
        <v>144</v>
      </c>
      <c r="AD635" t="s">
        <v>145</v>
      </c>
      <c r="AE635" t="s">
        <v>145</v>
      </c>
      <c r="AF635">
        <v>1515.50251</v>
      </c>
      <c r="AK635">
        <v>190.29</v>
      </c>
      <c r="AM635">
        <v>0.16</v>
      </c>
      <c r="AN635">
        <v>0.18</v>
      </c>
      <c r="AO635">
        <v>0.19</v>
      </c>
      <c r="AP635" t="s">
        <v>146</v>
      </c>
      <c r="AQ635" t="s">
        <v>1499</v>
      </c>
      <c r="AV635">
        <v>0.6</v>
      </c>
      <c r="AW635">
        <v>0.43</v>
      </c>
      <c r="AX635">
        <v>1900</v>
      </c>
      <c r="AY635">
        <v>2600</v>
      </c>
      <c r="AZ635">
        <v>0.31</v>
      </c>
      <c r="BA635">
        <v>5400</v>
      </c>
      <c r="BD635">
        <v>0</v>
      </c>
      <c r="BG635" t="s">
        <v>671</v>
      </c>
      <c r="BM635" t="s">
        <v>148</v>
      </c>
    </row>
    <row r="636" spans="1:83" x14ac:dyDescent="0.25">
      <c r="A636">
        <v>8998</v>
      </c>
      <c r="B636">
        <v>2017</v>
      </c>
      <c r="C636" t="s">
        <v>667</v>
      </c>
      <c r="D636" s="14">
        <f>VLOOKUP(Tabelle6[[#This Row],[FishStock]],'Export 2012'!$C:$J,8,FALSE)</f>
        <v>2012</v>
      </c>
      <c r="E636" s="14" t="str">
        <f>VLOOKUP(Tabelle6[[#This Row],[FishStock]],'Export 2016'!$C:$K,8,FALSE)</f>
        <v>Advice</v>
      </c>
      <c r="F636" s="14" t="str">
        <f>VLOOKUP(Tabelle6[[#This Row],[FishStock]],'Export 2012'!$C:$J,3,FALSE)</f>
        <v>x</v>
      </c>
      <c r="G636" s="14" t="str">
        <f>VLOOKUP(Tabelle6[[#This Row],[FishStock]],'Export 2016'!$C:$K,3,FALSE)</f>
        <v>x</v>
      </c>
      <c r="H636">
        <v>1571</v>
      </c>
      <c r="I636">
        <v>169056</v>
      </c>
      <c r="J636" t="s">
        <v>138</v>
      </c>
      <c r="K636">
        <v>2014</v>
      </c>
      <c r="L636" t="s">
        <v>668</v>
      </c>
      <c r="M636" t="s">
        <v>605</v>
      </c>
      <c r="N636" t="s">
        <v>669</v>
      </c>
      <c r="P636" t="s">
        <v>1796</v>
      </c>
      <c r="Q636">
        <v>1146.01</v>
      </c>
      <c r="R636">
        <v>1348</v>
      </c>
      <c r="S636">
        <v>1586.56</v>
      </c>
      <c r="T636" t="s">
        <v>143</v>
      </c>
      <c r="U636" t="s">
        <v>1797</v>
      </c>
      <c r="W636">
        <v>10084</v>
      </c>
      <c r="Z636">
        <v>7457.49</v>
      </c>
      <c r="AA636">
        <v>8205</v>
      </c>
      <c r="AB636">
        <v>8952.83</v>
      </c>
      <c r="AC636" t="s">
        <v>144</v>
      </c>
      <c r="AD636" t="s">
        <v>145</v>
      </c>
      <c r="AE636" t="s">
        <v>145</v>
      </c>
      <c r="AF636">
        <v>2001.421</v>
      </c>
      <c r="AK636">
        <v>373.82</v>
      </c>
      <c r="AM636">
        <v>0.2</v>
      </c>
      <c r="AN636">
        <v>0.22</v>
      </c>
      <c r="AO636">
        <v>0.24</v>
      </c>
      <c r="AP636" t="s">
        <v>146</v>
      </c>
      <c r="AQ636" t="s">
        <v>1499</v>
      </c>
      <c r="AV636">
        <v>0.6</v>
      </c>
      <c r="AW636">
        <v>0.43</v>
      </c>
      <c r="AX636">
        <v>1900</v>
      </c>
      <c r="AY636">
        <v>2600</v>
      </c>
      <c r="AZ636">
        <v>0.31</v>
      </c>
      <c r="BA636">
        <v>5400</v>
      </c>
      <c r="BD636">
        <v>0</v>
      </c>
      <c r="BG636" t="s">
        <v>671</v>
      </c>
      <c r="BM636" t="s">
        <v>148</v>
      </c>
    </row>
    <row r="637" spans="1:83" x14ac:dyDescent="0.25">
      <c r="A637">
        <v>8998</v>
      </c>
      <c r="B637">
        <v>2017</v>
      </c>
      <c r="C637" t="s">
        <v>667</v>
      </c>
      <c r="D637" s="14">
        <f>VLOOKUP(Tabelle6[[#This Row],[FishStock]],'Export 2012'!$C:$J,8,FALSE)</f>
        <v>2012</v>
      </c>
      <c r="E637" s="14" t="str">
        <f>VLOOKUP(Tabelle6[[#This Row],[FishStock]],'Export 2016'!$C:$K,8,FALSE)</f>
        <v>Advice</v>
      </c>
      <c r="F637" s="14" t="str">
        <f>VLOOKUP(Tabelle6[[#This Row],[FishStock]],'Export 2012'!$C:$J,3,FALSE)</f>
        <v>x</v>
      </c>
      <c r="G637" s="14" t="str">
        <f>VLOOKUP(Tabelle6[[#This Row],[FishStock]],'Export 2016'!$C:$K,3,FALSE)</f>
        <v>x</v>
      </c>
      <c r="H637">
        <v>1571</v>
      </c>
      <c r="I637">
        <v>169056</v>
      </c>
      <c r="J637" t="s">
        <v>138</v>
      </c>
      <c r="K637">
        <v>2015</v>
      </c>
      <c r="L637" t="s">
        <v>668</v>
      </c>
      <c r="M637" t="s">
        <v>605</v>
      </c>
      <c r="N637" t="s">
        <v>669</v>
      </c>
      <c r="P637" t="s">
        <v>1796</v>
      </c>
      <c r="Q637">
        <v>106.32</v>
      </c>
      <c r="R637">
        <v>149</v>
      </c>
      <c r="S637">
        <v>208.62</v>
      </c>
      <c r="T637" t="s">
        <v>143</v>
      </c>
      <c r="U637" t="s">
        <v>1797</v>
      </c>
      <c r="W637">
        <v>10135</v>
      </c>
      <c r="Z637">
        <v>7483.35</v>
      </c>
      <c r="AA637">
        <v>8388</v>
      </c>
      <c r="AB637">
        <v>9292.85</v>
      </c>
      <c r="AC637" t="s">
        <v>144</v>
      </c>
      <c r="AD637" t="s">
        <v>145</v>
      </c>
      <c r="AE637" t="s">
        <v>145</v>
      </c>
      <c r="AF637">
        <v>1747.8358800000001</v>
      </c>
      <c r="AK637">
        <v>243.55</v>
      </c>
      <c r="AM637">
        <v>0.17</v>
      </c>
      <c r="AN637">
        <v>0.2</v>
      </c>
      <c r="AO637">
        <v>0.22</v>
      </c>
      <c r="AP637" t="s">
        <v>146</v>
      </c>
      <c r="AQ637" t="s">
        <v>1499</v>
      </c>
      <c r="AV637">
        <v>0.6</v>
      </c>
      <c r="AW637">
        <v>0.43</v>
      </c>
      <c r="AX637">
        <v>1900</v>
      </c>
      <c r="AY637">
        <v>2600</v>
      </c>
      <c r="AZ637">
        <v>0.31</v>
      </c>
      <c r="BA637">
        <v>5400</v>
      </c>
      <c r="BD637">
        <v>0</v>
      </c>
      <c r="BG637" t="s">
        <v>671</v>
      </c>
      <c r="BM637" t="s">
        <v>148</v>
      </c>
    </row>
    <row r="638" spans="1:83" x14ac:dyDescent="0.25">
      <c r="A638">
        <v>8998</v>
      </c>
      <c r="B638">
        <v>2017</v>
      </c>
      <c r="C638" t="s">
        <v>667</v>
      </c>
      <c r="D638" s="14">
        <f>VLOOKUP(Tabelle6[[#This Row],[FishStock]],'Export 2012'!$C:$J,8,FALSE)</f>
        <v>2012</v>
      </c>
      <c r="E638" s="14" t="str">
        <f>VLOOKUP(Tabelle6[[#This Row],[FishStock]],'Export 2016'!$C:$K,8,FALSE)</f>
        <v>Advice</v>
      </c>
      <c r="F638" s="14" t="str">
        <f>VLOOKUP(Tabelle6[[#This Row],[FishStock]],'Export 2012'!$C:$J,3,FALSE)</f>
        <v>x</v>
      </c>
      <c r="G638" s="14" t="str">
        <f>VLOOKUP(Tabelle6[[#This Row],[FishStock]],'Export 2016'!$C:$K,3,FALSE)</f>
        <v>x</v>
      </c>
      <c r="H638">
        <v>1571</v>
      </c>
      <c r="I638">
        <v>169056</v>
      </c>
      <c r="J638" t="s">
        <v>138</v>
      </c>
      <c r="K638">
        <v>2016</v>
      </c>
      <c r="L638" t="s">
        <v>668</v>
      </c>
      <c r="M638" t="s">
        <v>605</v>
      </c>
      <c r="N638" t="s">
        <v>669</v>
      </c>
      <c r="P638" t="s">
        <v>1796</v>
      </c>
      <c r="Q638">
        <v>149.66</v>
      </c>
      <c r="R638">
        <v>209</v>
      </c>
      <c r="S638">
        <v>290.63</v>
      </c>
      <c r="T638" t="s">
        <v>143</v>
      </c>
      <c r="U638" t="s">
        <v>1797</v>
      </c>
      <c r="W638">
        <v>10430</v>
      </c>
      <c r="Z638">
        <v>7442.42</v>
      </c>
      <c r="AA638">
        <v>8550</v>
      </c>
      <c r="AB638">
        <v>9657.34</v>
      </c>
      <c r="AC638" t="s">
        <v>144</v>
      </c>
      <c r="AD638" t="s">
        <v>145</v>
      </c>
      <c r="AE638" t="s">
        <v>145</v>
      </c>
      <c r="AF638">
        <v>1791.4999</v>
      </c>
      <c r="AK638">
        <v>293.7</v>
      </c>
      <c r="AM638">
        <v>0.18</v>
      </c>
      <c r="AN638">
        <v>0.21</v>
      </c>
      <c r="AO638">
        <v>0.24</v>
      </c>
      <c r="AP638" t="s">
        <v>146</v>
      </c>
      <c r="AQ638" t="s">
        <v>1499</v>
      </c>
      <c r="AV638">
        <v>0.6</v>
      </c>
      <c r="AW638">
        <v>0.43</v>
      </c>
      <c r="AX638">
        <v>1900</v>
      </c>
      <c r="AY638">
        <v>2600</v>
      </c>
      <c r="AZ638">
        <v>0.31</v>
      </c>
      <c r="BA638">
        <v>5400</v>
      </c>
      <c r="BD638">
        <v>0</v>
      </c>
      <c r="BG638" t="s">
        <v>671</v>
      </c>
      <c r="BM638" t="s">
        <v>148</v>
      </c>
    </row>
    <row r="639" spans="1:83" x14ac:dyDescent="0.25">
      <c r="A639">
        <v>8998</v>
      </c>
      <c r="B639">
        <v>2017</v>
      </c>
      <c r="C639" t="s">
        <v>667</v>
      </c>
      <c r="D639" s="14">
        <f>VLOOKUP(Tabelle6[[#This Row],[FishStock]],'Export 2012'!$C:$J,8,FALSE)</f>
        <v>2012</v>
      </c>
      <c r="E639" s="14" t="str">
        <f>VLOOKUP(Tabelle6[[#This Row],[FishStock]],'Export 2016'!$C:$K,8,FALSE)</f>
        <v>Advice</v>
      </c>
      <c r="F639" s="14" t="str">
        <f>VLOOKUP(Tabelle6[[#This Row],[FishStock]],'Export 2012'!$C:$J,3,FALSE)</f>
        <v>x</v>
      </c>
      <c r="G639" s="14" t="str">
        <f>VLOOKUP(Tabelle6[[#This Row],[FishStock]],'Export 2016'!$C:$K,3,FALSE)</f>
        <v>x</v>
      </c>
      <c r="H639">
        <v>1571</v>
      </c>
      <c r="I639">
        <v>169056</v>
      </c>
      <c r="J639" t="s">
        <v>138</v>
      </c>
      <c r="K639">
        <v>2017</v>
      </c>
      <c r="L639" t="s">
        <v>668</v>
      </c>
      <c r="M639" t="s">
        <v>605</v>
      </c>
      <c r="N639" t="s">
        <v>669</v>
      </c>
      <c r="P639" t="s">
        <v>1796</v>
      </c>
      <c r="R639">
        <v>1043</v>
      </c>
      <c r="T639" t="s">
        <v>143</v>
      </c>
      <c r="U639" t="s">
        <v>1797</v>
      </c>
      <c r="AA639">
        <v>8690</v>
      </c>
      <c r="AC639" t="s">
        <v>144</v>
      </c>
      <c r="AD639" t="s">
        <v>145</v>
      </c>
      <c r="AE639" t="s">
        <v>145</v>
      </c>
      <c r="AP639" t="s">
        <v>146</v>
      </c>
      <c r="AQ639" t="s">
        <v>1499</v>
      </c>
      <c r="AV639">
        <v>0.6</v>
      </c>
      <c r="AW639">
        <v>0.43</v>
      </c>
      <c r="AX639">
        <v>1900</v>
      </c>
      <c r="AY639">
        <v>2600</v>
      </c>
      <c r="AZ639">
        <v>0.31</v>
      </c>
      <c r="BA639">
        <v>5400</v>
      </c>
      <c r="BD639">
        <v>0</v>
      </c>
      <c r="BG639" t="s">
        <v>671</v>
      </c>
      <c r="BM639" t="s">
        <v>148</v>
      </c>
    </row>
    <row r="640" spans="1:83" x14ac:dyDescent="0.25">
      <c r="A640">
        <v>9001</v>
      </c>
      <c r="B640">
        <v>2017</v>
      </c>
      <c r="C640" t="s">
        <v>413</v>
      </c>
      <c r="D640" s="14">
        <f>VLOOKUP(Tabelle6[[#This Row],[FishStock]],'Export 2012'!$C:$J,8,FALSE)</f>
        <v>2012</v>
      </c>
      <c r="E640" s="14" t="str">
        <f>VLOOKUP(Tabelle6[[#This Row],[FishStock]],'Export 2016'!$C:$K,8,FALSE)</f>
        <v>Advice</v>
      </c>
      <c r="F640" s="14" t="str">
        <f>VLOOKUP(Tabelle6[[#This Row],[FishStock]],'Export 2012'!$C:$J,3,FALSE)</f>
        <v>no</v>
      </c>
      <c r="G640" s="14" t="str">
        <f>VLOOKUP(Tabelle6[[#This Row],[FishStock]],'Export 2016'!$C:$K,3,FALSE)</f>
        <v>no</v>
      </c>
      <c r="H640">
        <v>1435</v>
      </c>
      <c r="I640">
        <v>169237</v>
      </c>
      <c r="J640" t="s">
        <v>138</v>
      </c>
      <c r="K640">
        <v>2012</v>
      </c>
      <c r="L640" t="s">
        <v>414</v>
      </c>
      <c r="M640" t="s">
        <v>415</v>
      </c>
      <c r="N640" t="s">
        <v>416</v>
      </c>
      <c r="P640" t="s">
        <v>1542</v>
      </c>
      <c r="Q640">
        <v>98461</v>
      </c>
      <c r="R640">
        <v>138077</v>
      </c>
      <c r="S640">
        <v>193631</v>
      </c>
      <c r="T640" t="s">
        <v>143</v>
      </c>
      <c r="U640" t="s">
        <v>13</v>
      </c>
      <c r="V640">
        <v>308175</v>
      </c>
      <c r="W640">
        <v>372995</v>
      </c>
      <c r="X640">
        <v>451449</v>
      </c>
      <c r="Z640">
        <v>139967</v>
      </c>
      <c r="AA640">
        <v>170443</v>
      </c>
      <c r="AB640">
        <v>207556</v>
      </c>
      <c r="AC640" t="s">
        <v>144</v>
      </c>
      <c r="AD640" t="s">
        <v>145</v>
      </c>
      <c r="AE640" t="s">
        <v>145</v>
      </c>
      <c r="AF640">
        <v>77865</v>
      </c>
      <c r="AH640">
        <v>87143</v>
      </c>
      <c r="AI640">
        <v>9278</v>
      </c>
      <c r="AM640">
        <v>0.311</v>
      </c>
      <c r="AN640">
        <v>0.38900000000000001</v>
      </c>
      <c r="AO640">
        <v>0.48599999999999999</v>
      </c>
      <c r="AP640" t="s">
        <v>146</v>
      </c>
      <c r="AQ640" t="s">
        <v>1499</v>
      </c>
      <c r="AV640">
        <v>0.56000000000000005</v>
      </c>
      <c r="AW640">
        <v>0.4</v>
      </c>
      <c r="AX640">
        <v>107000</v>
      </c>
      <c r="AY640">
        <v>150000</v>
      </c>
      <c r="AZ640">
        <v>0.36</v>
      </c>
      <c r="BA640">
        <v>150000</v>
      </c>
      <c r="BD640">
        <v>3</v>
      </c>
      <c r="BF640" s="1">
        <v>43285</v>
      </c>
      <c r="BM640" t="s">
        <v>148</v>
      </c>
      <c r="CD640" t="s">
        <v>1543</v>
      </c>
      <c r="CE640" t="s">
        <v>145</v>
      </c>
    </row>
    <row r="641" spans="1:86" x14ac:dyDescent="0.25">
      <c r="A641">
        <v>9001</v>
      </c>
      <c r="B641">
        <v>2017</v>
      </c>
      <c r="C641" t="s">
        <v>413</v>
      </c>
      <c r="D641" s="14">
        <f>VLOOKUP(Tabelle6[[#This Row],[FishStock]],'Export 2012'!$C:$J,8,FALSE)</f>
        <v>2012</v>
      </c>
      <c r="E641" s="14" t="str">
        <f>VLOOKUP(Tabelle6[[#This Row],[FishStock]],'Export 2016'!$C:$K,8,FALSE)</f>
        <v>Advice</v>
      </c>
      <c r="F641" s="14" t="str">
        <f>VLOOKUP(Tabelle6[[#This Row],[FishStock]],'Export 2012'!$C:$J,3,FALSE)</f>
        <v>no</v>
      </c>
      <c r="G641" s="14" t="str">
        <f>VLOOKUP(Tabelle6[[#This Row],[FishStock]],'Export 2016'!$C:$K,3,FALSE)</f>
        <v>no</v>
      </c>
      <c r="H641">
        <v>1435</v>
      </c>
      <c r="I641">
        <v>169237</v>
      </c>
      <c r="J641" t="s">
        <v>138</v>
      </c>
      <c r="K641">
        <v>2013</v>
      </c>
      <c r="L641" t="s">
        <v>414</v>
      </c>
      <c r="M641" t="s">
        <v>415</v>
      </c>
      <c r="N641" t="s">
        <v>416</v>
      </c>
      <c r="P641" t="s">
        <v>1542</v>
      </c>
      <c r="Q641">
        <v>68366</v>
      </c>
      <c r="R641">
        <v>98200</v>
      </c>
      <c r="S641">
        <v>141052</v>
      </c>
      <c r="T641" t="s">
        <v>143</v>
      </c>
      <c r="U641" t="s">
        <v>13</v>
      </c>
      <c r="V641">
        <v>310020</v>
      </c>
      <c r="W641">
        <v>382618</v>
      </c>
      <c r="X641">
        <v>472217</v>
      </c>
      <c r="Z641">
        <v>145603</v>
      </c>
      <c r="AA641">
        <v>179628</v>
      </c>
      <c r="AB641">
        <v>221604</v>
      </c>
      <c r="AC641" t="s">
        <v>144</v>
      </c>
      <c r="AD641" t="s">
        <v>145</v>
      </c>
      <c r="AE641" t="s">
        <v>145</v>
      </c>
      <c r="AF641">
        <v>80447</v>
      </c>
      <c r="AH641">
        <v>88224</v>
      </c>
      <c r="AI641">
        <v>7777</v>
      </c>
      <c r="AM641">
        <v>0.27</v>
      </c>
      <c r="AN641">
        <v>0.34899999999999998</v>
      </c>
      <c r="AO641">
        <v>0.45</v>
      </c>
      <c r="AP641" t="s">
        <v>146</v>
      </c>
      <c r="AQ641" t="s">
        <v>1499</v>
      </c>
      <c r="AV641">
        <v>0.56000000000000005</v>
      </c>
      <c r="AW641">
        <v>0.4</v>
      </c>
      <c r="AX641">
        <v>107000</v>
      </c>
      <c r="AY641">
        <v>150000</v>
      </c>
      <c r="AZ641">
        <v>0.36</v>
      </c>
      <c r="BA641">
        <v>150000</v>
      </c>
      <c r="BD641">
        <v>3</v>
      </c>
      <c r="BF641" s="1">
        <v>43285</v>
      </c>
      <c r="BM641" t="s">
        <v>148</v>
      </c>
      <c r="CD641" t="s">
        <v>1543</v>
      </c>
      <c r="CE641" t="s">
        <v>145</v>
      </c>
    </row>
    <row r="642" spans="1:86" x14ac:dyDescent="0.25">
      <c r="A642">
        <v>9001</v>
      </c>
      <c r="B642">
        <v>2017</v>
      </c>
      <c r="C642" t="s">
        <v>413</v>
      </c>
      <c r="D642" s="14">
        <f>VLOOKUP(Tabelle6[[#This Row],[FishStock]],'Export 2012'!$C:$J,8,FALSE)</f>
        <v>2012</v>
      </c>
      <c r="E642" s="14" t="str">
        <f>VLOOKUP(Tabelle6[[#This Row],[FishStock]],'Export 2016'!$C:$K,8,FALSE)</f>
        <v>Advice</v>
      </c>
      <c r="F642" s="14" t="str">
        <f>VLOOKUP(Tabelle6[[#This Row],[FishStock]],'Export 2012'!$C:$J,3,FALSE)</f>
        <v>no</v>
      </c>
      <c r="G642" s="14" t="str">
        <f>VLOOKUP(Tabelle6[[#This Row],[FishStock]],'Export 2016'!$C:$K,3,FALSE)</f>
        <v>no</v>
      </c>
      <c r="H642">
        <v>1435</v>
      </c>
      <c r="I642">
        <v>169237</v>
      </c>
      <c r="J642" t="s">
        <v>138</v>
      </c>
      <c r="K642">
        <v>2014</v>
      </c>
      <c r="L642" t="s">
        <v>414</v>
      </c>
      <c r="M642" t="s">
        <v>415</v>
      </c>
      <c r="N642" t="s">
        <v>416</v>
      </c>
      <c r="P642" t="s">
        <v>1542</v>
      </c>
      <c r="Q642">
        <v>40659</v>
      </c>
      <c r="R642">
        <v>62041</v>
      </c>
      <c r="S642">
        <v>94667</v>
      </c>
      <c r="T642" t="s">
        <v>143</v>
      </c>
      <c r="U642" t="s">
        <v>13</v>
      </c>
      <c r="V642">
        <v>305066</v>
      </c>
      <c r="W642">
        <v>387839</v>
      </c>
      <c r="X642">
        <v>493069</v>
      </c>
      <c r="Z642">
        <v>165114</v>
      </c>
      <c r="AA642">
        <v>208448</v>
      </c>
      <c r="AB642">
        <v>263156</v>
      </c>
      <c r="AC642" t="s">
        <v>144</v>
      </c>
      <c r="AD642" t="s">
        <v>145</v>
      </c>
      <c r="AE642" t="s">
        <v>145</v>
      </c>
      <c r="AF642">
        <v>75493</v>
      </c>
      <c r="AH642">
        <v>81830</v>
      </c>
      <c r="AI642">
        <v>6337</v>
      </c>
      <c r="AM642">
        <v>0.23400000000000001</v>
      </c>
      <c r="AN642">
        <v>0.317</v>
      </c>
      <c r="AO642">
        <v>0.42799999999999999</v>
      </c>
      <c r="AP642" t="s">
        <v>146</v>
      </c>
      <c r="AQ642" t="s">
        <v>1499</v>
      </c>
      <c r="AV642">
        <v>0.56000000000000005</v>
      </c>
      <c r="AW642">
        <v>0.4</v>
      </c>
      <c r="AX642">
        <v>107000</v>
      </c>
      <c r="AY642">
        <v>150000</v>
      </c>
      <c r="AZ642">
        <v>0.36</v>
      </c>
      <c r="BA642">
        <v>150000</v>
      </c>
      <c r="BD642">
        <v>3</v>
      </c>
      <c r="BF642" s="1">
        <v>43285</v>
      </c>
      <c r="BM642" t="s">
        <v>148</v>
      </c>
      <c r="CD642" t="s">
        <v>1543</v>
      </c>
      <c r="CE642" t="s">
        <v>145</v>
      </c>
    </row>
    <row r="643" spans="1:86" x14ac:dyDescent="0.25">
      <c r="A643">
        <v>9001</v>
      </c>
      <c r="B643">
        <v>2017</v>
      </c>
      <c r="C643" t="s">
        <v>413</v>
      </c>
      <c r="D643" s="14">
        <f>VLOOKUP(Tabelle6[[#This Row],[FishStock]],'Export 2012'!$C:$J,8,FALSE)</f>
        <v>2012</v>
      </c>
      <c r="E643" s="14" t="str">
        <f>VLOOKUP(Tabelle6[[#This Row],[FishStock]],'Export 2016'!$C:$K,8,FALSE)</f>
        <v>Advice</v>
      </c>
      <c r="F643" s="14" t="str">
        <f>VLOOKUP(Tabelle6[[#This Row],[FishStock]],'Export 2012'!$C:$J,3,FALSE)</f>
        <v>no</v>
      </c>
      <c r="G643" s="14" t="str">
        <f>VLOOKUP(Tabelle6[[#This Row],[FishStock]],'Export 2016'!$C:$K,3,FALSE)</f>
        <v>no</v>
      </c>
      <c r="H643">
        <v>1435</v>
      </c>
      <c r="I643">
        <v>169237</v>
      </c>
      <c r="J643" t="s">
        <v>138</v>
      </c>
      <c r="K643">
        <v>2015</v>
      </c>
      <c r="L643" t="s">
        <v>414</v>
      </c>
      <c r="M643" t="s">
        <v>415</v>
      </c>
      <c r="N643" t="s">
        <v>416</v>
      </c>
      <c r="P643" t="s">
        <v>1542</v>
      </c>
      <c r="Q643">
        <v>66013</v>
      </c>
      <c r="R643">
        <v>110334</v>
      </c>
      <c r="S643">
        <v>184412</v>
      </c>
      <c r="T643" t="s">
        <v>143</v>
      </c>
      <c r="U643" t="s">
        <v>13</v>
      </c>
      <c r="V643">
        <v>303332</v>
      </c>
      <c r="W643">
        <v>411696</v>
      </c>
      <c r="X643">
        <v>558773</v>
      </c>
      <c r="Z643">
        <v>167778</v>
      </c>
      <c r="AA643">
        <v>220918</v>
      </c>
      <c r="AB643">
        <v>290888</v>
      </c>
      <c r="AC643" t="s">
        <v>144</v>
      </c>
      <c r="AD643" t="s">
        <v>145</v>
      </c>
      <c r="AE643" t="s">
        <v>145</v>
      </c>
      <c r="AF643">
        <v>78307</v>
      </c>
      <c r="AH643">
        <v>83310</v>
      </c>
      <c r="AI643">
        <v>5003</v>
      </c>
      <c r="AM643">
        <v>0.21</v>
      </c>
      <c r="AN643">
        <v>0.30599999999999999</v>
      </c>
      <c r="AO643">
        <v>0.44400000000000001</v>
      </c>
      <c r="AP643" t="s">
        <v>146</v>
      </c>
      <c r="AQ643" t="s">
        <v>1499</v>
      </c>
      <c r="AV643">
        <v>0.56000000000000005</v>
      </c>
      <c r="AW643">
        <v>0.4</v>
      </c>
      <c r="AX643">
        <v>107000</v>
      </c>
      <c r="AY643">
        <v>150000</v>
      </c>
      <c r="AZ643">
        <v>0.36</v>
      </c>
      <c r="BA643">
        <v>150000</v>
      </c>
      <c r="BD643">
        <v>3</v>
      </c>
      <c r="BF643" s="1">
        <v>43285</v>
      </c>
      <c r="BM643" t="s">
        <v>148</v>
      </c>
      <c r="CD643" t="s">
        <v>1543</v>
      </c>
      <c r="CE643" t="s">
        <v>145</v>
      </c>
    </row>
    <row r="644" spans="1:86" x14ac:dyDescent="0.25">
      <c r="A644">
        <v>9001</v>
      </c>
      <c r="B644">
        <v>2017</v>
      </c>
      <c r="C644" t="s">
        <v>413</v>
      </c>
      <c r="D644" s="14">
        <f>VLOOKUP(Tabelle6[[#This Row],[FishStock]],'Export 2012'!$C:$J,8,FALSE)</f>
        <v>2012</v>
      </c>
      <c r="E644" s="14" t="str">
        <f>VLOOKUP(Tabelle6[[#This Row],[FishStock]],'Export 2016'!$C:$K,8,FALSE)</f>
        <v>Advice</v>
      </c>
      <c r="F644" s="14" t="str">
        <f>VLOOKUP(Tabelle6[[#This Row],[FishStock]],'Export 2012'!$C:$J,3,FALSE)</f>
        <v>no</v>
      </c>
      <c r="G644" s="14" t="str">
        <f>VLOOKUP(Tabelle6[[#This Row],[FishStock]],'Export 2016'!$C:$K,3,FALSE)</f>
        <v>no</v>
      </c>
      <c r="H644">
        <v>1435</v>
      </c>
      <c r="I644">
        <v>169237</v>
      </c>
      <c r="J644" t="s">
        <v>138</v>
      </c>
      <c r="K644">
        <v>2016</v>
      </c>
      <c r="L644" t="s">
        <v>414</v>
      </c>
      <c r="M644" t="s">
        <v>415</v>
      </c>
      <c r="N644" t="s">
        <v>416</v>
      </c>
      <c r="P644" t="s">
        <v>1542</v>
      </c>
      <c r="Q644">
        <v>70933</v>
      </c>
      <c r="R644">
        <v>142625</v>
      </c>
      <c r="S644">
        <v>286779</v>
      </c>
      <c r="T644" t="s">
        <v>143</v>
      </c>
      <c r="U644" t="s">
        <v>13</v>
      </c>
      <c r="V644">
        <v>297641</v>
      </c>
      <c r="W644">
        <v>455867</v>
      </c>
      <c r="X644">
        <v>698206</v>
      </c>
      <c r="Z644">
        <v>151563</v>
      </c>
      <c r="AA644">
        <v>215697</v>
      </c>
      <c r="AB644">
        <v>306967</v>
      </c>
      <c r="AC644" t="s">
        <v>144</v>
      </c>
      <c r="AD644" t="s">
        <v>145</v>
      </c>
      <c r="AE644" t="s">
        <v>145</v>
      </c>
      <c r="AF644">
        <v>68375</v>
      </c>
      <c r="AH644">
        <v>78978</v>
      </c>
      <c r="AI644">
        <v>10422</v>
      </c>
      <c r="AM644">
        <v>0.17699999999999999</v>
      </c>
      <c r="AN644">
        <v>0.28199999999999997</v>
      </c>
      <c r="AO644">
        <v>0.44900000000000001</v>
      </c>
      <c r="AP644" t="s">
        <v>146</v>
      </c>
      <c r="AQ644" t="s">
        <v>1499</v>
      </c>
      <c r="AV644">
        <v>0.56000000000000005</v>
      </c>
      <c r="AW644">
        <v>0.4</v>
      </c>
      <c r="AX644">
        <v>107000</v>
      </c>
      <c r="AY644">
        <v>150000</v>
      </c>
      <c r="AZ644">
        <v>0.36</v>
      </c>
      <c r="BA644">
        <v>150000</v>
      </c>
      <c r="BD644">
        <v>3</v>
      </c>
      <c r="BF644" s="1">
        <v>43285</v>
      </c>
      <c r="BM644" t="s">
        <v>148</v>
      </c>
      <c r="CC644">
        <v>181</v>
      </c>
      <c r="CD644" t="s">
        <v>1543</v>
      </c>
      <c r="CE644" t="s">
        <v>145</v>
      </c>
    </row>
    <row r="645" spans="1:86" x14ac:dyDescent="0.25">
      <c r="A645">
        <v>9001</v>
      </c>
      <c r="B645">
        <v>2017</v>
      </c>
      <c r="C645" t="s">
        <v>413</v>
      </c>
      <c r="D645" s="14">
        <f>VLOOKUP(Tabelle6[[#This Row],[FishStock]],'Export 2012'!$C:$J,8,FALSE)</f>
        <v>2012</v>
      </c>
      <c r="E645" s="14" t="str">
        <f>VLOOKUP(Tabelle6[[#This Row],[FishStock]],'Export 2016'!$C:$K,8,FALSE)</f>
        <v>Advice</v>
      </c>
      <c r="F645" s="14" t="str">
        <f>VLOOKUP(Tabelle6[[#This Row],[FishStock]],'Export 2012'!$C:$J,3,FALSE)</f>
        <v>no</v>
      </c>
      <c r="G645" s="14" t="str">
        <f>VLOOKUP(Tabelle6[[#This Row],[FishStock]],'Export 2016'!$C:$K,3,FALSE)</f>
        <v>no</v>
      </c>
      <c r="H645">
        <v>1435</v>
      </c>
      <c r="I645">
        <v>169237</v>
      </c>
      <c r="J645" t="s">
        <v>138</v>
      </c>
      <c r="K645">
        <v>2017</v>
      </c>
      <c r="L645" t="s">
        <v>414</v>
      </c>
      <c r="M645" t="s">
        <v>415</v>
      </c>
      <c r="N645" t="s">
        <v>416</v>
      </c>
      <c r="P645" t="s">
        <v>1542</v>
      </c>
      <c r="R645">
        <v>110334</v>
      </c>
      <c r="T645" t="s">
        <v>143</v>
      </c>
      <c r="U645" t="s">
        <v>13</v>
      </c>
      <c r="Z645">
        <v>190767</v>
      </c>
      <c r="AA645">
        <v>257329</v>
      </c>
      <c r="AB645">
        <v>323890</v>
      </c>
      <c r="AC645" t="s">
        <v>144</v>
      </c>
      <c r="AD645" t="s">
        <v>145</v>
      </c>
      <c r="AE645" t="s">
        <v>145</v>
      </c>
      <c r="AP645" t="s">
        <v>146</v>
      </c>
      <c r="AQ645" t="s">
        <v>1499</v>
      </c>
      <c r="AV645">
        <v>0.56000000000000005</v>
      </c>
      <c r="AW645">
        <v>0.4</v>
      </c>
      <c r="AX645">
        <v>107000</v>
      </c>
      <c r="AY645">
        <v>150000</v>
      </c>
      <c r="AZ645">
        <v>0.36</v>
      </c>
      <c r="BA645">
        <v>150000</v>
      </c>
      <c r="BD645">
        <v>3</v>
      </c>
      <c r="BF645" s="1">
        <v>43285</v>
      </c>
      <c r="BM645" t="s">
        <v>148</v>
      </c>
      <c r="CD645" t="s">
        <v>1543</v>
      </c>
      <c r="CE645" t="s">
        <v>145</v>
      </c>
    </row>
    <row r="646" spans="1:86" x14ac:dyDescent="0.25">
      <c r="A646">
        <v>9014</v>
      </c>
      <c r="B646">
        <v>2017</v>
      </c>
      <c r="C646" t="s">
        <v>1631</v>
      </c>
      <c r="D646" s="14">
        <f>VLOOKUP(Tabelle6[[#This Row],[FishStock]],'Export 2012'!$C:$J,8,FALSE)</f>
        <v>2012</v>
      </c>
      <c r="E646" s="14" t="str">
        <f>VLOOKUP(Tabelle6[[#This Row],[FishStock]],'Export 2016'!$C:$K,8,FALSE)</f>
        <v>Advice</v>
      </c>
      <c r="F646" s="14" t="str">
        <f>VLOOKUP(Tabelle6[[#This Row],[FishStock]],'Export 2012'!$C:$J,3,FALSE)</f>
        <v>no</v>
      </c>
      <c r="G646" s="14" t="str">
        <f>VLOOKUP(Tabelle6[[#This Row],[FishStock]],'Export 2016'!$C:$K,3,FALSE)</f>
        <v>no</v>
      </c>
      <c r="H646">
        <v>1566</v>
      </c>
      <c r="I646">
        <v>169280</v>
      </c>
      <c r="J646" t="s">
        <v>138</v>
      </c>
      <c r="K646">
        <v>2012</v>
      </c>
      <c r="L646" t="s">
        <v>1632</v>
      </c>
      <c r="M646" t="s">
        <v>1633</v>
      </c>
      <c r="N646" t="s">
        <v>309</v>
      </c>
      <c r="P646" t="s">
        <v>1634</v>
      </c>
      <c r="AE646" t="s">
        <v>145</v>
      </c>
      <c r="AF646">
        <v>11432.2</v>
      </c>
      <c r="BM646" t="s">
        <v>148</v>
      </c>
    </row>
    <row r="647" spans="1:86" x14ac:dyDescent="0.25">
      <c r="A647">
        <v>9014</v>
      </c>
      <c r="B647">
        <v>2017</v>
      </c>
      <c r="C647" t="s">
        <v>1631</v>
      </c>
      <c r="D647" s="14">
        <f>VLOOKUP(Tabelle6[[#This Row],[FishStock]],'Export 2012'!$C:$J,8,FALSE)</f>
        <v>2012</v>
      </c>
      <c r="E647" s="14" t="str">
        <f>VLOOKUP(Tabelle6[[#This Row],[FishStock]],'Export 2016'!$C:$K,8,FALSE)</f>
        <v>Advice</v>
      </c>
      <c r="F647" s="14" t="str">
        <f>VLOOKUP(Tabelle6[[#This Row],[FishStock]],'Export 2012'!$C:$J,3,FALSE)</f>
        <v>no</v>
      </c>
      <c r="G647" s="14" t="str">
        <f>VLOOKUP(Tabelle6[[#This Row],[FishStock]],'Export 2016'!$C:$K,3,FALSE)</f>
        <v>no</v>
      </c>
      <c r="H647">
        <v>1566</v>
      </c>
      <c r="I647">
        <v>169280</v>
      </c>
      <c r="J647" t="s">
        <v>138</v>
      </c>
      <c r="K647">
        <v>2013</v>
      </c>
      <c r="L647" t="s">
        <v>1632</v>
      </c>
      <c r="M647" t="s">
        <v>1633</v>
      </c>
      <c r="N647" t="s">
        <v>309</v>
      </c>
      <c r="P647" t="s">
        <v>1634</v>
      </c>
      <c r="AE647" t="s">
        <v>145</v>
      </c>
      <c r="AF647">
        <v>6423.5770000000002</v>
      </c>
      <c r="BM647" t="s">
        <v>148</v>
      </c>
    </row>
    <row r="648" spans="1:86" x14ac:dyDescent="0.25">
      <c r="A648">
        <v>9014</v>
      </c>
      <c r="B648">
        <v>2017</v>
      </c>
      <c r="C648" t="s">
        <v>1631</v>
      </c>
      <c r="D648" s="14">
        <f>VLOOKUP(Tabelle6[[#This Row],[FishStock]],'Export 2012'!$C:$J,8,FALSE)</f>
        <v>2012</v>
      </c>
      <c r="E648" s="14" t="str">
        <f>VLOOKUP(Tabelle6[[#This Row],[FishStock]],'Export 2016'!$C:$K,8,FALSE)</f>
        <v>Advice</v>
      </c>
      <c r="F648" s="14" t="str">
        <f>VLOOKUP(Tabelle6[[#This Row],[FishStock]],'Export 2012'!$C:$J,3,FALSE)</f>
        <v>no</v>
      </c>
      <c r="G648" s="14" t="str">
        <f>VLOOKUP(Tabelle6[[#This Row],[FishStock]],'Export 2016'!$C:$K,3,FALSE)</f>
        <v>no</v>
      </c>
      <c r="H648">
        <v>1566</v>
      </c>
      <c r="I648">
        <v>169280</v>
      </c>
      <c r="J648" t="s">
        <v>138</v>
      </c>
      <c r="K648">
        <v>2014</v>
      </c>
      <c r="L648" t="s">
        <v>1632</v>
      </c>
      <c r="M648" t="s">
        <v>1633</v>
      </c>
      <c r="N648" t="s">
        <v>309</v>
      </c>
      <c r="P648" t="s">
        <v>1634</v>
      </c>
      <c r="AE648" t="s">
        <v>145</v>
      </c>
      <c r="AF648">
        <v>4392.8384999999998</v>
      </c>
      <c r="BM648" t="s">
        <v>148</v>
      </c>
    </row>
    <row r="649" spans="1:86" x14ac:dyDescent="0.25">
      <c r="A649">
        <v>9014</v>
      </c>
      <c r="B649">
        <v>2017</v>
      </c>
      <c r="C649" t="s">
        <v>1631</v>
      </c>
      <c r="D649" s="14">
        <f>VLOOKUP(Tabelle6[[#This Row],[FishStock]],'Export 2012'!$C:$J,8,FALSE)</f>
        <v>2012</v>
      </c>
      <c r="E649" s="14" t="str">
        <f>VLOOKUP(Tabelle6[[#This Row],[FishStock]],'Export 2016'!$C:$K,8,FALSE)</f>
        <v>Advice</v>
      </c>
      <c r="F649" s="14" t="str">
        <f>VLOOKUP(Tabelle6[[#This Row],[FishStock]],'Export 2012'!$C:$J,3,FALSE)</f>
        <v>no</v>
      </c>
      <c r="G649" s="14" t="str">
        <f>VLOOKUP(Tabelle6[[#This Row],[FishStock]],'Export 2016'!$C:$K,3,FALSE)</f>
        <v>no</v>
      </c>
      <c r="H649">
        <v>1566</v>
      </c>
      <c r="I649">
        <v>169280</v>
      </c>
      <c r="J649" t="s">
        <v>138</v>
      </c>
      <c r="K649">
        <v>2015</v>
      </c>
      <c r="L649" t="s">
        <v>1632</v>
      </c>
      <c r="M649" t="s">
        <v>1633</v>
      </c>
      <c r="N649" t="s">
        <v>309</v>
      </c>
      <c r="P649" t="s">
        <v>1634</v>
      </c>
      <c r="AE649" t="s">
        <v>145</v>
      </c>
      <c r="AF649">
        <v>11427</v>
      </c>
      <c r="BM649" t="s">
        <v>148</v>
      </c>
    </row>
    <row r="650" spans="1:86" x14ac:dyDescent="0.25">
      <c r="A650">
        <v>9014</v>
      </c>
      <c r="B650">
        <v>2017</v>
      </c>
      <c r="C650" t="s">
        <v>1631</v>
      </c>
      <c r="D650" s="14">
        <f>VLOOKUP(Tabelle6[[#This Row],[FishStock]],'Export 2012'!$C:$J,8,FALSE)</f>
        <v>2012</v>
      </c>
      <c r="E650" s="14" t="str">
        <f>VLOOKUP(Tabelle6[[#This Row],[FishStock]],'Export 2016'!$C:$K,8,FALSE)</f>
        <v>Advice</v>
      </c>
      <c r="F650" s="14" t="str">
        <f>VLOOKUP(Tabelle6[[#This Row],[FishStock]],'Export 2012'!$C:$J,3,FALSE)</f>
        <v>no</v>
      </c>
      <c r="G650" s="14" t="str">
        <f>VLOOKUP(Tabelle6[[#This Row],[FishStock]],'Export 2016'!$C:$K,3,FALSE)</f>
        <v>no</v>
      </c>
      <c r="H650">
        <v>1566</v>
      </c>
      <c r="I650">
        <v>169280</v>
      </c>
      <c r="J650" t="s">
        <v>138</v>
      </c>
      <c r="K650">
        <v>2016</v>
      </c>
      <c r="L650" t="s">
        <v>1632</v>
      </c>
      <c r="M650" t="s">
        <v>1633</v>
      </c>
      <c r="N650" t="s">
        <v>309</v>
      </c>
      <c r="P650" t="s">
        <v>1634</v>
      </c>
      <c r="AE650" t="s">
        <v>145</v>
      </c>
      <c r="AF650">
        <v>6882.3379999999997</v>
      </c>
      <c r="BM650" t="s">
        <v>148</v>
      </c>
    </row>
    <row r="651" spans="1:86" x14ac:dyDescent="0.25">
      <c r="A651">
        <v>9016</v>
      </c>
      <c r="B651">
        <v>2017</v>
      </c>
      <c r="C651" t="s">
        <v>788</v>
      </c>
      <c r="D651" s="14">
        <f>VLOOKUP(Tabelle6[[#This Row],[FishStock]],'Export 2012'!$C:$J,8,FALSE)</f>
        <v>2012</v>
      </c>
      <c r="E651" s="14" t="str">
        <f>VLOOKUP(Tabelle6[[#This Row],[FishStock]],'Export 2016'!$C:$K,8,FALSE)</f>
        <v>Advice</v>
      </c>
      <c r="F651" s="14" t="str">
        <f>VLOOKUP(Tabelle6[[#This Row],[FishStock]],'Export 2012'!$C:$J,3,FALSE)</f>
        <v>no</v>
      </c>
      <c r="G651" s="14" t="str">
        <f>VLOOKUP(Tabelle6[[#This Row],[FishStock]],'Export 2016'!$C:$K,3,FALSE)</f>
        <v>no</v>
      </c>
      <c r="H651">
        <v>1482</v>
      </c>
      <c r="I651">
        <v>169270</v>
      </c>
      <c r="J651" t="s">
        <v>138</v>
      </c>
      <c r="K651">
        <v>2012</v>
      </c>
      <c r="L651" t="s">
        <v>789</v>
      </c>
      <c r="M651" t="s">
        <v>790</v>
      </c>
      <c r="N651" t="s">
        <v>275</v>
      </c>
      <c r="P651" t="s">
        <v>2017</v>
      </c>
      <c r="R651">
        <v>0.74589008924377598</v>
      </c>
      <c r="T651" t="s">
        <v>143</v>
      </c>
      <c r="U651" t="s">
        <v>13</v>
      </c>
      <c r="AA651">
        <v>1.1320117143500801</v>
      </c>
      <c r="AC651" t="s">
        <v>144</v>
      </c>
      <c r="AD651" t="s">
        <v>145</v>
      </c>
      <c r="AE651" t="s">
        <v>145</v>
      </c>
      <c r="AN651">
        <v>0.47425897035881398</v>
      </c>
      <c r="AP651" t="s">
        <v>146</v>
      </c>
      <c r="AQ651" t="s">
        <v>1499</v>
      </c>
      <c r="AV651">
        <v>0.92355694227769103</v>
      </c>
      <c r="AW651">
        <v>0.66978679147165898</v>
      </c>
      <c r="AX651">
        <v>0.79785236915221203</v>
      </c>
      <c r="AY651">
        <v>1.1076068183524801</v>
      </c>
      <c r="AZ651">
        <v>0.66978700000000002</v>
      </c>
      <c r="BA651">
        <v>1.10761</v>
      </c>
      <c r="BD651">
        <v>3</v>
      </c>
      <c r="BF651" s="1">
        <v>43254</v>
      </c>
      <c r="BM651" t="s">
        <v>148</v>
      </c>
      <c r="CC651">
        <v>94</v>
      </c>
      <c r="CD651" t="s">
        <v>2018</v>
      </c>
      <c r="CE651" t="s">
        <v>2019</v>
      </c>
      <c r="CF651">
        <v>134</v>
      </c>
      <c r="CG651" t="s">
        <v>2020</v>
      </c>
      <c r="CH651" t="s">
        <v>2019</v>
      </c>
    </row>
    <row r="652" spans="1:86" x14ac:dyDescent="0.25">
      <c r="A652">
        <v>9016</v>
      </c>
      <c r="B652">
        <v>2017</v>
      </c>
      <c r="C652" t="s">
        <v>788</v>
      </c>
      <c r="D652" s="14">
        <f>VLOOKUP(Tabelle6[[#This Row],[FishStock]],'Export 2012'!$C:$J,8,FALSE)</f>
        <v>2012</v>
      </c>
      <c r="E652" s="14" t="str">
        <f>VLOOKUP(Tabelle6[[#This Row],[FishStock]],'Export 2016'!$C:$K,8,FALSE)</f>
        <v>Advice</v>
      </c>
      <c r="F652" s="14" t="str">
        <f>VLOOKUP(Tabelle6[[#This Row],[FishStock]],'Export 2012'!$C:$J,3,FALSE)</f>
        <v>no</v>
      </c>
      <c r="G652" s="14" t="str">
        <f>VLOOKUP(Tabelle6[[#This Row],[FishStock]],'Export 2016'!$C:$K,3,FALSE)</f>
        <v>no</v>
      </c>
      <c r="H652">
        <v>1482</v>
      </c>
      <c r="I652">
        <v>169270</v>
      </c>
      <c r="J652" t="s">
        <v>138</v>
      </c>
      <c r="K652">
        <v>2013</v>
      </c>
      <c r="L652" t="s">
        <v>789</v>
      </c>
      <c r="M652" t="s">
        <v>790</v>
      </c>
      <c r="N652" t="s">
        <v>275</v>
      </c>
      <c r="P652" t="s">
        <v>2017</v>
      </c>
      <c r="R652">
        <v>0.64255519023015495</v>
      </c>
      <c r="T652" t="s">
        <v>143</v>
      </c>
      <c r="U652" t="s">
        <v>13</v>
      </c>
      <c r="AA652">
        <v>1.1601712097319199</v>
      </c>
      <c r="AC652" t="s">
        <v>144</v>
      </c>
      <c r="AD652" t="s">
        <v>145</v>
      </c>
      <c r="AE652" t="s">
        <v>145</v>
      </c>
      <c r="AN652">
        <v>0.50338013520540803</v>
      </c>
      <c r="AP652" t="s">
        <v>146</v>
      </c>
      <c r="AQ652" t="s">
        <v>1499</v>
      </c>
      <c r="AV652">
        <v>0.92355694227769103</v>
      </c>
      <c r="AW652">
        <v>0.66978679147165898</v>
      </c>
      <c r="AX652">
        <v>0.79785236915221203</v>
      </c>
      <c r="AY652">
        <v>1.1076068183524801</v>
      </c>
      <c r="AZ652">
        <v>0.66978700000000002</v>
      </c>
      <c r="BA652">
        <v>1.10761</v>
      </c>
      <c r="BD652">
        <v>3</v>
      </c>
      <c r="BF652" s="1">
        <v>43254</v>
      </c>
      <c r="BM652" t="s">
        <v>148</v>
      </c>
      <c r="CC652">
        <v>91</v>
      </c>
      <c r="CD652" t="s">
        <v>2018</v>
      </c>
      <c r="CE652" t="s">
        <v>2019</v>
      </c>
      <c r="CF652">
        <v>120</v>
      </c>
      <c r="CG652" t="s">
        <v>2020</v>
      </c>
      <c r="CH652" t="s">
        <v>2019</v>
      </c>
    </row>
    <row r="653" spans="1:86" x14ac:dyDescent="0.25">
      <c r="A653">
        <v>9016</v>
      </c>
      <c r="B653">
        <v>2017</v>
      </c>
      <c r="C653" t="s">
        <v>788</v>
      </c>
      <c r="D653" s="14">
        <f>VLOOKUP(Tabelle6[[#This Row],[FishStock]],'Export 2012'!$C:$J,8,FALSE)</f>
        <v>2012</v>
      </c>
      <c r="E653" s="14" t="str">
        <f>VLOOKUP(Tabelle6[[#This Row],[FishStock]],'Export 2016'!$C:$K,8,FALSE)</f>
        <v>Advice</v>
      </c>
      <c r="F653" s="14" t="str">
        <f>VLOOKUP(Tabelle6[[#This Row],[FishStock]],'Export 2012'!$C:$J,3,FALSE)</f>
        <v>no</v>
      </c>
      <c r="G653" s="14" t="str">
        <f>VLOOKUP(Tabelle6[[#This Row],[FishStock]],'Export 2016'!$C:$K,3,FALSE)</f>
        <v>no</v>
      </c>
      <c r="H653">
        <v>1482</v>
      </c>
      <c r="I653">
        <v>169270</v>
      </c>
      <c r="J653" t="s">
        <v>138</v>
      </c>
      <c r="K653">
        <v>2014</v>
      </c>
      <c r="L653" t="s">
        <v>789</v>
      </c>
      <c r="M653" t="s">
        <v>790</v>
      </c>
      <c r="N653" t="s">
        <v>275</v>
      </c>
      <c r="P653" t="s">
        <v>2017</v>
      </c>
      <c r="R653">
        <v>1.2869891968060101</v>
      </c>
      <c r="T653" t="s">
        <v>143</v>
      </c>
      <c r="U653" t="s">
        <v>13</v>
      </c>
      <c r="AA653">
        <v>1.0925884208154999</v>
      </c>
      <c r="AC653" t="s">
        <v>144</v>
      </c>
      <c r="AD653" t="s">
        <v>145</v>
      </c>
      <c r="AE653" t="s">
        <v>145</v>
      </c>
      <c r="AN653">
        <v>0.52418096723869001</v>
      </c>
      <c r="AP653" t="s">
        <v>146</v>
      </c>
      <c r="AQ653" t="s">
        <v>1499</v>
      </c>
      <c r="AV653">
        <v>0.92355694227769103</v>
      </c>
      <c r="AW653">
        <v>0.66978679147165898</v>
      </c>
      <c r="AX653">
        <v>0.79785236915221203</v>
      </c>
      <c r="AY653">
        <v>1.1076068183524801</v>
      </c>
      <c r="AZ653">
        <v>0.66978700000000002</v>
      </c>
      <c r="BA653">
        <v>1.10761</v>
      </c>
      <c r="BD653">
        <v>3</v>
      </c>
      <c r="BF653" s="1">
        <v>43254</v>
      </c>
      <c r="BM653" t="s">
        <v>148</v>
      </c>
      <c r="CC653">
        <v>87</v>
      </c>
      <c r="CD653" t="s">
        <v>2018</v>
      </c>
      <c r="CE653" t="s">
        <v>2019</v>
      </c>
      <c r="CF653">
        <v>156</v>
      </c>
      <c r="CG653" t="s">
        <v>2020</v>
      </c>
      <c r="CH653" t="s">
        <v>2019</v>
      </c>
    </row>
    <row r="654" spans="1:86" x14ac:dyDescent="0.25">
      <c r="A654">
        <v>9016</v>
      </c>
      <c r="B654">
        <v>2017</v>
      </c>
      <c r="C654" t="s">
        <v>788</v>
      </c>
      <c r="D654" s="14">
        <f>VLOOKUP(Tabelle6[[#This Row],[FishStock]],'Export 2012'!$C:$J,8,FALSE)</f>
        <v>2012</v>
      </c>
      <c r="E654" s="14" t="str">
        <f>VLOOKUP(Tabelle6[[#This Row],[FishStock]],'Export 2016'!$C:$K,8,FALSE)</f>
        <v>Advice</v>
      </c>
      <c r="F654" s="14" t="str">
        <f>VLOOKUP(Tabelle6[[#This Row],[FishStock]],'Export 2012'!$C:$J,3,FALSE)</f>
        <v>no</v>
      </c>
      <c r="G654" s="14" t="str">
        <f>VLOOKUP(Tabelle6[[#This Row],[FishStock]],'Export 2016'!$C:$K,3,FALSE)</f>
        <v>no</v>
      </c>
      <c r="H654">
        <v>1482</v>
      </c>
      <c r="I654">
        <v>169270</v>
      </c>
      <c r="J654" t="s">
        <v>138</v>
      </c>
      <c r="K654">
        <v>2015</v>
      </c>
      <c r="L654" t="s">
        <v>789</v>
      </c>
      <c r="M654" t="s">
        <v>790</v>
      </c>
      <c r="N654" t="s">
        <v>275</v>
      </c>
      <c r="P654" t="s">
        <v>2017</v>
      </c>
      <c r="R654">
        <v>1.5143259746359801</v>
      </c>
      <c r="T654" t="s">
        <v>143</v>
      </c>
      <c r="U654" t="s">
        <v>13</v>
      </c>
      <c r="AA654">
        <v>1.1357663137343199</v>
      </c>
      <c r="AC654" t="s">
        <v>144</v>
      </c>
      <c r="AD654" t="s">
        <v>145</v>
      </c>
      <c r="AE654" t="s">
        <v>145</v>
      </c>
      <c r="AN654">
        <v>0.43681747269890803</v>
      </c>
      <c r="AP654" t="s">
        <v>146</v>
      </c>
      <c r="AQ654" t="s">
        <v>1499</v>
      </c>
      <c r="AV654">
        <v>0.92355694227769103</v>
      </c>
      <c r="AW654">
        <v>0.66978679147165898</v>
      </c>
      <c r="AX654">
        <v>0.79785236915221203</v>
      </c>
      <c r="AY654">
        <v>1.1076068183524801</v>
      </c>
      <c r="AZ654">
        <v>0.66978700000000002</v>
      </c>
      <c r="BA654">
        <v>1.10761</v>
      </c>
      <c r="BD654">
        <v>3</v>
      </c>
      <c r="BF654" s="1">
        <v>43254</v>
      </c>
      <c r="BM654" t="s">
        <v>148</v>
      </c>
      <c r="CC654">
        <v>78</v>
      </c>
      <c r="CD654" t="s">
        <v>2018</v>
      </c>
      <c r="CE654" t="s">
        <v>2019</v>
      </c>
      <c r="CF654">
        <v>170</v>
      </c>
      <c r="CG654" t="s">
        <v>2020</v>
      </c>
      <c r="CH654" t="s">
        <v>2019</v>
      </c>
    </row>
    <row r="655" spans="1:86" x14ac:dyDescent="0.25">
      <c r="A655">
        <v>9016</v>
      </c>
      <c r="B655">
        <v>2017</v>
      </c>
      <c r="C655" t="s">
        <v>788</v>
      </c>
      <c r="D655" s="14">
        <f>VLOOKUP(Tabelle6[[#This Row],[FishStock]],'Export 2012'!$C:$J,8,FALSE)</f>
        <v>2012</v>
      </c>
      <c r="E655" s="14" t="str">
        <f>VLOOKUP(Tabelle6[[#This Row],[FishStock]],'Export 2016'!$C:$K,8,FALSE)</f>
        <v>Advice</v>
      </c>
      <c r="F655" s="14" t="str">
        <f>VLOOKUP(Tabelle6[[#This Row],[FishStock]],'Export 2012'!$C:$J,3,FALSE)</f>
        <v>no</v>
      </c>
      <c r="G655" s="14" t="str">
        <f>VLOOKUP(Tabelle6[[#This Row],[FishStock]],'Export 2016'!$C:$K,3,FALSE)</f>
        <v>no</v>
      </c>
      <c r="H655">
        <v>1482</v>
      </c>
      <c r="I655">
        <v>169270</v>
      </c>
      <c r="J655" t="s">
        <v>138</v>
      </c>
      <c r="K655">
        <v>2016</v>
      </c>
      <c r="L655" t="s">
        <v>789</v>
      </c>
      <c r="M655" t="s">
        <v>790</v>
      </c>
      <c r="N655" t="s">
        <v>275</v>
      </c>
      <c r="P655" t="s">
        <v>2017</v>
      </c>
      <c r="R655">
        <v>1.12728980742132</v>
      </c>
      <c r="T655" t="s">
        <v>143</v>
      </c>
      <c r="U655" t="s">
        <v>13</v>
      </c>
      <c r="AA655">
        <v>1.6182323346098999</v>
      </c>
      <c r="AC655" t="s">
        <v>144</v>
      </c>
      <c r="AD655" t="s">
        <v>145</v>
      </c>
      <c r="AE655" t="s">
        <v>145</v>
      </c>
      <c r="AN655">
        <v>0.582423296931877</v>
      </c>
      <c r="AP655" t="s">
        <v>146</v>
      </c>
      <c r="AQ655" t="s">
        <v>1499</v>
      </c>
      <c r="AV655">
        <v>0.92355694227769103</v>
      </c>
      <c r="AW655">
        <v>0.66978679147165898</v>
      </c>
      <c r="AX655">
        <v>0.79785236915221203</v>
      </c>
      <c r="AY655">
        <v>1.1076068183524801</v>
      </c>
      <c r="AZ655">
        <v>0.66978700000000002</v>
      </c>
      <c r="BA655">
        <v>1.10761</v>
      </c>
      <c r="BD655">
        <v>3</v>
      </c>
      <c r="BF655" s="1">
        <v>43254</v>
      </c>
      <c r="BM655" t="s">
        <v>148</v>
      </c>
      <c r="CC655">
        <v>115</v>
      </c>
      <c r="CD655" t="s">
        <v>2018</v>
      </c>
      <c r="CE655" t="s">
        <v>2019</v>
      </c>
      <c r="CF655">
        <v>224</v>
      </c>
      <c r="CG655" t="s">
        <v>2020</v>
      </c>
      <c r="CH655" t="s">
        <v>2019</v>
      </c>
    </row>
    <row r="656" spans="1:86" x14ac:dyDescent="0.25">
      <c r="A656">
        <v>9016</v>
      </c>
      <c r="B656">
        <v>2017</v>
      </c>
      <c r="C656" t="s">
        <v>788</v>
      </c>
      <c r="D656" s="14">
        <f>VLOOKUP(Tabelle6[[#This Row],[FishStock]],'Export 2012'!$C:$J,8,FALSE)</f>
        <v>2012</v>
      </c>
      <c r="E656" s="14" t="str">
        <f>VLOOKUP(Tabelle6[[#This Row],[FishStock]],'Export 2016'!$C:$K,8,FALSE)</f>
        <v>Advice</v>
      </c>
      <c r="F656" s="14" t="str">
        <f>VLOOKUP(Tabelle6[[#This Row],[FishStock]],'Export 2012'!$C:$J,3,FALSE)</f>
        <v>no</v>
      </c>
      <c r="G656" s="14" t="str">
        <f>VLOOKUP(Tabelle6[[#This Row],[FishStock]],'Export 2016'!$C:$K,3,FALSE)</f>
        <v>no</v>
      </c>
      <c r="H656">
        <v>1482</v>
      </c>
      <c r="I656">
        <v>169270</v>
      </c>
      <c r="J656" t="s">
        <v>138</v>
      </c>
      <c r="K656">
        <v>2017</v>
      </c>
      <c r="L656" t="s">
        <v>789</v>
      </c>
      <c r="M656" t="s">
        <v>790</v>
      </c>
      <c r="N656" t="s">
        <v>275</v>
      </c>
      <c r="P656" t="s">
        <v>2017</v>
      </c>
      <c r="T656" t="s">
        <v>143</v>
      </c>
      <c r="U656" t="s">
        <v>13</v>
      </c>
      <c r="AA656">
        <v>1.4886986558534201</v>
      </c>
      <c r="AC656" t="s">
        <v>144</v>
      </c>
      <c r="AD656" t="s">
        <v>145</v>
      </c>
      <c r="AE656" t="s">
        <v>145</v>
      </c>
      <c r="AP656" t="s">
        <v>146</v>
      </c>
      <c r="AQ656" t="s">
        <v>1499</v>
      </c>
      <c r="AV656">
        <v>0.92355694227769103</v>
      </c>
      <c r="AW656">
        <v>0.66978679147165898</v>
      </c>
      <c r="AX656">
        <v>0.79785236915221203</v>
      </c>
      <c r="AY656">
        <v>1.1076068183524801</v>
      </c>
      <c r="AZ656">
        <v>0.66978700000000002</v>
      </c>
      <c r="BA656">
        <v>1.10761</v>
      </c>
      <c r="BD656">
        <v>3</v>
      </c>
      <c r="BF656" s="1">
        <v>43254</v>
      </c>
      <c r="BM656" t="s">
        <v>148</v>
      </c>
      <c r="CD656" t="s">
        <v>2018</v>
      </c>
      <c r="CE656" t="s">
        <v>2019</v>
      </c>
      <c r="CG656" t="s">
        <v>2020</v>
      </c>
      <c r="CH656" t="s">
        <v>2019</v>
      </c>
    </row>
    <row r="657" spans="1:122" x14ac:dyDescent="0.25">
      <c r="A657">
        <v>9017</v>
      </c>
      <c r="B657">
        <v>2017</v>
      </c>
      <c r="C657" t="s">
        <v>1032</v>
      </c>
      <c r="D657" s="14">
        <f>VLOOKUP(Tabelle6[[#This Row],[FishStock]],'Export 2012'!$C:$J,8,FALSE)</f>
        <v>2012</v>
      </c>
      <c r="E657" s="14" t="str">
        <f>VLOOKUP(Tabelle6[[#This Row],[FishStock]],'Export 2016'!$C:$K,8,FALSE)</f>
        <v>Advice</v>
      </c>
      <c r="F657" s="14" t="str">
        <f>VLOOKUP(Tabelle6[[#This Row],[FishStock]],'Export 2012'!$C:$J,3,FALSE)</f>
        <v>no</v>
      </c>
      <c r="G657" s="14" t="str">
        <f>VLOOKUP(Tabelle6[[#This Row],[FishStock]],'Export 2016'!$C:$K,3,FALSE)</f>
        <v>no</v>
      </c>
      <c r="H657">
        <v>1398</v>
      </c>
      <c r="I657">
        <v>169183</v>
      </c>
      <c r="J657" t="s">
        <v>138</v>
      </c>
      <c r="K657">
        <v>2012</v>
      </c>
      <c r="L657" t="s">
        <v>1033</v>
      </c>
      <c r="M657" t="s">
        <v>790</v>
      </c>
      <c r="N657" t="s">
        <v>332</v>
      </c>
      <c r="R657">
        <v>0.72738693467336701</v>
      </c>
      <c r="T657" t="s">
        <v>1539</v>
      </c>
      <c r="U657" t="s">
        <v>13</v>
      </c>
      <c r="AA657">
        <v>0.58927826449728804</v>
      </c>
      <c r="AC657" t="s">
        <v>144</v>
      </c>
      <c r="AD657" t="s">
        <v>1539</v>
      </c>
      <c r="AE657" t="s">
        <v>145</v>
      </c>
      <c r="AN657">
        <v>1.4096234309623401</v>
      </c>
      <c r="AP657" t="s">
        <v>146</v>
      </c>
      <c r="AQ657" t="s">
        <v>1499</v>
      </c>
      <c r="AV657">
        <v>0.50083682008368202</v>
      </c>
      <c r="AW657">
        <v>0.36025104602510499</v>
      </c>
      <c r="AX657">
        <v>1.0586149353358401</v>
      </c>
      <c r="AY657">
        <v>1.7104714226116</v>
      </c>
      <c r="AZ657">
        <v>0.31757299999999999</v>
      </c>
      <c r="BA657">
        <v>1.3871500000000001</v>
      </c>
      <c r="BD657">
        <v>4</v>
      </c>
      <c r="BF657" s="1">
        <v>43255</v>
      </c>
      <c r="BM657" t="s">
        <v>148</v>
      </c>
      <c r="CC657">
        <v>112</v>
      </c>
      <c r="CD657" t="s">
        <v>2018</v>
      </c>
      <c r="CE657" t="s">
        <v>2019</v>
      </c>
      <c r="CF657">
        <v>196</v>
      </c>
      <c r="CG657" t="s">
        <v>2020</v>
      </c>
      <c r="CH657" t="s">
        <v>2019</v>
      </c>
    </row>
    <row r="658" spans="1:122" x14ac:dyDescent="0.25">
      <c r="A658">
        <v>9017</v>
      </c>
      <c r="B658">
        <v>2017</v>
      </c>
      <c r="C658" t="s">
        <v>1032</v>
      </c>
      <c r="D658" s="14">
        <f>VLOOKUP(Tabelle6[[#This Row],[FishStock]],'Export 2012'!$C:$J,8,FALSE)</f>
        <v>2012</v>
      </c>
      <c r="E658" s="14" t="str">
        <f>VLOOKUP(Tabelle6[[#This Row],[FishStock]],'Export 2016'!$C:$K,8,FALSE)</f>
        <v>Advice</v>
      </c>
      <c r="F658" s="14" t="str">
        <f>VLOOKUP(Tabelle6[[#This Row],[FishStock]],'Export 2012'!$C:$J,3,FALSE)</f>
        <v>no</v>
      </c>
      <c r="G658" s="14" t="str">
        <f>VLOOKUP(Tabelle6[[#This Row],[FishStock]],'Export 2016'!$C:$K,3,FALSE)</f>
        <v>no</v>
      </c>
      <c r="H658">
        <v>1398</v>
      </c>
      <c r="I658">
        <v>169183</v>
      </c>
      <c r="J658" t="s">
        <v>138</v>
      </c>
      <c r="K658">
        <v>2013</v>
      </c>
      <c r="L658" t="s">
        <v>1033</v>
      </c>
      <c r="M658" t="s">
        <v>790</v>
      </c>
      <c r="N658" t="s">
        <v>332</v>
      </c>
      <c r="R658">
        <v>0.78391959798995003</v>
      </c>
      <c r="T658" t="s">
        <v>1539</v>
      </c>
      <c r="U658" t="s">
        <v>13</v>
      </c>
      <c r="AA658">
        <v>0.563204005006258</v>
      </c>
      <c r="AC658" t="s">
        <v>144</v>
      </c>
      <c r="AD658" t="s">
        <v>1539</v>
      </c>
      <c r="AE658" t="s">
        <v>145</v>
      </c>
      <c r="AN658">
        <v>0.77698744769874495</v>
      </c>
      <c r="AP658" t="s">
        <v>146</v>
      </c>
      <c r="AQ658" t="s">
        <v>1499</v>
      </c>
      <c r="AV658">
        <v>0.50083682008368202</v>
      </c>
      <c r="AW658">
        <v>0.36025104602510499</v>
      </c>
      <c r="AX658">
        <v>1.0586149353358401</v>
      </c>
      <c r="AY658">
        <v>1.7104714226116</v>
      </c>
      <c r="AZ658">
        <v>0.31757299999999999</v>
      </c>
      <c r="BA658">
        <v>1.3871500000000001</v>
      </c>
      <c r="BD658">
        <v>4</v>
      </c>
      <c r="BF658" s="1">
        <v>43255</v>
      </c>
      <c r="BM658" t="s">
        <v>148</v>
      </c>
      <c r="CC658">
        <v>65</v>
      </c>
      <c r="CD658" t="s">
        <v>2018</v>
      </c>
      <c r="CE658" t="s">
        <v>2019</v>
      </c>
      <c r="CF658">
        <v>182</v>
      </c>
      <c r="CG658" t="s">
        <v>2020</v>
      </c>
      <c r="CH658" t="s">
        <v>2019</v>
      </c>
    </row>
    <row r="659" spans="1:122" x14ac:dyDescent="0.25">
      <c r="A659">
        <v>9017</v>
      </c>
      <c r="B659">
        <v>2017</v>
      </c>
      <c r="C659" t="s">
        <v>1032</v>
      </c>
      <c r="D659" s="14">
        <f>VLOOKUP(Tabelle6[[#This Row],[FishStock]],'Export 2012'!$C:$J,8,FALSE)</f>
        <v>2012</v>
      </c>
      <c r="E659" s="14" t="str">
        <f>VLOOKUP(Tabelle6[[#This Row],[FishStock]],'Export 2016'!$C:$K,8,FALSE)</f>
        <v>Advice</v>
      </c>
      <c r="F659" s="14" t="str">
        <f>VLOOKUP(Tabelle6[[#This Row],[FishStock]],'Export 2012'!$C:$J,3,FALSE)</f>
        <v>no</v>
      </c>
      <c r="G659" s="14" t="str">
        <f>VLOOKUP(Tabelle6[[#This Row],[FishStock]],'Export 2016'!$C:$K,3,FALSE)</f>
        <v>no</v>
      </c>
      <c r="H659">
        <v>1398</v>
      </c>
      <c r="I659">
        <v>169183</v>
      </c>
      <c r="J659" t="s">
        <v>138</v>
      </c>
      <c r="K659">
        <v>2014</v>
      </c>
      <c r="L659" t="s">
        <v>1033</v>
      </c>
      <c r="M659" t="s">
        <v>790</v>
      </c>
      <c r="N659" t="s">
        <v>332</v>
      </c>
      <c r="R659">
        <v>0.51256281407035198</v>
      </c>
      <c r="T659" t="s">
        <v>1539</v>
      </c>
      <c r="U659" t="s">
        <v>13</v>
      </c>
      <c r="AA659">
        <v>0.53191489361702105</v>
      </c>
      <c r="AC659" t="s">
        <v>144</v>
      </c>
      <c r="AD659" t="s">
        <v>1539</v>
      </c>
      <c r="AE659" t="s">
        <v>145</v>
      </c>
      <c r="AN659">
        <v>1.6154811715481201</v>
      </c>
      <c r="AP659" t="s">
        <v>146</v>
      </c>
      <c r="AQ659" t="s">
        <v>1499</v>
      </c>
      <c r="AV659">
        <v>0.50083682008368202</v>
      </c>
      <c r="AW659">
        <v>0.36025104602510499</v>
      </c>
      <c r="AX659">
        <v>1.0586149353358401</v>
      </c>
      <c r="AY659">
        <v>1.7104714226116</v>
      </c>
      <c r="AZ659">
        <v>0.31757299999999999</v>
      </c>
      <c r="BA659">
        <v>1.3871500000000001</v>
      </c>
      <c r="BD659">
        <v>4</v>
      </c>
      <c r="BF659" s="1">
        <v>43255</v>
      </c>
      <c r="BM659" t="s">
        <v>148</v>
      </c>
      <c r="CC659">
        <v>89</v>
      </c>
      <c r="CD659" t="s">
        <v>2018</v>
      </c>
      <c r="CE659" t="s">
        <v>2019</v>
      </c>
      <c r="CF659">
        <v>169</v>
      </c>
      <c r="CG659" t="s">
        <v>2020</v>
      </c>
      <c r="CH659" t="s">
        <v>2019</v>
      </c>
    </row>
    <row r="660" spans="1:122" x14ac:dyDescent="0.25">
      <c r="A660">
        <v>9017</v>
      </c>
      <c r="B660">
        <v>2017</v>
      </c>
      <c r="C660" t="s">
        <v>1032</v>
      </c>
      <c r="D660" s="14">
        <f>VLOOKUP(Tabelle6[[#This Row],[FishStock]],'Export 2012'!$C:$J,8,FALSE)</f>
        <v>2012</v>
      </c>
      <c r="E660" s="14" t="str">
        <f>VLOOKUP(Tabelle6[[#This Row],[FishStock]],'Export 2016'!$C:$K,8,FALSE)</f>
        <v>Advice</v>
      </c>
      <c r="F660" s="14" t="str">
        <f>VLOOKUP(Tabelle6[[#This Row],[FishStock]],'Export 2012'!$C:$J,3,FALSE)</f>
        <v>no</v>
      </c>
      <c r="G660" s="14" t="str">
        <f>VLOOKUP(Tabelle6[[#This Row],[FishStock]],'Export 2016'!$C:$K,3,FALSE)</f>
        <v>no</v>
      </c>
      <c r="H660">
        <v>1398</v>
      </c>
      <c r="I660">
        <v>169183</v>
      </c>
      <c r="J660" t="s">
        <v>138</v>
      </c>
      <c r="K660">
        <v>2015</v>
      </c>
      <c r="L660" t="s">
        <v>1033</v>
      </c>
      <c r="M660" t="s">
        <v>790</v>
      </c>
      <c r="N660" t="s">
        <v>332</v>
      </c>
      <c r="R660">
        <v>0.180904522613065</v>
      </c>
      <c r="T660" t="s">
        <v>1539</v>
      </c>
      <c r="U660" t="s">
        <v>13</v>
      </c>
      <c r="AA660">
        <v>0.26595744680851102</v>
      </c>
      <c r="AC660" t="s">
        <v>144</v>
      </c>
      <c r="AD660" t="s">
        <v>1539</v>
      </c>
      <c r="AE660" t="s">
        <v>145</v>
      </c>
      <c r="AN660">
        <v>0.87991631799163195</v>
      </c>
      <c r="AP660" t="s">
        <v>146</v>
      </c>
      <c r="AQ660" t="s">
        <v>1499</v>
      </c>
      <c r="AV660">
        <v>0.50083682008368202</v>
      </c>
      <c r="AW660">
        <v>0.36025104602510499</v>
      </c>
      <c r="AX660">
        <v>1.0586149353358401</v>
      </c>
      <c r="AY660">
        <v>1.7104714226116</v>
      </c>
      <c r="AZ660">
        <v>0.31757299999999999</v>
      </c>
      <c r="BA660">
        <v>1.3871500000000001</v>
      </c>
      <c r="BD660">
        <v>4</v>
      </c>
      <c r="BF660" s="1">
        <v>43255</v>
      </c>
      <c r="BM660" t="s">
        <v>148</v>
      </c>
      <c r="CC660">
        <v>33</v>
      </c>
      <c r="CD660" t="s">
        <v>2018</v>
      </c>
      <c r="CE660" t="s">
        <v>2019</v>
      </c>
      <c r="CF660">
        <v>114</v>
      </c>
      <c r="CG660" t="s">
        <v>2020</v>
      </c>
      <c r="CH660" t="s">
        <v>2019</v>
      </c>
    </row>
    <row r="661" spans="1:122" x14ac:dyDescent="0.25">
      <c r="A661">
        <v>9017</v>
      </c>
      <c r="B661">
        <v>2017</v>
      </c>
      <c r="C661" t="s">
        <v>1032</v>
      </c>
      <c r="D661" s="14">
        <f>VLOOKUP(Tabelle6[[#This Row],[FishStock]],'Export 2012'!$C:$J,8,FALSE)</f>
        <v>2012</v>
      </c>
      <c r="E661" s="14" t="str">
        <f>VLOOKUP(Tabelle6[[#This Row],[FishStock]],'Export 2016'!$C:$K,8,FALSE)</f>
        <v>Advice</v>
      </c>
      <c r="F661" s="14" t="str">
        <f>VLOOKUP(Tabelle6[[#This Row],[FishStock]],'Export 2012'!$C:$J,3,FALSE)</f>
        <v>no</v>
      </c>
      <c r="G661" s="14" t="str">
        <f>VLOOKUP(Tabelle6[[#This Row],[FishStock]],'Export 2016'!$C:$K,3,FALSE)</f>
        <v>no</v>
      </c>
      <c r="H661">
        <v>1398</v>
      </c>
      <c r="I661">
        <v>169183</v>
      </c>
      <c r="J661" t="s">
        <v>138</v>
      </c>
      <c r="K661">
        <v>2016</v>
      </c>
      <c r="L661" t="s">
        <v>1033</v>
      </c>
      <c r="M661" t="s">
        <v>790</v>
      </c>
      <c r="N661" t="s">
        <v>332</v>
      </c>
      <c r="R661">
        <v>0.15075376884422101</v>
      </c>
      <c r="T661" t="s">
        <v>1539</v>
      </c>
      <c r="U661" t="s">
        <v>13</v>
      </c>
      <c r="AA661">
        <v>0.23466833541927401</v>
      </c>
      <c r="AC661" t="s">
        <v>144</v>
      </c>
      <c r="AD661" t="s">
        <v>1539</v>
      </c>
      <c r="AE661" t="s">
        <v>145</v>
      </c>
      <c r="AN661">
        <v>1.1460251046025101</v>
      </c>
      <c r="AP661" t="s">
        <v>146</v>
      </c>
      <c r="AQ661" t="s">
        <v>1499</v>
      </c>
      <c r="AV661">
        <v>0.50083682008368202</v>
      </c>
      <c r="AW661">
        <v>0.36025104602510499</v>
      </c>
      <c r="AX661">
        <v>1.0586149353358401</v>
      </c>
      <c r="AY661">
        <v>1.7104714226116</v>
      </c>
      <c r="AZ661">
        <v>0.31757299999999999</v>
      </c>
      <c r="BA661">
        <v>1.3871500000000001</v>
      </c>
      <c r="BD661">
        <v>4</v>
      </c>
      <c r="BF661" s="1">
        <v>43255</v>
      </c>
      <c r="BM661" t="s">
        <v>148</v>
      </c>
      <c r="CC661">
        <v>37</v>
      </c>
      <c r="CD661" t="s">
        <v>2018</v>
      </c>
      <c r="CE661" t="s">
        <v>2019</v>
      </c>
      <c r="CF661">
        <v>99</v>
      </c>
      <c r="CG661" t="s">
        <v>2020</v>
      </c>
      <c r="CH661" t="s">
        <v>2019</v>
      </c>
    </row>
    <row r="662" spans="1:122" x14ac:dyDescent="0.25">
      <c r="A662">
        <v>9017</v>
      </c>
      <c r="B662">
        <v>2017</v>
      </c>
      <c r="C662" t="s">
        <v>1032</v>
      </c>
      <c r="D662" s="14">
        <f>VLOOKUP(Tabelle6[[#This Row],[FishStock]],'Export 2012'!$C:$J,8,FALSE)</f>
        <v>2012</v>
      </c>
      <c r="E662" s="14" t="str">
        <f>VLOOKUP(Tabelle6[[#This Row],[FishStock]],'Export 2016'!$C:$K,8,FALSE)</f>
        <v>Advice</v>
      </c>
      <c r="F662" s="14" t="str">
        <f>VLOOKUP(Tabelle6[[#This Row],[FishStock]],'Export 2012'!$C:$J,3,FALSE)</f>
        <v>no</v>
      </c>
      <c r="G662" s="14" t="str">
        <f>VLOOKUP(Tabelle6[[#This Row],[FishStock]],'Export 2016'!$C:$K,3,FALSE)</f>
        <v>no</v>
      </c>
      <c r="H662">
        <v>1398</v>
      </c>
      <c r="I662">
        <v>169183</v>
      </c>
      <c r="J662" t="s">
        <v>138</v>
      </c>
      <c r="K662">
        <v>2017</v>
      </c>
      <c r="L662" t="s">
        <v>1033</v>
      </c>
      <c r="M662" t="s">
        <v>790</v>
      </c>
      <c r="N662" t="s">
        <v>332</v>
      </c>
      <c r="T662" t="s">
        <v>1539</v>
      </c>
      <c r="U662" t="s">
        <v>13</v>
      </c>
      <c r="AA662">
        <v>0.32853566958698399</v>
      </c>
      <c r="AC662" t="s">
        <v>144</v>
      </c>
      <c r="AD662" t="s">
        <v>1539</v>
      </c>
      <c r="AE662" t="s">
        <v>145</v>
      </c>
      <c r="AP662" t="s">
        <v>146</v>
      </c>
      <c r="AQ662" t="s">
        <v>1499</v>
      </c>
      <c r="AV662">
        <v>0.50083682008368202</v>
      </c>
      <c r="AW662">
        <v>0.36025104602510499</v>
      </c>
      <c r="AX662">
        <v>1.0586149353358401</v>
      </c>
      <c r="AY662">
        <v>1.7104714226116</v>
      </c>
      <c r="AZ662">
        <v>0.31757299999999999</v>
      </c>
      <c r="BA662">
        <v>1.3871500000000001</v>
      </c>
      <c r="BD662">
        <v>4</v>
      </c>
      <c r="BF662" s="1">
        <v>43255</v>
      </c>
      <c r="BM662" t="s">
        <v>148</v>
      </c>
      <c r="CD662" t="s">
        <v>2018</v>
      </c>
      <c r="CE662" t="s">
        <v>2019</v>
      </c>
      <c r="CG662" t="s">
        <v>2020</v>
      </c>
      <c r="CH662" t="s">
        <v>2019</v>
      </c>
    </row>
    <row r="663" spans="1:122" x14ac:dyDescent="0.25">
      <c r="A663">
        <v>9022</v>
      </c>
      <c r="B663">
        <v>2017</v>
      </c>
      <c r="C663" t="s">
        <v>1895</v>
      </c>
      <c r="D663" s="14">
        <f>VLOOKUP(Tabelle6[[#This Row],[FishStock]],'Export 2012'!$C:$J,8,FALSE)</f>
        <v>2012</v>
      </c>
      <c r="E663" s="14" t="str">
        <f>VLOOKUP(Tabelle6[[#This Row],[FishStock]],'Export 2016'!$C:$K,8,FALSE)</f>
        <v>Advice</v>
      </c>
      <c r="F663" s="14" t="str">
        <f>VLOOKUP(Tabelle6[[#This Row],[FishStock]],'Export 2012'!$C:$J,3,FALSE)</f>
        <v>no</v>
      </c>
      <c r="G663" s="14" t="str">
        <f>VLOOKUP(Tabelle6[[#This Row],[FishStock]],'Export 2016'!$C:$K,3,FALSE)</f>
        <v>no</v>
      </c>
      <c r="H663">
        <v>1454</v>
      </c>
      <c r="I663">
        <v>169159</v>
      </c>
      <c r="J663" t="s">
        <v>138</v>
      </c>
      <c r="K663">
        <v>2012</v>
      </c>
      <c r="L663" t="s">
        <v>1896</v>
      </c>
      <c r="M663" t="s">
        <v>698</v>
      </c>
      <c r="N663" t="s">
        <v>699</v>
      </c>
      <c r="P663" t="s">
        <v>1897</v>
      </c>
      <c r="Z663">
        <v>5.0443090000000002</v>
      </c>
      <c r="AA663">
        <v>5.244777</v>
      </c>
      <c r="AB663">
        <v>5.4452439999999998</v>
      </c>
      <c r="AC663" t="s">
        <v>1898</v>
      </c>
      <c r="AD663" t="s">
        <v>490</v>
      </c>
      <c r="AE663" t="s">
        <v>145</v>
      </c>
      <c r="AF663">
        <v>228.50232</v>
      </c>
      <c r="AN663">
        <v>0.11074455</v>
      </c>
      <c r="AP663" t="s">
        <v>146</v>
      </c>
      <c r="AQ663" t="s">
        <v>1499</v>
      </c>
      <c r="AZ663">
        <v>0.22</v>
      </c>
      <c r="BM663" t="s">
        <v>148</v>
      </c>
      <c r="CM663" t="s">
        <v>1899</v>
      </c>
      <c r="CN663" t="s">
        <v>1900</v>
      </c>
      <c r="CP663" t="s">
        <v>1901</v>
      </c>
      <c r="CQ663" t="s">
        <v>1900</v>
      </c>
      <c r="CR663">
        <v>36.932781199080601</v>
      </c>
      <c r="CS663" t="s">
        <v>1902</v>
      </c>
      <c r="CT663" t="s">
        <v>1900</v>
      </c>
      <c r="CU663">
        <v>34.384841649113</v>
      </c>
      <c r="CV663" t="s">
        <v>1903</v>
      </c>
      <c r="CW663" t="s">
        <v>1900</v>
      </c>
      <c r="DJ663">
        <v>0.19904154166666699</v>
      </c>
      <c r="DK663" t="s">
        <v>1904</v>
      </c>
      <c r="DL663" t="s">
        <v>1905</v>
      </c>
      <c r="DM663">
        <v>0.48149804347826097</v>
      </c>
      <c r="DN663" t="s">
        <v>1906</v>
      </c>
      <c r="DO663" t="s">
        <v>1905</v>
      </c>
      <c r="DP663">
        <v>1</v>
      </c>
      <c r="DR663" t="s">
        <v>1905</v>
      </c>
    </row>
    <row r="664" spans="1:122" x14ac:dyDescent="0.25">
      <c r="A664">
        <v>9022</v>
      </c>
      <c r="B664">
        <v>2017</v>
      </c>
      <c r="C664" t="s">
        <v>1895</v>
      </c>
      <c r="D664" s="14">
        <f>VLOOKUP(Tabelle6[[#This Row],[FishStock]],'Export 2012'!$C:$J,8,FALSE)</f>
        <v>2012</v>
      </c>
      <c r="E664" s="14" t="str">
        <f>VLOOKUP(Tabelle6[[#This Row],[FishStock]],'Export 2016'!$C:$K,8,FALSE)</f>
        <v>Advice</v>
      </c>
      <c r="F664" s="14" t="str">
        <f>VLOOKUP(Tabelle6[[#This Row],[FishStock]],'Export 2012'!$C:$J,3,FALSE)</f>
        <v>no</v>
      </c>
      <c r="G664" s="14" t="str">
        <f>VLOOKUP(Tabelle6[[#This Row],[FishStock]],'Export 2016'!$C:$K,3,FALSE)</f>
        <v>no</v>
      </c>
      <c r="H664">
        <v>1454</v>
      </c>
      <c r="I664">
        <v>169159</v>
      </c>
      <c r="J664" t="s">
        <v>138</v>
      </c>
      <c r="K664">
        <v>2013</v>
      </c>
      <c r="L664" t="s">
        <v>1896</v>
      </c>
      <c r="M664" t="s">
        <v>698</v>
      </c>
      <c r="N664" t="s">
        <v>699</v>
      </c>
      <c r="P664" t="s">
        <v>1897</v>
      </c>
      <c r="Z664">
        <v>5.4859989999999996</v>
      </c>
      <c r="AA664">
        <v>5.7090120000000004</v>
      </c>
      <c r="AB664">
        <v>5.9320259999999996</v>
      </c>
      <c r="AC664" t="s">
        <v>1898</v>
      </c>
      <c r="AD664" t="s">
        <v>490</v>
      </c>
      <c r="AE664" t="s">
        <v>145</v>
      </c>
      <c r="AF664">
        <v>209.38910000000001</v>
      </c>
      <c r="AN664">
        <v>9.3229179999999995E-2</v>
      </c>
      <c r="AP664" t="s">
        <v>146</v>
      </c>
      <c r="AQ664" t="s">
        <v>1499</v>
      </c>
      <c r="AZ664">
        <v>0.22</v>
      </c>
      <c r="BM664" t="s">
        <v>148</v>
      </c>
      <c r="CL664">
        <v>39.102641616308702</v>
      </c>
      <c r="CM664" t="s">
        <v>1899</v>
      </c>
      <c r="CN664" t="s">
        <v>1900</v>
      </c>
      <c r="CO664">
        <v>39.517277325192403</v>
      </c>
      <c r="CP664" t="s">
        <v>1901</v>
      </c>
      <c r="CQ664" t="s">
        <v>1900</v>
      </c>
      <c r="CR664">
        <v>39.747319853530001</v>
      </c>
      <c r="CS664" t="s">
        <v>1902</v>
      </c>
      <c r="CT664" t="s">
        <v>1900</v>
      </c>
      <c r="CU664">
        <v>35.324427349696599</v>
      </c>
      <c r="CV664" t="s">
        <v>1903</v>
      </c>
      <c r="CW664" t="s">
        <v>1900</v>
      </c>
      <c r="DJ664">
        <v>0.16756112500000001</v>
      </c>
      <c r="DK664" t="s">
        <v>1904</v>
      </c>
      <c r="DL664" t="s">
        <v>1905</v>
      </c>
      <c r="DM664">
        <v>0.40534426086956499</v>
      </c>
      <c r="DN664" t="s">
        <v>1906</v>
      </c>
      <c r="DO664" t="s">
        <v>1905</v>
      </c>
      <c r="DP664">
        <v>1</v>
      </c>
      <c r="DR664" t="s">
        <v>1905</v>
      </c>
    </row>
    <row r="665" spans="1:122" x14ac:dyDescent="0.25">
      <c r="A665">
        <v>9022</v>
      </c>
      <c r="B665">
        <v>2017</v>
      </c>
      <c r="C665" t="s">
        <v>1895</v>
      </c>
      <c r="D665" s="14">
        <f>VLOOKUP(Tabelle6[[#This Row],[FishStock]],'Export 2012'!$C:$J,8,FALSE)</f>
        <v>2012</v>
      </c>
      <c r="E665" s="14" t="str">
        <f>VLOOKUP(Tabelle6[[#This Row],[FishStock]],'Export 2016'!$C:$K,8,FALSE)</f>
        <v>Advice</v>
      </c>
      <c r="F665" s="14" t="str">
        <f>VLOOKUP(Tabelle6[[#This Row],[FishStock]],'Export 2012'!$C:$J,3,FALSE)</f>
        <v>no</v>
      </c>
      <c r="G665" s="14" t="str">
        <f>VLOOKUP(Tabelle6[[#This Row],[FishStock]],'Export 2016'!$C:$K,3,FALSE)</f>
        <v>no</v>
      </c>
      <c r="H665">
        <v>1454</v>
      </c>
      <c r="I665">
        <v>169159</v>
      </c>
      <c r="J665" t="s">
        <v>138</v>
      </c>
      <c r="K665">
        <v>2014</v>
      </c>
      <c r="L665" t="s">
        <v>1896</v>
      </c>
      <c r="M665" t="s">
        <v>698</v>
      </c>
      <c r="N665" t="s">
        <v>699</v>
      </c>
      <c r="P665" t="s">
        <v>1897</v>
      </c>
      <c r="Z665">
        <v>5.5136719999999997</v>
      </c>
      <c r="AA665">
        <v>5.7408080000000004</v>
      </c>
      <c r="AB665">
        <v>5.9679440000000001</v>
      </c>
      <c r="AC665" t="s">
        <v>1898</v>
      </c>
      <c r="AD665" t="s">
        <v>490</v>
      </c>
      <c r="AE665" t="s">
        <v>145</v>
      </c>
      <c r="AF665">
        <v>193.2124</v>
      </c>
      <c r="AN665">
        <v>8.2198309999999997E-2</v>
      </c>
      <c r="AP665" t="s">
        <v>146</v>
      </c>
      <c r="AQ665" t="s">
        <v>1499</v>
      </c>
      <c r="AZ665">
        <v>0.22</v>
      </c>
      <c r="BM665" t="s">
        <v>148</v>
      </c>
      <c r="CL665">
        <v>37.764258695652202</v>
      </c>
      <c r="CM665" t="s">
        <v>1899</v>
      </c>
      <c r="CN665" t="s">
        <v>1900</v>
      </c>
      <c r="CO665">
        <v>35.178248405797099</v>
      </c>
      <c r="CP665" t="s">
        <v>1901</v>
      </c>
      <c r="CQ665" t="s">
        <v>1900</v>
      </c>
      <c r="CR665">
        <v>41.3077489380317</v>
      </c>
      <c r="CS665" t="s">
        <v>1902</v>
      </c>
      <c r="CT665" t="s">
        <v>1900</v>
      </c>
      <c r="CU665">
        <v>36.692983324195303</v>
      </c>
      <c r="CV665" t="s">
        <v>1903</v>
      </c>
      <c r="CW665" t="s">
        <v>1900</v>
      </c>
      <c r="DJ665">
        <v>0.147735333333333</v>
      </c>
      <c r="DK665" t="s">
        <v>1904</v>
      </c>
      <c r="DL665" t="s">
        <v>1905</v>
      </c>
      <c r="DM665">
        <v>0.35738395652173899</v>
      </c>
      <c r="DN665" t="s">
        <v>1906</v>
      </c>
      <c r="DO665" t="s">
        <v>1905</v>
      </c>
      <c r="DP665">
        <v>1</v>
      </c>
      <c r="DR665" t="s">
        <v>1905</v>
      </c>
    </row>
    <row r="666" spans="1:122" x14ac:dyDescent="0.25">
      <c r="A666">
        <v>9022</v>
      </c>
      <c r="B666">
        <v>2017</v>
      </c>
      <c r="C666" t="s">
        <v>1895</v>
      </c>
      <c r="D666" s="14">
        <f>VLOOKUP(Tabelle6[[#This Row],[FishStock]],'Export 2012'!$C:$J,8,FALSE)</f>
        <v>2012</v>
      </c>
      <c r="E666" s="14" t="str">
        <f>VLOOKUP(Tabelle6[[#This Row],[FishStock]],'Export 2016'!$C:$K,8,FALSE)</f>
        <v>Advice</v>
      </c>
      <c r="F666" s="14" t="str">
        <f>VLOOKUP(Tabelle6[[#This Row],[FishStock]],'Export 2012'!$C:$J,3,FALSE)</f>
        <v>no</v>
      </c>
      <c r="G666" s="14" t="str">
        <f>VLOOKUP(Tabelle6[[#This Row],[FishStock]],'Export 2016'!$C:$K,3,FALSE)</f>
        <v>no</v>
      </c>
      <c r="H666">
        <v>1454</v>
      </c>
      <c r="I666">
        <v>169159</v>
      </c>
      <c r="J666" t="s">
        <v>138</v>
      </c>
      <c r="K666">
        <v>2015</v>
      </c>
      <c r="L666" t="s">
        <v>1896</v>
      </c>
      <c r="M666" t="s">
        <v>698</v>
      </c>
      <c r="N666" t="s">
        <v>699</v>
      </c>
      <c r="P666" t="s">
        <v>1897</v>
      </c>
      <c r="Z666">
        <v>5.0764839999999998</v>
      </c>
      <c r="AA666">
        <v>5.2733610000000004</v>
      </c>
      <c r="AB666">
        <v>5.4702380000000002</v>
      </c>
      <c r="AC666" t="s">
        <v>1898</v>
      </c>
      <c r="AD666" t="s">
        <v>490</v>
      </c>
      <c r="AE666" t="s">
        <v>145</v>
      </c>
      <c r="AF666">
        <v>247.27070000000001</v>
      </c>
      <c r="AN666">
        <v>7.6924400000000004E-2</v>
      </c>
      <c r="AP666" t="s">
        <v>146</v>
      </c>
      <c r="AQ666" t="s">
        <v>1499</v>
      </c>
      <c r="AZ666">
        <v>0.22</v>
      </c>
      <c r="BM666" t="s">
        <v>148</v>
      </c>
      <c r="CL666">
        <v>39.239318355769598</v>
      </c>
      <c r="CM666" t="s">
        <v>1899</v>
      </c>
      <c r="CN666" t="s">
        <v>1900</v>
      </c>
      <c r="CO666">
        <v>37.2822086843005</v>
      </c>
      <c r="CP666" t="s">
        <v>1901</v>
      </c>
      <c r="CQ666" t="s">
        <v>1900</v>
      </c>
      <c r="CR666">
        <v>40.9257324342488</v>
      </c>
      <c r="CS666" t="s">
        <v>1902</v>
      </c>
      <c r="CT666" t="s">
        <v>1900</v>
      </c>
      <c r="CU666">
        <v>37.357882416964102</v>
      </c>
      <c r="CV666" t="s">
        <v>1903</v>
      </c>
      <c r="CW666" t="s">
        <v>1900</v>
      </c>
      <c r="DJ666">
        <v>0.1382565</v>
      </c>
      <c r="DK666" t="s">
        <v>1904</v>
      </c>
      <c r="DL666" t="s">
        <v>1905</v>
      </c>
      <c r="DM666">
        <v>0.33445391304347799</v>
      </c>
      <c r="DN666" t="s">
        <v>1906</v>
      </c>
      <c r="DO666" t="s">
        <v>1905</v>
      </c>
      <c r="DP666">
        <v>1</v>
      </c>
      <c r="DR666" t="s">
        <v>1905</v>
      </c>
    </row>
    <row r="667" spans="1:122" x14ac:dyDescent="0.25">
      <c r="A667">
        <v>9022</v>
      </c>
      <c r="B667">
        <v>2017</v>
      </c>
      <c r="C667" t="s">
        <v>1895</v>
      </c>
      <c r="D667" s="14">
        <f>VLOOKUP(Tabelle6[[#This Row],[FishStock]],'Export 2012'!$C:$J,8,FALSE)</f>
        <v>2012</v>
      </c>
      <c r="E667" s="14" t="str">
        <f>VLOOKUP(Tabelle6[[#This Row],[FishStock]],'Export 2016'!$C:$K,8,FALSE)</f>
        <v>Advice</v>
      </c>
      <c r="F667" s="14" t="str">
        <f>VLOOKUP(Tabelle6[[#This Row],[FishStock]],'Export 2012'!$C:$J,3,FALSE)</f>
        <v>no</v>
      </c>
      <c r="G667" s="14" t="str">
        <f>VLOOKUP(Tabelle6[[#This Row],[FishStock]],'Export 2016'!$C:$K,3,FALSE)</f>
        <v>no</v>
      </c>
      <c r="H667">
        <v>1454</v>
      </c>
      <c r="I667">
        <v>169159</v>
      </c>
      <c r="J667" t="s">
        <v>138</v>
      </c>
      <c r="K667">
        <v>2016</v>
      </c>
      <c r="L667" t="s">
        <v>1896</v>
      </c>
      <c r="M667" t="s">
        <v>698</v>
      </c>
      <c r="N667" t="s">
        <v>699</v>
      </c>
      <c r="P667" t="s">
        <v>1897</v>
      </c>
      <c r="Z667">
        <v>6.501125</v>
      </c>
      <c r="AA667">
        <v>6.7538910000000003</v>
      </c>
      <c r="AB667">
        <v>7.0066569999999997</v>
      </c>
      <c r="AC667" t="s">
        <v>1898</v>
      </c>
      <c r="AD667" t="s">
        <v>490</v>
      </c>
      <c r="AE667" t="s">
        <v>145</v>
      </c>
      <c r="AF667">
        <v>282.98</v>
      </c>
      <c r="AN667">
        <v>9.8670439999999998E-2</v>
      </c>
      <c r="AP667" t="s">
        <v>146</v>
      </c>
      <c r="AQ667" t="s">
        <v>1499</v>
      </c>
      <c r="AZ667">
        <v>0.22</v>
      </c>
      <c r="BM667" t="s">
        <v>148</v>
      </c>
      <c r="CL667">
        <v>38.7495854316414</v>
      </c>
      <c r="CM667" t="s">
        <v>1899</v>
      </c>
      <c r="CN667" t="s">
        <v>1900</v>
      </c>
      <c r="CO667">
        <v>36.147278796830101</v>
      </c>
      <c r="CP667" t="s">
        <v>1901</v>
      </c>
      <c r="CQ667" t="s">
        <v>1900</v>
      </c>
      <c r="CR667">
        <v>39.518587755512598</v>
      </c>
      <c r="CS667" t="s">
        <v>1902</v>
      </c>
      <c r="CT667" t="s">
        <v>1900</v>
      </c>
      <c r="CU667">
        <v>35.755090501379399</v>
      </c>
      <c r="CV667" t="s">
        <v>1903</v>
      </c>
      <c r="CW667" t="s">
        <v>1900</v>
      </c>
      <c r="DJ667">
        <v>0.17734070833333301</v>
      </c>
      <c r="DK667" t="s">
        <v>1904</v>
      </c>
      <c r="DL667" t="s">
        <v>1905</v>
      </c>
      <c r="DM667">
        <v>0.42900191304347801</v>
      </c>
      <c r="DN667" t="s">
        <v>1906</v>
      </c>
      <c r="DO667" t="s">
        <v>1905</v>
      </c>
      <c r="DP667">
        <v>1</v>
      </c>
      <c r="DR667" t="s">
        <v>1905</v>
      </c>
    </row>
    <row r="668" spans="1:122" x14ac:dyDescent="0.25">
      <c r="A668">
        <v>9024</v>
      </c>
      <c r="B668">
        <v>2017</v>
      </c>
      <c r="C668" t="s">
        <v>1089</v>
      </c>
      <c r="D668" s="14">
        <f>VLOOKUP(Tabelle6[[#This Row],[FishStock]],'Export 2012'!$C:$J,8,FALSE)</f>
        <v>2012</v>
      </c>
      <c r="E668" s="14" t="str">
        <f>VLOOKUP(Tabelle6[[#This Row],[FishStock]],'Export 2016'!$C:$K,8,FALSE)</f>
        <v>Advice</v>
      </c>
      <c r="F668" s="14" t="str">
        <f>VLOOKUP(Tabelle6[[#This Row],[FishStock]],'Export 2012'!$C:$J,3,FALSE)</f>
        <v>x</v>
      </c>
      <c r="G668" s="14" t="str">
        <f>VLOOKUP(Tabelle6[[#This Row],[FishStock]],'Export 2016'!$C:$K,3,FALSE)</f>
        <v>x</v>
      </c>
      <c r="H668">
        <v>1400</v>
      </c>
      <c r="I668">
        <v>169185</v>
      </c>
      <c r="J668" t="s">
        <v>138</v>
      </c>
      <c r="K668">
        <v>2012</v>
      </c>
      <c r="L668" t="s">
        <v>1090</v>
      </c>
      <c r="M668" t="s">
        <v>616</v>
      </c>
      <c r="N668" t="s">
        <v>332</v>
      </c>
      <c r="P668" t="s">
        <v>1845</v>
      </c>
      <c r="Z668">
        <v>0.65207201125851599</v>
      </c>
      <c r="AA668">
        <v>1.1686020586905901</v>
      </c>
      <c r="AB668">
        <v>2.0943731112890398</v>
      </c>
      <c r="AC668" t="s">
        <v>334</v>
      </c>
      <c r="AE668" t="s">
        <v>145</v>
      </c>
      <c r="AF668">
        <v>450</v>
      </c>
      <c r="AI668">
        <v>1123</v>
      </c>
      <c r="AM668">
        <v>0.314</v>
      </c>
      <c r="AN668">
        <v>0.53700000000000003</v>
      </c>
      <c r="AO668">
        <v>0.92</v>
      </c>
      <c r="AP668" t="s">
        <v>241</v>
      </c>
      <c r="AZ668">
        <v>1</v>
      </c>
      <c r="BA668">
        <v>0.5</v>
      </c>
      <c r="BM668" t="s">
        <v>148</v>
      </c>
      <c r="CC668">
        <v>55</v>
      </c>
      <c r="CD668" t="s">
        <v>1846</v>
      </c>
      <c r="CE668" t="s">
        <v>1847</v>
      </c>
      <c r="CF668">
        <v>150.25</v>
      </c>
      <c r="CG668" t="s">
        <v>1848</v>
      </c>
      <c r="CH668" t="s">
        <v>1849</v>
      </c>
    </row>
    <row r="669" spans="1:122" x14ac:dyDescent="0.25">
      <c r="A669">
        <v>9024</v>
      </c>
      <c r="B669">
        <v>2017</v>
      </c>
      <c r="C669" t="s">
        <v>1089</v>
      </c>
      <c r="D669" s="14">
        <f>VLOOKUP(Tabelle6[[#This Row],[FishStock]],'Export 2012'!$C:$J,8,FALSE)</f>
        <v>2012</v>
      </c>
      <c r="E669" s="14" t="str">
        <f>VLOOKUP(Tabelle6[[#This Row],[FishStock]],'Export 2016'!$C:$K,8,FALSE)</f>
        <v>Advice</v>
      </c>
      <c r="F669" s="14" t="str">
        <f>VLOOKUP(Tabelle6[[#This Row],[FishStock]],'Export 2012'!$C:$J,3,FALSE)</f>
        <v>x</v>
      </c>
      <c r="G669" s="14" t="str">
        <f>VLOOKUP(Tabelle6[[#This Row],[FishStock]],'Export 2016'!$C:$K,3,FALSE)</f>
        <v>x</v>
      </c>
      <c r="H669">
        <v>1400</v>
      </c>
      <c r="I669">
        <v>169185</v>
      </c>
      <c r="J669" t="s">
        <v>138</v>
      </c>
      <c r="K669">
        <v>2013</v>
      </c>
      <c r="L669" t="s">
        <v>1090</v>
      </c>
      <c r="M669" t="s">
        <v>616</v>
      </c>
      <c r="N669" t="s">
        <v>332</v>
      </c>
      <c r="P669" t="s">
        <v>1845</v>
      </c>
      <c r="Z669">
        <v>0.79554513354613898</v>
      </c>
      <c r="AA669">
        <v>1.4156480987982001</v>
      </c>
      <c r="AB669">
        <v>2.5192211825119202</v>
      </c>
      <c r="AC669" t="s">
        <v>334</v>
      </c>
      <c r="AE669" t="s">
        <v>145</v>
      </c>
      <c r="AF669">
        <v>414</v>
      </c>
      <c r="AI669">
        <v>1274.31</v>
      </c>
      <c r="AM669">
        <v>0.26</v>
      </c>
      <c r="AN669">
        <v>0.44900000000000001</v>
      </c>
      <c r="AO669">
        <v>0.77300000000000002</v>
      </c>
      <c r="AP669" t="s">
        <v>241</v>
      </c>
      <c r="AZ669">
        <v>1</v>
      </c>
      <c r="BA669">
        <v>0.5</v>
      </c>
      <c r="BM669" t="s">
        <v>148</v>
      </c>
      <c r="CC669">
        <v>72.3</v>
      </c>
      <c r="CD669" t="s">
        <v>1846</v>
      </c>
      <c r="CE669" t="s">
        <v>1847</v>
      </c>
      <c r="CF669">
        <v>253.9</v>
      </c>
      <c r="CG669" t="s">
        <v>1848</v>
      </c>
      <c r="CH669" t="s">
        <v>1849</v>
      </c>
    </row>
    <row r="670" spans="1:122" x14ac:dyDescent="0.25">
      <c r="A670">
        <v>9024</v>
      </c>
      <c r="B670">
        <v>2017</v>
      </c>
      <c r="C670" t="s">
        <v>1089</v>
      </c>
      <c r="D670" s="14">
        <f>VLOOKUP(Tabelle6[[#This Row],[FishStock]],'Export 2012'!$C:$J,8,FALSE)</f>
        <v>2012</v>
      </c>
      <c r="E670" s="14" t="str">
        <f>VLOOKUP(Tabelle6[[#This Row],[FishStock]],'Export 2016'!$C:$K,8,FALSE)</f>
        <v>Advice</v>
      </c>
      <c r="F670" s="14" t="str">
        <f>VLOOKUP(Tabelle6[[#This Row],[FishStock]],'Export 2012'!$C:$J,3,FALSE)</f>
        <v>x</v>
      </c>
      <c r="G670" s="14" t="str">
        <f>VLOOKUP(Tabelle6[[#This Row],[FishStock]],'Export 2016'!$C:$K,3,FALSE)</f>
        <v>x</v>
      </c>
      <c r="H670">
        <v>1400</v>
      </c>
      <c r="I670">
        <v>169185</v>
      </c>
      <c r="J670" t="s">
        <v>138</v>
      </c>
      <c r="K670">
        <v>2014</v>
      </c>
      <c r="L670" t="s">
        <v>1090</v>
      </c>
      <c r="M670" t="s">
        <v>616</v>
      </c>
      <c r="N670" t="s">
        <v>332</v>
      </c>
      <c r="P670" t="s">
        <v>1845</v>
      </c>
      <c r="Z670">
        <v>0.84162133657848304</v>
      </c>
      <c r="AA670">
        <v>1.4425714377476999</v>
      </c>
      <c r="AB670">
        <v>2.4728925028575199</v>
      </c>
      <c r="AC670" t="s">
        <v>334</v>
      </c>
      <c r="AE670" t="s">
        <v>145</v>
      </c>
      <c r="AF670">
        <v>411</v>
      </c>
      <c r="AI670">
        <v>1158</v>
      </c>
      <c r="AM670">
        <v>0.19500000000000001</v>
      </c>
      <c r="AN670">
        <v>0.33800000000000002</v>
      </c>
      <c r="AO670">
        <v>0.58499999999999996</v>
      </c>
      <c r="AP670" t="s">
        <v>241</v>
      </c>
      <c r="AZ670">
        <v>1</v>
      </c>
      <c r="BA670">
        <v>0.5</v>
      </c>
      <c r="BM670" t="s">
        <v>148</v>
      </c>
      <c r="CC670">
        <v>39.5</v>
      </c>
      <c r="CD670" t="s">
        <v>1846</v>
      </c>
      <c r="CE670" t="s">
        <v>1847</v>
      </c>
      <c r="CF670">
        <v>203.9</v>
      </c>
      <c r="CG670" t="s">
        <v>1848</v>
      </c>
      <c r="CH670" t="s">
        <v>1849</v>
      </c>
    </row>
    <row r="671" spans="1:122" x14ac:dyDescent="0.25">
      <c r="A671">
        <v>9024</v>
      </c>
      <c r="B671">
        <v>2017</v>
      </c>
      <c r="C671" t="s">
        <v>1089</v>
      </c>
      <c r="D671" s="14">
        <f>VLOOKUP(Tabelle6[[#This Row],[FishStock]],'Export 2012'!$C:$J,8,FALSE)</f>
        <v>2012</v>
      </c>
      <c r="E671" s="14" t="str">
        <f>VLOOKUP(Tabelle6[[#This Row],[FishStock]],'Export 2016'!$C:$K,8,FALSE)</f>
        <v>Advice</v>
      </c>
      <c r="F671" s="14" t="str">
        <f>VLOOKUP(Tabelle6[[#This Row],[FishStock]],'Export 2012'!$C:$J,3,FALSE)</f>
        <v>x</v>
      </c>
      <c r="G671" s="14" t="str">
        <f>VLOOKUP(Tabelle6[[#This Row],[FishStock]],'Export 2016'!$C:$K,3,FALSE)</f>
        <v>x</v>
      </c>
      <c r="H671">
        <v>1400</v>
      </c>
      <c r="I671">
        <v>169185</v>
      </c>
      <c r="J671" t="s">
        <v>138</v>
      </c>
      <c r="K671">
        <v>2015</v>
      </c>
      <c r="L671" t="s">
        <v>1090</v>
      </c>
      <c r="M671" t="s">
        <v>616</v>
      </c>
      <c r="N671" t="s">
        <v>332</v>
      </c>
      <c r="P671" t="s">
        <v>1845</v>
      </c>
      <c r="Z671">
        <v>0.94482886576483405</v>
      </c>
      <c r="AA671">
        <v>1.60763265284474</v>
      </c>
      <c r="AB671">
        <v>2.7354067353734499</v>
      </c>
      <c r="AC671" t="s">
        <v>334</v>
      </c>
      <c r="AE671" t="s">
        <v>145</v>
      </c>
      <c r="AF671">
        <v>381</v>
      </c>
      <c r="AI671">
        <v>1159</v>
      </c>
      <c r="AM671">
        <v>0.16200000000000001</v>
      </c>
      <c r="AN671">
        <v>0.28000000000000003</v>
      </c>
      <c r="AO671">
        <v>0.48499999999999999</v>
      </c>
      <c r="AP671" t="s">
        <v>241</v>
      </c>
      <c r="AZ671">
        <v>1</v>
      </c>
      <c r="BA671">
        <v>0.5</v>
      </c>
      <c r="BM671" t="s">
        <v>148</v>
      </c>
      <c r="CC671">
        <v>64.2</v>
      </c>
      <c r="CD671" t="s">
        <v>1846</v>
      </c>
      <c r="CE671" t="s">
        <v>1847</v>
      </c>
      <c r="CF671">
        <v>371.06</v>
      </c>
      <c r="CG671" t="s">
        <v>1848</v>
      </c>
      <c r="CH671" t="s">
        <v>1849</v>
      </c>
    </row>
    <row r="672" spans="1:122" x14ac:dyDescent="0.25">
      <c r="A672">
        <v>9024</v>
      </c>
      <c r="B672">
        <v>2017</v>
      </c>
      <c r="C672" t="s">
        <v>1089</v>
      </c>
      <c r="D672" s="14">
        <f>VLOOKUP(Tabelle6[[#This Row],[FishStock]],'Export 2012'!$C:$J,8,FALSE)</f>
        <v>2012</v>
      </c>
      <c r="E672" s="14" t="str">
        <f>VLOOKUP(Tabelle6[[#This Row],[FishStock]],'Export 2016'!$C:$K,8,FALSE)</f>
        <v>Advice</v>
      </c>
      <c r="F672" s="14" t="str">
        <f>VLOOKUP(Tabelle6[[#This Row],[FishStock]],'Export 2012'!$C:$J,3,FALSE)</f>
        <v>x</v>
      </c>
      <c r="G672" s="14" t="str">
        <f>VLOOKUP(Tabelle6[[#This Row],[FishStock]],'Export 2016'!$C:$K,3,FALSE)</f>
        <v>x</v>
      </c>
      <c r="H672">
        <v>1400</v>
      </c>
      <c r="I672">
        <v>169185</v>
      </c>
      <c r="J672" t="s">
        <v>138</v>
      </c>
      <c r="K672">
        <v>2016</v>
      </c>
      <c r="L672" t="s">
        <v>1090</v>
      </c>
      <c r="M672" t="s">
        <v>616</v>
      </c>
      <c r="N672" t="s">
        <v>332</v>
      </c>
      <c r="P672" t="s">
        <v>1845</v>
      </c>
      <c r="Z672">
        <v>1.02662784228102</v>
      </c>
      <c r="AA672">
        <v>1.71800610548749</v>
      </c>
      <c r="AB672">
        <v>2.8752227794954801</v>
      </c>
      <c r="AC672" t="s">
        <v>334</v>
      </c>
      <c r="AE672" t="s">
        <v>145</v>
      </c>
      <c r="AF672">
        <v>431</v>
      </c>
      <c r="AI672">
        <v>1002</v>
      </c>
      <c r="AM672">
        <v>0.13400000000000001</v>
      </c>
      <c r="AN672">
        <v>0.23899999999999999</v>
      </c>
      <c r="AO672">
        <v>0.42799999999999999</v>
      </c>
      <c r="AP672" t="s">
        <v>241</v>
      </c>
      <c r="AZ672">
        <v>1</v>
      </c>
      <c r="BA672">
        <v>0.5</v>
      </c>
      <c r="BM672" t="s">
        <v>148</v>
      </c>
      <c r="CC672">
        <v>69.900000000000006</v>
      </c>
      <c r="CD672" t="s">
        <v>1846</v>
      </c>
      <c r="CE672" t="s">
        <v>1847</v>
      </c>
      <c r="CF672">
        <v>455.62</v>
      </c>
      <c r="CG672" t="s">
        <v>1848</v>
      </c>
      <c r="CH672" t="s">
        <v>1849</v>
      </c>
    </row>
    <row r="673" spans="1:86" x14ac:dyDescent="0.25">
      <c r="A673">
        <v>9025</v>
      </c>
      <c r="B673">
        <v>2017</v>
      </c>
      <c r="C673" t="s">
        <v>1841</v>
      </c>
      <c r="D673" s="14">
        <f>VLOOKUP(Tabelle6[[#This Row],[FishStock]],'Export 2012'!$C:$J,8,FALSE)</f>
        <v>2012</v>
      </c>
      <c r="E673" s="14" t="str">
        <f>VLOOKUP(Tabelle6[[#This Row],[FishStock]],'Export 2016'!$C:$K,8,FALSE)</f>
        <v>Advice</v>
      </c>
      <c r="F673" s="14" t="str">
        <f>VLOOKUP(Tabelle6[[#This Row],[FishStock]],'Export 2012'!$C:$J,3,FALSE)</f>
        <v>no</v>
      </c>
      <c r="G673" s="14" t="str">
        <f>VLOOKUP(Tabelle6[[#This Row],[FishStock]],'Export 2016'!$C:$K,3,FALSE)</f>
        <v>no</v>
      </c>
      <c r="H673">
        <v>1339</v>
      </c>
      <c r="I673">
        <v>169101</v>
      </c>
      <c r="J673" t="s">
        <v>138</v>
      </c>
      <c r="K673">
        <v>2012</v>
      </c>
      <c r="L673" t="s">
        <v>1842</v>
      </c>
      <c r="M673" t="s">
        <v>573</v>
      </c>
      <c r="N673" t="s">
        <v>1843</v>
      </c>
      <c r="P673" t="s">
        <v>1844</v>
      </c>
      <c r="AE673" t="s">
        <v>145</v>
      </c>
      <c r="AF673">
        <v>466.11228</v>
      </c>
      <c r="BM673" t="s">
        <v>148</v>
      </c>
    </row>
    <row r="674" spans="1:86" x14ac:dyDescent="0.25">
      <c r="A674">
        <v>9025</v>
      </c>
      <c r="B674">
        <v>2017</v>
      </c>
      <c r="C674" t="s">
        <v>1841</v>
      </c>
      <c r="D674" s="14">
        <f>VLOOKUP(Tabelle6[[#This Row],[FishStock]],'Export 2012'!$C:$J,8,FALSE)</f>
        <v>2012</v>
      </c>
      <c r="E674" s="14" t="str">
        <f>VLOOKUP(Tabelle6[[#This Row],[FishStock]],'Export 2016'!$C:$K,8,FALSE)</f>
        <v>Advice</v>
      </c>
      <c r="F674" s="14" t="str">
        <f>VLOOKUP(Tabelle6[[#This Row],[FishStock]],'Export 2012'!$C:$J,3,FALSE)</f>
        <v>no</v>
      </c>
      <c r="G674" s="14" t="str">
        <f>VLOOKUP(Tabelle6[[#This Row],[FishStock]],'Export 2016'!$C:$K,3,FALSE)</f>
        <v>no</v>
      </c>
      <c r="H674">
        <v>1339</v>
      </c>
      <c r="I674">
        <v>169101</v>
      </c>
      <c r="J674" t="s">
        <v>138</v>
      </c>
      <c r="K674">
        <v>2013</v>
      </c>
      <c r="L674" t="s">
        <v>1842</v>
      </c>
      <c r="M674" t="s">
        <v>573</v>
      </c>
      <c r="N674" t="s">
        <v>1843</v>
      </c>
      <c r="P674" t="s">
        <v>1844</v>
      </c>
      <c r="AE674" t="s">
        <v>145</v>
      </c>
      <c r="AF674">
        <v>483.28931</v>
      </c>
      <c r="BM674" t="s">
        <v>148</v>
      </c>
    </row>
    <row r="675" spans="1:86" x14ac:dyDescent="0.25">
      <c r="A675">
        <v>9025</v>
      </c>
      <c r="B675">
        <v>2017</v>
      </c>
      <c r="C675" t="s">
        <v>1841</v>
      </c>
      <c r="D675" s="14">
        <f>VLOOKUP(Tabelle6[[#This Row],[FishStock]],'Export 2012'!$C:$J,8,FALSE)</f>
        <v>2012</v>
      </c>
      <c r="E675" s="14" t="str">
        <f>VLOOKUP(Tabelle6[[#This Row],[FishStock]],'Export 2016'!$C:$K,8,FALSE)</f>
        <v>Advice</v>
      </c>
      <c r="F675" s="14" t="str">
        <f>VLOOKUP(Tabelle6[[#This Row],[FishStock]],'Export 2012'!$C:$J,3,FALSE)</f>
        <v>no</v>
      </c>
      <c r="G675" s="14" t="str">
        <f>VLOOKUP(Tabelle6[[#This Row],[FishStock]],'Export 2016'!$C:$K,3,FALSE)</f>
        <v>no</v>
      </c>
      <c r="H675">
        <v>1339</v>
      </c>
      <c r="I675">
        <v>169101</v>
      </c>
      <c r="J675" t="s">
        <v>138</v>
      </c>
      <c r="K675">
        <v>2014</v>
      </c>
      <c r="L675" t="s">
        <v>1842</v>
      </c>
      <c r="M675" t="s">
        <v>573</v>
      </c>
      <c r="N675" t="s">
        <v>1843</v>
      </c>
      <c r="P675" t="s">
        <v>1844</v>
      </c>
      <c r="AE675" t="s">
        <v>145</v>
      </c>
      <c r="AF675">
        <v>462.38344000000001</v>
      </c>
      <c r="BM675" t="s">
        <v>148</v>
      </c>
    </row>
    <row r="676" spans="1:86" x14ac:dyDescent="0.25">
      <c r="A676">
        <v>9025</v>
      </c>
      <c r="B676">
        <v>2017</v>
      </c>
      <c r="C676" t="s">
        <v>1841</v>
      </c>
      <c r="D676" s="14">
        <f>VLOOKUP(Tabelle6[[#This Row],[FishStock]],'Export 2012'!$C:$J,8,FALSE)</f>
        <v>2012</v>
      </c>
      <c r="E676" s="14" t="str">
        <f>VLOOKUP(Tabelle6[[#This Row],[FishStock]],'Export 2016'!$C:$K,8,FALSE)</f>
        <v>Advice</v>
      </c>
      <c r="F676" s="14" t="str">
        <f>VLOOKUP(Tabelle6[[#This Row],[FishStock]],'Export 2012'!$C:$J,3,FALSE)</f>
        <v>no</v>
      </c>
      <c r="G676" s="14" t="str">
        <f>VLOOKUP(Tabelle6[[#This Row],[FishStock]],'Export 2016'!$C:$K,3,FALSE)</f>
        <v>no</v>
      </c>
      <c r="H676">
        <v>1339</v>
      </c>
      <c r="I676">
        <v>169101</v>
      </c>
      <c r="J676" t="s">
        <v>138</v>
      </c>
      <c r="K676">
        <v>2015</v>
      </c>
      <c r="L676" t="s">
        <v>1842</v>
      </c>
      <c r="M676" t="s">
        <v>573</v>
      </c>
      <c r="N676" t="s">
        <v>1843</v>
      </c>
      <c r="P676" t="s">
        <v>1844</v>
      </c>
      <c r="AE676" t="s">
        <v>145</v>
      </c>
      <c r="AF676">
        <v>500.81974000000002</v>
      </c>
      <c r="BM676" t="s">
        <v>148</v>
      </c>
    </row>
    <row r="677" spans="1:86" x14ac:dyDescent="0.25">
      <c r="A677">
        <v>9025</v>
      </c>
      <c r="B677">
        <v>2017</v>
      </c>
      <c r="C677" t="s">
        <v>1841</v>
      </c>
      <c r="D677" s="14">
        <f>VLOOKUP(Tabelle6[[#This Row],[FishStock]],'Export 2012'!$C:$J,8,FALSE)</f>
        <v>2012</v>
      </c>
      <c r="E677" s="14" t="str">
        <f>VLOOKUP(Tabelle6[[#This Row],[FishStock]],'Export 2016'!$C:$K,8,FALSE)</f>
        <v>Advice</v>
      </c>
      <c r="F677" s="14" t="str">
        <f>VLOOKUP(Tabelle6[[#This Row],[FishStock]],'Export 2012'!$C:$J,3,FALSE)</f>
        <v>no</v>
      </c>
      <c r="G677" s="14" t="str">
        <f>VLOOKUP(Tabelle6[[#This Row],[FishStock]],'Export 2016'!$C:$K,3,FALSE)</f>
        <v>no</v>
      </c>
      <c r="H677">
        <v>1339</v>
      </c>
      <c r="I677">
        <v>169101</v>
      </c>
      <c r="J677" t="s">
        <v>138</v>
      </c>
      <c r="K677">
        <v>2016</v>
      </c>
      <c r="L677" t="s">
        <v>1842</v>
      </c>
      <c r="M677" t="s">
        <v>573</v>
      </c>
      <c r="N677" t="s">
        <v>1843</v>
      </c>
      <c r="P677" t="s">
        <v>1844</v>
      </c>
      <c r="AE677" t="s">
        <v>145</v>
      </c>
      <c r="AF677">
        <v>453.74301000000003</v>
      </c>
      <c r="BM677" t="s">
        <v>148</v>
      </c>
    </row>
    <row r="678" spans="1:86" x14ac:dyDescent="0.25">
      <c r="A678">
        <v>9026</v>
      </c>
      <c r="B678">
        <v>2017</v>
      </c>
      <c r="C678" t="s">
        <v>680</v>
      </c>
      <c r="D678" s="14">
        <f>VLOOKUP(Tabelle6[[#This Row],[FishStock]],'Export 2012'!$C:$J,8,FALSE)</f>
        <v>2012</v>
      </c>
      <c r="E678" s="14" t="str">
        <f>VLOOKUP(Tabelle6[[#This Row],[FishStock]],'Export 2016'!$C:$K,8,FALSE)</f>
        <v>Advice</v>
      </c>
      <c r="F678" s="14" t="str">
        <f>VLOOKUP(Tabelle6[[#This Row],[FishStock]],'Export 2012'!$C:$J,3,FALSE)</f>
        <v>x</v>
      </c>
      <c r="G678" s="14" t="str">
        <f>VLOOKUP(Tabelle6[[#This Row],[FishStock]],'Export 2016'!$C:$K,3,FALSE)</f>
        <v>x</v>
      </c>
      <c r="H678">
        <v>1484</v>
      </c>
      <c r="I678">
        <v>169272</v>
      </c>
      <c r="J678" t="s">
        <v>138</v>
      </c>
      <c r="K678">
        <v>2012</v>
      </c>
      <c r="L678" t="s">
        <v>1708</v>
      </c>
      <c r="M678" t="s">
        <v>630</v>
      </c>
      <c r="N678" t="s">
        <v>275</v>
      </c>
      <c r="P678" t="s">
        <v>1709</v>
      </c>
      <c r="R678">
        <v>12946</v>
      </c>
      <c r="T678" t="s">
        <v>143</v>
      </c>
      <c r="U678" t="s">
        <v>13</v>
      </c>
      <c r="W678">
        <v>16763</v>
      </c>
      <c r="AA678">
        <v>14261</v>
      </c>
      <c r="AC678" t="s">
        <v>144</v>
      </c>
      <c r="AD678" t="s">
        <v>145</v>
      </c>
      <c r="AE678" t="s">
        <v>145</v>
      </c>
      <c r="AF678">
        <v>4321</v>
      </c>
      <c r="AN678">
        <v>0.46820000000000001</v>
      </c>
      <c r="AP678" t="s">
        <v>1710</v>
      </c>
      <c r="AV678">
        <v>0.6</v>
      </c>
      <c r="AW678">
        <v>0.43</v>
      </c>
      <c r="AX678">
        <v>7600</v>
      </c>
      <c r="AY678">
        <v>10600</v>
      </c>
      <c r="AZ678">
        <v>0.33</v>
      </c>
      <c r="BA678">
        <v>10600</v>
      </c>
      <c r="BD678">
        <v>2</v>
      </c>
      <c r="BM678" t="s">
        <v>148</v>
      </c>
    </row>
    <row r="679" spans="1:86" x14ac:dyDescent="0.25">
      <c r="A679">
        <v>9026</v>
      </c>
      <c r="B679">
        <v>2017</v>
      </c>
      <c r="C679" t="s">
        <v>680</v>
      </c>
      <c r="D679" s="14">
        <f>VLOOKUP(Tabelle6[[#This Row],[FishStock]],'Export 2012'!$C:$J,8,FALSE)</f>
        <v>2012</v>
      </c>
      <c r="E679" s="14" t="str">
        <f>VLOOKUP(Tabelle6[[#This Row],[FishStock]],'Export 2016'!$C:$K,8,FALSE)</f>
        <v>Advice</v>
      </c>
      <c r="F679" s="14" t="str">
        <f>VLOOKUP(Tabelle6[[#This Row],[FishStock]],'Export 2012'!$C:$J,3,FALSE)</f>
        <v>x</v>
      </c>
      <c r="G679" s="14" t="str">
        <f>VLOOKUP(Tabelle6[[#This Row],[FishStock]],'Export 2016'!$C:$K,3,FALSE)</f>
        <v>x</v>
      </c>
      <c r="H679">
        <v>1484</v>
      </c>
      <c r="I679">
        <v>169272</v>
      </c>
      <c r="J679" t="s">
        <v>138</v>
      </c>
      <c r="K679">
        <v>2013</v>
      </c>
      <c r="L679" t="s">
        <v>1708</v>
      </c>
      <c r="M679" t="s">
        <v>630</v>
      </c>
      <c r="N679" t="s">
        <v>275</v>
      </c>
      <c r="P679" t="s">
        <v>1709</v>
      </c>
      <c r="R679">
        <v>13080</v>
      </c>
      <c r="T679" t="s">
        <v>143</v>
      </c>
      <c r="U679" t="s">
        <v>13</v>
      </c>
      <c r="W679">
        <v>15637</v>
      </c>
      <c r="AA679">
        <v>13123</v>
      </c>
      <c r="AC679" t="s">
        <v>144</v>
      </c>
      <c r="AD679" t="s">
        <v>145</v>
      </c>
      <c r="AE679" t="s">
        <v>145</v>
      </c>
      <c r="AF679">
        <v>4235</v>
      </c>
      <c r="AN679">
        <v>0.46689999999999998</v>
      </c>
      <c r="AP679" t="s">
        <v>1710</v>
      </c>
      <c r="AV679">
        <v>0.6</v>
      </c>
      <c r="AW679">
        <v>0.43</v>
      </c>
      <c r="AX679">
        <v>7600</v>
      </c>
      <c r="AY679">
        <v>10600</v>
      </c>
      <c r="AZ679">
        <v>0.33</v>
      </c>
      <c r="BA679">
        <v>10600</v>
      </c>
      <c r="BD679">
        <v>2</v>
      </c>
      <c r="BM679" t="s">
        <v>148</v>
      </c>
    </row>
    <row r="680" spans="1:86" x14ac:dyDescent="0.25">
      <c r="A680">
        <v>9026</v>
      </c>
      <c r="B680">
        <v>2017</v>
      </c>
      <c r="C680" t="s">
        <v>680</v>
      </c>
      <c r="D680" s="14">
        <f>VLOOKUP(Tabelle6[[#This Row],[FishStock]],'Export 2012'!$C:$J,8,FALSE)</f>
        <v>2012</v>
      </c>
      <c r="E680" s="14" t="str">
        <f>VLOOKUP(Tabelle6[[#This Row],[FishStock]],'Export 2016'!$C:$K,8,FALSE)</f>
        <v>Advice</v>
      </c>
      <c r="F680" s="14" t="str">
        <f>VLOOKUP(Tabelle6[[#This Row],[FishStock]],'Export 2012'!$C:$J,3,FALSE)</f>
        <v>x</v>
      </c>
      <c r="G680" s="14" t="str">
        <f>VLOOKUP(Tabelle6[[#This Row],[FishStock]],'Export 2016'!$C:$K,3,FALSE)</f>
        <v>x</v>
      </c>
      <c r="H680">
        <v>1484</v>
      </c>
      <c r="I680">
        <v>169272</v>
      </c>
      <c r="J680" t="s">
        <v>138</v>
      </c>
      <c r="K680">
        <v>2014</v>
      </c>
      <c r="L680" t="s">
        <v>1708</v>
      </c>
      <c r="M680" t="s">
        <v>630</v>
      </c>
      <c r="N680" t="s">
        <v>275</v>
      </c>
      <c r="P680" t="s">
        <v>1709</v>
      </c>
      <c r="R680">
        <v>15751</v>
      </c>
      <c r="T680" t="s">
        <v>143</v>
      </c>
      <c r="U680" t="s">
        <v>13</v>
      </c>
      <c r="W680">
        <v>12629</v>
      </c>
      <c r="AA680">
        <v>10136</v>
      </c>
      <c r="AC680" t="s">
        <v>144</v>
      </c>
      <c r="AD680" t="s">
        <v>145</v>
      </c>
      <c r="AE680" t="s">
        <v>145</v>
      </c>
      <c r="AF680">
        <v>3928</v>
      </c>
      <c r="AN680">
        <v>0.43830000000000002</v>
      </c>
      <c r="AP680" t="s">
        <v>1710</v>
      </c>
      <c r="AV680">
        <v>0.6</v>
      </c>
      <c r="AW680">
        <v>0.43</v>
      </c>
      <c r="AX680">
        <v>7600</v>
      </c>
      <c r="AY680">
        <v>10600</v>
      </c>
      <c r="AZ680">
        <v>0.33</v>
      </c>
      <c r="BA680">
        <v>10600</v>
      </c>
      <c r="BD680">
        <v>2</v>
      </c>
      <c r="BM680" t="s">
        <v>148</v>
      </c>
    </row>
    <row r="681" spans="1:86" x14ac:dyDescent="0.25">
      <c r="A681">
        <v>9026</v>
      </c>
      <c r="B681">
        <v>2017</v>
      </c>
      <c r="C681" t="s">
        <v>680</v>
      </c>
      <c r="D681" s="14">
        <f>VLOOKUP(Tabelle6[[#This Row],[FishStock]],'Export 2012'!$C:$J,8,FALSE)</f>
        <v>2012</v>
      </c>
      <c r="E681" s="14" t="str">
        <f>VLOOKUP(Tabelle6[[#This Row],[FishStock]],'Export 2016'!$C:$K,8,FALSE)</f>
        <v>Advice</v>
      </c>
      <c r="F681" s="14" t="str">
        <f>VLOOKUP(Tabelle6[[#This Row],[FishStock]],'Export 2012'!$C:$J,3,FALSE)</f>
        <v>x</v>
      </c>
      <c r="G681" s="14" t="str">
        <f>VLOOKUP(Tabelle6[[#This Row],[FishStock]],'Export 2016'!$C:$K,3,FALSE)</f>
        <v>x</v>
      </c>
      <c r="H681">
        <v>1484</v>
      </c>
      <c r="I681">
        <v>169272</v>
      </c>
      <c r="J681" t="s">
        <v>138</v>
      </c>
      <c r="K681">
        <v>2015</v>
      </c>
      <c r="L681" t="s">
        <v>1708</v>
      </c>
      <c r="M681" t="s">
        <v>630</v>
      </c>
      <c r="N681" t="s">
        <v>275</v>
      </c>
      <c r="P681" t="s">
        <v>1709</v>
      </c>
      <c r="R681">
        <v>20152</v>
      </c>
      <c r="T681" t="s">
        <v>143</v>
      </c>
      <c r="U681" t="s">
        <v>13</v>
      </c>
      <c r="W681">
        <v>13241</v>
      </c>
      <c r="AA681">
        <v>9860</v>
      </c>
      <c r="AC681" t="s">
        <v>144</v>
      </c>
      <c r="AD681" t="s">
        <v>145</v>
      </c>
      <c r="AE681" t="s">
        <v>145</v>
      </c>
      <c r="AF681">
        <v>3644</v>
      </c>
      <c r="AI681">
        <v>61</v>
      </c>
      <c r="AN681">
        <v>0.42620000000000002</v>
      </c>
      <c r="AP681" t="s">
        <v>1710</v>
      </c>
      <c r="AV681">
        <v>0.6</v>
      </c>
      <c r="AW681">
        <v>0.43</v>
      </c>
      <c r="AX681">
        <v>7600</v>
      </c>
      <c r="AY681">
        <v>10600</v>
      </c>
      <c r="AZ681">
        <v>0.33</v>
      </c>
      <c r="BA681">
        <v>10600</v>
      </c>
      <c r="BD681">
        <v>2</v>
      </c>
      <c r="BM681" t="s">
        <v>148</v>
      </c>
    </row>
    <row r="682" spans="1:86" x14ac:dyDescent="0.25">
      <c r="A682">
        <v>9026</v>
      </c>
      <c r="B682">
        <v>2017</v>
      </c>
      <c r="C682" t="s">
        <v>680</v>
      </c>
      <c r="D682" s="14">
        <f>VLOOKUP(Tabelle6[[#This Row],[FishStock]],'Export 2012'!$C:$J,8,FALSE)</f>
        <v>2012</v>
      </c>
      <c r="E682" s="14" t="str">
        <f>VLOOKUP(Tabelle6[[#This Row],[FishStock]],'Export 2016'!$C:$K,8,FALSE)</f>
        <v>Advice</v>
      </c>
      <c r="F682" s="14" t="str">
        <f>VLOOKUP(Tabelle6[[#This Row],[FishStock]],'Export 2012'!$C:$J,3,FALSE)</f>
        <v>x</v>
      </c>
      <c r="G682" s="14" t="str">
        <f>VLOOKUP(Tabelle6[[#This Row],[FishStock]],'Export 2016'!$C:$K,3,FALSE)</f>
        <v>x</v>
      </c>
      <c r="H682">
        <v>1484</v>
      </c>
      <c r="I682">
        <v>169272</v>
      </c>
      <c r="J682" t="s">
        <v>138</v>
      </c>
      <c r="K682">
        <v>2016</v>
      </c>
      <c r="L682" t="s">
        <v>1708</v>
      </c>
      <c r="M682" t="s">
        <v>630</v>
      </c>
      <c r="N682" t="s">
        <v>275</v>
      </c>
      <c r="P682" t="s">
        <v>1709</v>
      </c>
      <c r="R682">
        <v>18246</v>
      </c>
      <c r="T682" t="s">
        <v>143</v>
      </c>
      <c r="U682" t="s">
        <v>13</v>
      </c>
      <c r="W682">
        <v>14294</v>
      </c>
      <c r="AA682">
        <v>11028</v>
      </c>
      <c r="AC682" t="s">
        <v>144</v>
      </c>
      <c r="AD682" t="s">
        <v>145</v>
      </c>
      <c r="AE682" t="s">
        <v>145</v>
      </c>
      <c r="AF682">
        <v>3266</v>
      </c>
      <c r="AI682">
        <v>136</v>
      </c>
      <c r="AN682">
        <v>0.36399999999999999</v>
      </c>
      <c r="AP682" t="s">
        <v>1710</v>
      </c>
      <c r="AV682">
        <v>0.6</v>
      </c>
      <c r="AW682">
        <v>0.43</v>
      </c>
      <c r="AX682">
        <v>7600</v>
      </c>
      <c r="AY682">
        <v>10600</v>
      </c>
      <c r="AZ682">
        <v>0.33</v>
      </c>
      <c r="BA682">
        <v>10600</v>
      </c>
      <c r="BD682">
        <v>2</v>
      </c>
      <c r="BM682" t="s">
        <v>148</v>
      </c>
    </row>
    <row r="683" spans="1:86" x14ac:dyDescent="0.25">
      <c r="A683">
        <v>9026</v>
      </c>
      <c r="B683">
        <v>2017</v>
      </c>
      <c r="C683" t="s">
        <v>680</v>
      </c>
      <c r="D683" s="14">
        <f>VLOOKUP(Tabelle6[[#This Row],[FishStock]],'Export 2012'!$C:$J,8,FALSE)</f>
        <v>2012</v>
      </c>
      <c r="E683" s="14" t="str">
        <f>VLOOKUP(Tabelle6[[#This Row],[FishStock]],'Export 2016'!$C:$K,8,FALSE)</f>
        <v>Advice</v>
      </c>
      <c r="F683" s="14" t="str">
        <f>VLOOKUP(Tabelle6[[#This Row],[FishStock]],'Export 2012'!$C:$J,3,FALSE)</f>
        <v>x</v>
      </c>
      <c r="G683" s="14" t="str">
        <f>VLOOKUP(Tabelle6[[#This Row],[FishStock]],'Export 2016'!$C:$K,3,FALSE)</f>
        <v>x</v>
      </c>
      <c r="H683">
        <v>1484</v>
      </c>
      <c r="I683">
        <v>169272</v>
      </c>
      <c r="J683" t="s">
        <v>138</v>
      </c>
      <c r="K683">
        <v>2017</v>
      </c>
      <c r="L683" t="s">
        <v>1708</v>
      </c>
      <c r="M683" t="s">
        <v>630</v>
      </c>
      <c r="N683" t="s">
        <v>275</v>
      </c>
      <c r="P683" t="s">
        <v>1709</v>
      </c>
      <c r="R683">
        <v>21031</v>
      </c>
      <c r="T683" t="s">
        <v>143</v>
      </c>
      <c r="U683" t="s">
        <v>13</v>
      </c>
      <c r="W683">
        <v>15988</v>
      </c>
      <c r="AA683">
        <v>12360</v>
      </c>
      <c r="AC683" t="s">
        <v>144</v>
      </c>
      <c r="AD683" t="s">
        <v>145</v>
      </c>
      <c r="AE683" t="s">
        <v>145</v>
      </c>
      <c r="AP683" t="s">
        <v>1710</v>
      </c>
      <c r="AV683">
        <v>0.6</v>
      </c>
      <c r="AW683">
        <v>0.43</v>
      </c>
      <c r="AX683">
        <v>7600</v>
      </c>
      <c r="AY683">
        <v>10600</v>
      </c>
      <c r="AZ683">
        <v>0.33</v>
      </c>
      <c r="BA683">
        <v>10600</v>
      </c>
      <c r="BD683">
        <v>2</v>
      </c>
      <c r="BM683" t="s">
        <v>148</v>
      </c>
    </row>
    <row r="684" spans="1:86" x14ac:dyDescent="0.25">
      <c r="A684">
        <v>9027</v>
      </c>
      <c r="B684">
        <v>2017</v>
      </c>
      <c r="C684" t="s">
        <v>2021</v>
      </c>
      <c r="D684" s="14">
        <f>VLOOKUP(Tabelle6[[#This Row],[FishStock]],'Export 2012'!$C:$J,8,FALSE)</f>
        <v>2012</v>
      </c>
      <c r="E684" s="14" t="str">
        <f>VLOOKUP(Tabelle6[[#This Row],[FishStock]],'Export 2016'!$C:$K,8,FALSE)</f>
        <v>Advice</v>
      </c>
      <c r="F684" s="14" t="str">
        <f>VLOOKUP(Tabelle6[[#This Row],[FishStock]],'Export 2012'!$C:$J,3,FALSE)</f>
        <v>no</v>
      </c>
      <c r="G684" s="14" t="str">
        <f>VLOOKUP(Tabelle6[[#This Row],[FishStock]],'Export 2016'!$C:$K,3,FALSE)</f>
        <v>no</v>
      </c>
      <c r="H684">
        <v>1483</v>
      </c>
      <c r="I684">
        <v>169271</v>
      </c>
      <c r="J684" t="s">
        <v>138</v>
      </c>
      <c r="K684">
        <v>2012</v>
      </c>
      <c r="L684" t="s">
        <v>2022</v>
      </c>
      <c r="M684" t="s">
        <v>605</v>
      </c>
      <c r="N684" t="s">
        <v>275</v>
      </c>
      <c r="P684" t="s">
        <v>2023</v>
      </c>
      <c r="Z684">
        <v>0.13</v>
      </c>
      <c r="AA684">
        <v>0.17</v>
      </c>
      <c r="AB684">
        <v>0.21</v>
      </c>
      <c r="AC684" t="s">
        <v>973</v>
      </c>
      <c r="AD684" t="s">
        <v>1552</v>
      </c>
      <c r="AE684" t="s">
        <v>145</v>
      </c>
      <c r="BM684" t="s">
        <v>148</v>
      </c>
      <c r="CC684">
        <v>589</v>
      </c>
      <c r="CD684" t="s">
        <v>2024</v>
      </c>
      <c r="CE684" t="s">
        <v>145</v>
      </c>
      <c r="CF684">
        <v>39</v>
      </c>
      <c r="CG684" t="s">
        <v>2025</v>
      </c>
      <c r="CH684" t="s">
        <v>145</v>
      </c>
    </row>
    <row r="685" spans="1:86" x14ac:dyDescent="0.25">
      <c r="A685">
        <v>9027</v>
      </c>
      <c r="B685">
        <v>2017</v>
      </c>
      <c r="C685" t="s">
        <v>2021</v>
      </c>
      <c r="D685" s="14">
        <f>VLOOKUP(Tabelle6[[#This Row],[FishStock]],'Export 2012'!$C:$J,8,FALSE)</f>
        <v>2012</v>
      </c>
      <c r="E685" s="14" t="str">
        <f>VLOOKUP(Tabelle6[[#This Row],[FishStock]],'Export 2016'!$C:$K,8,FALSE)</f>
        <v>Advice</v>
      </c>
      <c r="F685" s="14" t="str">
        <f>VLOOKUP(Tabelle6[[#This Row],[FishStock]],'Export 2012'!$C:$J,3,FALSE)</f>
        <v>no</v>
      </c>
      <c r="G685" s="14" t="str">
        <f>VLOOKUP(Tabelle6[[#This Row],[FishStock]],'Export 2016'!$C:$K,3,FALSE)</f>
        <v>no</v>
      </c>
      <c r="H685">
        <v>1483</v>
      </c>
      <c r="I685">
        <v>169271</v>
      </c>
      <c r="J685" t="s">
        <v>138</v>
      </c>
      <c r="K685">
        <v>2013</v>
      </c>
      <c r="L685" t="s">
        <v>2022</v>
      </c>
      <c r="M685" t="s">
        <v>605</v>
      </c>
      <c r="N685" t="s">
        <v>275</v>
      </c>
      <c r="P685" t="s">
        <v>2023</v>
      </c>
      <c r="Z685">
        <v>0.48</v>
      </c>
      <c r="AA685">
        <v>0.61</v>
      </c>
      <c r="AB685">
        <v>0.74</v>
      </c>
      <c r="AC685" t="s">
        <v>973</v>
      </c>
      <c r="AD685" t="s">
        <v>1552</v>
      </c>
      <c r="AE685" t="s">
        <v>145</v>
      </c>
      <c r="BM685" t="s">
        <v>148</v>
      </c>
      <c r="CC685">
        <v>687</v>
      </c>
      <c r="CD685" t="s">
        <v>2024</v>
      </c>
      <c r="CE685" t="s">
        <v>145</v>
      </c>
      <c r="CF685">
        <v>34</v>
      </c>
      <c r="CG685" t="s">
        <v>2025</v>
      </c>
      <c r="CH685" t="s">
        <v>145</v>
      </c>
    </row>
    <row r="686" spans="1:86" x14ac:dyDescent="0.25">
      <c r="A686">
        <v>9027</v>
      </c>
      <c r="B686">
        <v>2017</v>
      </c>
      <c r="C686" t="s">
        <v>2021</v>
      </c>
      <c r="D686" s="14">
        <f>VLOOKUP(Tabelle6[[#This Row],[FishStock]],'Export 2012'!$C:$J,8,FALSE)</f>
        <v>2012</v>
      </c>
      <c r="E686" s="14" t="str">
        <f>VLOOKUP(Tabelle6[[#This Row],[FishStock]],'Export 2016'!$C:$K,8,FALSE)</f>
        <v>Advice</v>
      </c>
      <c r="F686" s="14" t="str">
        <f>VLOOKUP(Tabelle6[[#This Row],[FishStock]],'Export 2012'!$C:$J,3,FALSE)</f>
        <v>no</v>
      </c>
      <c r="G686" s="14" t="str">
        <f>VLOOKUP(Tabelle6[[#This Row],[FishStock]],'Export 2016'!$C:$K,3,FALSE)</f>
        <v>no</v>
      </c>
      <c r="H686">
        <v>1483</v>
      </c>
      <c r="I686">
        <v>169271</v>
      </c>
      <c r="J686" t="s">
        <v>138</v>
      </c>
      <c r="K686">
        <v>2014</v>
      </c>
      <c r="L686" t="s">
        <v>2022</v>
      </c>
      <c r="M686" t="s">
        <v>605</v>
      </c>
      <c r="N686" t="s">
        <v>275</v>
      </c>
      <c r="P686" t="s">
        <v>2023</v>
      </c>
      <c r="Z686">
        <v>0.24</v>
      </c>
      <c r="AA686">
        <v>0.32</v>
      </c>
      <c r="AB686">
        <v>0.4</v>
      </c>
      <c r="AC686" t="s">
        <v>973</v>
      </c>
      <c r="AD686" t="s">
        <v>1552</v>
      </c>
      <c r="AE686" t="s">
        <v>145</v>
      </c>
      <c r="BM686" t="s">
        <v>148</v>
      </c>
      <c r="CC686">
        <v>681</v>
      </c>
      <c r="CD686" t="s">
        <v>2024</v>
      </c>
      <c r="CE686" t="s">
        <v>145</v>
      </c>
      <c r="CF686">
        <v>41</v>
      </c>
      <c r="CG686" t="s">
        <v>2025</v>
      </c>
      <c r="CH686" t="s">
        <v>145</v>
      </c>
    </row>
    <row r="687" spans="1:86" x14ac:dyDescent="0.25">
      <c r="A687">
        <v>9027</v>
      </c>
      <c r="B687">
        <v>2017</v>
      </c>
      <c r="C687" t="s">
        <v>2021</v>
      </c>
      <c r="D687" s="14">
        <f>VLOOKUP(Tabelle6[[#This Row],[FishStock]],'Export 2012'!$C:$J,8,FALSE)</f>
        <v>2012</v>
      </c>
      <c r="E687" s="14" t="str">
        <f>VLOOKUP(Tabelle6[[#This Row],[FishStock]],'Export 2016'!$C:$K,8,FALSE)</f>
        <v>Advice</v>
      </c>
      <c r="F687" s="14" t="str">
        <f>VLOOKUP(Tabelle6[[#This Row],[FishStock]],'Export 2012'!$C:$J,3,FALSE)</f>
        <v>no</v>
      </c>
      <c r="G687" s="14" t="str">
        <f>VLOOKUP(Tabelle6[[#This Row],[FishStock]],'Export 2016'!$C:$K,3,FALSE)</f>
        <v>no</v>
      </c>
      <c r="H687">
        <v>1483</v>
      </c>
      <c r="I687">
        <v>169271</v>
      </c>
      <c r="J687" t="s">
        <v>138</v>
      </c>
      <c r="K687">
        <v>2015</v>
      </c>
      <c r="L687" t="s">
        <v>2022</v>
      </c>
      <c r="M687" t="s">
        <v>605</v>
      </c>
      <c r="N687" t="s">
        <v>275</v>
      </c>
      <c r="P687" t="s">
        <v>2023</v>
      </c>
      <c r="Z687">
        <v>0.22</v>
      </c>
      <c r="AA687">
        <v>0.33</v>
      </c>
      <c r="AB687">
        <v>0.44</v>
      </c>
      <c r="AC687" t="s">
        <v>973</v>
      </c>
      <c r="AD687" t="s">
        <v>1552</v>
      </c>
      <c r="AE687" t="s">
        <v>145</v>
      </c>
      <c r="BM687" t="s">
        <v>148</v>
      </c>
      <c r="CC687">
        <v>646</v>
      </c>
      <c r="CD687" t="s">
        <v>2024</v>
      </c>
      <c r="CE687" t="s">
        <v>145</v>
      </c>
      <c r="CF687">
        <v>43</v>
      </c>
      <c r="CG687" t="s">
        <v>2025</v>
      </c>
      <c r="CH687" t="s">
        <v>145</v>
      </c>
    </row>
    <row r="688" spans="1:86" x14ac:dyDescent="0.25">
      <c r="A688">
        <v>9027</v>
      </c>
      <c r="B688">
        <v>2017</v>
      </c>
      <c r="C688" t="s">
        <v>2021</v>
      </c>
      <c r="D688" s="14">
        <f>VLOOKUP(Tabelle6[[#This Row],[FishStock]],'Export 2012'!$C:$J,8,FALSE)</f>
        <v>2012</v>
      </c>
      <c r="E688" s="14" t="str">
        <f>VLOOKUP(Tabelle6[[#This Row],[FishStock]],'Export 2016'!$C:$K,8,FALSE)</f>
        <v>Advice</v>
      </c>
      <c r="F688" s="14" t="str">
        <f>VLOOKUP(Tabelle6[[#This Row],[FishStock]],'Export 2012'!$C:$J,3,FALSE)</f>
        <v>no</v>
      </c>
      <c r="G688" s="14" t="str">
        <f>VLOOKUP(Tabelle6[[#This Row],[FishStock]],'Export 2016'!$C:$K,3,FALSE)</f>
        <v>no</v>
      </c>
      <c r="H688">
        <v>1483</v>
      </c>
      <c r="I688">
        <v>169271</v>
      </c>
      <c r="J688" t="s">
        <v>138</v>
      </c>
      <c r="K688">
        <v>2016</v>
      </c>
      <c r="L688" t="s">
        <v>2022</v>
      </c>
      <c r="M688" t="s">
        <v>605</v>
      </c>
      <c r="N688" t="s">
        <v>275</v>
      </c>
      <c r="P688" t="s">
        <v>2023</v>
      </c>
      <c r="Z688">
        <v>0.16</v>
      </c>
      <c r="AA688">
        <v>0.22</v>
      </c>
      <c r="AB688">
        <v>0.28000000000000003</v>
      </c>
      <c r="AC688" t="s">
        <v>973</v>
      </c>
      <c r="AD688" t="s">
        <v>1552</v>
      </c>
      <c r="AE688" t="s">
        <v>145</v>
      </c>
      <c r="BM688" t="s">
        <v>148</v>
      </c>
      <c r="CC688">
        <v>557</v>
      </c>
      <c r="CD688" t="s">
        <v>2024</v>
      </c>
      <c r="CE688" t="s">
        <v>145</v>
      </c>
      <c r="CF688">
        <v>29</v>
      </c>
      <c r="CG688" t="s">
        <v>2025</v>
      </c>
      <c r="CH688" t="s">
        <v>145</v>
      </c>
    </row>
    <row r="689" spans="1:65" x14ac:dyDescent="0.25">
      <c r="A689">
        <v>9029</v>
      </c>
      <c r="B689">
        <v>2017</v>
      </c>
      <c r="C689" t="s">
        <v>1688</v>
      </c>
      <c r="D689" s="14">
        <f>VLOOKUP(Tabelle6[[#This Row],[FishStock]],'Export 2012'!$C:$J,8,FALSE)</f>
        <v>2012</v>
      </c>
      <c r="E689" s="14" t="str">
        <f>VLOOKUP(Tabelle6[[#This Row],[FishStock]],'Export 2016'!$C:$K,8,FALSE)</f>
        <v>Advice</v>
      </c>
      <c r="F689" s="14" t="str">
        <f>VLOOKUP(Tabelle6[[#This Row],[FishStock]],'Export 2012'!$C:$J,3,FALSE)</f>
        <v>no</v>
      </c>
      <c r="G689" s="14" t="str">
        <f>VLOOKUP(Tabelle6[[#This Row],[FishStock]],'Export 2016'!$C:$K,3,FALSE)</f>
        <v>no</v>
      </c>
      <c r="H689">
        <v>1582</v>
      </c>
      <c r="I689">
        <v>194229</v>
      </c>
      <c r="J689" t="s">
        <v>138</v>
      </c>
      <c r="K689">
        <v>2012</v>
      </c>
      <c r="L689" t="s">
        <v>1440</v>
      </c>
      <c r="M689" t="s">
        <v>1441</v>
      </c>
      <c r="N689" t="s">
        <v>1429</v>
      </c>
      <c r="P689" t="s">
        <v>1689</v>
      </c>
      <c r="AC689" t="s">
        <v>1551</v>
      </c>
      <c r="AD689" t="s">
        <v>145</v>
      </c>
      <c r="AE689" t="s">
        <v>145</v>
      </c>
      <c r="AF689">
        <v>6314.2719999999999</v>
      </c>
      <c r="BM689" t="s">
        <v>148</v>
      </c>
    </row>
    <row r="690" spans="1:65" x14ac:dyDescent="0.25">
      <c r="A690">
        <v>9029</v>
      </c>
      <c r="B690">
        <v>2017</v>
      </c>
      <c r="C690" t="s">
        <v>1688</v>
      </c>
      <c r="D690" s="14">
        <f>VLOOKUP(Tabelle6[[#This Row],[FishStock]],'Export 2012'!$C:$J,8,FALSE)</f>
        <v>2012</v>
      </c>
      <c r="E690" s="14" t="str">
        <f>VLOOKUP(Tabelle6[[#This Row],[FishStock]],'Export 2016'!$C:$K,8,FALSE)</f>
        <v>Advice</v>
      </c>
      <c r="F690" s="14" t="str">
        <f>VLOOKUP(Tabelle6[[#This Row],[FishStock]],'Export 2012'!$C:$J,3,FALSE)</f>
        <v>no</v>
      </c>
      <c r="G690" s="14" t="str">
        <f>VLOOKUP(Tabelle6[[#This Row],[FishStock]],'Export 2016'!$C:$K,3,FALSE)</f>
        <v>no</v>
      </c>
      <c r="H690">
        <v>1582</v>
      </c>
      <c r="I690">
        <v>194229</v>
      </c>
      <c r="J690" t="s">
        <v>138</v>
      </c>
      <c r="K690">
        <v>2013</v>
      </c>
      <c r="L690" t="s">
        <v>1440</v>
      </c>
      <c r="M690" t="s">
        <v>1441</v>
      </c>
      <c r="N690" t="s">
        <v>1429</v>
      </c>
      <c r="P690" t="s">
        <v>1689</v>
      </c>
      <c r="AA690">
        <v>60590</v>
      </c>
      <c r="AC690" t="s">
        <v>1551</v>
      </c>
      <c r="AD690" t="s">
        <v>145</v>
      </c>
      <c r="AE690" t="s">
        <v>145</v>
      </c>
      <c r="AF690">
        <v>7784.2188999999998</v>
      </c>
      <c r="BM690" t="s">
        <v>148</v>
      </c>
    </row>
    <row r="691" spans="1:65" x14ac:dyDescent="0.25">
      <c r="A691">
        <v>9029</v>
      </c>
      <c r="B691">
        <v>2017</v>
      </c>
      <c r="C691" t="s">
        <v>1688</v>
      </c>
      <c r="D691" s="14">
        <f>VLOOKUP(Tabelle6[[#This Row],[FishStock]],'Export 2012'!$C:$J,8,FALSE)</f>
        <v>2012</v>
      </c>
      <c r="E691" s="14" t="str">
        <f>VLOOKUP(Tabelle6[[#This Row],[FishStock]],'Export 2016'!$C:$K,8,FALSE)</f>
        <v>Advice</v>
      </c>
      <c r="F691" s="14" t="str">
        <f>VLOOKUP(Tabelle6[[#This Row],[FishStock]],'Export 2012'!$C:$J,3,FALSE)</f>
        <v>no</v>
      </c>
      <c r="G691" s="14" t="str">
        <f>VLOOKUP(Tabelle6[[#This Row],[FishStock]],'Export 2016'!$C:$K,3,FALSE)</f>
        <v>no</v>
      </c>
      <c r="H691">
        <v>1582</v>
      </c>
      <c r="I691">
        <v>194229</v>
      </c>
      <c r="J691" t="s">
        <v>138</v>
      </c>
      <c r="K691">
        <v>2014</v>
      </c>
      <c r="L691" t="s">
        <v>1440</v>
      </c>
      <c r="M691" t="s">
        <v>1441</v>
      </c>
      <c r="N691" t="s">
        <v>1429</v>
      </c>
      <c r="P691" t="s">
        <v>1689</v>
      </c>
      <c r="AA691">
        <v>128214</v>
      </c>
      <c r="AC691" t="s">
        <v>1551</v>
      </c>
      <c r="AD691" t="s">
        <v>145</v>
      </c>
      <c r="AE691" t="s">
        <v>145</v>
      </c>
      <c r="AF691">
        <v>6311.5540000000001</v>
      </c>
      <c r="BM691" t="s">
        <v>148</v>
      </c>
    </row>
    <row r="692" spans="1:65" x14ac:dyDescent="0.25">
      <c r="A692">
        <v>9029</v>
      </c>
      <c r="B692">
        <v>2017</v>
      </c>
      <c r="C692" t="s">
        <v>1688</v>
      </c>
      <c r="D692" s="14">
        <f>VLOOKUP(Tabelle6[[#This Row],[FishStock]],'Export 2012'!$C:$J,8,FALSE)</f>
        <v>2012</v>
      </c>
      <c r="E692" s="14" t="str">
        <f>VLOOKUP(Tabelle6[[#This Row],[FishStock]],'Export 2016'!$C:$K,8,FALSE)</f>
        <v>Advice</v>
      </c>
      <c r="F692" s="14" t="str">
        <f>VLOOKUP(Tabelle6[[#This Row],[FishStock]],'Export 2012'!$C:$J,3,FALSE)</f>
        <v>no</v>
      </c>
      <c r="G692" s="14" t="str">
        <f>VLOOKUP(Tabelle6[[#This Row],[FishStock]],'Export 2016'!$C:$K,3,FALSE)</f>
        <v>no</v>
      </c>
      <c r="H692">
        <v>1582</v>
      </c>
      <c r="I692">
        <v>194229</v>
      </c>
      <c r="J692" t="s">
        <v>138</v>
      </c>
      <c r="K692">
        <v>2015</v>
      </c>
      <c r="L692" t="s">
        <v>1440</v>
      </c>
      <c r="M692" t="s">
        <v>1441</v>
      </c>
      <c r="N692" t="s">
        <v>1429</v>
      </c>
      <c r="P692" t="s">
        <v>1689</v>
      </c>
      <c r="AA692">
        <v>155148</v>
      </c>
      <c r="AC692" t="s">
        <v>1551</v>
      </c>
      <c r="AD692" t="s">
        <v>145</v>
      </c>
      <c r="AE692" t="s">
        <v>145</v>
      </c>
      <c r="AF692">
        <v>9413.6131000000005</v>
      </c>
      <c r="BM692" t="s">
        <v>148</v>
      </c>
    </row>
    <row r="693" spans="1:65" x14ac:dyDescent="0.25">
      <c r="A693">
        <v>9029</v>
      </c>
      <c r="B693">
        <v>2017</v>
      </c>
      <c r="C693" t="s">
        <v>1688</v>
      </c>
      <c r="D693" s="14">
        <f>VLOOKUP(Tabelle6[[#This Row],[FishStock]],'Export 2012'!$C:$J,8,FALSE)</f>
        <v>2012</v>
      </c>
      <c r="E693" s="14" t="str">
        <f>VLOOKUP(Tabelle6[[#This Row],[FishStock]],'Export 2016'!$C:$K,8,FALSE)</f>
        <v>Advice</v>
      </c>
      <c r="F693" s="14" t="str">
        <f>VLOOKUP(Tabelle6[[#This Row],[FishStock]],'Export 2012'!$C:$J,3,FALSE)</f>
        <v>no</v>
      </c>
      <c r="G693" s="14" t="str">
        <f>VLOOKUP(Tabelle6[[#This Row],[FishStock]],'Export 2016'!$C:$K,3,FALSE)</f>
        <v>no</v>
      </c>
      <c r="H693">
        <v>1582</v>
      </c>
      <c r="I693">
        <v>194229</v>
      </c>
      <c r="J693" t="s">
        <v>138</v>
      </c>
      <c r="K693">
        <v>2016</v>
      </c>
      <c r="L693" t="s">
        <v>1440</v>
      </c>
      <c r="M693" t="s">
        <v>1441</v>
      </c>
      <c r="N693" t="s">
        <v>1429</v>
      </c>
      <c r="P693" t="s">
        <v>1689</v>
      </c>
      <c r="AA693">
        <v>112874</v>
      </c>
      <c r="AC693" t="s">
        <v>1551</v>
      </c>
      <c r="AD693" t="s">
        <v>145</v>
      </c>
      <c r="AE693" t="s">
        <v>145</v>
      </c>
      <c r="AF693">
        <v>19407.722000000002</v>
      </c>
      <c r="BM693" t="s">
        <v>148</v>
      </c>
    </row>
    <row r="694" spans="1:65" x14ac:dyDescent="0.25">
      <c r="A694">
        <v>9040</v>
      </c>
      <c r="B694">
        <v>2017</v>
      </c>
      <c r="C694" t="s">
        <v>1838</v>
      </c>
      <c r="D694" s="14">
        <f>VLOOKUP(Tabelle6[[#This Row],[FishStock]],'Export 2012'!$C:$J,8,FALSE)</f>
        <v>2012</v>
      </c>
      <c r="E694" s="14" t="str">
        <f>VLOOKUP(Tabelle6[[#This Row],[FishStock]],'Export 2016'!$C:$K,8,FALSE)</f>
        <v>Advice</v>
      </c>
      <c r="F694" s="14" t="str">
        <f>VLOOKUP(Tabelle6[[#This Row],[FishStock]],'Export 2012'!$C:$J,3,FALSE)</f>
        <v>no</v>
      </c>
      <c r="G694" s="14" t="str">
        <f>VLOOKUP(Tabelle6[[#This Row],[FishStock]],'Export 2016'!$C:$K,3,FALSE)</f>
        <v>no</v>
      </c>
      <c r="H694">
        <v>1356</v>
      </c>
      <c r="I694">
        <v>169171</v>
      </c>
      <c r="J694" t="s">
        <v>138</v>
      </c>
      <c r="K694">
        <v>2012</v>
      </c>
      <c r="L694" t="s">
        <v>1302</v>
      </c>
      <c r="M694">
        <v>27.4</v>
      </c>
      <c r="N694" t="s">
        <v>699</v>
      </c>
      <c r="P694" t="s">
        <v>1839</v>
      </c>
      <c r="AE694" t="s">
        <v>145</v>
      </c>
      <c r="AF694">
        <v>590</v>
      </c>
      <c r="BM694" t="s">
        <v>148</v>
      </c>
    </row>
    <row r="695" spans="1:65" x14ac:dyDescent="0.25">
      <c r="A695">
        <v>9040</v>
      </c>
      <c r="B695">
        <v>2017</v>
      </c>
      <c r="C695" t="s">
        <v>1838</v>
      </c>
      <c r="D695" s="14">
        <f>VLOOKUP(Tabelle6[[#This Row],[FishStock]],'Export 2012'!$C:$J,8,FALSE)</f>
        <v>2012</v>
      </c>
      <c r="E695" s="14" t="str">
        <f>VLOOKUP(Tabelle6[[#This Row],[FishStock]],'Export 2016'!$C:$K,8,FALSE)</f>
        <v>Advice</v>
      </c>
      <c r="F695" s="14" t="str">
        <f>VLOOKUP(Tabelle6[[#This Row],[FishStock]],'Export 2012'!$C:$J,3,FALSE)</f>
        <v>no</v>
      </c>
      <c r="G695" s="14" t="str">
        <f>VLOOKUP(Tabelle6[[#This Row],[FishStock]],'Export 2016'!$C:$K,3,FALSE)</f>
        <v>no</v>
      </c>
      <c r="H695">
        <v>1356</v>
      </c>
      <c r="I695">
        <v>169171</v>
      </c>
      <c r="J695" t="s">
        <v>138</v>
      </c>
      <c r="K695">
        <v>2013</v>
      </c>
      <c r="L695" t="s">
        <v>1302</v>
      </c>
      <c r="M695">
        <v>27.4</v>
      </c>
      <c r="N695" t="s">
        <v>699</v>
      </c>
      <c r="P695" t="s">
        <v>1839</v>
      </c>
      <c r="AE695" t="s">
        <v>145</v>
      </c>
      <c r="AF695">
        <v>409</v>
      </c>
      <c r="BM695" t="s">
        <v>148</v>
      </c>
    </row>
    <row r="696" spans="1:65" x14ac:dyDescent="0.25">
      <c r="A696">
        <v>9040</v>
      </c>
      <c r="B696">
        <v>2017</v>
      </c>
      <c r="C696" t="s">
        <v>1838</v>
      </c>
      <c r="D696" s="14">
        <f>VLOOKUP(Tabelle6[[#This Row],[FishStock]],'Export 2012'!$C:$J,8,FALSE)</f>
        <v>2012</v>
      </c>
      <c r="E696" s="14" t="str">
        <f>VLOOKUP(Tabelle6[[#This Row],[FishStock]],'Export 2016'!$C:$K,8,FALSE)</f>
        <v>Advice</v>
      </c>
      <c r="F696" s="14" t="str">
        <f>VLOOKUP(Tabelle6[[#This Row],[FishStock]],'Export 2012'!$C:$J,3,FALSE)</f>
        <v>no</v>
      </c>
      <c r="G696" s="14" t="str">
        <f>VLOOKUP(Tabelle6[[#This Row],[FishStock]],'Export 2016'!$C:$K,3,FALSE)</f>
        <v>no</v>
      </c>
      <c r="H696">
        <v>1356</v>
      </c>
      <c r="I696">
        <v>169171</v>
      </c>
      <c r="J696" t="s">
        <v>138</v>
      </c>
      <c r="K696">
        <v>2014</v>
      </c>
      <c r="L696" t="s">
        <v>1302</v>
      </c>
      <c r="M696">
        <v>27.4</v>
      </c>
      <c r="N696" t="s">
        <v>699</v>
      </c>
      <c r="P696" t="s">
        <v>1839</v>
      </c>
      <c r="AE696" t="s">
        <v>145</v>
      </c>
      <c r="AF696">
        <v>393</v>
      </c>
      <c r="BM696" t="s">
        <v>148</v>
      </c>
    </row>
    <row r="697" spans="1:65" x14ac:dyDescent="0.25">
      <c r="A697">
        <v>9040</v>
      </c>
      <c r="B697">
        <v>2017</v>
      </c>
      <c r="C697" t="s">
        <v>1838</v>
      </c>
      <c r="D697" s="14">
        <f>VLOOKUP(Tabelle6[[#This Row],[FishStock]],'Export 2012'!$C:$J,8,FALSE)</f>
        <v>2012</v>
      </c>
      <c r="E697" s="14" t="str">
        <f>VLOOKUP(Tabelle6[[#This Row],[FishStock]],'Export 2016'!$C:$K,8,FALSE)</f>
        <v>Advice</v>
      </c>
      <c r="F697" s="14" t="str">
        <f>VLOOKUP(Tabelle6[[#This Row],[FishStock]],'Export 2012'!$C:$J,3,FALSE)</f>
        <v>no</v>
      </c>
      <c r="G697" s="14" t="str">
        <f>VLOOKUP(Tabelle6[[#This Row],[FishStock]],'Export 2016'!$C:$K,3,FALSE)</f>
        <v>no</v>
      </c>
      <c r="H697">
        <v>1356</v>
      </c>
      <c r="I697">
        <v>169171</v>
      </c>
      <c r="J697" t="s">
        <v>138</v>
      </c>
      <c r="K697">
        <v>2015</v>
      </c>
      <c r="L697" t="s">
        <v>1302</v>
      </c>
      <c r="M697">
        <v>27.4</v>
      </c>
      <c r="N697" t="s">
        <v>699</v>
      </c>
      <c r="P697" t="s">
        <v>1839</v>
      </c>
      <c r="AE697" t="s">
        <v>145</v>
      </c>
      <c r="AF697">
        <v>610</v>
      </c>
      <c r="BM697" t="s">
        <v>148</v>
      </c>
    </row>
    <row r="698" spans="1:65" x14ac:dyDescent="0.25">
      <c r="A698">
        <v>9040</v>
      </c>
      <c r="B698">
        <v>2017</v>
      </c>
      <c r="C698" t="s">
        <v>1838</v>
      </c>
      <c r="D698" s="14">
        <f>VLOOKUP(Tabelle6[[#This Row],[FishStock]],'Export 2012'!$C:$J,8,FALSE)</f>
        <v>2012</v>
      </c>
      <c r="E698" s="14" t="str">
        <f>VLOOKUP(Tabelle6[[#This Row],[FishStock]],'Export 2016'!$C:$K,8,FALSE)</f>
        <v>Advice</v>
      </c>
      <c r="F698" s="14" t="str">
        <f>VLOOKUP(Tabelle6[[#This Row],[FishStock]],'Export 2012'!$C:$J,3,FALSE)</f>
        <v>no</v>
      </c>
      <c r="G698" s="14" t="str">
        <f>VLOOKUP(Tabelle6[[#This Row],[FishStock]],'Export 2016'!$C:$K,3,FALSE)</f>
        <v>no</v>
      </c>
      <c r="H698">
        <v>1356</v>
      </c>
      <c r="I698">
        <v>169171</v>
      </c>
      <c r="J698" t="s">
        <v>138</v>
      </c>
      <c r="K698">
        <v>2016</v>
      </c>
      <c r="L698" t="s">
        <v>1302</v>
      </c>
      <c r="M698">
        <v>27.4</v>
      </c>
      <c r="N698" t="s">
        <v>699</v>
      </c>
      <c r="P698" t="s">
        <v>1839</v>
      </c>
      <c r="AE698" t="s">
        <v>145</v>
      </c>
      <c r="AF698">
        <v>966</v>
      </c>
      <c r="AI698">
        <v>552</v>
      </c>
      <c r="BM698" t="s">
        <v>148</v>
      </c>
    </row>
    <row r="699" spans="1:65" x14ac:dyDescent="0.25">
      <c r="A699">
        <v>9051</v>
      </c>
      <c r="B699">
        <v>2017</v>
      </c>
      <c r="C699" t="s">
        <v>900</v>
      </c>
      <c r="D699" s="14">
        <f>VLOOKUP(Tabelle6[[#This Row],[FishStock]],'Export 2012'!$C:$J,8,FALSE)</f>
        <v>2012</v>
      </c>
      <c r="E699" s="14" t="str">
        <f>VLOOKUP(Tabelle6[[#This Row],[FishStock]],'Export 2016'!$C:$K,8,FALSE)</f>
        <v>Advice</v>
      </c>
      <c r="F699" s="14" t="str">
        <f>VLOOKUP(Tabelle6[[#This Row],[FishStock]],'Export 2012'!$C:$J,3,FALSE)</f>
        <v>x</v>
      </c>
      <c r="G699" s="14" t="str">
        <f>VLOOKUP(Tabelle6[[#This Row],[FishStock]],'Export 2016'!$C:$K,3,FALSE)</f>
        <v>x</v>
      </c>
      <c r="H699">
        <v>1373</v>
      </c>
      <c r="I699">
        <v>169129</v>
      </c>
      <c r="J699" t="s">
        <v>138</v>
      </c>
      <c r="K699">
        <v>2012</v>
      </c>
      <c r="L699" t="s">
        <v>901</v>
      </c>
      <c r="M699" t="s">
        <v>698</v>
      </c>
      <c r="N699" t="s">
        <v>902</v>
      </c>
      <c r="P699" t="s">
        <v>1583</v>
      </c>
      <c r="Q699">
        <v>5380334.4000000004</v>
      </c>
      <c r="R699">
        <v>10268300</v>
      </c>
      <c r="S699">
        <v>15156266</v>
      </c>
      <c r="T699" t="s">
        <v>143</v>
      </c>
      <c r="U699" t="s">
        <v>13</v>
      </c>
      <c r="Z699">
        <v>121860</v>
      </c>
      <c r="AA699">
        <v>350251.9</v>
      </c>
      <c r="AB699">
        <v>578643.69999999995</v>
      </c>
      <c r="AC699" t="s">
        <v>144</v>
      </c>
      <c r="AD699" t="s">
        <v>145</v>
      </c>
      <c r="AE699" t="s">
        <v>145</v>
      </c>
      <c r="AH699">
        <v>24868</v>
      </c>
      <c r="AM699">
        <v>1.8966282399999999E-2</v>
      </c>
      <c r="AN699">
        <v>4.8334059999999998E-2</v>
      </c>
      <c r="AO699">
        <v>7.7701837600000004E-2</v>
      </c>
      <c r="AP699" t="s">
        <v>146</v>
      </c>
      <c r="AQ699" t="s">
        <v>1499</v>
      </c>
      <c r="AV699">
        <v>0.19</v>
      </c>
      <c r="AW699">
        <v>0.11</v>
      </c>
      <c r="AX699">
        <v>103000</v>
      </c>
      <c r="AY699">
        <v>181000</v>
      </c>
      <c r="AZ699">
        <v>0.11</v>
      </c>
      <c r="BA699">
        <v>181000</v>
      </c>
      <c r="BD699">
        <v>0</v>
      </c>
      <c r="BF699" s="1">
        <v>43375</v>
      </c>
      <c r="BM699" t="s">
        <v>148</v>
      </c>
    </row>
    <row r="700" spans="1:65" x14ac:dyDescent="0.25">
      <c r="A700">
        <v>9051</v>
      </c>
      <c r="B700">
        <v>2017</v>
      </c>
      <c r="C700" t="s">
        <v>900</v>
      </c>
      <c r="D700" s="14">
        <f>VLOOKUP(Tabelle6[[#This Row],[FishStock]],'Export 2012'!$C:$J,8,FALSE)</f>
        <v>2012</v>
      </c>
      <c r="E700" s="14" t="str">
        <f>VLOOKUP(Tabelle6[[#This Row],[FishStock]],'Export 2016'!$C:$K,8,FALSE)</f>
        <v>Advice</v>
      </c>
      <c r="F700" s="14" t="str">
        <f>VLOOKUP(Tabelle6[[#This Row],[FishStock]],'Export 2012'!$C:$J,3,FALSE)</f>
        <v>x</v>
      </c>
      <c r="G700" s="14" t="str">
        <f>VLOOKUP(Tabelle6[[#This Row],[FishStock]],'Export 2016'!$C:$K,3,FALSE)</f>
        <v>x</v>
      </c>
      <c r="H700">
        <v>1373</v>
      </c>
      <c r="I700">
        <v>169129</v>
      </c>
      <c r="J700" t="s">
        <v>138</v>
      </c>
      <c r="K700">
        <v>2013</v>
      </c>
      <c r="L700" t="s">
        <v>901</v>
      </c>
      <c r="M700" t="s">
        <v>698</v>
      </c>
      <c r="N700" t="s">
        <v>902</v>
      </c>
      <c r="P700" t="s">
        <v>1583</v>
      </c>
      <c r="Q700">
        <v>2122624.4</v>
      </c>
      <c r="R700">
        <v>4582150</v>
      </c>
      <c r="S700">
        <v>7041676</v>
      </c>
      <c r="T700" t="s">
        <v>143</v>
      </c>
      <c r="U700" t="s">
        <v>13</v>
      </c>
      <c r="Z700">
        <v>131506.6</v>
      </c>
      <c r="AA700">
        <v>358670.3</v>
      </c>
      <c r="AB700">
        <v>585834.1</v>
      </c>
      <c r="AC700" t="s">
        <v>144</v>
      </c>
      <c r="AD700" t="s">
        <v>145</v>
      </c>
      <c r="AE700" t="s">
        <v>145</v>
      </c>
      <c r="AH700">
        <v>28993</v>
      </c>
      <c r="AM700">
        <v>1.9573015199999998E-2</v>
      </c>
      <c r="AN700">
        <v>4.9880260000000003E-2</v>
      </c>
      <c r="AO700">
        <v>8.0187504800000003E-2</v>
      </c>
      <c r="AP700" t="s">
        <v>146</v>
      </c>
      <c r="AQ700" t="s">
        <v>1499</v>
      </c>
      <c r="AV700">
        <v>0.19</v>
      </c>
      <c r="AW700">
        <v>0.11</v>
      </c>
      <c r="AX700">
        <v>103000</v>
      </c>
      <c r="AY700">
        <v>181000</v>
      </c>
      <c r="AZ700">
        <v>0.11</v>
      </c>
      <c r="BA700">
        <v>181000</v>
      </c>
      <c r="BD700">
        <v>0</v>
      </c>
      <c r="BF700" s="1">
        <v>43375</v>
      </c>
      <c r="BM700" t="s">
        <v>148</v>
      </c>
    </row>
    <row r="701" spans="1:65" x14ac:dyDescent="0.25">
      <c r="A701">
        <v>9051</v>
      </c>
      <c r="B701">
        <v>2017</v>
      </c>
      <c r="C701" t="s">
        <v>900</v>
      </c>
      <c r="D701" s="14">
        <f>VLOOKUP(Tabelle6[[#This Row],[FishStock]],'Export 2012'!$C:$J,8,FALSE)</f>
        <v>2012</v>
      </c>
      <c r="E701" s="14" t="str">
        <f>VLOOKUP(Tabelle6[[#This Row],[FishStock]],'Export 2016'!$C:$K,8,FALSE)</f>
        <v>Advice</v>
      </c>
      <c r="F701" s="14" t="str">
        <f>VLOOKUP(Tabelle6[[#This Row],[FishStock]],'Export 2012'!$C:$J,3,FALSE)</f>
        <v>x</v>
      </c>
      <c r="G701" s="14" t="str">
        <f>VLOOKUP(Tabelle6[[#This Row],[FishStock]],'Export 2016'!$C:$K,3,FALSE)</f>
        <v>x</v>
      </c>
      <c r="H701">
        <v>1373</v>
      </c>
      <c r="I701">
        <v>169129</v>
      </c>
      <c r="J701" t="s">
        <v>138</v>
      </c>
      <c r="K701">
        <v>2014</v>
      </c>
      <c r="L701" t="s">
        <v>901</v>
      </c>
      <c r="M701" t="s">
        <v>698</v>
      </c>
      <c r="N701" t="s">
        <v>902</v>
      </c>
      <c r="P701" t="s">
        <v>1583</v>
      </c>
      <c r="Q701">
        <v>2265940.4</v>
      </c>
      <c r="R701">
        <v>5357860</v>
      </c>
      <c r="S701">
        <v>8449780</v>
      </c>
      <c r="T701" t="s">
        <v>143</v>
      </c>
      <c r="U701" t="s">
        <v>13</v>
      </c>
      <c r="Z701">
        <v>174874</v>
      </c>
      <c r="AA701">
        <v>450785.8</v>
      </c>
      <c r="AB701">
        <v>726697.5</v>
      </c>
      <c r="AC701" t="s">
        <v>144</v>
      </c>
      <c r="AD701" t="s">
        <v>145</v>
      </c>
      <c r="AE701" t="s">
        <v>145</v>
      </c>
      <c r="AH701">
        <v>29017</v>
      </c>
      <c r="AM701">
        <v>1.82643096E-2</v>
      </c>
      <c r="AN701">
        <v>4.6545129999999997E-2</v>
      </c>
      <c r="AO701">
        <v>7.4825950399999994E-2</v>
      </c>
      <c r="AP701" t="s">
        <v>146</v>
      </c>
      <c r="AQ701" t="s">
        <v>1499</v>
      </c>
      <c r="AV701">
        <v>0.19</v>
      </c>
      <c r="AW701">
        <v>0.11</v>
      </c>
      <c r="AX701">
        <v>103000</v>
      </c>
      <c r="AY701">
        <v>181000</v>
      </c>
      <c r="AZ701">
        <v>0.11</v>
      </c>
      <c r="BA701">
        <v>181000</v>
      </c>
      <c r="BD701">
        <v>0</v>
      </c>
      <c r="BF701" s="1">
        <v>43375</v>
      </c>
      <c r="BM701" t="s">
        <v>148</v>
      </c>
    </row>
    <row r="702" spans="1:65" x14ac:dyDescent="0.25">
      <c r="A702">
        <v>9051</v>
      </c>
      <c r="B702">
        <v>2017</v>
      </c>
      <c r="C702" t="s">
        <v>900</v>
      </c>
      <c r="D702" s="14">
        <f>VLOOKUP(Tabelle6[[#This Row],[FishStock]],'Export 2012'!$C:$J,8,FALSE)</f>
        <v>2012</v>
      </c>
      <c r="E702" s="14" t="str">
        <f>VLOOKUP(Tabelle6[[#This Row],[FishStock]],'Export 2016'!$C:$K,8,FALSE)</f>
        <v>Advice</v>
      </c>
      <c r="F702" s="14" t="str">
        <f>VLOOKUP(Tabelle6[[#This Row],[FishStock]],'Export 2012'!$C:$J,3,FALSE)</f>
        <v>x</v>
      </c>
      <c r="G702" s="14" t="str">
        <f>VLOOKUP(Tabelle6[[#This Row],[FishStock]],'Export 2016'!$C:$K,3,FALSE)</f>
        <v>x</v>
      </c>
      <c r="H702">
        <v>1373</v>
      </c>
      <c r="I702">
        <v>169129</v>
      </c>
      <c r="J702" t="s">
        <v>138</v>
      </c>
      <c r="K702">
        <v>2015</v>
      </c>
      <c r="L702" t="s">
        <v>901</v>
      </c>
      <c r="M702" t="s">
        <v>698</v>
      </c>
      <c r="N702" t="s">
        <v>902</v>
      </c>
      <c r="P702" t="s">
        <v>1583</v>
      </c>
      <c r="Q702">
        <v>1624075.6</v>
      </c>
      <c r="R702">
        <v>4875990</v>
      </c>
      <c r="S702">
        <v>8127904</v>
      </c>
      <c r="T702" t="s">
        <v>143</v>
      </c>
      <c r="U702" t="s">
        <v>13</v>
      </c>
      <c r="Z702">
        <v>189543</v>
      </c>
      <c r="AA702">
        <v>481537.9</v>
      </c>
      <c r="AB702">
        <v>773532.7</v>
      </c>
      <c r="AC702" t="s">
        <v>144</v>
      </c>
      <c r="AD702" t="s">
        <v>145</v>
      </c>
      <c r="AE702" t="s">
        <v>145</v>
      </c>
      <c r="AH702">
        <v>32723</v>
      </c>
      <c r="AM702">
        <v>2.22042844E-2</v>
      </c>
      <c r="AN702">
        <v>5.6585839999999998E-2</v>
      </c>
      <c r="AO702">
        <v>9.0967395600000001E-2</v>
      </c>
      <c r="AP702" t="s">
        <v>146</v>
      </c>
      <c r="AQ702" t="s">
        <v>1499</v>
      </c>
      <c r="AV702">
        <v>0.19</v>
      </c>
      <c r="AW702">
        <v>0.11</v>
      </c>
      <c r="AX702">
        <v>103000</v>
      </c>
      <c r="AY702">
        <v>181000</v>
      </c>
      <c r="AZ702">
        <v>0.11</v>
      </c>
      <c r="BA702">
        <v>181000</v>
      </c>
      <c r="BD702">
        <v>0</v>
      </c>
      <c r="BF702" s="1">
        <v>43375</v>
      </c>
      <c r="BM702" t="s">
        <v>148</v>
      </c>
    </row>
    <row r="703" spans="1:65" x14ac:dyDescent="0.25">
      <c r="A703">
        <v>9051</v>
      </c>
      <c r="B703">
        <v>2017</v>
      </c>
      <c r="C703" t="s">
        <v>900</v>
      </c>
      <c r="D703" s="14">
        <f>VLOOKUP(Tabelle6[[#This Row],[FishStock]],'Export 2012'!$C:$J,8,FALSE)</f>
        <v>2012</v>
      </c>
      <c r="E703" s="14" t="str">
        <f>VLOOKUP(Tabelle6[[#This Row],[FishStock]],'Export 2016'!$C:$K,8,FALSE)</f>
        <v>Advice</v>
      </c>
      <c r="F703" s="14" t="str">
        <f>VLOOKUP(Tabelle6[[#This Row],[FishStock]],'Export 2012'!$C:$J,3,FALSE)</f>
        <v>x</v>
      </c>
      <c r="G703" s="14" t="str">
        <f>VLOOKUP(Tabelle6[[#This Row],[FishStock]],'Export 2016'!$C:$K,3,FALSE)</f>
        <v>x</v>
      </c>
      <c r="H703">
        <v>1373</v>
      </c>
      <c r="I703">
        <v>169129</v>
      </c>
      <c r="J703" t="s">
        <v>138</v>
      </c>
      <c r="K703">
        <v>2016</v>
      </c>
      <c r="L703" t="s">
        <v>901</v>
      </c>
      <c r="M703" t="s">
        <v>698</v>
      </c>
      <c r="N703" t="s">
        <v>902</v>
      </c>
      <c r="P703" t="s">
        <v>1583</v>
      </c>
      <c r="R703">
        <v>3757649</v>
      </c>
      <c r="T703" t="s">
        <v>143</v>
      </c>
      <c r="U703" t="s">
        <v>13</v>
      </c>
      <c r="Z703">
        <v>187691.9</v>
      </c>
      <c r="AA703">
        <v>487949.5</v>
      </c>
      <c r="AB703">
        <v>788207</v>
      </c>
      <c r="AC703" t="s">
        <v>144</v>
      </c>
      <c r="AD703" t="s">
        <v>145</v>
      </c>
      <c r="AE703" t="s">
        <v>145</v>
      </c>
      <c r="AH703">
        <v>40730</v>
      </c>
      <c r="AM703">
        <v>2.883813E-2</v>
      </c>
      <c r="AN703">
        <v>7.7355480000000004E-2</v>
      </c>
      <c r="AO703">
        <v>0.12587282999999999</v>
      </c>
      <c r="AP703" t="s">
        <v>146</v>
      </c>
      <c r="AQ703" t="s">
        <v>1499</v>
      </c>
      <c r="AV703">
        <v>0.19</v>
      </c>
      <c r="AW703">
        <v>0.11</v>
      </c>
      <c r="AX703">
        <v>103000</v>
      </c>
      <c r="AY703">
        <v>181000</v>
      </c>
      <c r="AZ703">
        <v>0.11</v>
      </c>
      <c r="BA703">
        <v>181000</v>
      </c>
      <c r="BD703">
        <v>0</v>
      </c>
      <c r="BF703" s="1">
        <v>43375</v>
      </c>
      <c r="BM703" t="s">
        <v>148</v>
      </c>
    </row>
    <row r="704" spans="1:65" x14ac:dyDescent="0.25">
      <c r="A704">
        <v>9051</v>
      </c>
      <c r="B704">
        <v>2017</v>
      </c>
      <c r="C704" t="s">
        <v>900</v>
      </c>
      <c r="D704" s="14">
        <f>VLOOKUP(Tabelle6[[#This Row],[FishStock]],'Export 2012'!$C:$J,8,FALSE)</f>
        <v>2012</v>
      </c>
      <c r="E704" s="14" t="str">
        <f>VLOOKUP(Tabelle6[[#This Row],[FishStock]],'Export 2016'!$C:$K,8,FALSE)</f>
        <v>Advice</v>
      </c>
      <c r="F704" s="14" t="str">
        <f>VLOOKUP(Tabelle6[[#This Row],[FishStock]],'Export 2012'!$C:$J,3,FALSE)</f>
        <v>x</v>
      </c>
      <c r="G704" s="14" t="str">
        <f>VLOOKUP(Tabelle6[[#This Row],[FishStock]],'Export 2016'!$C:$K,3,FALSE)</f>
        <v>x</v>
      </c>
      <c r="H704">
        <v>1373</v>
      </c>
      <c r="I704">
        <v>169129</v>
      </c>
      <c r="J704" t="s">
        <v>138</v>
      </c>
      <c r="K704">
        <v>2017</v>
      </c>
      <c r="L704" t="s">
        <v>901</v>
      </c>
      <c r="M704" t="s">
        <v>698</v>
      </c>
      <c r="N704" t="s">
        <v>902</v>
      </c>
      <c r="P704" t="s">
        <v>1583</v>
      </c>
      <c r="R704">
        <v>3757649</v>
      </c>
      <c r="T704" t="s">
        <v>143</v>
      </c>
      <c r="U704" t="s">
        <v>13</v>
      </c>
      <c r="AA704">
        <v>490476</v>
      </c>
      <c r="AC704" t="s">
        <v>144</v>
      </c>
      <c r="AD704" t="s">
        <v>145</v>
      </c>
      <c r="AE704" t="s">
        <v>145</v>
      </c>
      <c r="AP704" t="s">
        <v>146</v>
      </c>
      <c r="AQ704" t="s">
        <v>1499</v>
      </c>
      <c r="AV704">
        <v>0.19</v>
      </c>
      <c r="AW704">
        <v>0.11</v>
      </c>
      <c r="AX704">
        <v>103000</v>
      </c>
      <c r="AY704">
        <v>181000</v>
      </c>
      <c r="AZ704">
        <v>0.11</v>
      </c>
      <c r="BA704">
        <v>181000</v>
      </c>
      <c r="BD704">
        <v>0</v>
      </c>
      <c r="BF704" s="1">
        <v>43375</v>
      </c>
      <c r="BM704" t="s">
        <v>148</v>
      </c>
    </row>
    <row r="705" spans="1:65" x14ac:dyDescent="0.25">
      <c r="A705">
        <v>9055</v>
      </c>
      <c r="B705">
        <v>2017</v>
      </c>
      <c r="C705" t="s">
        <v>1427</v>
      </c>
      <c r="D705" s="14">
        <f>VLOOKUP(Tabelle6[[#This Row],[FishStock]],'Export 2012'!$C:$J,8,FALSE)</f>
        <v>2012</v>
      </c>
      <c r="E705" s="14" t="str">
        <f>VLOOKUP(Tabelle6[[#This Row],[FishStock]],'Export 2016'!$C:$K,8,FALSE)</f>
        <v>Advice</v>
      </c>
      <c r="F705" s="14" t="str">
        <f>VLOOKUP(Tabelle6[[#This Row],[FishStock]],'Export 2012'!$C:$J,3,FALSE)</f>
        <v>no</v>
      </c>
      <c r="G705" s="14" t="str">
        <f>VLOOKUP(Tabelle6[[#This Row],[FishStock]],'Export 2016'!$C:$K,3,FALSE)</f>
        <v>no</v>
      </c>
      <c r="H705">
        <v>1583</v>
      </c>
      <c r="I705">
        <v>194230</v>
      </c>
      <c r="J705" t="s">
        <v>138</v>
      </c>
      <c r="K705">
        <v>2012</v>
      </c>
      <c r="L705" t="s">
        <v>1574</v>
      </c>
      <c r="M705" t="s">
        <v>1128</v>
      </c>
      <c r="N705" t="s">
        <v>1429</v>
      </c>
      <c r="P705" t="s">
        <v>1575</v>
      </c>
      <c r="R705">
        <v>1.3663818093336699</v>
      </c>
      <c r="T705" t="s">
        <v>1539</v>
      </c>
      <c r="U705" t="s">
        <v>1479</v>
      </c>
      <c r="AA705">
        <v>0.688021999491923</v>
      </c>
      <c r="AC705" t="s">
        <v>1576</v>
      </c>
      <c r="AD705" t="s">
        <v>1539</v>
      </c>
      <c r="AE705" t="s">
        <v>145</v>
      </c>
      <c r="AH705">
        <v>30900</v>
      </c>
      <c r="AN705">
        <v>1.6242176006089499</v>
      </c>
      <c r="AP705" t="s">
        <v>1577</v>
      </c>
      <c r="AQ705" t="s">
        <v>1539</v>
      </c>
      <c r="AV705">
        <v>2.1699661695868699</v>
      </c>
      <c r="AW705">
        <v>1.3509333854043999</v>
      </c>
      <c r="AX705">
        <v>0.49499163323918299</v>
      </c>
      <c r="AY705">
        <v>0.68768736311087697</v>
      </c>
      <c r="AZ705">
        <v>1.2567900000000001</v>
      </c>
      <c r="BA705">
        <v>0.68768700000000005</v>
      </c>
      <c r="BD705">
        <v>0</v>
      </c>
      <c r="BF705">
        <v>2</v>
      </c>
      <c r="BG705">
        <v>5</v>
      </c>
      <c r="BM705" t="s">
        <v>148</v>
      </c>
    </row>
    <row r="706" spans="1:65" x14ac:dyDescent="0.25">
      <c r="A706">
        <v>9055</v>
      </c>
      <c r="B706">
        <v>2017</v>
      </c>
      <c r="C706" t="s">
        <v>1427</v>
      </c>
      <c r="D706" s="14">
        <f>VLOOKUP(Tabelle6[[#This Row],[FishStock]],'Export 2012'!$C:$J,8,FALSE)</f>
        <v>2012</v>
      </c>
      <c r="E706" s="14" t="str">
        <f>VLOOKUP(Tabelle6[[#This Row],[FishStock]],'Export 2016'!$C:$K,8,FALSE)</f>
        <v>Advice</v>
      </c>
      <c r="F706" s="14" t="str">
        <f>VLOOKUP(Tabelle6[[#This Row],[FishStock]],'Export 2012'!$C:$J,3,FALSE)</f>
        <v>no</v>
      </c>
      <c r="G706" s="14" t="str">
        <f>VLOOKUP(Tabelle6[[#This Row],[FishStock]],'Export 2016'!$C:$K,3,FALSE)</f>
        <v>no</v>
      </c>
      <c r="H706">
        <v>1583</v>
      </c>
      <c r="I706">
        <v>194230</v>
      </c>
      <c r="J706" t="s">
        <v>138</v>
      </c>
      <c r="K706">
        <v>2013</v>
      </c>
      <c r="L706" t="s">
        <v>1574</v>
      </c>
      <c r="M706" t="s">
        <v>1128</v>
      </c>
      <c r="N706" t="s">
        <v>1429</v>
      </c>
      <c r="P706" t="s">
        <v>1575</v>
      </c>
      <c r="R706">
        <v>0.97952474755816799</v>
      </c>
      <c r="T706" t="s">
        <v>1539</v>
      </c>
      <c r="U706" t="s">
        <v>1479</v>
      </c>
      <c r="AA706">
        <v>0.72021150478008999</v>
      </c>
      <c r="AC706" t="s">
        <v>1576</v>
      </c>
      <c r="AD706" t="s">
        <v>1539</v>
      </c>
      <c r="AE706" t="s">
        <v>145</v>
      </c>
      <c r="AH706">
        <v>32489</v>
      </c>
      <c r="AN706">
        <v>1.6801401384688699</v>
      </c>
      <c r="AP706" t="s">
        <v>1577</v>
      </c>
      <c r="AQ706" t="s">
        <v>1539</v>
      </c>
      <c r="AV706">
        <v>2.1699661695868699</v>
      </c>
      <c r="AW706">
        <v>1.3509333854043999</v>
      </c>
      <c r="AX706">
        <v>0.49499163323918299</v>
      </c>
      <c r="AY706">
        <v>0.68768736311087697</v>
      </c>
      <c r="AZ706">
        <v>1.2567900000000001</v>
      </c>
      <c r="BA706">
        <v>0.68768700000000005</v>
      </c>
      <c r="BD706">
        <v>0</v>
      </c>
      <c r="BF706">
        <v>2</v>
      </c>
      <c r="BG706">
        <v>5</v>
      </c>
      <c r="BM706" t="s">
        <v>148</v>
      </c>
    </row>
    <row r="707" spans="1:65" x14ac:dyDescent="0.25">
      <c r="A707">
        <v>9055</v>
      </c>
      <c r="B707">
        <v>2017</v>
      </c>
      <c r="C707" t="s">
        <v>1427</v>
      </c>
      <c r="D707" s="14">
        <f>VLOOKUP(Tabelle6[[#This Row],[FishStock]],'Export 2012'!$C:$J,8,FALSE)</f>
        <v>2012</v>
      </c>
      <c r="E707" s="14" t="str">
        <f>VLOOKUP(Tabelle6[[#This Row],[FishStock]],'Export 2016'!$C:$K,8,FALSE)</f>
        <v>Advice</v>
      </c>
      <c r="F707" s="14" t="str">
        <f>VLOOKUP(Tabelle6[[#This Row],[FishStock]],'Export 2012'!$C:$J,3,FALSE)</f>
        <v>no</v>
      </c>
      <c r="G707" s="14" t="str">
        <f>VLOOKUP(Tabelle6[[#This Row],[FishStock]],'Export 2016'!$C:$K,3,FALSE)</f>
        <v>no</v>
      </c>
      <c r="H707">
        <v>1583</v>
      </c>
      <c r="I707">
        <v>194230</v>
      </c>
      <c r="J707" t="s">
        <v>138</v>
      </c>
      <c r="K707">
        <v>2014</v>
      </c>
      <c r="L707" t="s">
        <v>1574</v>
      </c>
      <c r="M707" t="s">
        <v>1128</v>
      </c>
      <c r="N707" t="s">
        <v>1429</v>
      </c>
      <c r="P707" t="s">
        <v>1575</v>
      </c>
      <c r="R707">
        <v>1.45747537105541</v>
      </c>
      <c r="T707" t="s">
        <v>1539</v>
      </c>
      <c r="U707" t="s">
        <v>1479</v>
      </c>
      <c r="AA707">
        <v>0.76282109053518199</v>
      </c>
      <c r="AC707" t="s">
        <v>1576</v>
      </c>
      <c r="AD707" t="s">
        <v>1539</v>
      </c>
      <c r="AE707" t="s">
        <v>145</v>
      </c>
      <c r="AH707">
        <v>33943</v>
      </c>
      <c r="AN707">
        <v>1.8551830677686001</v>
      </c>
      <c r="AP707" t="s">
        <v>1577</v>
      </c>
      <c r="AQ707" t="s">
        <v>1539</v>
      </c>
      <c r="AV707">
        <v>2.1699661695868699</v>
      </c>
      <c r="AW707">
        <v>1.3509333854043999</v>
      </c>
      <c r="AX707">
        <v>0.49499163323918299</v>
      </c>
      <c r="AY707">
        <v>0.68768736311087697</v>
      </c>
      <c r="AZ707">
        <v>1.2567900000000001</v>
      </c>
      <c r="BA707">
        <v>0.68768700000000005</v>
      </c>
      <c r="BD707">
        <v>0</v>
      </c>
      <c r="BF707">
        <v>2</v>
      </c>
      <c r="BG707">
        <v>5</v>
      </c>
      <c r="BM707" t="s">
        <v>148</v>
      </c>
    </row>
    <row r="708" spans="1:65" x14ac:dyDescent="0.25">
      <c r="A708">
        <v>9055</v>
      </c>
      <c r="B708">
        <v>2017</v>
      </c>
      <c r="C708" t="s">
        <v>1427</v>
      </c>
      <c r="D708" s="14">
        <f>VLOOKUP(Tabelle6[[#This Row],[FishStock]],'Export 2012'!$C:$J,8,FALSE)</f>
        <v>2012</v>
      </c>
      <c r="E708" s="14" t="str">
        <f>VLOOKUP(Tabelle6[[#This Row],[FishStock]],'Export 2016'!$C:$K,8,FALSE)</f>
        <v>Advice</v>
      </c>
      <c r="F708" s="14" t="str">
        <f>VLOOKUP(Tabelle6[[#This Row],[FishStock]],'Export 2012'!$C:$J,3,FALSE)</f>
        <v>no</v>
      </c>
      <c r="G708" s="14" t="str">
        <f>VLOOKUP(Tabelle6[[#This Row],[FishStock]],'Export 2016'!$C:$K,3,FALSE)</f>
        <v>no</v>
      </c>
      <c r="H708">
        <v>1583</v>
      </c>
      <c r="I708">
        <v>194230</v>
      </c>
      <c r="J708" t="s">
        <v>138</v>
      </c>
      <c r="K708">
        <v>2015</v>
      </c>
      <c r="L708" t="s">
        <v>1574</v>
      </c>
      <c r="M708" t="s">
        <v>1128</v>
      </c>
      <c r="N708" t="s">
        <v>1429</v>
      </c>
      <c r="P708" t="s">
        <v>1575</v>
      </c>
      <c r="R708">
        <v>0.60862564558485899</v>
      </c>
      <c r="T708" t="s">
        <v>1539</v>
      </c>
      <c r="U708" t="s">
        <v>1479</v>
      </c>
      <c r="AA708">
        <v>0.75793916227594904</v>
      </c>
      <c r="AC708" t="s">
        <v>1576</v>
      </c>
      <c r="AD708" t="s">
        <v>1539</v>
      </c>
      <c r="AE708" t="s">
        <v>145</v>
      </c>
      <c r="AH708">
        <v>27284</v>
      </c>
      <c r="AN708">
        <v>1.34024241477648</v>
      </c>
      <c r="AP708" t="s">
        <v>1577</v>
      </c>
      <c r="AQ708" t="s">
        <v>1539</v>
      </c>
      <c r="AV708">
        <v>2.1699661695868699</v>
      </c>
      <c r="AW708">
        <v>1.3509333854043999</v>
      </c>
      <c r="AX708">
        <v>0.49499163323918299</v>
      </c>
      <c r="AY708">
        <v>0.68768736311087697</v>
      </c>
      <c r="AZ708">
        <v>1.2567900000000001</v>
      </c>
      <c r="BA708">
        <v>0.68768700000000005</v>
      </c>
      <c r="BD708">
        <v>0</v>
      </c>
      <c r="BF708">
        <v>2</v>
      </c>
      <c r="BG708">
        <v>5</v>
      </c>
      <c r="BM708" t="s">
        <v>148</v>
      </c>
    </row>
    <row r="709" spans="1:65" x14ac:dyDescent="0.25">
      <c r="A709">
        <v>9055</v>
      </c>
      <c r="B709">
        <v>2017</v>
      </c>
      <c r="C709" t="s">
        <v>1427</v>
      </c>
      <c r="D709" s="14">
        <f>VLOOKUP(Tabelle6[[#This Row],[FishStock]],'Export 2012'!$C:$J,8,FALSE)</f>
        <v>2012</v>
      </c>
      <c r="E709" s="14" t="str">
        <f>VLOOKUP(Tabelle6[[#This Row],[FishStock]],'Export 2016'!$C:$K,8,FALSE)</f>
        <v>Advice</v>
      </c>
      <c r="F709" s="14" t="str">
        <f>VLOOKUP(Tabelle6[[#This Row],[FishStock]],'Export 2012'!$C:$J,3,FALSE)</f>
        <v>no</v>
      </c>
      <c r="G709" s="14" t="str">
        <f>VLOOKUP(Tabelle6[[#This Row],[FishStock]],'Export 2016'!$C:$K,3,FALSE)</f>
        <v>no</v>
      </c>
      <c r="H709">
        <v>1583</v>
      </c>
      <c r="I709">
        <v>194230</v>
      </c>
      <c r="J709" t="s">
        <v>138</v>
      </c>
      <c r="K709">
        <v>2016</v>
      </c>
      <c r="L709" t="s">
        <v>1574</v>
      </c>
      <c r="M709" t="s">
        <v>1128</v>
      </c>
      <c r="N709" t="s">
        <v>1429</v>
      </c>
      <c r="P709" t="s">
        <v>1575</v>
      </c>
      <c r="R709">
        <v>2.4360290392633099</v>
      </c>
      <c r="T709" t="s">
        <v>1539</v>
      </c>
      <c r="U709" t="s">
        <v>1479</v>
      </c>
      <c r="AA709">
        <v>0.80880536837995998</v>
      </c>
      <c r="AC709" t="s">
        <v>1576</v>
      </c>
      <c r="AD709" t="s">
        <v>1539</v>
      </c>
      <c r="AE709" t="s">
        <v>145</v>
      </c>
      <c r="AH709">
        <v>30181</v>
      </c>
      <c r="AN709">
        <v>1.6925858204500599</v>
      </c>
      <c r="AP709" t="s">
        <v>1577</v>
      </c>
      <c r="AQ709" t="s">
        <v>1539</v>
      </c>
      <c r="AV709">
        <v>2.1699661695868699</v>
      </c>
      <c r="AW709">
        <v>1.3509333854043999</v>
      </c>
      <c r="AX709">
        <v>0.49499163323918299</v>
      </c>
      <c r="AY709">
        <v>0.68768736311087697</v>
      </c>
      <c r="AZ709">
        <v>1.2567900000000001</v>
      </c>
      <c r="BA709">
        <v>0.68768700000000005</v>
      </c>
      <c r="BD709">
        <v>0</v>
      </c>
      <c r="BF709">
        <v>2</v>
      </c>
      <c r="BG709">
        <v>5</v>
      </c>
      <c r="BM709" t="s">
        <v>148</v>
      </c>
    </row>
    <row r="710" spans="1:65" x14ac:dyDescent="0.25">
      <c r="A710">
        <v>9055</v>
      </c>
      <c r="B710">
        <v>2017</v>
      </c>
      <c r="C710" t="s">
        <v>1427</v>
      </c>
      <c r="D710" s="14">
        <f>VLOOKUP(Tabelle6[[#This Row],[FishStock]],'Export 2012'!$C:$J,8,FALSE)</f>
        <v>2012</v>
      </c>
      <c r="E710" s="14" t="str">
        <f>VLOOKUP(Tabelle6[[#This Row],[FishStock]],'Export 2016'!$C:$K,8,FALSE)</f>
        <v>Advice</v>
      </c>
      <c r="F710" s="14" t="str">
        <f>VLOOKUP(Tabelle6[[#This Row],[FishStock]],'Export 2012'!$C:$J,3,FALSE)</f>
        <v>no</v>
      </c>
      <c r="G710" s="14" t="str">
        <f>VLOOKUP(Tabelle6[[#This Row],[FishStock]],'Export 2016'!$C:$K,3,FALSE)</f>
        <v>no</v>
      </c>
      <c r="H710">
        <v>1583</v>
      </c>
      <c r="I710">
        <v>194230</v>
      </c>
      <c r="J710" t="s">
        <v>138</v>
      </c>
      <c r="K710">
        <v>2017</v>
      </c>
      <c r="L710" t="s">
        <v>1574</v>
      </c>
      <c r="M710" t="s">
        <v>1128</v>
      </c>
      <c r="N710" t="s">
        <v>1429</v>
      </c>
      <c r="P710" t="s">
        <v>1575</v>
      </c>
      <c r="R710">
        <v>0.87811402462084698</v>
      </c>
      <c r="T710" t="s">
        <v>1539</v>
      </c>
      <c r="U710" t="s">
        <v>1479</v>
      </c>
      <c r="AA710">
        <v>1.24367188389196</v>
      </c>
      <c r="AC710" t="s">
        <v>1576</v>
      </c>
      <c r="AD710" t="s">
        <v>1539</v>
      </c>
      <c r="AE710" t="s">
        <v>145</v>
      </c>
      <c r="AP710" t="s">
        <v>1577</v>
      </c>
      <c r="AQ710" t="s">
        <v>1539</v>
      </c>
      <c r="AV710">
        <v>2.1699661695868699</v>
      </c>
      <c r="AW710">
        <v>1.3509333854043999</v>
      </c>
      <c r="AX710">
        <v>0.49499163323918299</v>
      </c>
      <c r="AY710">
        <v>0.68768736311087697</v>
      </c>
      <c r="AZ710">
        <v>1.2567900000000001</v>
      </c>
      <c r="BA710">
        <v>0.68768700000000005</v>
      </c>
      <c r="BD710">
        <v>0</v>
      </c>
      <c r="BF710">
        <v>2</v>
      </c>
      <c r="BG710">
        <v>5</v>
      </c>
      <c r="BM710" t="s">
        <v>148</v>
      </c>
    </row>
    <row r="711" spans="1:65" x14ac:dyDescent="0.25">
      <c r="A711">
        <v>9056</v>
      </c>
      <c r="B711">
        <v>2017</v>
      </c>
      <c r="C711" t="s">
        <v>1915</v>
      </c>
      <c r="D711" s="14">
        <f>VLOOKUP(Tabelle6[[#This Row],[FishStock]],'Export 2012'!$C:$J,8,FALSE)</f>
        <v>2012</v>
      </c>
      <c r="E711" s="14" t="str">
        <f>VLOOKUP(Tabelle6[[#This Row],[FishStock]],'Export 2016'!$C:$K,8,FALSE)</f>
        <v>Advice</v>
      </c>
      <c r="F711" s="14" t="str">
        <f>VLOOKUP(Tabelle6[[#This Row],[FishStock]],'Export 2012'!$C:$J,3,FALSE)</f>
        <v>no</v>
      </c>
      <c r="G711" s="14" t="str">
        <f>VLOOKUP(Tabelle6[[#This Row],[FishStock]],'Export 2016'!$C:$K,3,FALSE)</f>
        <v>no</v>
      </c>
      <c r="H711">
        <v>1542</v>
      </c>
      <c r="I711">
        <v>169213</v>
      </c>
      <c r="J711" t="s">
        <v>138</v>
      </c>
      <c r="K711">
        <v>2012</v>
      </c>
      <c r="L711" t="s">
        <v>1916</v>
      </c>
      <c r="M711" t="s">
        <v>1917</v>
      </c>
      <c r="N711" t="s">
        <v>1100</v>
      </c>
      <c r="P711" t="s">
        <v>1918</v>
      </c>
      <c r="AA711">
        <v>1.09402749338562</v>
      </c>
      <c r="AC711" t="s">
        <v>1551</v>
      </c>
      <c r="AD711" t="s">
        <v>1552</v>
      </c>
      <c r="AE711" t="s">
        <v>145</v>
      </c>
      <c r="AF711">
        <v>193.6</v>
      </c>
      <c r="BM711" t="s">
        <v>148</v>
      </c>
    </row>
    <row r="712" spans="1:65" x14ac:dyDescent="0.25">
      <c r="A712">
        <v>9056</v>
      </c>
      <c r="B712">
        <v>2017</v>
      </c>
      <c r="C712" t="s">
        <v>1915</v>
      </c>
      <c r="D712" s="14">
        <f>VLOOKUP(Tabelle6[[#This Row],[FishStock]],'Export 2012'!$C:$J,8,FALSE)</f>
        <v>2012</v>
      </c>
      <c r="E712" s="14" t="str">
        <f>VLOOKUP(Tabelle6[[#This Row],[FishStock]],'Export 2016'!$C:$K,8,FALSE)</f>
        <v>Advice</v>
      </c>
      <c r="F712" s="14" t="str">
        <f>VLOOKUP(Tabelle6[[#This Row],[FishStock]],'Export 2012'!$C:$J,3,FALSE)</f>
        <v>no</v>
      </c>
      <c r="G712" s="14" t="str">
        <f>VLOOKUP(Tabelle6[[#This Row],[FishStock]],'Export 2016'!$C:$K,3,FALSE)</f>
        <v>no</v>
      </c>
      <c r="H712">
        <v>1542</v>
      </c>
      <c r="I712">
        <v>169213</v>
      </c>
      <c r="J712" t="s">
        <v>138</v>
      </c>
      <c r="K712">
        <v>2013</v>
      </c>
      <c r="L712" t="s">
        <v>1916</v>
      </c>
      <c r="M712" t="s">
        <v>1917</v>
      </c>
      <c r="N712" t="s">
        <v>1100</v>
      </c>
      <c r="P712" t="s">
        <v>1918</v>
      </c>
      <c r="AA712">
        <v>0.32160392239138302</v>
      </c>
      <c r="AC712" t="s">
        <v>1551</v>
      </c>
      <c r="AD712" t="s">
        <v>1552</v>
      </c>
      <c r="AE712" t="s">
        <v>145</v>
      </c>
      <c r="AF712">
        <v>239.4</v>
      </c>
      <c r="BM712" t="s">
        <v>148</v>
      </c>
    </row>
    <row r="713" spans="1:65" x14ac:dyDescent="0.25">
      <c r="A713">
        <v>9056</v>
      </c>
      <c r="B713">
        <v>2017</v>
      </c>
      <c r="C713" t="s">
        <v>1915</v>
      </c>
      <c r="D713" s="14">
        <f>VLOOKUP(Tabelle6[[#This Row],[FishStock]],'Export 2012'!$C:$J,8,FALSE)</f>
        <v>2012</v>
      </c>
      <c r="E713" s="14" t="str">
        <f>VLOOKUP(Tabelle6[[#This Row],[FishStock]],'Export 2016'!$C:$K,8,FALSE)</f>
        <v>Advice</v>
      </c>
      <c r="F713" s="14" t="str">
        <f>VLOOKUP(Tabelle6[[#This Row],[FishStock]],'Export 2012'!$C:$J,3,FALSE)</f>
        <v>no</v>
      </c>
      <c r="G713" s="14" t="str">
        <f>VLOOKUP(Tabelle6[[#This Row],[FishStock]],'Export 2016'!$C:$K,3,FALSE)</f>
        <v>no</v>
      </c>
      <c r="H713">
        <v>1542</v>
      </c>
      <c r="I713">
        <v>169213</v>
      </c>
      <c r="J713" t="s">
        <v>138</v>
      </c>
      <c r="K713">
        <v>2014</v>
      </c>
      <c r="L713" t="s">
        <v>1916</v>
      </c>
      <c r="M713" t="s">
        <v>1917</v>
      </c>
      <c r="N713" t="s">
        <v>1100</v>
      </c>
      <c r="P713" t="s">
        <v>1918</v>
      </c>
      <c r="AA713">
        <v>1.79211867594401</v>
      </c>
      <c r="AC713" t="s">
        <v>1551</v>
      </c>
      <c r="AD713" t="s">
        <v>1552</v>
      </c>
      <c r="AE713" t="s">
        <v>145</v>
      </c>
      <c r="AF713">
        <v>181.4</v>
      </c>
      <c r="BM713" t="s">
        <v>148</v>
      </c>
    </row>
    <row r="714" spans="1:65" x14ac:dyDescent="0.25">
      <c r="A714">
        <v>9056</v>
      </c>
      <c r="B714">
        <v>2017</v>
      </c>
      <c r="C714" t="s">
        <v>1915</v>
      </c>
      <c r="D714" s="14">
        <f>VLOOKUP(Tabelle6[[#This Row],[FishStock]],'Export 2012'!$C:$J,8,FALSE)</f>
        <v>2012</v>
      </c>
      <c r="E714" s="14" t="str">
        <f>VLOOKUP(Tabelle6[[#This Row],[FishStock]],'Export 2016'!$C:$K,8,FALSE)</f>
        <v>Advice</v>
      </c>
      <c r="F714" s="14" t="str">
        <f>VLOOKUP(Tabelle6[[#This Row],[FishStock]],'Export 2012'!$C:$J,3,FALSE)</f>
        <v>no</v>
      </c>
      <c r="G714" s="14" t="str">
        <f>VLOOKUP(Tabelle6[[#This Row],[FishStock]],'Export 2016'!$C:$K,3,FALSE)</f>
        <v>no</v>
      </c>
      <c r="H714">
        <v>1542</v>
      </c>
      <c r="I714">
        <v>169213</v>
      </c>
      <c r="J714" t="s">
        <v>138</v>
      </c>
      <c r="K714">
        <v>2015</v>
      </c>
      <c r="L714" t="s">
        <v>1916</v>
      </c>
      <c r="M714" t="s">
        <v>1917</v>
      </c>
      <c r="N714" t="s">
        <v>1100</v>
      </c>
      <c r="P714" t="s">
        <v>1918</v>
      </c>
      <c r="AA714">
        <v>1.2068069918054201</v>
      </c>
      <c r="AC714" t="s">
        <v>1551</v>
      </c>
      <c r="AD714" t="s">
        <v>1552</v>
      </c>
      <c r="AE714" t="s">
        <v>145</v>
      </c>
      <c r="AF714">
        <v>191.1</v>
      </c>
      <c r="BM714" t="s">
        <v>148</v>
      </c>
    </row>
    <row r="715" spans="1:65" x14ac:dyDescent="0.25">
      <c r="A715">
        <v>9056</v>
      </c>
      <c r="B715">
        <v>2017</v>
      </c>
      <c r="C715" t="s">
        <v>1915</v>
      </c>
      <c r="D715" s="14">
        <f>VLOOKUP(Tabelle6[[#This Row],[FishStock]],'Export 2012'!$C:$J,8,FALSE)</f>
        <v>2012</v>
      </c>
      <c r="E715" s="14" t="str">
        <f>VLOOKUP(Tabelle6[[#This Row],[FishStock]],'Export 2016'!$C:$K,8,FALSE)</f>
        <v>Advice</v>
      </c>
      <c r="F715" s="14" t="str">
        <f>VLOOKUP(Tabelle6[[#This Row],[FishStock]],'Export 2012'!$C:$J,3,FALSE)</f>
        <v>no</v>
      </c>
      <c r="G715" s="14" t="str">
        <f>VLOOKUP(Tabelle6[[#This Row],[FishStock]],'Export 2016'!$C:$K,3,FALSE)</f>
        <v>no</v>
      </c>
      <c r="H715">
        <v>1542</v>
      </c>
      <c r="I715">
        <v>169213</v>
      </c>
      <c r="J715" t="s">
        <v>138</v>
      </c>
      <c r="K715">
        <v>2016</v>
      </c>
      <c r="L715" t="s">
        <v>1916</v>
      </c>
      <c r="M715" t="s">
        <v>1917</v>
      </c>
      <c r="N715" t="s">
        <v>1100</v>
      </c>
      <c r="P715" t="s">
        <v>1918</v>
      </c>
      <c r="AA715">
        <v>1.0005026613852801</v>
      </c>
      <c r="AC715" t="s">
        <v>1551</v>
      </c>
      <c r="AD715" t="s">
        <v>1552</v>
      </c>
      <c r="AE715" t="s">
        <v>145</v>
      </c>
      <c r="AF715">
        <v>147.19999999999999</v>
      </c>
      <c r="BM715" t="s">
        <v>148</v>
      </c>
    </row>
    <row r="716" spans="1:65" x14ac:dyDescent="0.25">
      <c r="A716">
        <v>9058</v>
      </c>
      <c r="B716">
        <v>2017</v>
      </c>
      <c r="C716" t="s">
        <v>1781</v>
      </c>
      <c r="D716" s="14">
        <f>VLOOKUP(Tabelle6[[#This Row],[FishStock]],'Export 2012'!$C:$J,8,FALSE)</f>
        <v>2012</v>
      </c>
      <c r="E716" s="14" t="str">
        <f>VLOOKUP(Tabelle6[[#This Row],[FishStock]],'Export 2016'!$C:$K,8,FALSE)</f>
        <v>Advice</v>
      </c>
      <c r="F716" s="14" t="str">
        <f>VLOOKUP(Tabelle6[[#This Row],[FishStock]],'Export 2012'!$C:$J,3,FALSE)</f>
        <v>no</v>
      </c>
      <c r="G716" s="14" t="str">
        <f>VLOOKUP(Tabelle6[[#This Row],[FishStock]],'Export 2016'!$C:$K,3,FALSE)</f>
        <v>no</v>
      </c>
      <c r="H716">
        <v>1541</v>
      </c>
      <c r="I716">
        <v>169203</v>
      </c>
      <c r="J716" t="s">
        <v>138</v>
      </c>
      <c r="K716">
        <v>2012</v>
      </c>
      <c r="L716" t="s">
        <v>1782</v>
      </c>
      <c r="M716" t="s">
        <v>439</v>
      </c>
      <c r="N716" t="s">
        <v>1129</v>
      </c>
      <c r="P716" t="s">
        <v>1783</v>
      </c>
      <c r="AA716">
        <v>1.7878071450003801</v>
      </c>
      <c r="AC716" t="s">
        <v>1551</v>
      </c>
      <c r="AD716" t="s">
        <v>1539</v>
      </c>
      <c r="AE716" t="s">
        <v>145</v>
      </c>
      <c r="AF716">
        <v>1589.2</v>
      </c>
      <c r="BM716" t="s">
        <v>148</v>
      </c>
    </row>
    <row r="717" spans="1:65" x14ac:dyDescent="0.25">
      <c r="A717">
        <v>9058</v>
      </c>
      <c r="B717">
        <v>2017</v>
      </c>
      <c r="C717" t="s">
        <v>1781</v>
      </c>
      <c r="D717" s="14">
        <f>VLOOKUP(Tabelle6[[#This Row],[FishStock]],'Export 2012'!$C:$J,8,FALSE)</f>
        <v>2012</v>
      </c>
      <c r="E717" s="14" t="str">
        <f>VLOOKUP(Tabelle6[[#This Row],[FishStock]],'Export 2016'!$C:$K,8,FALSE)</f>
        <v>Advice</v>
      </c>
      <c r="F717" s="14" t="str">
        <f>VLOOKUP(Tabelle6[[#This Row],[FishStock]],'Export 2012'!$C:$J,3,FALSE)</f>
        <v>no</v>
      </c>
      <c r="G717" s="14" t="str">
        <f>VLOOKUP(Tabelle6[[#This Row],[FishStock]],'Export 2016'!$C:$K,3,FALSE)</f>
        <v>no</v>
      </c>
      <c r="H717">
        <v>1541</v>
      </c>
      <c r="I717">
        <v>169203</v>
      </c>
      <c r="J717" t="s">
        <v>138</v>
      </c>
      <c r="K717">
        <v>2013</v>
      </c>
      <c r="L717" t="s">
        <v>1782</v>
      </c>
      <c r="M717" t="s">
        <v>439</v>
      </c>
      <c r="N717" t="s">
        <v>1129</v>
      </c>
      <c r="P717" t="s">
        <v>1783</v>
      </c>
      <c r="AA717">
        <v>1.85078855570708</v>
      </c>
      <c r="AC717" t="s">
        <v>1551</v>
      </c>
      <c r="AD717" t="s">
        <v>1539</v>
      </c>
      <c r="AE717" t="s">
        <v>145</v>
      </c>
      <c r="AF717">
        <v>1868.3</v>
      </c>
      <c r="BM717" t="s">
        <v>148</v>
      </c>
    </row>
    <row r="718" spans="1:65" x14ac:dyDescent="0.25">
      <c r="A718">
        <v>9058</v>
      </c>
      <c r="B718">
        <v>2017</v>
      </c>
      <c r="C718" t="s">
        <v>1781</v>
      </c>
      <c r="D718" s="14">
        <f>VLOOKUP(Tabelle6[[#This Row],[FishStock]],'Export 2012'!$C:$J,8,FALSE)</f>
        <v>2012</v>
      </c>
      <c r="E718" s="14" t="str">
        <f>VLOOKUP(Tabelle6[[#This Row],[FishStock]],'Export 2016'!$C:$K,8,FALSE)</f>
        <v>Advice</v>
      </c>
      <c r="F718" s="14" t="str">
        <f>VLOOKUP(Tabelle6[[#This Row],[FishStock]],'Export 2012'!$C:$J,3,FALSE)</f>
        <v>no</v>
      </c>
      <c r="G718" s="14" t="str">
        <f>VLOOKUP(Tabelle6[[#This Row],[FishStock]],'Export 2016'!$C:$K,3,FALSE)</f>
        <v>no</v>
      </c>
      <c r="H718">
        <v>1541</v>
      </c>
      <c r="I718">
        <v>169203</v>
      </c>
      <c r="J718" t="s">
        <v>138</v>
      </c>
      <c r="K718">
        <v>2014</v>
      </c>
      <c r="L718" t="s">
        <v>1782</v>
      </c>
      <c r="M718" t="s">
        <v>439</v>
      </c>
      <c r="N718" t="s">
        <v>1129</v>
      </c>
      <c r="P718" t="s">
        <v>1783</v>
      </c>
      <c r="AA718">
        <v>2.9475082782939102</v>
      </c>
      <c r="AC718" t="s">
        <v>1551</v>
      </c>
      <c r="AD718" t="s">
        <v>1539</v>
      </c>
      <c r="AE718" t="s">
        <v>145</v>
      </c>
      <c r="AF718">
        <v>1905.3</v>
      </c>
      <c r="BM718" t="s">
        <v>148</v>
      </c>
    </row>
    <row r="719" spans="1:65" x14ac:dyDescent="0.25">
      <c r="A719">
        <v>9058</v>
      </c>
      <c r="B719">
        <v>2017</v>
      </c>
      <c r="C719" t="s">
        <v>1781</v>
      </c>
      <c r="D719" s="14">
        <f>VLOOKUP(Tabelle6[[#This Row],[FishStock]],'Export 2012'!$C:$J,8,FALSE)</f>
        <v>2012</v>
      </c>
      <c r="E719" s="14" t="str">
        <f>VLOOKUP(Tabelle6[[#This Row],[FishStock]],'Export 2016'!$C:$K,8,FALSE)</f>
        <v>Advice</v>
      </c>
      <c r="F719" s="14" t="str">
        <f>VLOOKUP(Tabelle6[[#This Row],[FishStock]],'Export 2012'!$C:$J,3,FALSE)</f>
        <v>no</v>
      </c>
      <c r="G719" s="14" t="str">
        <f>VLOOKUP(Tabelle6[[#This Row],[FishStock]],'Export 2016'!$C:$K,3,FALSE)</f>
        <v>no</v>
      </c>
      <c r="H719">
        <v>1541</v>
      </c>
      <c r="I719">
        <v>169203</v>
      </c>
      <c r="J719" t="s">
        <v>138</v>
      </c>
      <c r="K719">
        <v>2015</v>
      </c>
      <c r="L719" t="s">
        <v>1782</v>
      </c>
      <c r="M719" t="s">
        <v>439</v>
      </c>
      <c r="N719" t="s">
        <v>1129</v>
      </c>
      <c r="P719" t="s">
        <v>1783</v>
      </c>
      <c r="AA719">
        <v>2.6784551454927401</v>
      </c>
      <c r="AC719" t="s">
        <v>1551</v>
      </c>
      <c r="AD719" t="s">
        <v>1539</v>
      </c>
      <c r="AE719" t="s">
        <v>145</v>
      </c>
      <c r="AF719">
        <v>1644.8</v>
      </c>
      <c r="BM719" t="s">
        <v>148</v>
      </c>
    </row>
    <row r="720" spans="1:65" x14ac:dyDescent="0.25">
      <c r="A720">
        <v>9058</v>
      </c>
      <c r="B720">
        <v>2017</v>
      </c>
      <c r="C720" t="s">
        <v>1781</v>
      </c>
      <c r="D720" s="14">
        <f>VLOOKUP(Tabelle6[[#This Row],[FishStock]],'Export 2012'!$C:$J,8,FALSE)</f>
        <v>2012</v>
      </c>
      <c r="E720" s="14" t="str">
        <f>VLOOKUP(Tabelle6[[#This Row],[FishStock]],'Export 2016'!$C:$K,8,FALSE)</f>
        <v>Advice</v>
      </c>
      <c r="F720" s="14" t="str">
        <f>VLOOKUP(Tabelle6[[#This Row],[FishStock]],'Export 2012'!$C:$J,3,FALSE)</f>
        <v>no</v>
      </c>
      <c r="G720" s="14" t="str">
        <f>VLOOKUP(Tabelle6[[#This Row],[FishStock]],'Export 2016'!$C:$K,3,FALSE)</f>
        <v>no</v>
      </c>
      <c r="H720">
        <v>1541</v>
      </c>
      <c r="I720">
        <v>169203</v>
      </c>
      <c r="J720" t="s">
        <v>138</v>
      </c>
      <c r="K720">
        <v>2016</v>
      </c>
      <c r="L720" t="s">
        <v>1782</v>
      </c>
      <c r="M720" t="s">
        <v>439</v>
      </c>
      <c r="N720" t="s">
        <v>1129</v>
      </c>
      <c r="P720" t="s">
        <v>1783</v>
      </c>
      <c r="AA720">
        <v>3.2471644747075099</v>
      </c>
      <c r="AC720" t="s">
        <v>1551</v>
      </c>
      <c r="AD720" t="s">
        <v>1539</v>
      </c>
      <c r="AE720" t="s">
        <v>145</v>
      </c>
      <c r="AF720">
        <v>1824.6</v>
      </c>
      <c r="BM720" t="s">
        <v>148</v>
      </c>
    </row>
    <row r="721" spans="1:86" x14ac:dyDescent="0.25">
      <c r="A721">
        <v>9063</v>
      </c>
      <c r="B721">
        <v>2017</v>
      </c>
      <c r="C721" t="s">
        <v>2026</v>
      </c>
      <c r="D721" s="14">
        <f>VLOOKUP(Tabelle6[[#This Row],[FishStock]],'Export 2012'!$C:$J,8,FALSE)</f>
        <v>2012</v>
      </c>
      <c r="E721" s="14" t="str">
        <f>VLOOKUP(Tabelle6[[#This Row],[FishStock]],'Export 2016'!$C:$K,8,FALSE)</f>
        <v>Advice</v>
      </c>
      <c r="F721" s="14" t="str">
        <f>VLOOKUP(Tabelle6[[#This Row],[FishStock]],'Export 2012'!$C:$J,3,FALSE)</f>
        <v>no</v>
      </c>
      <c r="G721" s="14" t="str">
        <f>VLOOKUP(Tabelle6[[#This Row],[FishStock]],'Export 2016'!$C:$K,3,FALSE)</f>
        <v>no</v>
      </c>
      <c r="H721">
        <v>1409</v>
      </c>
      <c r="I721">
        <v>169194</v>
      </c>
      <c r="J721" t="s">
        <v>138</v>
      </c>
      <c r="K721">
        <v>2012</v>
      </c>
      <c r="L721" t="s">
        <v>2027</v>
      </c>
      <c r="M721" t="s">
        <v>439</v>
      </c>
      <c r="N721" t="s">
        <v>1113</v>
      </c>
      <c r="P721" t="s">
        <v>2028</v>
      </c>
      <c r="AE721" t="s">
        <v>145</v>
      </c>
      <c r="BM721" t="s">
        <v>148</v>
      </c>
      <c r="CC721">
        <v>550.20000000000005</v>
      </c>
      <c r="CD721" t="s">
        <v>2029</v>
      </c>
      <c r="CE721" t="s">
        <v>2019</v>
      </c>
      <c r="CF721">
        <v>32.799999999999997</v>
      </c>
      <c r="CG721" t="s">
        <v>1115</v>
      </c>
      <c r="CH721" t="s">
        <v>2019</v>
      </c>
    </row>
    <row r="722" spans="1:86" x14ac:dyDescent="0.25">
      <c r="A722">
        <v>9063</v>
      </c>
      <c r="B722">
        <v>2017</v>
      </c>
      <c r="C722" t="s">
        <v>2026</v>
      </c>
      <c r="D722" s="14">
        <f>VLOOKUP(Tabelle6[[#This Row],[FishStock]],'Export 2012'!$C:$J,8,FALSE)</f>
        <v>2012</v>
      </c>
      <c r="E722" s="14" t="str">
        <f>VLOOKUP(Tabelle6[[#This Row],[FishStock]],'Export 2016'!$C:$K,8,FALSE)</f>
        <v>Advice</v>
      </c>
      <c r="F722" s="14" t="str">
        <f>VLOOKUP(Tabelle6[[#This Row],[FishStock]],'Export 2012'!$C:$J,3,FALSE)</f>
        <v>no</v>
      </c>
      <c r="G722" s="14" t="str">
        <f>VLOOKUP(Tabelle6[[#This Row],[FishStock]],'Export 2016'!$C:$K,3,FALSE)</f>
        <v>no</v>
      </c>
      <c r="H722">
        <v>1409</v>
      </c>
      <c r="I722">
        <v>169194</v>
      </c>
      <c r="J722" t="s">
        <v>138</v>
      </c>
      <c r="K722">
        <v>2013</v>
      </c>
      <c r="L722" t="s">
        <v>2027</v>
      </c>
      <c r="M722" t="s">
        <v>439</v>
      </c>
      <c r="N722" t="s">
        <v>1113</v>
      </c>
      <c r="P722" t="s">
        <v>2028</v>
      </c>
      <c r="AE722" t="s">
        <v>145</v>
      </c>
      <c r="BM722" t="s">
        <v>148</v>
      </c>
      <c r="CC722">
        <v>411.5</v>
      </c>
      <c r="CD722" t="s">
        <v>2029</v>
      </c>
      <c r="CE722" t="s">
        <v>2019</v>
      </c>
      <c r="CF722">
        <v>32.299999999999997</v>
      </c>
      <c r="CG722" t="s">
        <v>1115</v>
      </c>
      <c r="CH722" t="s">
        <v>2019</v>
      </c>
    </row>
    <row r="723" spans="1:86" x14ac:dyDescent="0.25">
      <c r="A723">
        <v>9063</v>
      </c>
      <c r="B723">
        <v>2017</v>
      </c>
      <c r="C723" t="s">
        <v>2026</v>
      </c>
      <c r="D723" s="14">
        <f>VLOOKUP(Tabelle6[[#This Row],[FishStock]],'Export 2012'!$C:$J,8,FALSE)</f>
        <v>2012</v>
      </c>
      <c r="E723" s="14" t="str">
        <f>VLOOKUP(Tabelle6[[#This Row],[FishStock]],'Export 2016'!$C:$K,8,FALSE)</f>
        <v>Advice</v>
      </c>
      <c r="F723" s="14" t="str">
        <f>VLOOKUP(Tabelle6[[#This Row],[FishStock]],'Export 2012'!$C:$J,3,FALSE)</f>
        <v>no</v>
      </c>
      <c r="G723" s="14" t="str">
        <f>VLOOKUP(Tabelle6[[#This Row],[FishStock]],'Export 2016'!$C:$K,3,FALSE)</f>
        <v>no</v>
      </c>
      <c r="H723">
        <v>1409</v>
      </c>
      <c r="I723">
        <v>169194</v>
      </c>
      <c r="J723" t="s">
        <v>138</v>
      </c>
      <c r="K723">
        <v>2014</v>
      </c>
      <c r="L723" t="s">
        <v>2027</v>
      </c>
      <c r="M723" t="s">
        <v>439</v>
      </c>
      <c r="N723" t="s">
        <v>1113</v>
      </c>
      <c r="P723" t="s">
        <v>2028</v>
      </c>
      <c r="AE723" t="s">
        <v>145</v>
      </c>
      <c r="BM723" t="s">
        <v>148</v>
      </c>
      <c r="CC723">
        <v>317.89999999999998</v>
      </c>
      <c r="CD723" t="s">
        <v>2029</v>
      </c>
      <c r="CE723" t="s">
        <v>2019</v>
      </c>
      <c r="CF723">
        <v>49.1</v>
      </c>
      <c r="CG723" t="s">
        <v>1115</v>
      </c>
      <c r="CH723" t="s">
        <v>2019</v>
      </c>
    </row>
    <row r="724" spans="1:86" x14ac:dyDescent="0.25">
      <c r="A724">
        <v>9063</v>
      </c>
      <c r="B724">
        <v>2017</v>
      </c>
      <c r="C724" t="s">
        <v>2026</v>
      </c>
      <c r="D724" s="14">
        <f>VLOOKUP(Tabelle6[[#This Row],[FishStock]],'Export 2012'!$C:$J,8,FALSE)</f>
        <v>2012</v>
      </c>
      <c r="E724" s="14" t="str">
        <f>VLOOKUP(Tabelle6[[#This Row],[FishStock]],'Export 2016'!$C:$K,8,FALSE)</f>
        <v>Advice</v>
      </c>
      <c r="F724" s="14" t="str">
        <f>VLOOKUP(Tabelle6[[#This Row],[FishStock]],'Export 2012'!$C:$J,3,FALSE)</f>
        <v>no</v>
      </c>
      <c r="G724" s="14" t="str">
        <f>VLOOKUP(Tabelle6[[#This Row],[FishStock]],'Export 2016'!$C:$K,3,FALSE)</f>
        <v>no</v>
      </c>
      <c r="H724">
        <v>1409</v>
      </c>
      <c r="I724">
        <v>169194</v>
      </c>
      <c r="J724" t="s">
        <v>138</v>
      </c>
      <c r="K724">
        <v>2015</v>
      </c>
      <c r="L724" t="s">
        <v>2027</v>
      </c>
      <c r="M724" t="s">
        <v>439</v>
      </c>
      <c r="N724" t="s">
        <v>1113</v>
      </c>
      <c r="P724" t="s">
        <v>2028</v>
      </c>
      <c r="AE724" t="s">
        <v>145</v>
      </c>
      <c r="BM724" t="s">
        <v>148</v>
      </c>
      <c r="CC724">
        <v>241.4</v>
      </c>
      <c r="CD724" t="s">
        <v>2029</v>
      </c>
      <c r="CE724" t="s">
        <v>2019</v>
      </c>
      <c r="CF724">
        <v>28.9</v>
      </c>
      <c r="CG724" t="s">
        <v>1115</v>
      </c>
      <c r="CH724" t="s">
        <v>2019</v>
      </c>
    </row>
    <row r="725" spans="1:86" x14ac:dyDescent="0.25">
      <c r="A725">
        <v>9063</v>
      </c>
      <c r="B725">
        <v>2017</v>
      </c>
      <c r="C725" t="s">
        <v>2026</v>
      </c>
      <c r="D725" s="14">
        <f>VLOOKUP(Tabelle6[[#This Row],[FishStock]],'Export 2012'!$C:$J,8,FALSE)</f>
        <v>2012</v>
      </c>
      <c r="E725" s="14" t="str">
        <f>VLOOKUP(Tabelle6[[#This Row],[FishStock]],'Export 2016'!$C:$K,8,FALSE)</f>
        <v>Advice</v>
      </c>
      <c r="F725" s="14" t="str">
        <f>VLOOKUP(Tabelle6[[#This Row],[FishStock]],'Export 2012'!$C:$J,3,FALSE)</f>
        <v>no</v>
      </c>
      <c r="G725" s="14" t="str">
        <f>VLOOKUP(Tabelle6[[#This Row],[FishStock]],'Export 2016'!$C:$K,3,FALSE)</f>
        <v>no</v>
      </c>
      <c r="H725">
        <v>1409</v>
      </c>
      <c r="I725">
        <v>169194</v>
      </c>
      <c r="J725" t="s">
        <v>138</v>
      </c>
      <c r="K725">
        <v>2016</v>
      </c>
      <c r="L725" t="s">
        <v>2027</v>
      </c>
      <c r="M725" t="s">
        <v>439</v>
      </c>
      <c r="N725" t="s">
        <v>1113</v>
      </c>
      <c r="P725" t="s">
        <v>2028</v>
      </c>
      <c r="AE725" t="s">
        <v>145</v>
      </c>
      <c r="BM725" t="s">
        <v>148</v>
      </c>
      <c r="CC725">
        <v>266.60000000000002</v>
      </c>
      <c r="CD725" t="s">
        <v>2029</v>
      </c>
      <c r="CE725" t="s">
        <v>2019</v>
      </c>
      <c r="CF725">
        <v>28.5</v>
      </c>
      <c r="CG725" t="s">
        <v>1115</v>
      </c>
      <c r="CH725" t="s">
        <v>2019</v>
      </c>
    </row>
    <row r="726" spans="1:86" x14ac:dyDescent="0.25">
      <c r="A726">
        <v>9064</v>
      </c>
      <c r="B726">
        <v>2017</v>
      </c>
      <c r="C726" t="s">
        <v>1784</v>
      </c>
      <c r="D726" s="14">
        <f>VLOOKUP(Tabelle6[[#This Row],[FishStock]],'Export 2012'!$C:$J,8,FALSE)</f>
        <v>2012</v>
      </c>
      <c r="E726" s="14" t="str">
        <f>VLOOKUP(Tabelle6[[#This Row],[FishStock]],'Export 2016'!$C:$K,8,FALSE)</f>
        <v>Advice</v>
      </c>
      <c r="F726" s="14" t="str">
        <f>VLOOKUP(Tabelle6[[#This Row],[FishStock]],'Export 2012'!$C:$J,3,FALSE)</f>
        <v>no</v>
      </c>
      <c r="G726" s="14" t="str">
        <f>VLOOKUP(Tabelle6[[#This Row],[FishStock]],'Export 2016'!$C:$K,3,FALSE)</f>
        <v>no</v>
      </c>
      <c r="H726">
        <v>1532</v>
      </c>
      <c r="I726">
        <v>169260</v>
      </c>
      <c r="J726" t="s">
        <v>138</v>
      </c>
      <c r="K726">
        <v>2012</v>
      </c>
      <c r="L726" t="s">
        <v>1785</v>
      </c>
      <c r="M726" t="s">
        <v>1112</v>
      </c>
      <c r="N726" t="s">
        <v>1786</v>
      </c>
      <c r="P726" t="s">
        <v>1787</v>
      </c>
      <c r="T726" t="s">
        <v>1537</v>
      </c>
      <c r="U726" t="s">
        <v>1538</v>
      </c>
      <c r="AA726">
        <v>1.22415449584485</v>
      </c>
      <c r="AC726" t="s">
        <v>1551</v>
      </c>
      <c r="AD726" t="s">
        <v>1539</v>
      </c>
      <c r="AE726" t="s">
        <v>145</v>
      </c>
      <c r="AF726">
        <v>11.0749</v>
      </c>
      <c r="AH726">
        <v>1570.4549999999999</v>
      </c>
      <c r="AI726">
        <v>1559.3801000000001</v>
      </c>
      <c r="AP726" t="s">
        <v>1598</v>
      </c>
      <c r="AQ726" t="s">
        <v>1537</v>
      </c>
      <c r="BM726" t="s">
        <v>148</v>
      </c>
    </row>
    <row r="727" spans="1:86" x14ac:dyDescent="0.25">
      <c r="A727">
        <v>9064</v>
      </c>
      <c r="B727">
        <v>2017</v>
      </c>
      <c r="C727" t="s">
        <v>1784</v>
      </c>
      <c r="D727" s="14">
        <f>VLOOKUP(Tabelle6[[#This Row],[FishStock]],'Export 2012'!$C:$J,8,FALSE)</f>
        <v>2012</v>
      </c>
      <c r="E727" s="14" t="str">
        <f>VLOOKUP(Tabelle6[[#This Row],[FishStock]],'Export 2016'!$C:$K,8,FALSE)</f>
        <v>Advice</v>
      </c>
      <c r="F727" s="14" t="str">
        <f>VLOOKUP(Tabelle6[[#This Row],[FishStock]],'Export 2012'!$C:$J,3,FALSE)</f>
        <v>no</v>
      </c>
      <c r="G727" s="14" t="str">
        <f>VLOOKUP(Tabelle6[[#This Row],[FishStock]],'Export 2016'!$C:$K,3,FALSE)</f>
        <v>no</v>
      </c>
      <c r="H727">
        <v>1532</v>
      </c>
      <c r="I727">
        <v>169260</v>
      </c>
      <c r="J727" t="s">
        <v>138</v>
      </c>
      <c r="K727">
        <v>2013</v>
      </c>
      <c r="L727" t="s">
        <v>1785</v>
      </c>
      <c r="M727" t="s">
        <v>1112</v>
      </c>
      <c r="N727" t="s">
        <v>1786</v>
      </c>
      <c r="P727" t="s">
        <v>1787</v>
      </c>
      <c r="T727" t="s">
        <v>1537</v>
      </c>
      <c r="U727" t="s">
        <v>1538</v>
      </c>
      <c r="AA727">
        <v>1.2339368947084</v>
      </c>
      <c r="AC727" t="s">
        <v>1551</v>
      </c>
      <c r="AD727" t="s">
        <v>1539</v>
      </c>
      <c r="AE727" t="s">
        <v>145</v>
      </c>
      <c r="AF727">
        <v>16.2273</v>
      </c>
      <c r="AH727">
        <v>888.12414804067998</v>
      </c>
      <c r="AI727">
        <v>871.89684804067997</v>
      </c>
      <c r="AP727" t="s">
        <v>1598</v>
      </c>
      <c r="AQ727" t="s">
        <v>1537</v>
      </c>
      <c r="BM727" t="s">
        <v>148</v>
      </c>
    </row>
    <row r="728" spans="1:86" x14ac:dyDescent="0.25">
      <c r="A728">
        <v>9064</v>
      </c>
      <c r="B728">
        <v>2017</v>
      </c>
      <c r="C728" t="s">
        <v>1784</v>
      </c>
      <c r="D728" s="14">
        <f>VLOOKUP(Tabelle6[[#This Row],[FishStock]],'Export 2012'!$C:$J,8,FALSE)</f>
        <v>2012</v>
      </c>
      <c r="E728" s="14" t="str">
        <f>VLOOKUP(Tabelle6[[#This Row],[FishStock]],'Export 2016'!$C:$K,8,FALSE)</f>
        <v>Advice</v>
      </c>
      <c r="F728" s="14" t="str">
        <f>VLOOKUP(Tabelle6[[#This Row],[FishStock]],'Export 2012'!$C:$J,3,FALSE)</f>
        <v>no</v>
      </c>
      <c r="G728" s="14" t="str">
        <f>VLOOKUP(Tabelle6[[#This Row],[FishStock]],'Export 2016'!$C:$K,3,FALSE)</f>
        <v>no</v>
      </c>
      <c r="H728">
        <v>1532</v>
      </c>
      <c r="I728">
        <v>169260</v>
      </c>
      <c r="J728" t="s">
        <v>138</v>
      </c>
      <c r="K728">
        <v>2014</v>
      </c>
      <c r="L728" t="s">
        <v>1785</v>
      </c>
      <c r="M728" t="s">
        <v>1112</v>
      </c>
      <c r="N728" t="s">
        <v>1786</v>
      </c>
      <c r="P728" t="s">
        <v>1787</v>
      </c>
      <c r="T728" t="s">
        <v>1537</v>
      </c>
      <c r="U728" t="s">
        <v>1538</v>
      </c>
      <c r="AA728">
        <v>1.04686980366684</v>
      </c>
      <c r="AC728" t="s">
        <v>1551</v>
      </c>
      <c r="AD728" t="s">
        <v>1539</v>
      </c>
      <c r="AE728" t="s">
        <v>145</v>
      </c>
      <c r="AF728">
        <v>75.221100000000007</v>
      </c>
      <c r="AH728">
        <v>1273.7573093672399</v>
      </c>
      <c r="AI728">
        <v>1198.53620936724</v>
      </c>
      <c r="AP728" t="s">
        <v>1598</v>
      </c>
      <c r="AQ728" t="s">
        <v>1537</v>
      </c>
      <c r="BM728" t="s">
        <v>148</v>
      </c>
    </row>
    <row r="729" spans="1:86" x14ac:dyDescent="0.25">
      <c r="A729">
        <v>9064</v>
      </c>
      <c r="B729">
        <v>2017</v>
      </c>
      <c r="C729" t="s">
        <v>1784</v>
      </c>
      <c r="D729" s="14">
        <f>VLOOKUP(Tabelle6[[#This Row],[FishStock]],'Export 2012'!$C:$J,8,FALSE)</f>
        <v>2012</v>
      </c>
      <c r="E729" s="14" t="str">
        <f>VLOOKUP(Tabelle6[[#This Row],[FishStock]],'Export 2016'!$C:$K,8,FALSE)</f>
        <v>Advice</v>
      </c>
      <c r="F729" s="14" t="str">
        <f>VLOOKUP(Tabelle6[[#This Row],[FishStock]],'Export 2012'!$C:$J,3,FALSE)</f>
        <v>no</v>
      </c>
      <c r="G729" s="14" t="str">
        <f>VLOOKUP(Tabelle6[[#This Row],[FishStock]],'Export 2016'!$C:$K,3,FALSE)</f>
        <v>no</v>
      </c>
      <c r="H729">
        <v>1532</v>
      </c>
      <c r="I729">
        <v>169260</v>
      </c>
      <c r="J729" t="s">
        <v>138</v>
      </c>
      <c r="K729">
        <v>2015</v>
      </c>
      <c r="L729" t="s">
        <v>1785</v>
      </c>
      <c r="M729" t="s">
        <v>1112</v>
      </c>
      <c r="N729" t="s">
        <v>1786</v>
      </c>
      <c r="P729" t="s">
        <v>1787</v>
      </c>
      <c r="T729" t="s">
        <v>1537</v>
      </c>
      <c r="U729" t="s">
        <v>1538</v>
      </c>
      <c r="AA729">
        <v>1.09738523402093</v>
      </c>
      <c r="AC729" t="s">
        <v>1551</v>
      </c>
      <c r="AD729" t="s">
        <v>1539</v>
      </c>
      <c r="AE729" t="s">
        <v>145</v>
      </c>
      <c r="AF729">
        <v>147.7886</v>
      </c>
      <c r="AH729">
        <v>176.62161604891401</v>
      </c>
      <c r="AI729">
        <v>28.833016048914399</v>
      </c>
      <c r="AP729" t="s">
        <v>1598</v>
      </c>
      <c r="AQ729" t="s">
        <v>1537</v>
      </c>
      <c r="BM729" t="s">
        <v>148</v>
      </c>
    </row>
    <row r="730" spans="1:86" x14ac:dyDescent="0.25">
      <c r="A730">
        <v>9064</v>
      </c>
      <c r="B730">
        <v>2017</v>
      </c>
      <c r="C730" t="s">
        <v>1784</v>
      </c>
      <c r="D730" s="14">
        <f>VLOOKUP(Tabelle6[[#This Row],[FishStock]],'Export 2012'!$C:$J,8,FALSE)</f>
        <v>2012</v>
      </c>
      <c r="E730" s="14" t="str">
        <f>VLOOKUP(Tabelle6[[#This Row],[FishStock]],'Export 2016'!$C:$K,8,FALSE)</f>
        <v>Advice</v>
      </c>
      <c r="F730" s="14" t="str">
        <f>VLOOKUP(Tabelle6[[#This Row],[FishStock]],'Export 2012'!$C:$J,3,FALSE)</f>
        <v>no</v>
      </c>
      <c r="G730" s="14" t="str">
        <f>VLOOKUP(Tabelle6[[#This Row],[FishStock]],'Export 2016'!$C:$K,3,FALSE)</f>
        <v>no</v>
      </c>
      <c r="H730">
        <v>1532</v>
      </c>
      <c r="I730">
        <v>169260</v>
      </c>
      <c r="J730" t="s">
        <v>138</v>
      </c>
      <c r="K730">
        <v>2016</v>
      </c>
      <c r="L730" t="s">
        <v>1785</v>
      </c>
      <c r="M730" t="s">
        <v>1112</v>
      </c>
      <c r="N730" t="s">
        <v>1786</v>
      </c>
      <c r="P730" t="s">
        <v>1787</v>
      </c>
      <c r="T730" t="s">
        <v>1537</v>
      </c>
      <c r="U730" t="s">
        <v>1538</v>
      </c>
      <c r="AA730">
        <v>2.34741777342595</v>
      </c>
      <c r="AC730" t="s">
        <v>1551</v>
      </c>
      <c r="AD730" t="s">
        <v>1539</v>
      </c>
      <c r="AE730" t="s">
        <v>145</v>
      </c>
      <c r="AF730">
        <v>166.93208000000001</v>
      </c>
      <c r="AH730">
        <v>169.10617146036901</v>
      </c>
      <c r="AI730">
        <v>2.17409146036873</v>
      </c>
      <c r="AP730" t="s">
        <v>1598</v>
      </c>
      <c r="AQ730" t="s">
        <v>1537</v>
      </c>
      <c r="BM730" t="s">
        <v>148</v>
      </c>
    </row>
    <row r="731" spans="1:86" x14ac:dyDescent="0.25">
      <c r="A731">
        <v>9075</v>
      </c>
      <c r="B731">
        <v>2017</v>
      </c>
      <c r="C731" t="s">
        <v>1219</v>
      </c>
      <c r="D731" s="14">
        <f>VLOOKUP(Tabelle6[[#This Row],[FishStock]],'Export 2012'!$C:$J,8,FALSE)</f>
        <v>2012</v>
      </c>
      <c r="E731" s="14" t="str">
        <f>VLOOKUP(Tabelle6[[#This Row],[FishStock]],'Export 2016'!$C:$K,8,FALSE)</f>
        <v>Advice</v>
      </c>
      <c r="F731" s="14" t="str">
        <f>VLOOKUP(Tabelle6[[#This Row],[FishStock]],'Export 2012'!$C:$J,3,FALSE)</f>
        <v>x</v>
      </c>
      <c r="G731" s="14" t="str">
        <f>VLOOKUP(Tabelle6[[#This Row],[FishStock]],'Export 2016'!$C:$K,3,FALSE)</f>
        <v>x</v>
      </c>
      <c r="H731">
        <v>1374</v>
      </c>
      <c r="I731">
        <v>169130</v>
      </c>
      <c r="J731" t="s">
        <v>138</v>
      </c>
      <c r="K731">
        <v>2012</v>
      </c>
      <c r="L731" t="s">
        <v>1524</v>
      </c>
      <c r="N731" t="s">
        <v>902</v>
      </c>
      <c r="P731" t="s">
        <v>1525</v>
      </c>
      <c r="Q731">
        <v>1914181.92</v>
      </c>
      <c r="R731">
        <v>2927400</v>
      </c>
      <c r="S731">
        <v>3940618.08</v>
      </c>
      <c r="T731" t="s">
        <v>143</v>
      </c>
      <c r="U731" t="s">
        <v>13</v>
      </c>
      <c r="W731">
        <v>1315779</v>
      </c>
      <c r="Z731">
        <v>933665.36</v>
      </c>
      <c r="AA731">
        <v>1172460</v>
      </c>
      <c r="AB731">
        <v>1411254.64</v>
      </c>
      <c r="AC731" t="s">
        <v>144</v>
      </c>
      <c r="AD731" t="s">
        <v>145</v>
      </c>
      <c r="AE731" t="s">
        <v>145</v>
      </c>
      <c r="AF731">
        <v>169859</v>
      </c>
      <c r="AH731">
        <v>169859</v>
      </c>
      <c r="AM731">
        <v>8.8083691820221299E-2</v>
      </c>
      <c r="AN731">
        <v>0.11423608</v>
      </c>
      <c r="AO731">
        <v>0.14038846817977901</v>
      </c>
      <c r="AP731" t="s">
        <v>146</v>
      </c>
      <c r="AQ731" t="s">
        <v>1499</v>
      </c>
      <c r="AR731">
        <v>0.11423608</v>
      </c>
      <c r="AV731">
        <v>0.151</v>
      </c>
      <c r="AW731">
        <v>0.108</v>
      </c>
      <c r="AX731">
        <v>661917</v>
      </c>
      <c r="AY731">
        <v>911587</v>
      </c>
      <c r="AZ731">
        <v>0.108</v>
      </c>
      <c r="BA731">
        <v>911588</v>
      </c>
      <c r="BD731">
        <v>0</v>
      </c>
      <c r="BF731" s="1">
        <v>43374</v>
      </c>
      <c r="BM731" t="s">
        <v>148</v>
      </c>
    </row>
    <row r="732" spans="1:86" x14ac:dyDescent="0.25">
      <c r="A732">
        <v>9075</v>
      </c>
      <c r="B732">
        <v>2017</v>
      </c>
      <c r="C732" t="s">
        <v>1219</v>
      </c>
      <c r="D732" s="14">
        <f>VLOOKUP(Tabelle6[[#This Row],[FishStock]],'Export 2012'!$C:$J,8,FALSE)</f>
        <v>2012</v>
      </c>
      <c r="E732" s="14" t="str">
        <f>VLOOKUP(Tabelle6[[#This Row],[FishStock]],'Export 2016'!$C:$K,8,FALSE)</f>
        <v>Advice</v>
      </c>
      <c r="F732" s="14" t="str">
        <f>VLOOKUP(Tabelle6[[#This Row],[FishStock]],'Export 2012'!$C:$J,3,FALSE)</f>
        <v>x</v>
      </c>
      <c r="G732" s="14" t="str">
        <f>VLOOKUP(Tabelle6[[#This Row],[FishStock]],'Export 2016'!$C:$K,3,FALSE)</f>
        <v>x</v>
      </c>
      <c r="H732">
        <v>1374</v>
      </c>
      <c r="I732">
        <v>169130</v>
      </c>
      <c r="J732" t="s">
        <v>138</v>
      </c>
      <c r="K732">
        <v>2013</v>
      </c>
      <c r="L732" t="s">
        <v>1524</v>
      </c>
      <c r="N732" t="s">
        <v>902</v>
      </c>
      <c r="P732" t="s">
        <v>1525</v>
      </c>
      <c r="Q732">
        <v>562589.04</v>
      </c>
      <c r="R732">
        <v>980806</v>
      </c>
      <c r="S732">
        <v>1399022.96</v>
      </c>
      <c r="T732" t="s">
        <v>143</v>
      </c>
      <c r="U732" t="s">
        <v>13</v>
      </c>
      <c r="W732">
        <v>1193080</v>
      </c>
      <c r="Z732">
        <v>848094.32</v>
      </c>
      <c r="AA732">
        <v>1093110</v>
      </c>
      <c r="AB732">
        <v>1338125.68</v>
      </c>
      <c r="AC732" t="s">
        <v>144</v>
      </c>
      <c r="AD732" t="s">
        <v>145</v>
      </c>
      <c r="AE732" t="s">
        <v>145</v>
      </c>
      <c r="AF732">
        <v>165258</v>
      </c>
      <c r="AH732">
        <v>165258</v>
      </c>
      <c r="AM732">
        <v>9.1500340295325694E-2</v>
      </c>
      <c r="AN732">
        <v>0.12267778</v>
      </c>
      <c r="AO732">
        <v>0.153855219704674</v>
      </c>
      <c r="AP732" t="s">
        <v>146</v>
      </c>
      <c r="AQ732" t="s">
        <v>1499</v>
      </c>
      <c r="AR732">
        <v>0.12267778</v>
      </c>
      <c r="AV732">
        <v>0.151</v>
      </c>
      <c r="AW732">
        <v>0.108</v>
      </c>
      <c r="AX732">
        <v>661917</v>
      </c>
      <c r="AY732">
        <v>911587</v>
      </c>
      <c r="AZ732">
        <v>0.108</v>
      </c>
      <c r="BA732">
        <v>911588</v>
      </c>
      <c r="BD732">
        <v>0</v>
      </c>
      <c r="BF732" s="1">
        <v>43374</v>
      </c>
      <c r="BM732" t="s">
        <v>148</v>
      </c>
    </row>
    <row r="733" spans="1:86" x14ac:dyDescent="0.25">
      <c r="A733">
        <v>9075</v>
      </c>
      <c r="B733">
        <v>2017</v>
      </c>
      <c r="C733" t="s">
        <v>1219</v>
      </c>
      <c r="D733" s="14">
        <f>VLOOKUP(Tabelle6[[#This Row],[FishStock]],'Export 2012'!$C:$J,8,FALSE)</f>
        <v>2012</v>
      </c>
      <c r="E733" s="14" t="str">
        <f>VLOOKUP(Tabelle6[[#This Row],[FishStock]],'Export 2016'!$C:$K,8,FALSE)</f>
        <v>Advice</v>
      </c>
      <c r="F733" s="14" t="str">
        <f>VLOOKUP(Tabelle6[[#This Row],[FishStock]],'Export 2012'!$C:$J,3,FALSE)</f>
        <v>x</v>
      </c>
      <c r="G733" s="14" t="str">
        <f>VLOOKUP(Tabelle6[[#This Row],[FishStock]],'Export 2016'!$C:$K,3,FALSE)</f>
        <v>x</v>
      </c>
      <c r="H733">
        <v>1374</v>
      </c>
      <c r="I733">
        <v>169130</v>
      </c>
      <c r="J733" t="s">
        <v>138</v>
      </c>
      <c r="K733">
        <v>2014</v>
      </c>
      <c r="L733" t="s">
        <v>1524</v>
      </c>
      <c r="N733" t="s">
        <v>902</v>
      </c>
      <c r="P733" t="s">
        <v>1525</v>
      </c>
      <c r="Q733">
        <v>1980327.88</v>
      </c>
      <c r="R733">
        <v>3333310</v>
      </c>
      <c r="S733">
        <v>4686292.12</v>
      </c>
      <c r="T733" t="s">
        <v>143</v>
      </c>
      <c r="U733" t="s">
        <v>13</v>
      </c>
      <c r="W733">
        <v>1076262</v>
      </c>
      <c r="Z733">
        <v>716182.4</v>
      </c>
      <c r="AA733">
        <v>959242</v>
      </c>
      <c r="AB733">
        <v>1202301.6000000001</v>
      </c>
      <c r="AC733" t="s">
        <v>144</v>
      </c>
      <c r="AD733" t="s">
        <v>145</v>
      </c>
      <c r="AE733" t="s">
        <v>145</v>
      </c>
      <c r="AF733">
        <v>136360</v>
      </c>
      <c r="AH733">
        <v>136360</v>
      </c>
      <c r="AM733">
        <v>8.0626614942090294E-2</v>
      </c>
      <c r="AN733">
        <v>0.11259535</v>
      </c>
      <c r="AO733">
        <v>0.14456408505790999</v>
      </c>
      <c r="AP733" t="s">
        <v>146</v>
      </c>
      <c r="AQ733" t="s">
        <v>1499</v>
      </c>
      <c r="AR733">
        <v>0.11259535</v>
      </c>
      <c r="AV733">
        <v>0.151</v>
      </c>
      <c r="AW733">
        <v>0.108</v>
      </c>
      <c r="AX733">
        <v>661917</v>
      </c>
      <c r="AY733">
        <v>911587</v>
      </c>
      <c r="AZ733">
        <v>0.108</v>
      </c>
      <c r="BA733">
        <v>911588</v>
      </c>
      <c r="BD733">
        <v>0</v>
      </c>
      <c r="BF733" s="1">
        <v>43374</v>
      </c>
      <c r="BM733" t="s">
        <v>148</v>
      </c>
    </row>
    <row r="734" spans="1:86" x14ac:dyDescent="0.25">
      <c r="A734">
        <v>9075</v>
      </c>
      <c r="B734">
        <v>2017</v>
      </c>
      <c r="C734" t="s">
        <v>1219</v>
      </c>
      <c r="D734" s="14">
        <f>VLOOKUP(Tabelle6[[#This Row],[FishStock]],'Export 2012'!$C:$J,8,FALSE)</f>
        <v>2012</v>
      </c>
      <c r="E734" s="14" t="str">
        <f>VLOOKUP(Tabelle6[[#This Row],[FishStock]],'Export 2016'!$C:$K,8,FALSE)</f>
        <v>Advice</v>
      </c>
      <c r="F734" s="14" t="str">
        <f>VLOOKUP(Tabelle6[[#This Row],[FishStock]],'Export 2012'!$C:$J,3,FALSE)</f>
        <v>x</v>
      </c>
      <c r="G734" s="14" t="str">
        <f>VLOOKUP(Tabelle6[[#This Row],[FishStock]],'Export 2016'!$C:$K,3,FALSE)</f>
        <v>x</v>
      </c>
      <c r="H734">
        <v>1374</v>
      </c>
      <c r="I734">
        <v>169130</v>
      </c>
      <c r="J734" t="s">
        <v>138</v>
      </c>
      <c r="K734">
        <v>2015</v>
      </c>
      <c r="L734" t="s">
        <v>1524</v>
      </c>
      <c r="N734" t="s">
        <v>902</v>
      </c>
      <c r="P734" t="s">
        <v>1525</v>
      </c>
      <c r="Q734">
        <v>2241222</v>
      </c>
      <c r="R734">
        <v>4262570</v>
      </c>
      <c r="S734">
        <v>6283918</v>
      </c>
      <c r="T734" t="s">
        <v>143</v>
      </c>
      <c r="U734" t="s">
        <v>13</v>
      </c>
      <c r="W734">
        <v>1002956</v>
      </c>
      <c r="Z734">
        <v>605791.68000000005</v>
      </c>
      <c r="AA734">
        <v>845582</v>
      </c>
      <c r="AB734">
        <v>1085372.32</v>
      </c>
      <c r="AC734" t="s">
        <v>144</v>
      </c>
      <c r="AD734" t="s">
        <v>145</v>
      </c>
      <c r="AE734" t="s">
        <v>145</v>
      </c>
      <c r="AF734">
        <v>98419</v>
      </c>
      <c r="AH734">
        <v>98419</v>
      </c>
      <c r="AM734">
        <v>6.0127043608976097E-2</v>
      </c>
      <c r="AN734">
        <v>8.7202959999999996E-2</v>
      </c>
      <c r="AO734">
        <v>0.11427887639102401</v>
      </c>
      <c r="AP734" t="s">
        <v>146</v>
      </c>
      <c r="AQ734" t="s">
        <v>1499</v>
      </c>
      <c r="AR734">
        <v>8.7202959999999996E-2</v>
      </c>
      <c r="AV734">
        <v>0.151</v>
      </c>
      <c r="AW734">
        <v>0.108</v>
      </c>
      <c r="AX734">
        <v>661917</v>
      </c>
      <c r="AY734">
        <v>911587</v>
      </c>
      <c r="AZ734">
        <v>0.108</v>
      </c>
      <c r="BA734">
        <v>911588</v>
      </c>
      <c r="BD734">
        <v>0</v>
      </c>
      <c r="BF734" s="1">
        <v>43374</v>
      </c>
      <c r="BM734" t="s">
        <v>148</v>
      </c>
    </row>
    <row r="735" spans="1:86" x14ac:dyDescent="0.25">
      <c r="A735">
        <v>9075</v>
      </c>
      <c r="B735">
        <v>2017</v>
      </c>
      <c r="C735" t="s">
        <v>1219</v>
      </c>
      <c r="D735" s="14">
        <f>VLOOKUP(Tabelle6[[#This Row],[FishStock]],'Export 2012'!$C:$J,8,FALSE)</f>
        <v>2012</v>
      </c>
      <c r="E735" s="14" t="str">
        <f>VLOOKUP(Tabelle6[[#This Row],[FishStock]],'Export 2016'!$C:$K,8,FALSE)</f>
        <v>Advice</v>
      </c>
      <c r="F735" s="14" t="str">
        <f>VLOOKUP(Tabelle6[[#This Row],[FishStock]],'Export 2012'!$C:$J,3,FALSE)</f>
        <v>x</v>
      </c>
      <c r="G735" s="14" t="str">
        <f>VLOOKUP(Tabelle6[[#This Row],[FishStock]],'Export 2016'!$C:$K,3,FALSE)</f>
        <v>x</v>
      </c>
      <c r="H735">
        <v>1374</v>
      </c>
      <c r="I735">
        <v>169130</v>
      </c>
      <c r="J735" t="s">
        <v>138</v>
      </c>
      <c r="K735">
        <v>2016</v>
      </c>
      <c r="L735" t="s">
        <v>1524</v>
      </c>
      <c r="N735" t="s">
        <v>902</v>
      </c>
      <c r="P735" t="s">
        <v>1525</v>
      </c>
      <c r="Q735">
        <v>2055168.8</v>
      </c>
      <c r="R735">
        <v>4580570</v>
      </c>
      <c r="S735">
        <v>7105971.2000000002</v>
      </c>
      <c r="T735" t="s">
        <v>143</v>
      </c>
      <c r="U735" t="s">
        <v>13</v>
      </c>
      <c r="W735">
        <v>1012011</v>
      </c>
      <c r="Z735">
        <v>559704.52</v>
      </c>
      <c r="AA735">
        <v>805220</v>
      </c>
      <c r="AB735">
        <v>1050735.48</v>
      </c>
      <c r="AC735" t="s">
        <v>144</v>
      </c>
      <c r="AD735" t="s">
        <v>145</v>
      </c>
      <c r="AE735" t="s">
        <v>145</v>
      </c>
      <c r="AF735">
        <v>98810</v>
      </c>
      <c r="AH735">
        <v>98810</v>
      </c>
      <c r="AM735">
        <v>5.9727676358771499E-2</v>
      </c>
      <c r="AN735">
        <v>8.9406659999999999E-2</v>
      </c>
      <c r="AO735">
        <v>0.11908564364122901</v>
      </c>
      <c r="AP735" t="s">
        <v>146</v>
      </c>
      <c r="AQ735" t="s">
        <v>1499</v>
      </c>
      <c r="AR735">
        <v>8.9406659999999999E-2</v>
      </c>
      <c r="AV735">
        <v>0.151</v>
      </c>
      <c r="AW735">
        <v>0.108</v>
      </c>
      <c r="AX735">
        <v>661917</v>
      </c>
      <c r="AY735">
        <v>911587</v>
      </c>
      <c r="AZ735">
        <v>0.108</v>
      </c>
      <c r="BA735">
        <v>911588</v>
      </c>
      <c r="BD735">
        <v>0</v>
      </c>
      <c r="BF735" s="1">
        <v>43374</v>
      </c>
      <c r="BM735" t="s">
        <v>148</v>
      </c>
    </row>
    <row r="736" spans="1:86" x14ac:dyDescent="0.25">
      <c r="A736">
        <v>9075</v>
      </c>
      <c r="B736">
        <v>2017</v>
      </c>
      <c r="C736" t="s">
        <v>1219</v>
      </c>
      <c r="D736" s="14">
        <f>VLOOKUP(Tabelle6[[#This Row],[FishStock]],'Export 2012'!$C:$J,8,FALSE)</f>
        <v>2012</v>
      </c>
      <c r="E736" s="14" t="str">
        <f>VLOOKUP(Tabelle6[[#This Row],[FishStock]],'Export 2016'!$C:$K,8,FALSE)</f>
        <v>Advice</v>
      </c>
      <c r="F736" s="14" t="str">
        <f>VLOOKUP(Tabelle6[[#This Row],[FishStock]],'Export 2012'!$C:$J,3,FALSE)</f>
        <v>x</v>
      </c>
      <c r="G736" s="14" t="str">
        <f>VLOOKUP(Tabelle6[[#This Row],[FishStock]],'Export 2016'!$C:$K,3,FALSE)</f>
        <v>x</v>
      </c>
      <c r="H736">
        <v>1374</v>
      </c>
      <c r="I736">
        <v>169130</v>
      </c>
      <c r="J736" t="s">
        <v>138</v>
      </c>
      <c r="K736">
        <v>2017</v>
      </c>
      <c r="L736" t="s">
        <v>1524</v>
      </c>
      <c r="N736" t="s">
        <v>902</v>
      </c>
      <c r="P736" t="s">
        <v>1525</v>
      </c>
      <c r="R736">
        <v>2521289</v>
      </c>
      <c r="T736" t="s">
        <v>143</v>
      </c>
      <c r="U736" t="s">
        <v>13</v>
      </c>
      <c r="W736">
        <v>1066264</v>
      </c>
      <c r="Z736">
        <v>526672</v>
      </c>
      <c r="AA736">
        <v>781836</v>
      </c>
      <c r="AB736">
        <v>1036998</v>
      </c>
      <c r="AC736" t="s">
        <v>144</v>
      </c>
      <c r="AD736" t="s">
        <v>145</v>
      </c>
      <c r="AE736" t="s">
        <v>145</v>
      </c>
      <c r="AP736" t="s">
        <v>146</v>
      </c>
      <c r="AQ736" t="s">
        <v>1499</v>
      </c>
      <c r="AV736">
        <v>0.151</v>
      </c>
      <c r="AW736">
        <v>0.108</v>
      </c>
      <c r="AX736">
        <v>661917</v>
      </c>
      <c r="AY736">
        <v>911587</v>
      </c>
      <c r="AZ736">
        <v>0.108</v>
      </c>
      <c r="BA736">
        <v>911588</v>
      </c>
      <c r="BD736">
        <v>0</v>
      </c>
      <c r="BF736" s="1">
        <v>43374</v>
      </c>
      <c r="BM736" t="s">
        <v>148</v>
      </c>
    </row>
    <row r="737" spans="1:89" x14ac:dyDescent="0.25">
      <c r="A737">
        <v>9079</v>
      </c>
      <c r="B737">
        <v>2017</v>
      </c>
      <c r="C737" t="s">
        <v>1208</v>
      </c>
      <c r="D737" s="14">
        <f>VLOOKUP(Tabelle6[[#This Row],[FishStock]],'Export 2012'!$C:$J,8,FALSE)</f>
        <v>2012</v>
      </c>
      <c r="E737" s="14" t="str">
        <f>VLOOKUP(Tabelle6[[#This Row],[FishStock]],'Export 2016'!$C:$K,8,FALSE)</f>
        <v>Advice</v>
      </c>
      <c r="F737" s="14" t="str">
        <f>VLOOKUP(Tabelle6[[#This Row],[FishStock]],'Export 2012'!$C:$J,3,FALSE)</f>
        <v>x</v>
      </c>
      <c r="G737" s="14" t="str">
        <f>VLOOKUP(Tabelle6[[#This Row],[FishStock]],'Export 2016'!$C:$K,3,FALSE)</f>
        <v>x</v>
      </c>
      <c r="H737">
        <v>1573</v>
      </c>
      <c r="I737">
        <v>169137</v>
      </c>
      <c r="J737" t="s">
        <v>138</v>
      </c>
      <c r="K737">
        <v>2012</v>
      </c>
      <c r="L737" t="s">
        <v>1209</v>
      </c>
      <c r="M737" t="s">
        <v>1210</v>
      </c>
      <c r="N737" t="s">
        <v>1211</v>
      </c>
      <c r="P737" t="s">
        <v>1498</v>
      </c>
      <c r="Q737">
        <v>3545547</v>
      </c>
      <c r="R737">
        <v>5142363</v>
      </c>
      <c r="S737">
        <v>7458338</v>
      </c>
      <c r="T737" t="s">
        <v>143</v>
      </c>
      <c r="U737" t="s">
        <v>13</v>
      </c>
      <c r="V737">
        <v>4454246</v>
      </c>
      <c r="W737">
        <v>5249216</v>
      </c>
      <c r="X737">
        <v>6186069</v>
      </c>
      <c r="Z737">
        <v>3391787</v>
      </c>
      <c r="AA737">
        <v>4006048</v>
      </c>
      <c r="AB737">
        <v>4731555</v>
      </c>
      <c r="AC737" t="s">
        <v>144</v>
      </c>
      <c r="AD737" t="s">
        <v>145</v>
      </c>
      <c r="AE737" t="s">
        <v>145</v>
      </c>
      <c r="AH737">
        <v>892353</v>
      </c>
      <c r="AM737">
        <v>0.24</v>
      </c>
      <c r="AN737">
        <v>0.28999999999999998</v>
      </c>
      <c r="AO737">
        <v>0.35099999999999998</v>
      </c>
      <c r="AP737" t="s">
        <v>146</v>
      </c>
      <c r="AQ737" t="s">
        <v>1499</v>
      </c>
      <c r="AV737">
        <v>0.48</v>
      </c>
      <c r="AW737">
        <v>0.35</v>
      </c>
      <c r="AX737">
        <v>1940000</v>
      </c>
      <c r="AY737">
        <v>2570000</v>
      </c>
      <c r="AZ737">
        <v>0.21</v>
      </c>
      <c r="BA737" s="5">
        <v>2570000</v>
      </c>
      <c r="BD737">
        <v>0</v>
      </c>
      <c r="BF737" s="1">
        <v>43316</v>
      </c>
      <c r="BM737" t="s">
        <v>148</v>
      </c>
    </row>
    <row r="738" spans="1:89" x14ac:dyDescent="0.25">
      <c r="A738">
        <v>9079</v>
      </c>
      <c r="B738">
        <v>2017</v>
      </c>
      <c r="C738" t="s">
        <v>1208</v>
      </c>
      <c r="D738" s="14">
        <f>VLOOKUP(Tabelle6[[#This Row],[FishStock]],'Export 2012'!$C:$J,8,FALSE)</f>
        <v>2012</v>
      </c>
      <c r="E738" s="14" t="str">
        <f>VLOOKUP(Tabelle6[[#This Row],[FishStock]],'Export 2016'!$C:$K,8,FALSE)</f>
        <v>Advice</v>
      </c>
      <c r="F738" s="14" t="str">
        <f>VLOOKUP(Tabelle6[[#This Row],[FishStock]],'Export 2012'!$C:$J,3,FALSE)</f>
        <v>x</v>
      </c>
      <c r="G738" s="14" t="str">
        <f>VLOOKUP(Tabelle6[[#This Row],[FishStock]],'Export 2016'!$C:$K,3,FALSE)</f>
        <v>x</v>
      </c>
      <c r="H738">
        <v>1573</v>
      </c>
      <c r="I738">
        <v>169137</v>
      </c>
      <c r="J738" t="s">
        <v>138</v>
      </c>
      <c r="K738">
        <v>2013</v>
      </c>
      <c r="L738" t="s">
        <v>1209</v>
      </c>
      <c r="M738" t="s">
        <v>1210</v>
      </c>
      <c r="N738" t="s">
        <v>1211</v>
      </c>
      <c r="P738" t="s">
        <v>1498</v>
      </c>
      <c r="Q738">
        <v>2457420</v>
      </c>
      <c r="R738">
        <v>3674235</v>
      </c>
      <c r="S738">
        <v>5493566</v>
      </c>
      <c r="T738" t="s">
        <v>143</v>
      </c>
      <c r="U738" t="s">
        <v>13</v>
      </c>
      <c r="V738">
        <v>3997917</v>
      </c>
      <c r="W738">
        <v>4754879</v>
      </c>
      <c r="X738">
        <v>5655163</v>
      </c>
      <c r="Z738">
        <v>3208884</v>
      </c>
      <c r="AA738">
        <v>3830769</v>
      </c>
      <c r="AB738">
        <v>4573176</v>
      </c>
      <c r="AC738" t="s">
        <v>144</v>
      </c>
      <c r="AD738" t="s">
        <v>145</v>
      </c>
      <c r="AE738" t="s">
        <v>145</v>
      </c>
      <c r="AH738">
        <v>931732</v>
      </c>
      <c r="AM738">
        <v>0.26</v>
      </c>
      <c r="AN738">
        <v>0.315</v>
      </c>
      <c r="AO738">
        <v>0.38200000000000001</v>
      </c>
      <c r="AP738" t="s">
        <v>146</v>
      </c>
      <c r="AQ738" t="s">
        <v>1499</v>
      </c>
      <c r="AV738">
        <v>0.48</v>
      </c>
      <c r="AW738">
        <v>0.35</v>
      </c>
      <c r="AX738">
        <v>1940000</v>
      </c>
      <c r="AY738">
        <v>2570000</v>
      </c>
      <c r="AZ738">
        <v>0.21</v>
      </c>
      <c r="BA738" s="5">
        <v>2570000</v>
      </c>
      <c r="BD738">
        <v>0</v>
      </c>
      <c r="BF738" s="1">
        <v>43316</v>
      </c>
      <c r="BM738" t="s">
        <v>148</v>
      </c>
    </row>
    <row r="739" spans="1:89" x14ac:dyDescent="0.25">
      <c r="A739">
        <v>9079</v>
      </c>
      <c r="B739">
        <v>2017</v>
      </c>
      <c r="C739" t="s">
        <v>1208</v>
      </c>
      <c r="D739" s="14">
        <f>VLOOKUP(Tabelle6[[#This Row],[FishStock]],'Export 2012'!$C:$J,8,FALSE)</f>
        <v>2012</v>
      </c>
      <c r="E739" s="14" t="str">
        <f>VLOOKUP(Tabelle6[[#This Row],[FishStock]],'Export 2016'!$C:$K,8,FALSE)</f>
        <v>Advice</v>
      </c>
      <c r="F739" s="14" t="str">
        <f>VLOOKUP(Tabelle6[[#This Row],[FishStock]],'Export 2012'!$C:$J,3,FALSE)</f>
        <v>x</v>
      </c>
      <c r="G739" s="14" t="str">
        <f>VLOOKUP(Tabelle6[[#This Row],[FishStock]],'Export 2016'!$C:$K,3,FALSE)</f>
        <v>x</v>
      </c>
      <c r="H739">
        <v>1573</v>
      </c>
      <c r="I739">
        <v>169137</v>
      </c>
      <c r="J739" t="s">
        <v>138</v>
      </c>
      <c r="K739">
        <v>2014</v>
      </c>
      <c r="L739" t="s">
        <v>1209</v>
      </c>
      <c r="M739" t="s">
        <v>1210</v>
      </c>
      <c r="N739" t="s">
        <v>1211</v>
      </c>
      <c r="P739" t="s">
        <v>1498</v>
      </c>
      <c r="Q739">
        <v>6081492</v>
      </c>
      <c r="R739">
        <v>9258549</v>
      </c>
      <c r="S739">
        <v>14095345</v>
      </c>
      <c r="T739" t="s">
        <v>143</v>
      </c>
      <c r="U739" t="s">
        <v>13</v>
      </c>
      <c r="V739">
        <v>4096759</v>
      </c>
      <c r="W739">
        <v>4917040</v>
      </c>
      <c r="X739">
        <v>5901562</v>
      </c>
      <c r="Z739">
        <v>3313256</v>
      </c>
      <c r="AA739">
        <v>3997626</v>
      </c>
      <c r="AB739">
        <v>4823358</v>
      </c>
      <c r="AC739" t="s">
        <v>144</v>
      </c>
      <c r="AD739" t="s">
        <v>145</v>
      </c>
      <c r="AE739" t="s">
        <v>145</v>
      </c>
      <c r="AH739">
        <v>1393000</v>
      </c>
      <c r="AM739">
        <v>0.27500000000000002</v>
      </c>
      <c r="AN739">
        <v>0.33800000000000002</v>
      </c>
      <c r="AO739">
        <v>0.41599999999999998</v>
      </c>
      <c r="AP739" t="s">
        <v>146</v>
      </c>
      <c r="AQ739" t="s">
        <v>1499</v>
      </c>
      <c r="AV739">
        <v>0.48</v>
      </c>
      <c r="AW739">
        <v>0.35</v>
      </c>
      <c r="AX739">
        <v>1940000</v>
      </c>
      <c r="AY739">
        <v>2570000</v>
      </c>
      <c r="AZ739">
        <v>0.21</v>
      </c>
      <c r="BA739" s="5">
        <v>2570000</v>
      </c>
      <c r="BD739">
        <v>0</v>
      </c>
      <c r="BF739" s="1">
        <v>43316</v>
      </c>
      <c r="BM739" t="s">
        <v>148</v>
      </c>
    </row>
    <row r="740" spans="1:89" x14ac:dyDescent="0.25">
      <c r="A740">
        <v>9079</v>
      </c>
      <c r="B740">
        <v>2017</v>
      </c>
      <c r="C740" t="s">
        <v>1208</v>
      </c>
      <c r="D740" s="14">
        <f>VLOOKUP(Tabelle6[[#This Row],[FishStock]],'Export 2012'!$C:$J,8,FALSE)</f>
        <v>2012</v>
      </c>
      <c r="E740" s="14" t="str">
        <f>VLOOKUP(Tabelle6[[#This Row],[FishStock]],'Export 2016'!$C:$K,8,FALSE)</f>
        <v>Advice</v>
      </c>
      <c r="F740" s="14" t="str">
        <f>VLOOKUP(Tabelle6[[#This Row],[FishStock]],'Export 2012'!$C:$J,3,FALSE)</f>
        <v>x</v>
      </c>
      <c r="G740" s="14" t="str">
        <f>VLOOKUP(Tabelle6[[#This Row],[FishStock]],'Export 2016'!$C:$K,3,FALSE)</f>
        <v>x</v>
      </c>
      <c r="H740">
        <v>1573</v>
      </c>
      <c r="I740">
        <v>169137</v>
      </c>
      <c r="J740" t="s">
        <v>138</v>
      </c>
      <c r="K740">
        <v>2015</v>
      </c>
      <c r="L740" t="s">
        <v>1209</v>
      </c>
      <c r="M740" t="s">
        <v>1210</v>
      </c>
      <c r="N740" t="s">
        <v>1211</v>
      </c>
      <c r="P740" t="s">
        <v>1498</v>
      </c>
      <c r="Q740">
        <v>1700294</v>
      </c>
      <c r="R740">
        <v>2802372</v>
      </c>
      <c r="S740">
        <v>4618782</v>
      </c>
      <c r="T740" t="s">
        <v>143</v>
      </c>
      <c r="U740" t="s">
        <v>13</v>
      </c>
      <c r="V740">
        <v>4635943</v>
      </c>
      <c r="W740">
        <v>5733541</v>
      </c>
      <c r="X740">
        <v>7091005</v>
      </c>
      <c r="Z740">
        <v>3405884</v>
      </c>
      <c r="AA740">
        <v>4216594</v>
      </c>
      <c r="AB740">
        <v>5220280</v>
      </c>
      <c r="AC740" t="s">
        <v>144</v>
      </c>
      <c r="AD740" t="s">
        <v>145</v>
      </c>
      <c r="AE740" t="s">
        <v>145</v>
      </c>
      <c r="AH740">
        <v>1208990</v>
      </c>
      <c r="AM740">
        <v>0.26900000000000002</v>
      </c>
      <c r="AN740">
        <v>0.34399999999999997</v>
      </c>
      <c r="AO740">
        <v>0.44</v>
      </c>
      <c r="AP740" t="s">
        <v>146</v>
      </c>
      <c r="AQ740" t="s">
        <v>1499</v>
      </c>
      <c r="AV740">
        <v>0.48</v>
      </c>
      <c r="AW740">
        <v>0.35</v>
      </c>
      <c r="AX740">
        <v>1940000</v>
      </c>
      <c r="AY740">
        <v>2570000</v>
      </c>
      <c r="AZ740">
        <v>0.21</v>
      </c>
      <c r="BA740" s="5">
        <v>2570000</v>
      </c>
      <c r="BD740">
        <v>0</v>
      </c>
      <c r="BF740" s="1">
        <v>43316</v>
      </c>
      <c r="BM740" t="s">
        <v>148</v>
      </c>
    </row>
    <row r="741" spans="1:89" x14ac:dyDescent="0.25">
      <c r="A741">
        <v>9079</v>
      </c>
      <c r="B741">
        <v>2017</v>
      </c>
      <c r="C741" t="s">
        <v>1208</v>
      </c>
      <c r="D741" s="14">
        <f>VLOOKUP(Tabelle6[[#This Row],[FishStock]],'Export 2012'!$C:$J,8,FALSE)</f>
        <v>2012</v>
      </c>
      <c r="E741" s="14" t="str">
        <f>VLOOKUP(Tabelle6[[#This Row],[FishStock]],'Export 2016'!$C:$K,8,FALSE)</f>
        <v>Advice</v>
      </c>
      <c r="F741" s="14" t="str">
        <f>VLOOKUP(Tabelle6[[#This Row],[FishStock]],'Export 2012'!$C:$J,3,FALSE)</f>
        <v>x</v>
      </c>
      <c r="G741" s="14" t="str">
        <f>VLOOKUP(Tabelle6[[#This Row],[FishStock]],'Export 2016'!$C:$K,3,FALSE)</f>
        <v>x</v>
      </c>
      <c r="H741">
        <v>1573</v>
      </c>
      <c r="I741">
        <v>169137</v>
      </c>
      <c r="J741" t="s">
        <v>138</v>
      </c>
      <c r="K741">
        <v>2016</v>
      </c>
      <c r="L741" t="s">
        <v>1209</v>
      </c>
      <c r="M741" t="s">
        <v>1210</v>
      </c>
      <c r="N741" t="s">
        <v>1211</v>
      </c>
      <c r="P741" t="s">
        <v>1498</v>
      </c>
      <c r="R741">
        <v>5724540</v>
      </c>
      <c r="T741" t="s">
        <v>143</v>
      </c>
      <c r="U741" t="s">
        <v>13</v>
      </c>
      <c r="V741">
        <v>3656190</v>
      </c>
      <c r="W741">
        <v>4752564</v>
      </c>
      <c r="X741">
        <v>6177706</v>
      </c>
      <c r="Z741">
        <v>3024616</v>
      </c>
      <c r="AA741">
        <v>3970981</v>
      </c>
      <c r="AB741">
        <v>5213451</v>
      </c>
      <c r="AC741" t="s">
        <v>144</v>
      </c>
      <c r="AD741" t="s">
        <v>145</v>
      </c>
      <c r="AE741" t="s">
        <v>145</v>
      </c>
      <c r="AH741">
        <v>1094066</v>
      </c>
      <c r="AM741">
        <v>0.23799999999999999</v>
      </c>
      <c r="AN741">
        <v>0.32200000000000001</v>
      </c>
      <c r="AO741">
        <v>0.435</v>
      </c>
      <c r="AP741" t="s">
        <v>146</v>
      </c>
      <c r="AQ741" t="s">
        <v>1499</v>
      </c>
      <c r="AV741">
        <v>0.48</v>
      </c>
      <c r="AW741">
        <v>0.35</v>
      </c>
      <c r="AX741">
        <v>1940000</v>
      </c>
      <c r="AY741">
        <v>2570000</v>
      </c>
      <c r="AZ741">
        <v>0.21</v>
      </c>
      <c r="BA741" s="5">
        <v>2570000</v>
      </c>
      <c r="BD741">
        <v>0</v>
      </c>
      <c r="BF741" s="1">
        <v>43316</v>
      </c>
      <c r="BM741" t="s">
        <v>148</v>
      </c>
    </row>
    <row r="742" spans="1:89" x14ac:dyDescent="0.25">
      <c r="A742">
        <v>9079</v>
      </c>
      <c r="B742">
        <v>2017</v>
      </c>
      <c r="C742" t="s">
        <v>1208</v>
      </c>
      <c r="D742" s="14">
        <f>VLOOKUP(Tabelle6[[#This Row],[FishStock]],'Export 2012'!$C:$J,8,FALSE)</f>
        <v>2012</v>
      </c>
      <c r="E742" s="14" t="str">
        <f>VLOOKUP(Tabelle6[[#This Row],[FishStock]],'Export 2016'!$C:$K,8,FALSE)</f>
        <v>Advice</v>
      </c>
      <c r="F742" s="14" t="str">
        <f>VLOOKUP(Tabelle6[[#This Row],[FishStock]],'Export 2012'!$C:$J,3,FALSE)</f>
        <v>x</v>
      </c>
      <c r="G742" s="14" t="str">
        <f>VLOOKUP(Tabelle6[[#This Row],[FishStock]],'Export 2016'!$C:$K,3,FALSE)</f>
        <v>x</v>
      </c>
      <c r="H742">
        <v>1573</v>
      </c>
      <c r="I742">
        <v>169137</v>
      </c>
      <c r="J742" t="s">
        <v>138</v>
      </c>
      <c r="K742">
        <v>2017</v>
      </c>
      <c r="L742" t="s">
        <v>1209</v>
      </c>
      <c r="M742" t="s">
        <v>1210</v>
      </c>
      <c r="N742" t="s">
        <v>1211</v>
      </c>
      <c r="P742" t="s">
        <v>1498</v>
      </c>
      <c r="R742">
        <v>4255854</v>
      </c>
      <c r="T742" t="s">
        <v>143</v>
      </c>
      <c r="U742" t="s">
        <v>13</v>
      </c>
      <c r="AA742">
        <v>3443926</v>
      </c>
      <c r="AC742" t="s">
        <v>144</v>
      </c>
      <c r="AD742" t="s">
        <v>145</v>
      </c>
      <c r="AE742" t="s">
        <v>145</v>
      </c>
      <c r="AP742" t="s">
        <v>146</v>
      </c>
      <c r="AQ742" t="s">
        <v>1499</v>
      </c>
      <c r="AV742">
        <v>0.48</v>
      </c>
      <c r="AW742">
        <v>0.35</v>
      </c>
      <c r="AX742">
        <v>1940000</v>
      </c>
      <c r="AY742">
        <v>2570000</v>
      </c>
      <c r="AZ742">
        <v>0.21</v>
      </c>
      <c r="BA742" s="5">
        <v>2570000</v>
      </c>
      <c r="BD742">
        <v>0</v>
      </c>
      <c r="BF742" s="1">
        <v>43316</v>
      </c>
      <c r="BM742" t="s">
        <v>148</v>
      </c>
    </row>
    <row r="743" spans="1:89" x14ac:dyDescent="0.25">
      <c r="A743">
        <v>9106</v>
      </c>
      <c r="B743">
        <v>2017</v>
      </c>
      <c r="C743" t="s">
        <v>1533</v>
      </c>
      <c r="D743" s="14">
        <f>VLOOKUP(Tabelle6[[#This Row],[FishStock]],'Export 2012'!$C:$J,8,FALSE)</f>
        <v>2012</v>
      </c>
      <c r="E743" s="14" t="str">
        <f>VLOOKUP(Tabelle6[[#This Row],[FishStock]],'Export 2016'!$C:$K,8,FALSE)</f>
        <v>Advice</v>
      </c>
      <c r="F743" s="14" t="str">
        <f>VLOOKUP(Tabelle6[[#This Row],[FishStock]],'Export 2012'!$C:$J,3,FALSE)</f>
        <v>no</v>
      </c>
      <c r="G743" s="14" t="str">
        <f>VLOOKUP(Tabelle6[[#This Row],[FishStock]],'Export 2016'!$C:$K,3,FALSE)</f>
        <v>no</v>
      </c>
      <c r="H743">
        <v>1317</v>
      </c>
      <c r="I743">
        <v>169066</v>
      </c>
      <c r="J743" t="s">
        <v>138</v>
      </c>
      <c r="K743">
        <v>2012</v>
      </c>
      <c r="L743" t="s">
        <v>1534</v>
      </c>
      <c r="M743" t="s">
        <v>815</v>
      </c>
      <c r="N743" t="s">
        <v>1535</v>
      </c>
      <c r="P743" t="s">
        <v>1536</v>
      </c>
      <c r="T743" t="s">
        <v>1537</v>
      </c>
      <c r="U743" t="s">
        <v>1538</v>
      </c>
      <c r="Z743">
        <v>1.7952395000000001</v>
      </c>
      <c r="AA743">
        <v>5.9560779999999998</v>
      </c>
      <c r="AB743">
        <v>10.090536999999999</v>
      </c>
      <c r="AC743" t="s">
        <v>334</v>
      </c>
      <c r="AD743" t="s">
        <v>1539</v>
      </c>
      <c r="AE743" t="s">
        <v>145</v>
      </c>
      <c r="AF743">
        <v>80720.440300000002</v>
      </c>
      <c r="AH743">
        <v>87354.897093910899</v>
      </c>
      <c r="AI743">
        <v>6634.4567939108902</v>
      </c>
      <c r="AM743">
        <v>0.2367613623</v>
      </c>
      <c r="AN743">
        <v>0.79040463100000002</v>
      </c>
      <c r="AO743">
        <v>7.2057030600000003</v>
      </c>
      <c r="AP743" t="s">
        <v>241</v>
      </c>
      <c r="AQ743" t="s">
        <v>1539</v>
      </c>
      <c r="AZ743">
        <v>1</v>
      </c>
      <c r="BA743">
        <v>0.5</v>
      </c>
      <c r="BM743" t="s">
        <v>148</v>
      </c>
      <c r="CC743">
        <v>1.1259683615302201</v>
      </c>
      <c r="CD743" t="s">
        <v>1508</v>
      </c>
      <c r="CE743" t="s">
        <v>1540</v>
      </c>
      <c r="CF743">
        <v>2.0639619664028599</v>
      </c>
      <c r="CG743" t="s">
        <v>1541</v>
      </c>
      <c r="CH743" t="s">
        <v>1540</v>
      </c>
      <c r="CI743">
        <v>3.1131306727692998</v>
      </c>
      <c r="CJ743" t="s">
        <v>1509</v>
      </c>
      <c r="CK743" t="s">
        <v>1540</v>
      </c>
    </row>
    <row r="744" spans="1:89" x14ac:dyDescent="0.25">
      <c r="A744">
        <v>9106</v>
      </c>
      <c r="B744">
        <v>2017</v>
      </c>
      <c r="C744" t="s">
        <v>1533</v>
      </c>
      <c r="D744" s="14">
        <f>VLOOKUP(Tabelle6[[#This Row],[FishStock]],'Export 2012'!$C:$J,8,FALSE)</f>
        <v>2012</v>
      </c>
      <c r="E744" s="14" t="str">
        <f>VLOOKUP(Tabelle6[[#This Row],[FishStock]],'Export 2016'!$C:$K,8,FALSE)</f>
        <v>Advice</v>
      </c>
      <c r="F744" s="14" t="str">
        <f>VLOOKUP(Tabelle6[[#This Row],[FishStock]],'Export 2012'!$C:$J,3,FALSE)</f>
        <v>no</v>
      </c>
      <c r="G744" s="14" t="str">
        <f>VLOOKUP(Tabelle6[[#This Row],[FishStock]],'Export 2016'!$C:$K,3,FALSE)</f>
        <v>no</v>
      </c>
      <c r="H744">
        <v>1317</v>
      </c>
      <c r="I744">
        <v>169066</v>
      </c>
      <c r="J744" t="s">
        <v>138</v>
      </c>
      <c r="K744">
        <v>2013</v>
      </c>
      <c r="L744" t="s">
        <v>1534</v>
      </c>
      <c r="M744" t="s">
        <v>815</v>
      </c>
      <c r="N744" t="s">
        <v>1535</v>
      </c>
      <c r="P744" t="s">
        <v>1536</v>
      </c>
      <c r="T744" t="s">
        <v>1537</v>
      </c>
      <c r="U744" t="s">
        <v>1538</v>
      </c>
      <c r="Z744">
        <v>1.2810528999999999</v>
      </c>
      <c r="AA744">
        <v>4.3525939999999999</v>
      </c>
      <c r="AB744">
        <v>7.5219680000000002</v>
      </c>
      <c r="AC744" t="s">
        <v>334</v>
      </c>
      <c r="AD744" t="s">
        <v>1539</v>
      </c>
      <c r="AE744" t="s">
        <v>145</v>
      </c>
      <c r="AF744">
        <v>69811.647039999996</v>
      </c>
      <c r="AH744">
        <v>75409.471497000006</v>
      </c>
      <c r="AI744">
        <v>5597.8244569999997</v>
      </c>
      <c r="AM744">
        <v>0.28008362780000001</v>
      </c>
      <c r="AN744">
        <v>0.93712968699999999</v>
      </c>
      <c r="AO744">
        <v>8.2364971400000009</v>
      </c>
      <c r="AP744" t="s">
        <v>241</v>
      </c>
      <c r="AQ744" t="s">
        <v>1539</v>
      </c>
      <c r="AZ744">
        <v>1</v>
      </c>
      <c r="BA744">
        <v>0.5</v>
      </c>
      <c r="BM744" t="s">
        <v>148</v>
      </c>
      <c r="CC744">
        <v>0.83450017216005601</v>
      </c>
      <c r="CD744" t="s">
        <v>1508</v>
      </c>
      <c r="CE744" t="s">
        <v>1540</v>
      </c>
      <c r="CF744">
        <v>1.5039224229574499</v>
      </c>
      <c r="CG744" t="s">
        <v>1541</v>
      </c>
      <c r="CH744" t="s">
        <v>1540</v>
      </c>
      <c r="CI744">
        <v>2.2780732356947202</v>
      </c>
      <c r="CJ744" t="s">
        <v>1509</v>
      </c>
      <c r="CK744" t="s">
        <v>1540</v>
      </c>
    </row>
    <row r="745" spans="1:89" x14ac:dyDescent="0.25">
      <c r="A745">
        <v>9106</v>
      </c>
      <c r="B745">
        <v>2017</v>
      </c>
      <c r="C745" t="s">
        <v>1533</v>
      </c>
      <c r="D745" s="14">
        <f>VLOOKUP(Tabelle6[[#This Row],[FishStock]],'Export 2012'!$C:$J,8,FALSE)</f>
        <v>2012</v>
      </c>
      <c r="E745" s="14" t="str">
        <f>VLOOKUP(Tabelle6[[#This Row],[FishStock]],'Export 2016'!$C:$K,8,FALSE)</f>
        <v>Advice</v>
      </c>
      <c r="F745" s="14" t="str">
        <f>VLOOKUP(Tabelle6[[#This Row],[FishStock]],'Export 2012'!$C:$J,3,FALSE)</f>
        <v>no</v>
      </c>
      <c r="G745" s="14" t="str">
        <f>VLOOKUP(Tabelle6[[#This Row],[FishStock]],'Export 2016'!$C:$K,3,FALSE)</f>
        <v>no</v>
      </c>
      <c r="H745">
        <v>1317</v>
      </c>
      <c r="I745">
        <v>169066</v>
      </c>
      <c r="J745" t="s">
        <v>138</v>
      </c>
      <c r="K745">
        <v>2014</v>
      </c>
      <c r="L745" t="s">
        <v>1534</v>
      </c>
      <c r="M745" t="s">
        <v>815</v>
      </c>
      <c r="N745" t="s">
        <v>1535</v>
      </c>
      <c r="P745" t="s">
        <v>1536</v>
      </c>
      <c r="T745" t="s">
        <v>1537</v>
      </c>
      <c r="U745" t="s">
        <v>1538</v>
      </c>
      <c r="Z745">
        <v>0.59978759999999998</v>
      </c>
      <c r="AA745">
        <v>1.993034</v>
      </c>
      <c r="AB745">
        <v>3.4117489999999999</v>
      </c>
      <c r="AC745" t="s">
        <v>334</v>
      </c>
      <c r="AD745" t="s">
        <v>1539</v>
      </c>
      <c r="AE745" t="s">
        <v>145</v>
      </c>
      <c r="AF745">
        <v>43418</v>
      </c>
      <c r="AH745">
        <v>45231</v>
      </c>
      <c r="AI745">
        <v>1813</v>
      </c>
      <c r="AM745">
        <v>0.36176946250000003</v>
      </c>
      <c r="AN745">
        <v>1.176727954</v>
      </c>
      <c r="AO745">
        <v>10.239411540000001</v>
      </c>
      <c r="AP745" t="s">
        <v>241</v>
      </c>
      <c r="AQ745" t="s">
        <v>1539</v>
      </c>
      <c r="AZ745">
        <v>1</v>
      </c>
      <c r="BA745">
        <v>0.5</v>
      </c>
      <c r="BM745" t="s">
        <v>148</v>
      </c>
      <c r="CC745">
        <v>0.385551700693329</v>
      </c>
      <c r="CD745" t="s">
        <v>1508</v>
      </c>
      <c r="CE745" t="s">
        <v>1540</v>
      </c>
      <c r="CF745">
        <v>0.69265751070063797</v>
      </c>
      <c r="CG745" t="s">
        <v>1541</v>
      </c>
      <c r="CH745" t="s">
        <v>1540</v>
      </c>
      <c r="CI745">
        <v>1.0550263700920099</v>
      </c>
      <c r="CJ745" t="s">
        <v>1509</v>
      </c>
      <c r="CK745" t="s">
        <v>1540</v>
      </c>
    </row>
    <row r="746" spans="1:89" x14ac:dyDescent="0.25">
      <c r="A746">
        <v>9106</v>
      </c>
      <c r="B746">
        <v>2017</v>
      </c>
      <c r="C746" t="s">
        <v>1533</v>
      </c>
      <c r="D746" s="14">
        <f>VLOOKUP(Tabelle6[[#This Row],[FishStock]],'Export 2012'!$C:$J,8,FALSE)</f>
        <v>2012</v>
      </c>
      <c r="E746" s="14" t="str">
        <f>VLOOKUP(Tabelle6[[#This Row],[FishStock]],'Export 2016'!$C:$K,8,FALSE)</f>
        <v>Advice</v>
      </c>
      <c r="F746" s="14" t="str">
        <f>VLOOKUP(Tabelle6[[#This Row],[FishStock]],'Export 2012'!$C:$J,3,FALSE)</f>
        <v>no</v>
      </c>
      <c r="G746" s="14" t="str">
        <f>VLOOKUP(Tabelle6[[#This Row],[FishStock]],'Export 2016'!$C:$K,3,FALSE)</f>
        <v>no</v>
      </c>
      <c r="H746">
        <v>1317</v>
      </c>
      <c r="I746">
        <v>169066</v>
      </c>
      <c r="J746" t="s">
        <v>138</v>
      </c>
      <c r="K746">
        <v>2015</v>
      </c>
      <c r="L746" t="s">
        <v>1534</v>
      </c>
      <c r="M746" t="s">
        <v>815</v>
      </c>
      <c r="N746" t="s">
        <v>1535</v>
      </c>
      <c r="P746" t="s">
        <v>1536</v>
      </c>
      <c r="T746" t="s">
        <v>1537</v>
      </c>
      <c r="U746" t="s">
        <v>1538</v>
      </c>
      <c r="Z746">
        <v>0.68401299999999998</v>
      </c>
      <c r="AA746">
        <v>2.318479</v>
      </c>
      <c r="AB746">
        <v>3.9564720000000002</v>
      </c>
      <c r="AC746" t="s">
        <v>334</v>
      </c>
      <c r="AD746" t="s">
        <v>1539</v>
      </c>
      <c r="AE746" t="s">
        <v>145</v>
      </c>
      <c r="AF746">
        <v>16837</v>
      </c>
      <c r="AH746">
        <v>17765.900000000001</v>
      </c>
      <c r="AI746">
        <v>929</v>
      </c>
      <c r="AM746">
        <v>0.1178855704</v>
      </c>
      <c r="AN746">
        <v>0.40163491499999998</v>
      </c>
      <c r="AO746">
        <v>3.71112492</v>
      </c>
      <c r="AP746" t="s">
        <v>241</v>
      </c>
      <c r="AQ746" t="s">
        <v>1539</v>
      </c>
      <c r="AZ746">
        <v>1</v>
      </c>
      <c r="BA746">
        <v>0.5</v>
      </c>
      <c r="BM746" t="s">
        <v>148</v>
      </c>
      <c r="CC746">
        <v>0.45097054891375898</v>
      </c>
      <c r="CD746" t="s">
        <v>1508</v>
      </c>
      <c r="CE746" t="s">
        <v>1540</v>
      </c>
      <c r="CF746">
        <v>0.80210937502528601</v>
      </c>
      <c r="CG746" t="s">
        <v>1541</v>
      </c>
      <c r="CH746" t="s">
        <v>1540</v>
      </c>
      <c r="CI746">
        <v>1.2281989344286699</v>
      </c>
      <c r="CJ746" t="s">
        <v>1509</v>
      </c>
      <c r="CK746" t="s">
        <v>1540</v>
      </c>
    </row>
    <row r="747" spans="1:89" x14ac:dyDescent="0.25">
      <c r="A747">
        <v>9106</v>
      </c>
      <c r="B747">
        <v>2017</v>
      </c>
      <c r="C747" t="s">
        <v>1533</v>
      </c>
      <c r="D747" s="14">
        <f>VLOOKUP(Tabelle6[[#This Row],[FishStock]],'Export 2012'!$C:$J,8,FALSE)</f>
        <v>2012</v>
      </c>
      <c r="E747" s="14" t="str">
        <f>VLOOKUP(Tabelle6[[#This Row],[FishStock]],'Export 2016'!$C:$K,8,FALSE)</f>
        <v>Advice</v>
      </c>
      <c r="F747" s="14" t="str">
        <f>VLOOKUP(Tabelle6[[#This Row],[FishStock]],'Export 2012'!$C:$J,3,FALSE)</f>
        <v>no</v>
      </c>
      <c r="G747" s="14" t="str">
        <f>VLOOKUP(Tabelle6[[#This Row],[FishStock]],'Export 2016'!$C:$K,3,FALSE)</f>
        <v>no</v>
      </c>
      <c r="H747">
        <v>1317</v>
      </c>
      <c r="I747">
        <v>169066</v>
      </c>
      <c r="J747" t="s">
        <v>138</v>
      </c>
      <c r="K747">
        <v>2016</v>
      </c>
      <c r="L747" t="s">
        <v>1534</v>
      </c>
      <c r="M747" t="s">
        <v>815</v>
      </c>
      <c r="N747" t="s">
        <v>1535</v>
      </c>
      <c r="P747" t="s">
        <v>1536</v>
      </c>
      <c r="T747" t="s">
        <v>1537</v>
      </c>
      <c r="U747" t="s">
        <v>1538</v>
      </c>
      <c r="Z747">
        <v>0.4629491</v>
      </c>
      <c r="AA747">
        <v>1.5834710000000001</v>
      </c>
      <c r="AB747">
        <v>2.742521</v>
      </c>
      <c r="AC747" t="s">
        <v>334</v>
      </c>
      <c r="AD747" t="s">
        <v>1539</v>
      </c>
      <c r="AE747" t="s">
        <v>145</v>
      </c>
      <c r="AF747">
        <v>18031.399000000001</v>
      </c>
      <c r="AH747">
        <v>19315</v>
      </c>
      <c r="AI747">
        <v>1241.3123900000001</v>
      </c>
      <c r="AM747">
        <v>0.180685866</v>
      </c>
      <c r="AN747">
        <v>0.60930419099999999</v>
      </c>
      <c r="AO747">
        <v>5.3069307500000003</v>
      </c>
      <c r="AP747" t="s">
        <v>241</v>
      </c>
      <c r="AQ747" t="s">
        <v>1539</v>
      </c>
      <c r="AZ747">
        <v>1</v>
      </c>
      <c r="BA747">
        <v>0.5</v>
      </c>
      <c r="BM747" t="s">
        <v>148</v>
      </c>
      <c r="CC747">
        <v>0.31370282865020299</v>
      </c>
      <c r="CD747" t="s">
        <v>1508</v>
      </c>
      <c r="CE747" t="s">
        <v>1540</v>
      </c>
      <c r="CF747">
        <v>0.548462132886957</v>
      </c>
      <c r="CG747" t="s">
        <v>1541</v>
      </c>
      <c r="CH747" t="s">
        <v>1540</v>
      </c>
      <c r="CI747">
        <v>0.84343788307891099</v>
      </c>
      <c r="CJ747" t="s">
        <v>1509</v>
      </c>
      <c r="CK747" t="s">
        <v>1540</v>
      </c>
    </row>
    <row r="748" spans="1:89" x14ac:dyDescent="0.25">
      <c r="A748">
        <v>9106</v>
      </c>
      <c r="B748">
        <v>2017</v>
      </c>
      <c r="C748" t="s">
        <v>1533</v>
      </c>
      <c r="D748" s="14">
        <f>VLOOKUP(Tabelle6[[#This Row],[FishStock]],'Export 2012'!$C:$J,8,FALSE)</f>
        <v>2012</v>
      </c>
      <c r="E748" s="14" t="str">
        <f>VLOOKUP(Tabelle6[[#This Row],[FishStock]],'Export 2016'!$C:$K,8,FALSE)</f>
        <v>Advice</v>
      </c>
      <c r="F748" s="14" t="str">
        <f>VLOOKUP(Tabelle6[[#This Row],[FishStock]],'Export 2012'!$C:$J,3,FALSE)</f>
        <v>no</v>
      </c>
      <c r="G748" s="14" t="str">
        <f>VLOOKUP(Tabelle6[[#This Row],[FishStock]],'Export 2016'!$C:$K,3,FALSE)</f>
        <v>no</v>
      </c>
      <c r="H748">
        <v>1317</v>
      </c>
      <c r="I748">
        <v>169066</v>
      </c>
      <c r="J748" t="s">
        <v>138</v>
      </c>
      <c r="K748">
        <v>2017</v>
      </c>
      <c r="L748" t="s">
        <v>1534</v>
      </c>
      <c r="M748" t="s">
        <v>815</v>
      </c>
      <c r="N748" t="s">
        <v>1535</v>
      </c>
      <c r="P748" t="s">
        <v>1536</v>
      </c>
      <c r="T748" t="s">
        <v>1537</v>
      </c>
      <c r="U748" t="s">
        <v>1538</v>
      </c>
      <c r="Z748">
        <v>0.57949360000000005</v>
      </c>
      <c r="AA748">
        <v>1.957999</v>
      </c>
      <c r="AB748">
        <v>3.6096279999999998</v>
      </c>
      <c r="AC748" t="s">
        <v>334</v>
      </c>
      <c r="AD748" t="s">
        <v>1539</v>
      </c>
      <c r="AE748" t="s">
        <v>145</v>
      </c>
      <c r="AP748" t="s">
        <v>241</v>
      </c>
      <c r="AQ748" t="s">
        <v>1539</v>
      </c>
      <c r="AZ748">
        <v>1</v>
      </c>
      <c r="BA748">
        <v>0.5</v>
      </c>
      <c r="BM748" t="s">
        <v>148</v>
      </c>
      <c r="CC748">
        <v>0.42480445494185198</v>
      </c>
      <c r="CD748" t="s">
        <v>1508</v>
      </c>
      <c r="CE748" t="s">
        <v>1540</v>
      </c>
      <c r="CF748">
        <v>0.670152238626745</v>
      </c>
      <c r="CG748" t="s">
        <v>1541</v>
      </c>
      <c r="CH748" t="s">
        <v>1540</v>
      </c>
      <c r="CI748">
        <v>1.0830138015747699</v>
      </c>
      <c r="CJ748" t="s">
        <v>1509</v>
      </c>
      <c r="CK748" t="s">
        <v>1540</v>
      </c>
    </row>
    <row r="749" spans="1:89" x14ac:dyDescent="0.25">
      <c r="A749">
        <v>9107</v>
      </c>
      <c r="B749">
        <v>2017</v>
      </c>
      <c r="C749" t="s">
        <v>1723</v>
      </c>
      <c r="D749" s="14">
        <f>VLOOKUP(Tabelle6[[#This Row],[FishStock]],'Export 2012'!$C:$J,8,FALSE)</f>
        <v>2012</v>
      </c>
      <c r="E749" s="14" t="str">
        <f>VLOOKUP(Tabelle6[[#This Row],[FishStock]],'Export 2016'!$C:$K,8,FALSE)</f>
        <v>Advice</v>
      </c>
      <c r="F749" s="14" t="str">
        <f>VLOOKUP(Tabelle6[[#This Row],[FishStock]],'Export 2012'!$C:$J,3,FALSE)</f>
        <v>no</v>
      </c>
      <c r="G749" s="14" t="str">
        <f>VLOOKUP(Tabelle6[[#This Row],[FishStock]],'Export 2016'!$C:$K,3,FALSE)</f>
        <v>no</v>
      </c>
      <c r="H749">
        <v>1547</v>
      </c>
      <c r="I749">
        <v>169107</v>
      </c>
      <c r="J749" t="s">
        <v>138</v>
      </c>
      <c r="K749">
        <v>2012</v>
      </c>
      <c r="L749" t="s">
        <v>1724</v>
      </c>
      <c r="M749" t="s">
        <v>1725</v>
      </c>
      <c r="N749" t="s">
        <v>1726</v>
      </c>
      <c r="P749" t="s">
        <v>1727</v>
      </c>
      <c r="T749" t="s">
        <v>1537</v>
      </c>
      <c r="U749" t="s">
        <v>1538</v>
      </c>
      <c r="AC749" t="s">
        <v>1728</v>
      </c>
      <c r="AD749" t="s">
        <v>1537</v>
      </c>
      <c r="AE749" t="s">
        <v>145</v>
      </c>
      <c r="AF749">
        <v>3765</v>
      </c>
      <c r="AP749" t="s">
        <v>1598</v>
      </c>
      <c r="AQ749" t="s">
        <v>1537</v>
      </c>
      <c r="BM749" t="s">
        <v>148</v>
      </c>
    </row>
    <row r="750" spans="1:89" x14ac:dyDescent="0.25">
      <c r="A750">
        <v>9107</v>
      </c>
      <c r="B750">
        <v>2017</v>
      </c>
      <c r="C750" t="s">
        <v>1723</v>
      </c>
      <c r="D750" s="14">
        <f>VLOOKUP(Tabelle6[[#This Row],[FishStock]],'Export 2012'!$C:$J,8,FALSE)</f>
        <v>2012</v>
      </c>
      <c r="E750" s="14" t="str">
        <f>VLOOKUP(Tabelle6[[#This Row],[FishStock]],'Export 2016'!$C:$K,8,FALSE)</f>
        <v>Advice</v>
      </c>
      <c r="F750" s="14" t="str">
        <f>VLOOKUP(Tabelle6[[#This Row],[FishStock]],'Export 2012'!$C:$J,3,FALSE)</f>
        <v>no</v>
      </c>
      <c r="G750" s="14" t="str">
        <f>VLOOKUP(Tabelle6[[#This Row],[FishStock]],'Export 2016'!$C:$K,3,FALSE)</f>
        <v>no</v>
      </c>
      <c r="H750">
        <v>1547</v>
      </c>
      <c r="I750">
        <v>169107</v>
      </c>
      <c r="J750" t="s">
        <v>138</v>
      </c>
      <c r="K750">
        <v>2013</v>
      </c>
      <c r="L750" t="s">
        <v>1724</v>
      </c>
      <c r="M750" t="s">
        <v>1725</v>
      </c>
      <c r="N750" t="s">
        <v>1726</v>
      </c>
      <c r="P750" t="s">
        <v>1727</v>
      </c>
      <c r="T750" t="s">
        <v>1537</v>
      </c>
      <c r="U750" t="s">
        <v>1538</v>
      </c>
      <c r="AC750" t="s">
        <v>1728</v>
      </c>
      <c r="AD750" t="s">
        <v>1537</v>
      </c>
      <c r="AE750" t="s">
        <v>145</v>
      </c>
      <c r="AF750">
        <v>4746</v>
      </c>
      <c r="AP750" t="s">
        <v>1598</v>
      </c>
      <c r="AQ750" t="s">
        <v>1537</v>
      </c>
      <c r="BM750" t="s">
        <v>148</v>
      </c>
    </row>
    <row r="751" spans="1:89" x14ac:dyDescent="0.25">
      <c r="A751">
        <v>9107</v>
      </c>
      <c r="B751">
        <v>2017</v>
      </c>
      <c r="C751" t="s">
        <v>1723</v>
      </c>
      <c r="D751" s="14">
        <f>VLOOKUP(Tabelle6[[#This Row],[FishStock]],'Export 2012'!$C:$J,8,FALSE)</f>
        <v>2012</v>
      </c>
      <c r="E751" s="14" t="str">
        <f>VLOOKUP(Tabelle6[[#This Row],[FishStock]],'Export 2016'!$C:$K,8,FALSE)</f>
        <v>Advice</v>
      </c>
      <c r="F751" s="14" t="str">
        <f>VLOOKUP(Tabelle6[[#This Row],[FishStock]],'Export 2012'!$C:$J,3,FALSE)</f>
        <v>no</v>
      </c>
      <c r="G751" s="14" t="str">
        <f>VLOOKUP(Tabelle6[[#This Row],[FishStock]],'Export 2016'!$C:$K,3,FALSE)</f>
        <v>no</v>
      </c>
      <c r="H751">
        <v>1547</v>
      </c>
      <c r="I751">
        <v>169107</v>
      </c>
      <c r="J751" t="s">
        <v>138</v>
      </c>
      <c r="K751">
        <v>2014</v>
      </c>
      <c r="L751" t="s">
        <v>1724</v>
      </c>
      <c r="M751" t="s">
        <v>1725</v>
      </c>
      <c r="N751" t="s">
        <v>1726</v>
      </c>
      <c r="P751" t="s">
        <v>1727</v>
      </c>
      <c r="T751" t="s">
        <v>1537</v>
      </c>
      <c r="U751" t="s">
        <v>1538</v>
      </c>
      <c r="AC751" t="s">
        <v>1728</v>
      </c>
      <c r="AD751" t="s">
        <v>1537</v>
      </c>
      <c r="AE751" t="s">
        <v>145</v>
      </c>
      <c r="AF751">
        <v>5098</v>
      </c>
      <c r="AP751" t="s">
        <v>1598</v>
      </c>
      <c r="AQ751" t="s">
        <v>1537</v>
      </c>
      <c r="BM751" t="s">
        <v>148</v>
      </c>
    </row>
    <row r="752" spans="1:89" x14ac:dyDescent="0.25">
      <c r="A752">
        <v>9107</v>
      </c>
      <c r="B752">
        <v>2017</v>
      </c>
      <c r="C752" t="s">
        <v>1723</v>
      </c>
      <c r="D752" s="14">
        <f>VLOOKUP(Tabelle6[[#This Row],[FishStock]],'Export 2012'!$C:$J,8,FALSE)</f>
        <v>2012</v>
      </c>
      <c r="E752" s="14" t="str">
        <f>VLOOKUP(Tabelle6[[#This Row],[FishStock]],'Export 2016'!$C:$K,8,FALSE)</f>
        <v>Advice</v>
      </c>
      <c r="F752" s="14" t="str">
        <f>VLOOKUP(Tabelle6[[#This Row],[FishStock]],'Export 2012'!$C:$J,3,FALSE)</f>
        <v>no</v>
      </c>
      <c r="G752" s="14" t="str">
        <f>VLOOKUP(Tabelle6[[#This Row],[FishStock]],'Export 2016'!$C:$K,3,FALSE)</f>
        <v>no</v>
      </c>
      <c r="H752">
        <v>1547</v>
      </c>
      <c r="I752">
        <v>169107</v>
      </c>
      <c r="J752" t="s">
        <v>138</v>
      </c>
      <c r="K752">
        <v>2015</v>
      </c>
      <c r="L752" t="s">
        <v>1724</v>
      </c>
      <c r="M752" t="s">
        <v>1725</v>
      </c>
      <c r="N752" t="s">
        <v>1726</v>
      </c>
      <c r="P752" t="s">
        <v>1727</v>
      </c>
      <c r="T752" t="s">
        <v>1537</v>
      </c>
      <c r="U752" t="s">
        <v>1538</v>
      </c>
      <c r="AC752" t="s">
        <v>1728</v>
      </c>
      <c r="AD752" t="s">
        <v>1537</v>
      </c>
      <c r="AE752" t="s">
        <v>145</v>
      </c>
      <c r="AF752">
        <v>3753</v>
      </c>
      <c r="AP752" t="s">
        <v>1598</v>
      </c>
      <c r="AQ752" t="s">
        <v>1537</v>
      </c>
      <c r="BM752" t="s">
        <v>148</v>
      </c>
    </row>
    <row r="753" spans="1:65" x14ac:dyDescent="0.25">
      <c r="A753">
        <v>9107</v>
      </c>
      <c r="B753">
        <v>2017</v>
      </c>
      <c r="C753" t="s">
        <v>1723</v>
      </c>
      <c r="D753" s="14">
        <f>VLOOKUP(Tabelle6[[#This Row],[FishStock]],'Export 2012'!$C:$J,8,FALSE)</f>
        <v>2012</v>
      </c>
      <c r="E753" s="14" t="str">
        <f>VLOOKUP(Tabelle6[[#This Row],[FishStock]],'Export 2016'!$C:$K,8,FALSE)</f>
        <v>Advice</v>
      </c>
      <c r="F753" s="14" t="str">
        <f>VLOOKUP(Tabelle6[[#This Row],[FishStock]],'Export 2012'!$C:$J,3,FALSE)</f>
        <v>no</v>
      </c>
      <c r="G753" s="14" t="str">
        <f>VLOOKUP(Tabelle6[[#This Row],[FishStock]],'Export 2016'!$C:$K,3,FALSE)</f>
        <v>no</v>
      </c>
      <c r="H753">
        <v>1547</v>
      </c>
      <c r="I753">
        <v>169107</v>
      </c>
      <c r="J753" t="s">
        <v>138</v>
      </c>
      <c r="K753">
        <v>2016</v>
      </c>
      <c r="L753" t="s">
        <v>1724</v>
      </c>
      <c r="M753" t="s">
        <v>1725</v>
      </c>
      <c r="N753" t="s">
        <v>1726</v>
      </c>
      <c r="P753" t="s">
        <v>1727</v>
      </c>
      <c r="T753" t="s">
        <v>1537</v>
      </c>
      <c r="U753" t="s">
        <v>1538</v>
      </c>
      <c r="AC753" t="s">
        <v>1728</v>
      </c>
      <c r="AD753" t="s">
        <v>1537</v>
      </c>
      <c r="AE753" t="s">
        <v>145</v>
      </c>
      <c r="AF753">
        <v>3646</v>
      </c>
      <c r="AP753" t="s">
        <v>1598</v>
      </c>
      <c r="AQ753" t="s">
        <v>1537</v>
      </c>
      <c r="BM753" t="s">
        <v>148</v>
      </c>
    </row>
    <row r="754" spans="1:65" x14ac:dyDescent="0.25">
      <c r="A754">
        <v>9108</v>
      </c>
      <c r="B754">
        <v>2017</v>
      </c>
      <c r="C754" t="s">
        <v>1766</v>
      </c>
      <c r="D754" s="14">
        <f>VLOOKUP(Tabelle6[[#This Row],[FishStock]],'Export 2012'!$C:$J,8,FALSE)</f>
        <v>2012</v>
      </c>
      <c r="E754" s="14" t="str">
        <f>VLOOKUP(Tabelle6[[#This Row],[FishStock]],'Export 2016'!$C:$K,8,FALSE)</f>
        <v>Advice</v>
      </c>
      <c r="F754" s="14" t="str">
        <f>VLOOKUP(Tabelle6[[#This Row],[FishStock]],'Export 2012'!$C:$J,3,FALSE)</f>
        <v>no</v>
      </c>
      <c r="G754" s="14" t="str">
        <f>VLOOKUP(Tabelle6[[#This Row],[FishStock]],'Export 2016'!$C:$K,3,FALSE)</f>
        <v>no</v>
      </c>
      <c r="H754">
        <v>1522</v>
      </c>
      <c r="I754">
        <v>169144</v>
      </c>
      <c r="J754" t="s">
        <v>138</v>
      </c>
      <c r="K754">
        <v>2012</v>
      </c>
      <c r="L754" t="s">
        <v>1767</v>
      </c>
      <c r="M754" t="s">
        <v>1768</v>
      </c>
      <c r="N754" t="s">
        <v>1769</v>
      </c>
      <c r="P754" t="s">
        <v>1770</v>
      </c>
      <c r="T754" t="s">
        <v>1537</v>
      </c>
      <c r="U754" t="s">
        <v>1538</v>
      </c>
      <c r="AC754" t="s">
        <v>1728</v>
      </c>
      <c r="AD754" t="s">
        <v>1537</v>
      </c>
      <c r="AE754" t="s">
        <v>145</v>
      </c>
      <c r="AF754">
        <v>2149</v>
      </c>
      <c r="AP754" t="s">
        <v>1598</v>
      </c>
      <c r="AQ754" t="s">
        <v>1537</v>
      </c>
      <c r="BM754" t="s">
        <v>148</v>
      </c>
    </row>
    <row r="755" spans="1:65" x14ac:dyDescent="0.25">
      <c r="A755">
        <v>9108</v>
      </c>
      <c r="B755">
        <v>2017</v>
      </c>
      <c r="C755" t="s">
        <v>1766</v>
      </c>
      <c r="D755" s="14">
        <f>VLOOKUP(Tabelle6[[#This Row],[FishStock]],'Export 2012'!$C:$J,8,FALSE)</f>
        <v>2012</v>
      </c>
      <c r="E755" s="14" t="str">
        <f>VLOOKUP(Tabelle6[[#This Row],[FishStock]],'Export 2016'!$C:$K,8,FALSE)</f>
        <v>Advice</v>
      </c>
      <c r="F755" s="14" t="str">
        <f>VLOOKUP(Tabelle6[[#This Row],[FishStock]],'Export 2012'!$C:$J,3,FALSE)</f>
        <v>no</v>
      </c>
      <c r="G755" s="14" t="str">
        <f>VLOOKUP(Tabelle6[[#This Row],[FishStock]],'Export 2016'!$C:$K,3,FALSE)</f>
        <v>no</v>
      </c>
      <c r="H755">
        <v>1522</v>
      </c>
      <c r="I755">
        <v>169144</v>
      </c>
      <c r="J755" t="s">
        <v>138</v>
      </c>
      <c r="K755">
        <v>2013</v>
      </c>
      <c r="L755" t="s">
        <v>1767</v>
      </c>
      <c r="M755" t="s">
        <v>1768</v>
      </c>
      <c r="N755" t="s">
        <v>1769</v>
      </c>
      <c r="P755" t="s">
        <v>1770</v>
      </c>
      <c r="T755" t="s">
        <v>1537</v>
      </c>
      <c r="U755" t="s">
        <v>1538</v>
      </c>
      <c r="AC755" t="s">
        <v>1728</v>
      </c>
      <c r="AD755" t="s">
        <v>1537</v>
      </c>
      <c r="AE755" t="s">
        <v>145</v>
      </c>
      <c r="AF755">
        <v>1514</v>
      </c>
      <c r="AP755" t="s">
        <v>1598</v>
      </c>
      <c r="AQ755" t="s">
        <v>1537</v>
      </c>
      <c r="BM755" t="s">
        <v>148</v>
      </c>
    </row>
    <row r="756" spans="1:65" x14ac:dyDescent="0.25">
      <c r="A756">
        <v>9108</v>
      </c>
      <c r="B756">
        <v>2017</v>
      </c>
      <c r="C756" t="s">
        <v>1766</v>
      </c>
      <c r="D756" s="14">
        <f>VLOOKUP(Tabelle6[[#This Row],[FishStock]],'Export 2012'!$C:$J,8,FALSE)</f>
        <v>2012</v>
      </c>
      <c r="E756" s="14" t="str">
        <f>VLOOKUP(Tabelle6[[#This Row],[FishStock]],'Export 2016'!$C:$K,8,FALSE)</f>
        <v>Advice</v>
      </c>
      <c r="F756" s="14" t="str">
        <f>VLOOKUP(Tabelle6[[#This Row],[FishStock]],'Export 2012'!$C:$J,3,FALSE)</f>
        <v>no</v>
      </c>
      <c r="G756" s="14" t="str">
        <f>VLOOKUP(Tabelle6[[#This Row],[FishStock]],'Export 2016'!$C:$K,3,FALSE)</f>
        <v>no</v>
      </c>
      <c r="H756">
        <v>1522</v>
      </c>
      <c r="I756">
        <v>169144</v>
      </c>
      <c r="J756" t="s">
        <v>138</v>
      </c>
      <c r="K756">
        <v>2014</v>
      </c>
      <c r="L756" t="s">
        <v>1767</v>
      </c>
      <c r="M756" t="s">
        <v>1768</v>
      </c>
      <c r="N756" t="s">
        <v>1769</v>
      </c>
      <c r="P756" t="s">
        <v>1770</v>
      </c>
      <c r="T756" t="s">
        <v>1537</v>
      </c>
      <c r="U756" t="s">
        <v>1538</v>
      </c>
      <c r="AC756" t="s">
        <v>1728</v>
      </c>
      <c r="AD756" t="s">
        <v>1537</v>
      </c>
      <c r="AE756" t="s">
        <v>145</v>
      </c>
      <c r="AF756">
        <v>1474</v>
      </c>
      <c r="AP756" t="s">
        <v>1598</v>
      </c>
      <c r="AQ756" t="s">
        <v>1537</v>
      </c>
      <c r="BM756" t="s">
        <v>148</v>
      </c>
    </row>
    <row r="757" spans="1:65" x14ac:dyDescent="0.25">
      <c r="A757">
        <v>9108</v>
      </c>
      <c r="B757">
        <v>2017</v>
      </c>
      <c r="C757" t="s">
        <v>1766</v>
      </c>
      <c r="D757" s="14">
        <f>VLOOKUP(Tabelle6[[#This Row],[FishStock]],'Export 2012'!$C:$J,8,FALSE)</f>
        <v>2012</v>
      </c>
      <c r="E757" s="14" t="str">
        <f>VLOOKUP(Tabelle6[[#This Row],[FishStock]],'Export 2016'!$C:$K,8,FALSE)</f>
        <v>Advice</v>
      </c>
      <c r="F757" s="14" t="str">
        <f>VLOOKUP(Tabelle6[[#This Row],[FishStock]],'Export 2012'!$C:$J,3,FALSE)</f>
        <v>no</v>
      </c>
      <c r="G757" s="14" t="str">
        <f>VLOOKUP(Tabelle6[[#This Row],[FishStock]],'Export 2016'!$C:$K,3,FALSE)</f>
        <v>no</v>
      </c>
      <c r="H757">
        <v>1522</v>
      </c>
      <c r="I757">
        <v>169144</v>
      </c>
      <c r="J757" t="s">
        <v>138</v>
      </c>
      <c r="K757">
        <v>2015</v>
      </c>
      <c r="L757" t="s">
        <v>1767</v>
      </c>
      <c r="M757" t="s">
        <v>1768</v>
      </c>
      <c r="N757" t="s">
        <v>1769</v>
      </c>
      <c r="P757" t="s">
        <v>1770</v>
      </c>
      <c r="T757" t="s">
        <v>1537</v>
      </c>
      <c r="U757" t="s">
        <v>1538</v>
      </c>
      <c r="AC757" t="s">
        <v>1728</v>
      </c>
      <c r="AD757" t="s">
        <v>1537</v>
      </c>
      <c r="AE757" t="s">
        <v>145</v>
      </c>
      <c r="AF757">
        <v>1965</v>
      </c>
      <c r="AP757" t="s">
        <v>1598</v>
      </c>
      <c r="AQ757" t="s">
        <v>1537</v>
      </c>
      <c r="BM757" t="s">
        <v>148</v>
      </c>
    </row>
    <row r="758" spans="1:65" x14ac:dyDescent="0.25">
      <c r="A758">
        <v>9108</v>
      </c>
      <c r="B758">
        <v>2017</v>
      </c>
      <c r="C758" t="s">
        <v>1766</v>
      </c>
      <c r="D758" s="14">
        <f>VLOOKUP(Tabelle6[[#This Row],[FishStock]],'Export 2012'!$C:$J,8,FALSE)</f>
        <v>2012</v>
      </c>
      <c r="E758" s="14" t="str">
        <f>VLOOKUP(Tabelle6[[#This Row],[FishStock]],'Export 2016'!$C:$K,8,FALSE)</f>
        <v>Advice</v>
      </c>
      <c r="F758" s="14" t="str">
        <f>VLOOKUP(Tabelle6[[#This Row],[FishStock]],'Export 2012'!$C:$J,3,FALSE)</f>
        <v>no</v>
      </c>
      <c r="G758" s="14" t="str">
        <f>VLOOKUP(Tabelle6[[#This Row],[FishStock]],'Export 2016'!$C:$K,3,FALSE)</f>
        <v>no</v>
      </c>
      <c r="H758">
        <v>1522</v>
      </c>
      <c r="I758">
        <v>169144</v>
      </c>
      <c r="J758" t="s">
        <v>138</v>
      </c>
      <c r="K758">
        <v>2016</v>
      </c>
      <c r="L758" t="s">
        <v>1767</v>
      </c>
      <c r="M758" t="s">
        <v>1768</v>
      </c>
      <c r="N758" t="s">
        <v>1769</v>
      </c>
      <c r="P758" t="s">
        <v>1770</v>
      </c>
      <c r="T758" t="s">
        <v>1537</v>
      </c>
      <c r="U758" t="s">
        <v>1538</v>
      </c>
      <c r="AC758" t="s">
        <v>1728</v>
      </c>
      <c r="AD758" t="s">
        <v>1537</v>
      </c>
      <c r="AE758" t="s">
        <v>145</v>
      </c>
      <c r="AF758">
        <v>1726</v>
      </c>
      <c r="AP758" t="s">
        <v>1598</v>
      </c>
      <c r="AQ758" t="s">
        <v>1537</v>
      </c>
      <c r="BM758" t="s">
        <v>148</v>
      </c>
    </row>
    <row r="759" spans="1:65" x14ac:dyDescent="0.25">
      <c r="A759">
        <v>9111</v>
      </c>
      <c r="B759">
        <v>2017</v>
      </c>
      <c r="C759" t="s">
        <v>1593</v>
      </c>
      <c r="D759" s="14">
        <f>VLOOKUP(Tabelle6[[#This Row],[FishStock]],'Export 2012'!$C:$J,8,FALSE)</f>
        <v>2012</v>
      </c>
      <c r="E759" s="14" t="str">
        <f>VLOOKUP(Tabelle6[[#This Row],[FishStock]],'Export 2016'!$C:$K,8,FALSE)</f>
        <v>Advice</v>
      </c>
      <c r="F759" s="14" t="str">
        <f>VLOOKUP(Tabelle6[[#This Row],[FishStock]],'Export 2012'!$C:$J,3,FALSE)</f>
        <v>no</v>
      </c>
      <c r="G759" s="14" t="str">
        <f>VLOOKUP(Tabelle6[[#This Row],[FishStock]],'Export 2016'!$C:$K,3,FALSE)</f>
        <v>no</v>
      </c>
      <c r="H759">
        <v>1372</v>
      </c>
      <c r="I759">
        <v>169128</v>
      </c>
      <c r="J759" t="s">
        <v>138</v>
      </c>
      <c r="K759">
        <v>2012</v>
      </c>
      <c r="L759" t="s">
        <v>1594</v>
      </c>
      <c r="M759" t="s">
        <v>1595</v>
      </c>
      <c r="N759" t="s">
        <v>902</v>
      </c>
      <c r="P759" t="s">
        <v>1596</v>
      </c>
      <c r="T759" t="s">
        <v>1537</v>
      </c>
      <c r="U759" t="s">
        <v>1538</v>
      </c>
      <c r="Z759">
        <v>9.3008468776770201E-2</v>
      </c>
      <c r="AA759">
        <v>0.18496746439756001</v>
      </c>
      <c r="AB759">
        <v>0.43701965435325302</v>
      </c>
      <c r="AC759" t="s">
        <v>973</v>
      </c>
      <c r="AD759" t="s">
        <v>1597</v>
      </c>
      <c r="AE759" t="s">
        <v>145</v>
      </c>
      <c r="AF759">
        <v>21378</v>
      </c>
      <c r="AH759">
        <v>21378</v>
      </c>
      <c r="AI759">
        <v>0</v>
      </c>
      <c r="AP759" t="s">
        <v>1598</v>
      </c>
      <c r="AQ759" t="s">
        <v>1537</v>
      </c>
      <c r="BM759" t="s">
        <v>148</v>
      </c>
    </row>
    <row r="760" spans="1:65" x14ac:dyDescent="0.25">
      <c r="A760">
        <v>9111</v>
      </c>
      <c r="B760">
        <v>2017</v>
      </c>
      <c r="C760" t="s">
        <v>1593</v>
      </c>
      <c r="D760" s="14">
        <f>VLOOKUP(Tabelle6[[#This Row],[FishStock]],'Export 2012'!$C:$J,8,FALSE)</f>
        <v>2012</v>
      </c>
      <c r="E760" s="14" t="str">
        <f>VLOOKUP(Tabelle6[[#This Row],[FishStock]],'Export 2016'!$C:$K,8,FALSE)</f>
        <v>Advice</v>
      </c>
      <c r="F760" s="14" t="str">
        <f>VLOOKUP(Tabelle6[[#This Row],[FishStock]],'Export 2012'!$C:$J,3,FALSE)</f>
        <v>no</v>
      </c>
      <c r="G760" s="14" t="str">
        <f>VLOOKUP(Tabelle6[[#This Row],[FishStock]],'Export 2016'!$C:$K,3,FALSE)</f>
        <v>no</v>
      </c>
      <c r="H760">
        <v>1372</v>
      </c>
      <c r="I760">
        <v>169128</v>
      </c>
      <c r="J760" t="s">
        <v>138</v>
      </c>
      <c r="K760">
        <v>2013</v>
      </c>
      <c r="L760" t="s">
        <v>1594</v>
      </c>
      <c r="M760" t="s">
        <v>1595</v>
      </c>
      <c r="N760" t="s">
        <v>902</v>
      </c>
      <c r="P760" t="s">
        <v>1596</v>
      </c>
      <c r="T760" t="s">
        <v>1537</v>
      </c>
      <c r="U760" t="s">
        <v>1538</v>
      </c>
      <c r="Z760">
        <v>6.3725498370337003E-2</v>
      </c>
      <c r="AA760">
        <v>0.14608263563222201</v>
      </c>
      <c r="AB760">
        <v>0.33481177346749103</v>
      </c>
      <c r="AC760" t="s">
        <v>973</v>
      </c>
      <c r="AD760" t="s">
        <v>1597</v>
      </c>
      <c r="AE760" t="s">
        <v>145</v>
      </c>
      <c r="AF760">
        <v>18645</v>
      </c>
      <c r="AH760">
        <v>18645</v>
      </c>
      <c r="AI760">
        <v>0</v>
      </c>
      <c r="AP760" t="s">
        <v>1598</v>
      </c>
      <c r="AQ760" t="s">
        <v>1537</v>
      </c>
      <c r="BM760" t="s">
        <v>148</v>
      </c>
    </row>
    <row r="761" spans="1:65" x14ac:dyDescent="0.25">
      <c r="A761">
        <v>9111</v>
      </c>
      <c r="B761">
        <v>2017</v>
      </c>
      <c r="C761" t="s">
        <v>1593</v>
      </c>
      <c r="D761" s="14">
        <f>VLOOKUP(Tabelle6[[#This Row],[FishStock]],'Export 2012'!$C:$J,8,FALSE)</f>
        <v>2012</v>
      </c>
      <c r="E761" s="14" t="str">
        <f>VLOOKUP(Tabelle6[[#This Row],[FishStock]],'Export 2016'!$C:$K,8,FALSE)</f>
        <v>Advice</v>
      </c>
      <c r="F761" s="14" t="str">
        <f>VLOOKUP(Tabelle6[[#This Row],[FishStock]],'Export 2012'!$C:$J,3,FALSE)</f>
        <v>no</v>
      </c>
      <c r="G761" s="14" t="str">
        <f>VLOOKUP(Tabelle6[[#This Row],[FishStock]],'Export 2016'!$C:$K,3,FALSE)</f>
        <v>no</v>
      </c>
      <c r="H761">
        <v>1372</v>
      </c>
      <c r="I761">
        <v>169128</v>
      </c>
      <c r="J761" t="s">
        <v>138</v>
      </c>
      <c r="K761">
        <v>2014</v>
      </c>
      <c r="L761" t="s">
        <v>1594</v>
      </c>
      <c r="M761" t="s">
        <v>1595</v>
      </c>
      <c r="N761" t="s">
        <v>902</v>
      </c>
      <c r="P761" t="s">
        <v>1596</v>
      </c>
      <c r="T761" t="s">
        <v>1537</v>
      </c>
      <c r="U761" t="s">
        <v>1538</v>
      </c>
      <c r="Z761">
        <v>0.19260880299937699</v>
      </c>
      <c r="AA761">
        <v>0.42972723109074301</v>
      </c>
      <c r="AB761">
        <v>0.87590917597956797</v>
      </c>
      <c r="AC761" t="s">
        <v>973</v>
      </c>
      <c r="AD761" t="s">
        <v>1597</v>
      </c>
      <c r="AE761" t="s">
        <v>145</v>
      </c>
      <c r="AF761">
        <v>13373</v>
      </c>
      <c r="AH761">
        <v>13388</v>
      </c>
      <c r="AI761">
        <v>7</v>
      </c>
      <c r="AP761" t="s">
        <v>1598</v>
      </c>
      <c r="AQ761" t="s">
        <v>1537</v>
      </c>
      <c r="BM761" t="s">
        <v>148</v>
      </c>
    </row>
    <row r="762" spans="1:65" x14ac:dyDescent="0.25">
      <c r="A762">
        <v>9111</v>
      </c>
      <c r="B762">
        <v>2017</v>
      </c>
      <c r="C762" t="s">
        <v>1593</v>
      </c>
      <c r="D762" s="14">
        <f>VLOOKUP(Tabelle6[[#This Row],[FishStock]],'Export 2012'!$C:$J,8,FALSE)</f>
        <v>2012</v>
      </c>
      <c r="E762" s="14" t="str">
        <f>VLOOKUP(Tabelle6[[#This Row],[FishStock]],'Export 2016'!$C:$K,8,FALSE)</f>
        <v>Advice</v>
      </c>
      <c r="F762" s="14" t="str">
        <f>VLOOKUP(Tabelle6[[#This Row],[FishStock]],'Export 2012'!$C:$J,3,FALSE)</f>
        <v>no</v>
      </c>
      <c r="G762" s="14" t="str">
        <f>VLOOKUP(Tabelle6[[#This Row],[FishStock]],'Export 2016'!$C:$K,3,FALSE)</f>
        <v>no</v>
      </c>
      <c r="H762">
        <v>1372</v>
      </c>
      <c r="I762">
        <v>169128</v>
      </c>
      <c r="J762" t="s">
        <v>138</v>
      </c>
      <c r="K762">
        <v>2015</v>
      </c>
      <c r="L762" t="s">
        <v>1594</v>
      </c>
      <c r="M762" t="s">
        <v>1595</v>
      </c>
      <c r="N762" t="s">
        <v>902</v>
      </c>
      <c r="P762" t="s">
        <v>1596</v>
      </c>
      <c r="T762" t="s">
        <v>1537</v>
      </c>
      <c r="U762" t="s">
        <v>1538</v>
      </c>
      <c r="Z762">
        <v>0.26140480723215098</v>
      </c>
      <c r="AA762">
        <v>0.58031469376288802</v>
      </c>
      <c r="AB762">
        <v>1.1464096302482401</v>
      </c>
      <c r="AC762" t="s">
        <v>973</v>
      </c>
      <c r="AD762" t="s">
        <v>1597</v>
      </c>
      <c r="AE762" t="s">
        <v>145</v>
      </c>
      <c r="AF762">
        <v>9993</v>
      </c>
      <c r="AH762">
        <v>14006</v>
      </c>
      <c r="AI762">
        <v>2004</v>
      </c>
      <c r="AP762" t="s">
        <v>1598</v>
      </c>
      <c r="AQ762" t="s">
        <v>1537</v>
      </c>
      <c r="BM762" t="s">
        <v>148</v>
      </c>
    </row>
    <row r="763" spans="1:65" x14ac:dyDescent="0.25">
      <c r="A763">
        <v>9111</v>
      </c>
      <c r="B763">
        <v>2017</v>
      </c>
      <c r="C763" t="s">
        <v>1593</v>
      </c>
      <c r="D763" s="14">
        <f>VLOOKUP(Tabelle6[[#This Row],[FishStock]],'Export 2012'!$C:$J,8,FALSE)</f>
        <v>2012</v>
      </c>
      <c r="E763" s="14" t="str">
        <f>VLOOKUP(Tabelle6[[#This Row],[FishStock]],'Export 2016'!$C:$K,8,FALSE)</f>
        <v>Advice</v>
      </c>
      <c r="F763" s="14" t="str">
        <f>VLOOKUP(Tabelle6[[#This Row],[FishStock]],'Export 2012'!$C:$J,3,FALSE)</f>
        <v>no</v>
      </c>
      <c r="G763" s="14" t="str">
        <f>VLOOKUP(Tabelle6[[#This Row],[FishStock]],'Export 2016'!$C:$K,3,FALSE)</f>
        <v>no</v>
      </c>
      <c r="H763">
        <v>1372</v>
      </c>
      <c r="I763">
        <v>169128</v>
      </c>
      <c r="J763" t="s">
        <v>138</v>
      </c>
      <c r="K763">
        <v>2016</v>
      </c>
      <c r="L763" t="s">
        <v>1594</v>
      </c>
      <c r="M763" t="s">
        <v>1595</v>
      </c>
      <c r="N763" t="s">
        <v>902</v>
      </c>
      <c r="P763" t="s">
        <v>1596</v>
      </c>
      <c r="T763" t="s">
        <v>1537</v>
      </c>
      <c r="U763" t="s">
        <v>1538</v>
      </c>
      <c r="Z763">
        <v>0.37556116428162101</v>
      </c>
      <c r="AA763">
        <v>0.80325467116040705</v>
      </c>
      <c r="AB763">
        <v>1.55660190716964</v>
      </c>
      <c r="AC763" t="s">
        <v>973</v>
      </c>
      <c r="AD763" t="s">
        <v>1597</v>
      </c>
      <c r="AE763" t="s">
        <v>145</v>
      </c>
      <c r="AF763">
        <v>13813</v>
      </c>
      <c r="AH763">
        <v>16868</v>
      </c>
      <c r="AI763">
        <v>1527</v>
      </c>
      <c r="AP763" t="s">
        <v>1598</v>
      </c>
      <c r="AQ763" t="s">
        <v>1537</v>
      </c>
      <c r="BM763" t="s">
        <v>148</v>
      </c>
    </row>
    <row r="764" spans="1:65" x14ac:dyDescent="0.25">
      <c r="A764">
        <v>9112</v>
      </c>
      <c r="B764">
        <v>2017</v>
      </c>
      <c r="C764" t="s">
        <v>1970</v>
      </c>
      <c r="D764" s="14">
        <f>VLOOKUP(Tabelle6[[#This Row],[FishStock]],'Export 2012'!$C:$J,8,FALSE)</f>
        <v>2012</v>
      </c>
      <c r="E764" s="14" t="str">
        <f>VLOOKUP(Tabelle6[[#This Row],[FishStock]],'Export 2016'!$C:$K,8,FALSE)</f>
        <v>Advice</v>
      </c>
      <c r="F764" s="14" t="str">
        <f>VLOOKUP(Tabelle6[[#This Row],[FishStock]],'Export 2012'!$C:$J,3,FALSE)</f>
        <v>no</v>
      </c>
      <c r="G764" s="14" t="str">
        <f>VLOOKUP(Tabelle6[[#This Row],[FishStock]],'Export 2016'!$C:$K,3,FALSE)</f>
        <v>no</v>
      </c>
      <c r="H764">
        <v>1537</v>
      </c>
      <c r="I764">
        <v>169261</v>
      </c>
      <c r="J764" t="s">
        <v>138</v>
      </c>
      <c r="K764">
        <v>2012</v>
      </c>
      <c r="L764" t="s">
        <v>1971</v>
      </c>
      <c r="M764" t="s">
        <v>662</v>
      </c>
      <c r="N764" t="s">
        <v>1786</v>
      </c>
      <c r="P764" t="s">
        <v>1972</v>
      </c>
      <c r="AA764">
        <v>118.050759967326</v>
      </c>
      <c r="AC764" t="s">
        <v>1551</v>
      </c>
      <c r="AD764" t="s">
        <v>1552</v>
      </c>
      <c r="AF764">
        <v>0.02</v>
      </c>
      <c r="BM764" t="s">
        <v>148</v>
      </c>
    </row>
    <row r="765" spans="1:65" x14ac:dyDescent="0.25">
      <c r="A765">
        <v>9112</v>
      </c>
      <c r="B765">
        <v>2017</v>
      </c>
      <c r="C765" t="s">
        <v>1970</v>
      </c>
      <c r="D765" s="14">
        <f>VLOOKUP(Tabelle6[[#This Row],[FishStock]],'Export 2012'!$C:$J,8,FALSE)</f>
        <v>2012</v>
      </c>
      <c r="E765" s="14" t="str">
        <f>VLOOKUP(Tabelle6[[#This Row],[FishStock]],'Export 2016'!$C:$K,8,FALSE)</f>
        <v>Advice</v>
      </c>
      <c r="F765" s="14" t="str">
        <f>VLOOKUP(Tabelle6[[#This Row],[FishStock]],'Export 2012'!$C:$J,3,FALSE)</f>
        <v>no</v>
      </c>
      <c r="G765" s="14" t="str">
        <f>VLOOKUP(Tabelle6[[#This Row],[FishStock]],'Export 2016'!$C:$K,3,FALSE)</f>
        <v>no</v>
      </c>
      <c r="H765">
        <v>1537</v>
      </c>
      <c r="I765">
        <v>169261</v>
      </c>
      <c r="J765" t="s">
        <v>138</v>
      </c>
      <c r="K765">
        <v>2013</v>
      </c>
      <c r="L765" t="s">
        <v>1971</v>
      </c>
      <c r="M765" t="s">
        <v>662</v>
      </c>
      <c r="N765" t="s">
        <v>1786</v>
      </c>
      <c r="P765" t="s">
        <v>1972</v>
      </c>
      <c r="AA765">
        <v>87.518923191743397</v>
      </c>
      <c r="AC765" t="s">
        <v>1551</v>
      </c>
      <c r="AD765" t="s">
        <v>1552</v>
      </c>
      <c r="AF765">
        <v>0</v>
      </c>
      <c r="BM765" t="s">
        <v>148</v>
      </c>
    </row>
    <row r="766" spans="1:65" x14ac:dyDescent="0.25">
      <c r="A766">
        <v>9112</v>
      </c>
      <c r="B766">
        <v>2017</v>
      </c>
      <c r="C766" t="s">
        <v>1970</v>
      </c>
      <c r="D766" s="14">
        <f>VLOOKUP(Tabelle6[[#This Row],[FishStock]],'Export 2012'!$C:$J,8,FALSE)</f>
        <v>2012</v>
      </c>
      <c r="E766" s="14" t="str">
        <f>VLOOKUP(Tabelle6[[#This Row],[FishStock]],'Export 2016'!$C:$K,8,FALSE)</f>
        <v>Advice</v>
      </c>
      <c r="F766" s="14" t="str">
        <f>VLOOKUP(Tabelle6[[#This Row],[FishStock]],'Export 2012'!$C:$J,3,FALSE)</f>
        <v>no</v>
      </c>
      <c r="G766" s="14" t="str">
        <f>VLOOKUP(Tabelle6[[#This Row],[FishStock]],'Export 2016'!$C:$K,3,FALSE)</f>
        <v>no</v>
      </c>
      <c r="H766">
        <v>1537</v>
      </c>
      <c r="I766">
        <v>169261</v>
      </c>
      <c r="J766" t="s">
        <v>138</v>
      </c>
      <c r="K766">
        <v>2014</v>
      </c>
      <c r="L766" t="s">
        <v>1971</v>
      </c>
      <c r="M766" t="s">
        <v>662</v>
      </c>
      <c r="N766" t="s">
        <v>1786</v>
      </c>
      <c r="P766" t="s">
        <v>1972</v>
      </c>
      <c r="AA766">
        <v>102.18</v>
      </c>
      <c r="AC766" t="s">
        <v>1551</v>
      </c>
      <c r="AD766" t="s">
        <v>1552</v>
      </c>
      <c r="AF766">
        <v>0</v>
      </c>
      <c r="BM766" t="s">
        <v>148</v>
      </c>
    </row>
    <row r="767" spans="1:65" x14ac:dyDescent="0.25">
      <c r="A767">
        <v>9112</v>
      </c>
      <c r="B767">
        <v>2017</v>
      </c>
      <c r="C767" t="s">
        <v>1970</v>
      </c>
      <c r="D767" s="14">
        <f>VLOOKUP(Tabelle6[[#This Row],[FishStock]],'Export 2012'!$C:$J,8,FALSE)</f>
        <v>2012</v>
      </c>
      <c r="E767" s="14" t="str">
        <f>VLOOKUP(Tabelle6[[#This Row],[FishStock]],'Export 2016'!$C:$K,8,FALSE)</f>
        <v>Advice</v>
      </c>
      <c r="F767" s="14" t="str">
        <f>VLOOKUP(Tabelle6[[#This Row],[FishStock]],'Export 2012'!$C:$J,3,FALSE)</f>
        <v>no</v>
      </c>
      <c r="G767" s="14" t="str">
        <f>VLOOKUP(Tabelle6[[#This Row],[FishStock]],'Export 2016'!$C:$K,3,FALSE)</f>
        <v>no</v>
      </c>
      <c r="H767">
        <v>1537</v>
      </c>
      <c r="I767">
        <v>169261</v>
      </c>
      <c r="J767" t="s">
        <v>138</v>
      </c>
      <c r="K767">
        <v>2015</v>
      </c>
      <c r="L767" t="s">
        <v>1971</v>
      </c>
      <c r="M767" t="s">
        <v>662</v>
      </c>
      <c r="N767" t="s">
        <v>1786</v>
      </c>
      <c r="P767" t="s">
        <v>1972</v>
      </c>
      <c r="AA767">
        <v>125.76</v>
      </c>
      <c r="AC767" t="s">
        <v>1551</v>
      </c>
      <c r="AD767" t="s">
        <v>1552</v>
      </c>
      <c r="AF767">
        <v>0.26025999999999999</v>
      </c>
      <c r="BM767" t="s">
        <v>148</v>
      </c>
    </row>
    <row r="768" spans="1:65" x14ac:dyDescent="0.25">
      <c r="A768">
        <v>9112</v>
      </c>
      <c r="B768">
        <v>2017</v>
      </c>
      <c r="C768" t="s">
        <v>1970</v>
      </c>
      <c r="D768" s="14">
        <f>VLOOKUP(Tabelle6[[#This Row],[FishStock]],'Export 2012'!$C:$J,8,FALSE)</f>
        <v>2012</v>
      </c>
      <c r="E768" s="14" t="str">
        <f>VLOOKUP(Tabelle6[[#This Row],[FishStock]],'Export 2016'!$C:$K,8,FALSE)</f>
        <v>Advice</v>
      </c>
      <c r="F768" s="14" t="str">
        <f>VLOOKUP(Tabelle6[[#This Row],[FishStock]],'Export 2012'!$C:$J,3,FALSE)</f>
        <v>no</v>
      </c>
      <c r="G768" s="14" t="str">
        <f>VLOOKUP(Tabelle6[[#This Row],[FishStock]],'Export 2016'!$C:$K,3,FALSE)</f>
        <v>no</v>
      </c>
      <c r="H768">
        <v>1537</v>
      </c>
      <c r="I768">
        <v>169261</v>
      </c>
      <c r="J768" t="s">
        <v>138</v>
      </c>
      <c r="K768">
        <v>2016</v>
      </c>
      <c r="L768" t="s">
        <v>1971</v>
      </c>
      <c r="M768" t="s">
        <v>662</v>
      </c>
      <c r="N768" t="s">
        <v>1786</v>
      </c>
      <c r="P768" t="s">
        <v>1972</v>
      </c>
      <c r="AA768">
        <v>108.28</v>
      </c>
      <c r="AC768" t="s">
        <v>1551</v>
      </c>
      <c r="AD768" t="s">
        <v>1552</v>
      </c>
      <c r="AF768">
        <v>0.13200000000000001</v>
      </c>
      <c r="BM768" t="s">
        <v>148</v>
      </c>
    </row>
    <row r="769" spans="1:82" x14ac:dyDescent="0.25">
      <c r="A769">
        <v>9116</v>
      </c>
      <c r="B769">
        <v>2017</v>
      </c>
      <c r="C769" t="s">
        <v>1932</v>
      </c>
      <c r="D769" s="14">
        <f>VLOOKUP(Tabelle6[[#This Row],[FishStock]],'Export 2012'!$C:$J,8,FALSE)</f>
        <v>2012</v>
      </c>
      <c r="E769" s="14" t="str">
        <f>VLOOKUP(Tabelle6[[#This Row],[FishStock]],'Export 2016'!$C:$K,8,FALSE)</f>
        <v>Advice</v>
      </c>
      <c r="F769" s="14" t="str">
        <f>VLOOKUP(Tabelle6[[#This Row],[FishStock]],'Export 2012'!$C:$J,3,FALSE)</f>
        <v>no</v>
      </c>
      <c r="G769" s="14" t="str">
        <f>VLOOKUP(Tabelle6[[#This Row],[FishStock]],'Export 2016'!$C:$K,3,FALSE)</f>
        <v>no</v>
      </c>
      <c r="H769">
        <v>1412</v>
      </c>
      <c r="I769">
        <v>169197</v>
      </c>
      <c r="J769" t="s">
        <v>138</v>
      </c>
      <c r="K769">
        <v>2012</v>
      </c>
      <c r="L769" t="s">
        <v>1933</v>
      </c>
      <c r="M769" t="s">
        <v>1934</v>
      </c>
      <c r="N769" t="s">
        <v>1113</v>
      </c>
      <c r="P769" t="s">
        <v>1935</v>
      </c>
      <c r="AA769">
        <v>6.8541911820000001</v>
      </c>
      <c r="AC769" t="s">
        <v>973</v>
      </c>
      <c r="AD769" t="s">
        <v>1539</v>
      </c>
      <c r="AE769" t="s">
        <v>145</v>
      </c>
      <c r="AF769">
        <v>103.73390999999999</v>
      </c>
      <c r="BM769" t="s">
        <v>148</v>
      </c>
      <c r="CC769">
        <v>6.8541911820000001</v>
      </c>
      <c r="CD769" t="s">
        <v>973</v>
      </c>
    </row>
    <row r="770" spans="1:82" x14ac:dyDescent="0.25">
      <c r="A770">
        <v>9116</v>
      </c>
      <c r="B770">
        <v>2017</v>
      </c>
      <c r="C770" t="s">
        <v>1932</v>
      </c>
      <c r="D770" s="14">
        <f>VLOOKUP(Tabelle6[[#This Row],[FishStock]],'Export 2012'!$C:$J,8,FALSE)</f>
        <v>2012</v>
      </c>
      <c r="E770" s="14" t="str">
        <f>VLOOKUP(Tabelle6[[#This Row],[FishStock]],'Export 2016'!$C:$K,8,FALSE)</f>
        <v>Advice</v>
      </c>
      <c r="F770" s="14" t="str">
        <f>VLOOKUP(Tabelle6[[#This Row],[FishStock]],'Export 2012'!$C:$J,3,FALSE)</f>
        <v>no</v>
      </c>
      <c r="G770" s="14" t="str">
        <f>VLOOKUP(Tabelle6[[#This Row],[FishStock]],'Export 2016'!$C:$K,3,FALSE)</f>
        <v>no</v>
      </c>
      <c r="H770">
        <v>1412</v>
      </c>
      <c r="I770">
        <v>169197</v>
      </c>
      <c r="J770" t="s">
        <v>138</v>
      </c>
      <c r="K770">
        <v>2013</v>
      </c>
      <c r="L770" t="s">
        <v>1933</v>
      </c>
      <c r="M770" t="s">
        <v>1934</v>
      </c>
      <c r="N770" t="s">
        <v>1113</v>
      </c>
      <c r="P770" t="s">
        <v>1935</v>
      </c>
      <c r="AA770">
        <v>7.6318999099999996</v>
      </c>
      <c r="AC770" t="s">
        <v>973</v>
      </c>
      <c r="AD770" t="s">
        <v>1539</v>
      </c>
      <c r="AE770" t="s">
        <v>145</v>
      </c>
      <c r="AF770">
        <v>115.31692</v>
      </c>
      <c r="BM770" t="s">
        <v>148</v>
      </c>
      <c r="CC770">
        <v>7.6318999099999996</v>
      </c>
      <c r="CD770" t="s">
        <v>973</v>
      </c>
    </row>
    <row r="771" spans="1:82" x14ac:dyDescent="0.25">
      <c r="A771">
        <v>9116</v>
      </c>
      <c r="B771">
        <v>2017</v>
      </c>
      <c r="C771" t="s">
        <v>1932</v>
      </c>
      <c r="D771" s="14">
        <f>VLOOKUP(Tabelle6[[#This Row],[FishStock]],'Export 2012'!$C:$J,8,FALSE)</f>
        <v>2012</v>
      </c>
      <c r="E771" s="14" t="str">
        <f>VLOOKUP(Tabelle6[[#This Row],[FishStock]],'Export 2016'!$C:$K,8,FALSE)</f>
        <v>Advice</v>
      </c>
      <c r="F771" s="14" t="str">
        <f>VLOOKUP(Tabelle6[[#This Row],[FishStock]],'Export 2012'!$C:$J,3,FALSE)</f>
        <v>no</v>
      </c>
      <c r="G771" s="14" t="str">
        <f>VLOOKUP(Tabelle6[[#This Row],[FishStock]],'Export 2016'!$C:$K,3,FALSE)</f>
        <v>no</v>
      </c>
      <c r="H771">
        <v>1412</v>
      </c>
      <c r="I771">
        <v>169197</v>
      </c>
      <c r="J771" t="s">
        <v>138</v>
      </c>
      <c r="K771">
        <v>2014</v>
      </c>
      <c r="L771" t="s">
        <v>1933</v>
      </c>
      <c r="M771" t="s">
        <v>1934</v>
      </c>
      <c r="N771" t="s">
        <v>1113</v>
      </c>
      <c r="P771" t="s">
        <v>1935</v>
      </c>
      <c r="AC771" t="s">
        <v>973</v>
      </c>
      <c r="AD771" t="s">
        <v>1539</v>
      </c>
      <c r="AE771" t="s">
        <v>145</v>
      </c>
      <c r="AF771">
        <v>186.89379</v>
      </c>
      <c r="BM771" t="s">
        <v>148</v>
      </c>
      <c r="CD771" t="s">
        <v>973</v>
      </c>
    </row>
    <row r="772" spans="1:82" x14ac:dyDescent="0.25">
      <c r="A772">
        <v>9116</v>
      </c>
      <c r="B772">
        <v>2017</v>
      </c>
      <c r="C772" t="s">
        <v>1932</v>
      </c>
      <c r="D772" s="14">
        <f>VLOOKUP(Tabelle6[[#This Row],[FishStock]],'Export 2012'!$C:$J,8,FALSE)</f>
        <v>2012</v>
      </c>
      <c r="E772" s="14" t="str">
        <f>VLOOKUP(Tabelle6[[#This Row],[FishStock]],'Export 2016'!$C:$K,8,FALSE)</f>
        <v>Advice</v>
      </c>
      <c r="F772" s="14" t="str">
        <f>VLOOKUP(Tabelle6[[#This Row],[FishStock]],'Export 2012'!$C:$J,3,FALSE)</f>
        <v>no</v>
      </c>
      <c r="G772" s="14" t="str">
        <f>VLOOKUP(Tabelle6[[#This Row],[FishStock]],'Export 2016'!$C:$K,3,FALSE)</f>
        <v>no</v>
      </c>
      <c r="H772">
        <v>1412</v>
      </c>
      <c r="I772">
        <v>169197</v>
      </c>
      <c r="J772" t="s">
        <v>138</v>
      </c>
      <c r="K772">
        <v>2015</v>
      </c>
      <c r="L772" t="s">
        <v>1933</v>
      </c>
      <c r="M772" t="s">
        <v>1934</v>
      </c>
      <c r="N772" t="s">
        <v>1113</v>
      </c>
      <c r="P772" t="s">
        <v>1935</v>
      </c>
      <c r="AC772" t="s">
        <v>973</v>
      </c>
      <c r="AD772" t="s">
        <v>1539</v>
      </c>
      <c r="AE772" t="s">
        <v>145</v>
      </c>
      <c r="AF772">
        <v>171.20043000000001</v>
      </c>
      <c r="BM772" t="s">
        <v>148</v>
      </c>
      <c r="CD772" t="s">
        <v>973</v>
      </c>
    </row>
    <row r="773" spans="1:82" x14ac:dyDescent="0.25">
      <c r="A773">
        <v>9116</v>
      </c>
      <c r="B773">
        <v>2017</v>
      </c>
      <c r="C773" t="s">
        <v>1932</v>
      </c>
      <c r="D773" s="14">
        <f>VLOOKUP(Tabelle6[[#This Row],[FishStock]],'Export 2012'!$C:$J,8,FALSE)</f>
        <v>2012</v>
      </c>
      <c r="E773" s="14" t="str">
        <f>VLOOKUP(Tabelle6[[#This Row],[FishStock]],'Export 2016'!$C:$K,8,FALSE)</f>
        <v>Advice</v>
      </c>
      <c r="F773" s="14" t="str">
        <f>VLOOKUP(Tabelle6[[#This Row],[FishStock]],'Export 2012'!$C:$J,3,FALSE)</f>
        <v>no</v>
      </c>
      <c r="G773" s="14" t="str">
        <f>VLOOKUP(Tabelle6[[#This Row],[FishStock]],'Export 2016'!$C:$K,3,FALSE)</f>
        <v>no</v>
      </c>
      <c r="H773">
        <v>1412</v>
      </c>
      <c r="I773">
        <v>169197</v>
      </c>
      <c r="J773" t="s">
        <v>138</v>
      </c>
      <c r="K773">
        <v>2016</v>
      </c>
      <c r="L773" t="s">
        <v>1933</v>
      </c>
      <c r="M773" t="s">
        <v>1934</v>
      </c>
      <c r="N773" t="s">
        <v>1113</v>
      </c>
      <c r="P773" t="s">
        <v>1935</v>
      </c>
      <c r="AA773">
        <v>6.0417180530000003</v>
      </c>
      <c r="AC773" t="s">
        <v>973</v>
      </c>
      <c r="AD773" t="s">
        <v>1539</v>
      </c>
      <c r="AE773" t="s">
        <v>145</v>
      </c>
      <c r="AF773">
        <v>127.261</v>
      </c>
      <c r="BM773" t="s">
        <v>148</v>
      </c>
      <c r="CC773">
        <v>6.0417180530000003</v>
      </c>
      <c r="CD773" t="s">
        <v>973</v>
      </c>
    </row>
    <row r="774" spans="1:82" x14ac:dyDescent="0.25">
      <c r="A774">
        <v>9117</v>
      </c>
      <c r="B774">
        <v>2017</v>
      </c>
      <c r="C774" t="s">
        <v>1743</v>
      </c>
      <c r="D774" s="14">
        <f>VLOOKUP(Tabelle6[[#This Row],[FishStock]],'Export 2012'!$C:$J,8,FALSE)</f>
        <v>2012</v>
      </c>
      <c r="E774" s="14" t="str">
        <f>VLOOKUP(Tabelle6[[#This Row],[FishStock]],'Export 2016'!$C:$K,8,FALSE)</f>
        <v>Advice</v>
      </c>
      <c r="F774" s="14" t="str">
        <f>VLOOKUP(Tabelle6[[#This Row],[FishStock]],'Export 2012'!$C:$J,3,FALSE)</f>
        <v>no</v>
      </c>
      <c r="G774" s="14" t="str">
        <f>VLOOKUP(Tabelle6[[#This Row],[FishStock]],'Export 2016'!$C:$K,3,FALSE)</f>
        <v>no</v>
      </c>
      <c r="H774">
        <v>1496</v>
      </c>
      <c r="I774">
        <v>169287</v>
      </c>
      <c r="J774" t="s">
        <v>138</v>
      </c>
      <c r="K774">
        <v>2012</v>
      </c>
      <c r="L774" t="s">
        <v>1744</v>
      </c>
      <c r="M774" t="s">
        <v>1745</v>
      </c>
      <c r="N774" t="s">
        <v>1682</v>
      </c>
      <c r="P774" t="s">
        <v>1746</v>
      </c>
      <c r="AA774">
        <v>0.98438597444995202</v>
      </c>
      <c r="AC774" t="s">
        <v>1643</v>
      </c>
      <c r="AD774" t="s">
        <v>1539</v>
      </c>
      <c r="AE774" t="s">
        <v>145</v>
      </c>
      <c r="AF774">
        <v>2868.2624500000002</v>
      </c>
      <c r="BM774" t="s">
        <v>148</v>
      </c>
    </row>
    <row r="775" spans="1:82" x14ac:dyDescent="0.25">
      <c r="A775">
        <v>9117</v>
      </c>
      <c r="B775">
        <v>2017</v>
      </c>
      <c r="C775" t="s">
        <v>1743</v>
      </c>
      <c r="D775" s="14">
        <f>VLOOKUP(Tabelle6[[#This Row],[FishStock]],'Export 2012'!$C:$J,8,FALSE)</f>
        <v>2012</v>
      </c>
      <c r="E775" s="14" t="str">
        <f>VLOOKUP(Tabelle6[[#This Row],[FishStock]],'Export 2016'!$C:$K,8,FALSE)</f>
        <v>Advice</v>
      </c>
      <c r="F775" s="14" t="str">
        <f>VLOOKUP(Tabelle6[[#This Row],[FishStock]],'Export 2012'!$C:$J,3,FALSE)</f>
        <v>no</v>
      </c>
      <c r="G775" s="14" t="str">
        <f>VLOOKUP(Tabelle6[[#This Row],[FishStock]],'Export 2016'!$C:$K,3,FALSE)</f>
        <v>no</v>
      </c>
      <c r="H775">
        <v>1496</v>
      </c>
      <c r="I775">
        <v>169287</v>
      </c>
      <c r="J775" t="s">
        <v>138</v>
      </c>
      <c r="K775">
        <v>2013</v>
      </c>
      <c r="L775" t="s">
        <v>1744</v>
      </c>
      <c r="M775" t="s">
        <v>1745</v>
      </c>
      <c r="N775" t="s">
        <v>1682</v>
      </c>
      <c r="P775" t="s">
        <v>1746</v>
      </c>
      <c r="AA775">
        <v>1.3714755225508</v>
      </c>
      <c r="AC775" t="s">
        <v>1643</v>
      </c>
      <c r="AD775" t="s">
        <v>1539</v>
      </c>
      <c r="AE775" t="s">
        <v>145</v>
      </c>
      <c r="AF775">
        <v>3219.2171499999999</v>
      </c>
      <c r="BM775" t="s">
        <v>148</v>
      </c>
    </row>
    <row r="776" spans="1:82" x14ac:dyDescent="0.25">
      <c r="A776">
        <v>9117</v>
      </c>
      <c r="B776">
        <v>2017</v>
      </c>
      <c r="C776" t="s">
        <v>1743</v>
      </c>
      <c r="D776" s="14">
        <f>VLOOKUP(Tabelle6[[#This Row],[FishStock]],'Export 2012'!$C:$J,8,FALSE)</f>
        <v>2012</v>
      </c>
      <c r="E776" s="14" t="str">
        <f>VLOOKUP(Tabelle6[[#This Row],[FishStock]],'Export 2016'!$C:$K,8,FALSE)</f>
        <v>Advice</v>
      </c>
      <c r="F776" s="14" t="str">
        <f>VLOOKUP(Tabelle6[[#This Row],[FishStock]],'Export 2012'!$C:$J,3,FALSE)</f>
        <v>no</v>
      </c>
      <c r="G776" s="14" t="str">
        <f>VLOOKUP(Tabelle6[[#This Row],[FishStock]],'Export 2016'!$C:$K,3,FALSE)</f>
        <v>no</v>
      </c>
      <c r="H776">
        <v>1496</v>
      </c>
      <c r="I776">
        <v>169287</v>
      </c>
      <c r="J776" t="s">
        <v>138</v>
      </c>
      <c r="K776">
        <v>2014</v>
      </c>
      <c r="L776" t="s">
        <v>1744</v>
      </c>
      <c r="M776" t="s">
        <v>1745</v>
      </c>
      <c r="N776" t="s">
        <v>1682</v>
      </c>
      <c r="P776" t="s">
        <v>1746</v>
      </c>
      <c r="AA776">
        <v>1.0068306145373001</v>
      </c>
      <c r="AC776" t="s">
        <v>1643</v>
      </c>
      <c r="AD776" t="s">
        <v>1539</v>
      </c>
      <c r="AE776" t="s">
        <v>145</v>
      </c>
      <c r="AF776">
        <v>3175.99854</v>
      </c>
      <c r="BM776" t="s">
        <v>148</v>
      </c>
    </row>
    <row r="777" spans="1:82" x14ac:dyDescent="0.25">
      <c r="A777">
        <v>9117</v>
      </c>
      <c r="B777">
        <v>2017</v>
      </c>
      <c r="C777" t="s">
        <v>1743</v>
      </c>
      <c r="D777" s="14">
        <f>VLOOKUP(Tabelle6[[#This Row],[FishStock]],'Export 2012'!$C:$J,8,FALSE)</f>
        <v>2012</v>
      </c>
      <c r="E777" s="14" t="str">
        <f>VLOOKUP(Tabelle6[[#This Row],[FishStock]],'Export 2016'!$C:$K,8,FALSE)</f>
        <v>Advice</v>
      </c>
      <c r="F777" s="14" t="str">
        <f>VLOOKUP(Tabelle6[[#This Row],[FishStock]],'Export 2012'!$C:$J,3,FALSE)</f>
        <v>no</v>
      </c>
      <c r="G777" s="14" t="str">
        <f>VLOOKUP(Tabelle6[[#This Row],[FishStock]],'Export 2016'!$C:$K,3,FALSE)</f>
        <v>no</v>
      </c>
      <c r="H777">
        <v>1496</v>
      </c>
      <c r="I777">
        <v>169287</v>
      </c>
      <c r="J777" t="s">
        <v>138</v>
      </c>
      <c r="K777">
        <v>2015</v>
      </c>
      <c r="L777" t="s">
        <v>1744</v>
      </c>
      <c r="M777" t="s">
        <v>1745</v>
      </c>
      <c r="N777" t="s">
        <v>1682</v>
      </c>
      <c r="P777" t="s">
        <v>1746</v>
      </c>
      <c r="AA777">
        <v>1.10204593955629</v>
      </c>
      <c r="AC777" t="s">
        <v>1643</v>
      </c>
      <c r="AD777" t="s">
        <v>1539</v>
      </c>
      <c r="AE777" t="s">
        <v>145</v>
      </c>
      <c r="AF777">
        <v>3948.0666999999999</v>
      </c>
      <c r="BM777" t="s">
        <v>148</v>
      </c>
    </row>
    <row r="778" spans="1:82" x14ac:dyDescent="0.25">
      <c r="A778">
        <v>9117</v>
      </c>
      <c r="B778">
        <v>2017</v>
      </c>
      <c r="C778" t="s">
        <v>1743</v>
      </c>
      <c r="D778" s="14">
        <f>VLOOKUP(Tabelle6[[#This Row],[FishStock]],'Export 2012'!$C:$J,8,FALSE)</f>
        <v>2012</v>
      </c>
      <c r="E778" s="14" t="str">
        <f>VLOOKUP(Tabelle6[[#This Row],[FishStock]],'Export 2016'!$C:$K,8,FALSE)</f>
        <v>Advice</v>
      </c>
      <c r="F778" s="14" t="str">
        <f>VLOOKUP(Tabelle6[[#This Row],[FishStock]],'Export 2012'!$C:$J,3,FALSE)</f>
        <v>no</v>
      </c>
      <c r="G778" s="14" t="str">
        <f>VLOOKUP(Tabelle6[[#This Row],[FishStock]],'Export 2016'!$C:$K,3,FALSE)</f>
        <v>no</v>
      </c>
      <c r="H778">
        <v>1496</v>
      </c>
      <c r="I778">
        <v>169287</v>
      </c>
      <c r="J778" t="s">
        <v>138</v>
      </c>
      <c r="K778">
        <v>2016</v>
      </c>
      <c r="L778" t="s">
        <v>1744</v>
      </c>
      <c r="M778" t="s">
        <v>1745</v>
      </c>
      <c r="N778" t="s">
        <v>1682</v>
      </c>
      <c r="P778" t="s">
        <v>1746</v>
      </c>
      <c r="AA778">
        <v>1.43052898035339</v>
      </c>
      <c r="AC778" t="s">
        <v>1643</v>
      </c>
      <c r="AD778" t="s">
        <v>1539</v>
      </c>
      <c r="AE778" t="s">
        <v>145</v>
      </c>
      <c r="AF778">
        <v>3932.29837</v>
      </c>
      <c r="BM778" t="s">
        <v>148</v>
      </c>
    </row>
    <row r="779" spans="1:82" x14ac:dyDescent="0.25">
      <c r="A779">
        <v>9118</v>
      </c>
      <c r="B779">
        <v>2017</v>
      </c>
      <c r="C779" t="s">
        <v>1313</v>
      </c>
      <c r="D779" s="14">
        <f>VLOOKUP(Tabelle6[[#This Row],[FishStock]],'Export 2012'!$C:$J,8,FALSE)</f>
        <v>2012</v>
      </c>
      <c r="E779" s="14" t="str">
        <f>VLOOKUP(Tabelle6[[#This Row],[FishStock]],'Export 2016'!$C:$K,8,FALSE)</f>
        <v>Advice</v>
      </c>
      <c r="F779" s="14" t="str">
        <f>VLOOKUP(Tabelle6[[#This Row],[FishStock]],'Export 2012'!$C:$J,3,FALSE)</f>
        <v>x</v>
      </c>
      <c r="G779" s="14" t="str">
        <f>VLOOKUP(Tabelle6[[#This Row],[FishStock]],'Export 2016'!$C:$K,3,FALSE)</f>
        <v>x</v>
      </c>
      <c r="H779">
        <v>1506</v>
      </c>
      <c r="I779">
        <v>136737</v>
      </c>
      <c r="J779" t="s">
        <v>138</v>
      </c>
      <c r="K779">
        <v>2012</v>
      </c>
      <c r="L779" t="s">
        <v>1510</v>
      </c>
      <c r="M779" t="s">
        <v>1315</v>
      </c>
      <c r="N779" t="s">
        <v>1316</v>
      </c>
      <c r="P779" t="s">
        <v>1511</v>
      </c>
      <c r="Q779">
        <v>12082995</v>
      </c>
      <c r="R779">
        <v>18460860</v>
      </c>
      <c r="S779">
        <v>28205206</v>
      </c>
      <c r="T779" t="s">
        <v>143</v>
      </c>
      <c r="U779" t="s">
        <v>13</v>
      </c>
      <c r="V779">
        <v>3943198</v>
      </c>
      <c r="W779">
        <v>4952554</v>
      </c>
      <c r="X779">
        <v>6220279</v>
      </c>
      <c r="Z779">
        <v>2666549</v>
      </c>
      <c r="AA779">
        <v>3342454</v>
      </c>
      <c r="AB779">
        <v>4189684</v>
      </c>
      <c r="AC779" t="s">
        <v>144</v>
      </c>
      <c r="AD779" t="s">
        <v>145</v>
      </c>
      <c r="AE779" t="s">
        <v>145</v>
      </c>
      <c r="AF779">
        <v>375692</v>
      </c>
      <c r="AH779">
        <v>375692</v>
      </c>
      <c r="AM779">
        <v>8.3000000000000004E-2</v>
      </c>
      <c r="AN779">
        <v>0.113</v>
      </c>
      <c r="AO779">
        <v>0.154</v>
      </c>
      <c r="AP779" t="s">
        <v>146</v>
      </c>
      <c r="AQ779" t="s">
        <v>1499</v>
      </c>
      <c r="AV779">
        <v>0.88</v>
      </c>
      <c r="AW779">
        <v>0.53</v>
      </c>
      <c r="AX779">
        <v>1500000</v>
      </c>
      <c r="AY779">
        <v>2250000</v>
      </c>
      <c r="AZ779">
        <v>0.32</v>
      </c>
      <c r="BA779" s="5">
        <v>2250000</v>
      </c>
      <c r="BD779">
        <v>1</v>
      </c>
      <c r="BF779" s="1">
        <v>43284</v>
      </c>
      <c r="BM779" t="s">
        <v>148</v>
      </c>
    </row>
    <row r="780" spans="1:82" x14ac:dyDescent="0.25">
      <c r="A780">
        <v>9118</v>
      </c>
      <c r="B780">
        <v>2017</v>
      </c>
      <c r="C780" t="s">
        <v>1313</v>
      </c>
      <c r="D780" s="14">
        <f>VLOOKUP(Tabelle6[[#This Row],[FishStock]],'Export 2012'!$C:$J,8,FALSE)</f>
        <v>2012</v>
      </c>
      <c r="E780" s="14" t="str">
        <f>VLOOKUP(Tabelle6[[#This Row],[FishStock]],'Export 2016'!$C:$K,8,FALSE)</f>
        <v>Advice</v>
      </c>
      <c r="F780" s="14" t="str">
        <f>VLOOKUP(Tabelle6[[#This Row],[FishStock]],'Export 2012'!$C:$J,3,FALSE)</f>
        <v>x</v>
      </c>
      <c r="G780" s="14" t="str">
        <f>VLOOKUP(Tabelle6[[#This Row],[FishStock]],'Export 2016'!$C:$K,3,FALSE)</f>
        <v>x</v>
      </c>
      <c r="H780">
        <v>1506</v>
      </c>
      <c r="I780">
        <v>136737</v>
      </c>
      <c r="J780" t="s">
        <v>138</v>
      </c>
      <c r="K780">
        <v>2013</v>
      </c>
      <c r="L780" t="s">
        <v>1510</v>
      </c>
      <c r="M780" t="s">
        <v>1315</v>
      </c>
      <c r="N780" t="s">
        <v>1316</v>
      </c>
      <c r="P780" t="s">
        <v>1511</v>
      </c>
      <c r="Q780">
        <v>10048893</v>
      </c>
      <c r="R780">
        <v>15528181</v>
      </c>
      <c r="S780">
        <v>23995120</v>
      </c>
      <c r="T780" t="s">
        <v>143</v>
      </c>
      <c r="U780" t="s">
        <v>13</v>
      </c>
      <c r="V780">
        <v>4336536</v>
      </c>
      <c r="W780">
        <v>5392753</v>
      </c>
      <c r="X780">
        <v>6706226</v>
      </c>
      <c r="Z780">
        <v>2949336</v>
      </c>
      <c r="AA780">
        <v>3639536</v>
      </c>
      <c r="AB780">
        <v>4491255</v>
      </c>
      <c r="AC780" t="s">
        <v>144</v>
      </c>
      <c r="AD780" t="s">
        <v>145</v>
      </c>
      <c r="AE780" t="s">
        <v>145</v>
      </c>
      <c r="AF780">
        <v>613863</v>
      </c>
      <c r="AH780">
        <v>613863</v>
      </c>
      <c r="AM780">
        <v>0.14899999999999999</v>
      </c>
      <c r="AN780">
        <v>0.2</v>
      </c>
      <c r="AO780">
        <v>0.26800000000000002</v>
      </c>
      <c r="AP780" t="s">
        <v>146</v>
      </c>
      <c r="AQ780" t="s">
        <v>1499</v>
      </c>
      <c r="AV780">
        <v>0.88</v>
      </c>
      <c r="AW780">
        <v>0.53</v>
      </c>
      <c r="AX780">
        <v>1500000</v>
      </c>
      <c r="AY780">
        <v>2250000</v>
      </c>
      <c r="AZ780">
        <v>0.32</v>
      </c>
      <c r="BA780" s="5">
        <v>2250000</v>
      </c>
      <c r="BD780">
        <v>1</v>
      </c>
      <c r="BF780" s="1">
        <v>43284</v>
      </c>
      <c r="BM780" t="s">
        <v>148</v>
      </c>
    </row>
    <row r="781" spans="1:82" x14ac:dyDescent="0.25">
      <c r="A781">
        <v>9118</v>
      </c>
      <c r="B781">
        <v>2017</v>
      </c>
      <c r="C781" t="s">
        <v>1313</v>
      </c>
      <c r="D781" s="14">
        <f>VLOOKUP(Tabelle6[[#This Row],[FishStock]],'Export 2012'!$C:$J,8,FALSE)</f>
        <v>2012</v>
      </c>
      <c r="E781" s="14" t="str">
        <f>VLOOKUP(Tabelle6[[#This Row],[FishStock]],'Export 2016'!$C:$K,8,FALSE)</f>
        <v>Advice</v>
      </c>
      <c r="F781" s="14" t="str">
        <f>VLOOKUP(Tabelle6[[#This Row],[FishStock]],'Export 2012'!$C:$J,3,FALSE)</f>
        <v>x</v>
      </c>
      <c r="G781" s="14" t="str">
        <f>VLOOKUP(Tabelle6[[#This Row],[FishStock]],'Export 2016'!$C:$K,3,FALSE)</f>
        <v>x</v>
      </c>
      <c r="H781">
        <v>1506</v>
      </c>
      <c r="I781">
        <v>136737</v>
      </c>
      <c r="J781" t="s">
        <v>138</v>
      </c>
      <c r="K781">
        <v>2014</v>
      </c>
      <c r="L781" t="s">
        <v>1510</v>
      </c>
      <c r="M781" t="s">
        <v>1315</v>
      </c>
      <c r="N781" t="s">
        <v>1316</v>
      </c>
      <c r="P781" t="s">
        <v>1511</v>
      </c>
      <c r="Q781">
        <v>22598584</v>
      </c>
      <c r="R781">
        <v>36212714</v>
      </c>
      <c r="S781">
        <v>58028446</v>
      </c>
      <c r="T781" t="s">
        <v>143</v>
      </c>
      <c r="U781" t="s">
        <v>13</v>
      </c>
      <c r="V781">
        <v>5031289</v>
      </c>
      <c r="W781">
        <v>6418186</v>
      </c>
      <c r="X781">
        <v>8187387</v>
      </c>
      <c r="Z781">
        <v>3123890</v>
      </c>
      <c r="AA781">
        <v>3859746</v>
      </c>
      <c r="AB781">
        <v>4768937</v>
      </c>
      <c r="AC781" t="s">
        <v>144</v>
      </c>
      <c r="AD781" t="s">
        <v>145</v>
      </c>
      <c r="AE781" t="s">
        <v>145</v>
      </c>
      <c r="AF781">
        <v>1147650</v>
      </c>
      <c r="AH781">
        <v>1147650</v>
      </c>
      <c r="AM781">
        <v>0.28599999999999998</v>
      </c>
      <c r="AN781">
        <v>0.38300000000000001</v>
      </c>
      <c r="AO781">
        <v>0.51300000000000001</v>
      </c>
      <c r="AP781" t="s">
        <v>146</v>
      </c>
      <c r="AQ781" t="s">
        <v>1499</v>
      </c>
      <c r="AV781">
        <v>0.88</v>
      </c>
      <c r="AW781">
        <v>0.53</v>
      </c>
      <c r="AX781">
        <v>1500000</v>
      </c>
      <c r="AY781">
        <v>2250000</v>
      </c>
      <c r="AZ781">
        <v>0.32</v>
      </c>
      <c r="BA781" s="5">
        <v>2250000</v>
      </c>
      <c r="BD781">
        <v>1</v>
      </c>
      <c r="BF781" s="1">
        <v>43284</v>
      </c>
      <c r="BM781" t="s">
        <v>148</v>
      </c>
    </row>
    <row r="782" spans="1:82" x14ac:dyDescent="0.25">
      <c r="A782">
        <v>9118</v>
      </c>
      <c r="B782">
        <v>2017</v>
      </c>
      <c r="C782" t="s">
        <v>1313</v>
      </c>
      <c r="D782" s="14">
        <f>VLOOKUP(Tabelle6[[#This Row],[FishStock]],'Export 2012'!$C:$J,8,FALSE)</f>
        <v>2012</v>
      </c>
      <c r="E782" s="14" t="str">
        <f>VLOOKUP(Tabelle6[[#This Row],[FishStock]],'Export 2016'!$C:$K,8,FALSE)</f>
        <v>Advice</v>
      </c>
      <c r="F782" s="14" t="str">
        <f>VLOOKUP(Tabelle6[[#This Row],[FishStock]],'Export 2012'!$C:$J,3,FALSE)</f>
        <v>x</v>
      </c>
      <c r="G782" s="14" t="str">
        <f>VLOOKUP(Tabelle6[[#This Row],[FishStock]],'Export 2016'!$C:$K,3,FALSE)</f>
        <v>x</v>
      </c>
      <c r="H782">
        <v>1506</v>
      </c>
      <c r="I782">
        <v>136737</v>
      </c>
      <c r="J782" t="s">
        <v>138</v>
      </c>
      <c r="K782">
        <v>2015</v>
      </c>
      <c r="L782" t="s">
        <v>1510</v>
      </c>
      <c r="M782" t="s">
        <v>1315</v>
      </c>
      <c r="N782" t="s">
        <v>1316</v>
      </c>
      <c r="P782" t="s">
        <v>1511</v>
      </c>
      <c r="Q782">
        <v>35485840</v>
      </c>
      <c r="R782">
        <v>59245602</v>
      </c>
      <c r="S782">
        <v>98913860</v>
      </c>
      <c r="T782" t="s">
        <v>143</v>
      </c>
      <c r="U782" t="s">
        <v>13</v>
      </c>
      <c r="V782">
        <v>5748849</v>
      </c>
      <c r="W782">
        <v>7830339</v>
      </c>
      <c r="X782">
        <v>10665476</v>
      </c>
      <c r="Z782">
        <v>3144285</v>
      </c>
      <c r="AA782">
        <v>4051466</v>
      </c>
      <c r="AB782">
        <v>5220383</v>
      </c>
      <c r="AC782" t="s">
        <v>144</v>
      </c>
      <c r="AD782" t="s">
        <v>145</v>
      </c>
      <c r="AE782" t="s">
        <v>145</v>
      </c>
      <c r="AF782">
        <v>1390656</v>
      </c>
      <c r="AH782">
        <v>1390656</v>
      </c>
      <c r="AM782">
        <v>0.36399999999999999</v>
      </c>
      <c r="AN782">
        <v>0.498</v>
      </c>
      <c r="AO782">
        <v>0.68300000000000005</v>
      </c>
      <c r="AP782" t="s">
        <v>146</v>
      </c>
      <c r="AQ782" t="s">
        <v>1499</v>
      </c>
      <c r="AV782">
        <v>0.88</v>
      </c>
      <c r="AW782">
        <v>0.53</v>
      </c>
      <c r="AX782">
        <v>1500000</v>
      </c>
      <c r="AY782">
        <v>2250000</v>
      </c>
      <c r="AZ782">
        <v>0.32</v>
      </c>
      <c r="BA782" s="5">
        <v>2250000</v>
      </c>
      <c r="BD782">
        <v>1</v>
      </c>
      <c r="BF782" s="1">
        <v>43284</v>
      </c>
      <c r="BM782" t="s">
        <v>148</v>
      </c>
    </row>
    <row r="783" spans="1:82" x14ac:dyDescent="0.25">
      <c r="A783">
        <v>9118</v>
      </c>
      <c r="B783">
        <v>2017</v>
      </c>
      <c r="C783" t="s">
        <v>1313</v>
      </c>
      <c r="D783" s="14">
        <f>VLOOKUP(Tabelle6[[#This Row],[FishStock]],'Export 2012'!$C:$J,8,FALSE)</f>
        <v>2012</v>
      </c>
      <c r="E783" s="14" t="str">
        <f>VLOOKUP(Tabelle6[[#This Row],[FishStock]],'Export 2016'!$C:$K,8,FALSE)</f>
        <v>Advice</v>
      </c>
      <c r="F783" s="14" t="str">
        <f>VLOOKUP(Tabelle6[[#This Row],[FishStock]],'Export 2012'!$C:$J,3,FALSE)</f>
        <v>x</v>
      </c>
      <c r="G783" s="14" t="str">
        <f>VLOOKUP(Tabelle6[[#This Row],[FishStock]],'Export 2016'!$C:$K,3,FALSE)</f>
        <v>x</v>
      </c>
      <c r="H783">
        <v>1506</v>
      </c>
      <c r="I783">
        <v>136737</v>
      </c>
      <c r="J783" t="s">
        <v>138</v>
      </c>
      <c r="K783">
        <v>2016</v>
      </c>
      <c r="L783" t="s">
        <v>1510</v>
      </c>
      <c r="M783" t="s">
        <v>1315</v>
      </c>
      <c r="N783" t="s">
        <v>1316</v>
      </c>
      <c r="P783" t="s">
        <v>1511</v>
      </c>
      <c r="Q783">
        <v>16840634</v>
      </c>
      <c r="R783">
        <v>30197756</v>
      </c>
      <c r="S783">
        <v>54149058</v>
      </c>
      <c r="T783" t="s">
        <v>143</v>
      </c>
      <c r="U783" t="s">
        <v>13</v>
      </c>
      <c r="V783">
        <v>5819121</v>
      </c>
      <c r="W783">
        <v>8473453</v>
      </c>
      <c r="X783">
        <v>12338531</v>
      </c>
      <c r="Z783">
        <v>3314432</v>
      </c>
      <c r="AA783">
        <v>4671649</v>
      </c>
      <c r="AB783">
        <v>6584629</v>
      </c>
      <c r="AC783" t="s">
        <v>144</v>
      </c>
      <c r="AD783" t="s">
        <v>145</v>
      </c>
      <c r="AE783" t="s">
        <v>145</v>
      </c>
      <c r="AF783">
        <v>1180786</v>
      </c>
      <c r="AH783">
        <v>1180786</v>
      </c>
      <c r="AM783">
        <v>0.28499999999999998</v>
      </c>
      <c r="AN783">
        <v>0.43099999999999999</v>
      </c>
      <c r="AO783">
        <v>0.65200000000000002</v>
      </c>
      <c r="AP783" t="s">
        <v>146</v>
      </c>
      <c r="AQ783" t="s">
        <v>1499</v>
      </c>
      <c r="AV783">
        <v>0.88</v>
      </c>
      <c r="AW783">
        <v>0.53</v>
      </c>
      <c r="AX783">
        <v>1500000</v>
      </c>
      <c r="AY783">
        <v>2250000</v>
      </c>
      <c r="AZ783">
        <v>0.32</v>
      </c>
      <c r="BA783" s="5">
        <v>2250000</v>
      </c>
      <c r="BD783">
        <v>1</v>
      </c>
      <c r="BF783" s="1">
        <v>43284</v>
      </c>
      <c r="BM783" t="s">
        <v>148</v>
      </c>
    </row>
    <row r="784" spans="1:82" x14ac:dyDescent="0.25">
      <c r="A784">
        <v>9118</v>
      </c>
      <c r="B784">
        <v>2017</v>
      </c>
      <c r="C784" t="s">
        <v>1313</v>
      </c>
      <c r="D784" s="14">
        <f>VLOOKUP(Tabelle6[[#This Row],[FishStock]],'Export 2012'!$C:$J,8,FALSE)</f>
        <v>2012</v>
      </c>
      <c r="E784" s="14" t="str">
        <f>VLOOKUP(Tabelle6[[#This Row],[FishStock]],'Export 2016'!$C:$K,8,FALSE)</f>
        <v>Advice</v>
      </c>
      <c r="F784" s="14" t="str">
        <f>VLOOKUP(Tabelle6[[#This Row],[FishStock]],'Export 2012'!$C:$J,3,FALSE)</f>
        <v>x</v>
      </c>
      <c r="G784" s="14" t="str">
        <f>VLOOKUP(Tabelle6[[#This Row],[FishStock]],'Export 2016'!$C:$K,3,FALSE)</f>
        <v>x</v>
      </c>
      <c r="H784">
        <v>1506</v>
      </c>
      <c r="I784">
        <v>136737</v>
      </c>
      <c r="J784" t="s">
        <v>138</v>
      </c>
      <c r="K784">
        <v>2017</v>
      </c>
      <c r="L784" t="s">
        <v>1510</v>
      </c>
      <c r="M784" t="s">
        <v>1315</v>
      </c>
      <c r="N784" t="s">
        <v>1316</v>
      </c>
      <c r="P784" t="s">
        <v>1511</v>
      </c>
      <c r="Q784">
        <v>3602229</v>
      </c>
      <c r="R784">
        <v>8857470</v>
      </c>
      <c r="S784">
        <v>21779510</v>
      </c>
      <c r="T784" t="s">
        <v>143</v>
      </c>
      <c r="U784" t="s">
        <v>13</v>
      </c>
      <c r="V784">
        <v>5441095</v>
      </c>
      <c r="W784">
        <v>8537065</v>
      </c>
      <c r="X784">
        <v>13394636</v>
      </c>
      <c r="Z784">
        <v>3973084</v>
      </c>
      <c r="AA784">
        <v>6197320</v>
      </c>
      <c r="AB784">
        <v>9666741</v>
      </c>
      <c r="AC784" t="s">
        <v>144</v>
      </c>
      <c r="AD784" t="s">
        <v>145</v>
      </c>
      <c r="AE784" t="s">
        <v>145</v>
      </c>
      <c r="AF784">
        <v>1559437</v>
      </c>
      <c r="AH784">
        <v>1559437</v>
      </c>
      <c r="AM784">
        <v>0.22800000000000001</v>
      </c>
      <c r="AN784">
        <v>0.40200000000000002</v>
      </c>
      <c r="AO784">
        <v>0.70899999999999996</v>
      </c>
      <c r="AP784" t="s">
        <v>146</v>
      </c>
      <c r="AQ784" t="s">
        <v>1499</v>
      </c>
      <c r="AV784">
        <v>0.88</v>
      </c>
      <c r="AW784">
        <v>0.53</v>
      </c>
      <c r="AX784">
        <v>1500000</v>
      </c>
      <c r="AY784">
        <v>2250000</v>
      </c>
      <c r="AZ784">
        <v>0.32</v>
      </c>
      <c r="BA784" s="5">
        <v>2250000</v>
      </c>
      <c r="BD784">
        <v>1</v>
      </c>
      <c r="BF784" s="1">
        <v>43284</v>
      </c>
      <c r="BM784" t="s">
        <v>148</v>
      </c>
    </row>
    <row r="785" spans="1:65" x14ac:dyDescent="0.25">
      <c r="A785">
        <v>9118</v>
      </c>
      <c r="B785">
        <v>2017</v>
      </c>
      <c r="C785" t="s">
        <v>1313</v>
      </c>
      <c r="D785" s="14">
        <f>VLOOKUP(Tabelle6[[#This Row],[FishStock]],'Export 2012'!$C:$J,8,FALSE)</f>
        <v>2012</v>
      </c>
      <c r="E785" s="14" t="str">
        <f>VLOOKUP(Tabelle6[[#This Row],[FishStock]],'Export 2016'!$C:$K,8,FALSE)</f>
        <v>Advice</v>
      </c>
      <c r="F785" s="14" t="str">
        <f>VLOOKUP(Tabelle6[[#This Row],[FishStock]],'Export 2012'!$C:$J,3,FALSE)</f>
        <v>x</v>
      </c>
      <c r="G785" s="14" t="str">
        <f>VLOOKUP(Tabelle6[[#This Row],[FishStock]],'Export 2016'!$C:$K,3,FALSE)</f>
        <v>x</v>
      </c>
      <c r="H785">
        <v>1506</v>
      </c>
      <c r="I785">
        <v>136737</v>
      </c>
      <c r="J785" t="s">
        <v>138</v>
      </c>
      <c r="K785">
        <v>2018</v>
      </c>
      <c r="L785" t="s">
        <v>1510</v>
      </c>
      <c r="M785" t="s">
        <v>1315</v>
      </c>
      <c r="N785" t="s">
        <v>1316</v>
      </c>
      <c r="P785" t="s">
        <v>1511</v>
      </c>
      <c r="T785" t="s">
        <v>143</v>
      </c>
      <c r="U785" t="s">
        <v>13</v>
      </c>
      <c r="AA785">
        <v>5906696</v>
      </c>
      <c r="AC785" t="s">
        <v>144</v>
      </c>
      <c r="AD785" t="s">
        <v>145</v>
      </c>
      <c r="AE785" t="s">
        <v>145</v>
      </c>
      <c r="AP785" t="s">
        <v>146</v>
      </c>
      <c r="AQ785" t="s">
        <v>1499</v>
      </c>
      <c r="AV785">
        <v>0.88</v>
      </c>
      <c r="AW785">
        <v>0.53</v>
      </c>
      <c r="AX785">
        <v>1500000</v>
      </c>
      <c r="AY785">
        <v>2250000</v>
      </c>
      <c r="AZ785">
        <v>0.32</v>
      </c>
      <c r="BA785" s="5">
        <v>2250000</v>
      </c>
      <c r="BD785">
        <v>1</v>
      </c>
      <c r="BF785" s="1">
        <v>43284</v>
      </c>
      <c r="BM785" t="s">
        <v>148</v>
      </c>
    </row>
    <row r="786" spans="1:65" x14ac:dyDescent="0.25">
      <c r="A786">
        <v>9132</v>
      </c>
      <c r="B786">
        <v>2017</v>
      </c>
      <c r="C786" t="s">
        <v>1234</v>
      </c>
      <c r="D786" s="14">
        <f>VLOOKUP(Tabelle6[[#This Row],[FishStock]],'Export 2012'!$C:$J,8,FALSE)</f>
        <v>2012</v>
      </c>
      <c r="E786" s="14" t="str">
        <f>VLOOKUP(Tabelle6[[#This Row],[FishStock]],'Export 2016'!$C:$K,8,FALSE)</f>
        <v>Advice</v>
      </c>
      <c r="F786" s="14" t="str">
        <f>VLOOKUP(Tabelle6[[#This Row],[FishStock]],'Export 2012'!$C:$J,3,FALSE)</f>
        <v>no</v>
      </c>
      <c r="G786" s="14" t="str">
        <f>VLOOKUP(Tabelle6[[#This Row],[FishStock]],'Export 2016'!$C:$K,3,FALSE)</f>
        <v>no</v>
      </c>
      <c r="H786">
        <v>1394</v>
      </c>
      <c r="I786">
        <v>169153</v>
      </c>
      <c r="J786" t="s">
        <v>138</v>
      </c>
      <c r="K786">
        <v>2012</v>
      </c>
      <c r="L786" t="s">
        <v>1235</v>
      </c>
      <c r="M786" t="s">
        <v>1236</v>
      </c>
      <c r="N786" t="s">
        <v>699</v>
      </c>
      <c r="P786" t="s">
        <v>1824</v>
      </c>
      <c r="Z786">
        <v>585.58243104148198</v>
      </c>
      <c r="AA786">
        <v>724.80672000000004</v>
      </c>
      <c r="AB786">
        <v>864.03100895851799</v>
      </c>
      <c r="AC786" t="s">
        <v>1666</v>
      </c>
      <c r="AD786" t="s">
        <v>1667</v>
      </c>
      <c r="AE786" t="s">
        <v>145</v>
      </c>
      <c r="AF786">
        <v>770.17034935779498</v>
      </c>
      <c r="AI786">
        <v>420.40333824649599</v>
      </c>
      <c r="AN786">
        <v>9.0845153096171902</v>
      </c>
      <c r="AP786" t="s">
        <v>1523</v>
      </c>
      <c r="AQ786" t="s">
        <v>1673</v>
      </c>
      <c r="AZ786">
        <v>9.3000000000000007</v>
      </c>
      <c r="BA786">
        <v>430</v>
      </c>
      <c r="BM786" t="s">
        <v>148</v>
      </c>
    </row>
    <row r="787" spans="1:65" x14ac:dyDescent="0.25">
      <c r="A787">
        <v>9132</v>
      </c>
      <c r="B787">
        <v>2017</v>
      </c>
      <c r="C787" t="s">
        <v>1234</v>
      </c>
      <c r="D787" s="14">
        <f>VLOOKUP(Tabelle6[[#This Row],[FishStock]],'Export 2012'!$C:$J,8,FALSE)</f>
        <v>2012</v>
      </c>
      <c r="E787" s="14" t="str">
        <f>VLOOKUP(Tabelle6[[#This Row],[FishStock]],'Export 2016'!$C:$K,8,FALSE)</f>
        <v>Advice</v>
      </c>
      <c r="F787" s="14" t="str">
        <f>VLOOKUP(Tabelle6[[#This Row],[FishStock]],'Export 2012'!$C:$J,3,FALSE)</f>
        <v>no</v>
      </c>
      <c r="G787" s="14" t="str">
        <f>VLOOKUP(Tabelle6[[#This Row],[FishStock]],'Export 2016'!$C:$K,3,FALSE)</f>
        <v>no</v>
      </c>
      <c r="H787">
        <v>1394</v>
      </c>
      <c r="I787">
        <v>169153</v>
      </c>
      <c r="J787" t="s">
        <v>138</v>
      </c>
      <c r="K787">
        <v>2013</v>
      </c>
      <c r="L787" t="s">
        <v>1235</v>
      </c>
      <c r="M787" t="s">
        <v>1236</v>
      </c>
      <c r="N787" t="s">
        <v>699</v>
      </c>
      <c r="P787" t="s">
        <v>1824</v>
      </c>
      <c r="Z787">
        <v>320.401386287729</v>
      </c>
      <c r="AA787">
        <v>486.78840000000002</v>
      </c>
      <c r="AB787">
        <v>653.17541371227105</v>
      </c>
      <c r="AC787" t="s">
        <v>1666</v>
      </c>
      <c r="AD787" t="s">
        <v>1667</v>
      </c>
      <c r="AE787" t="s">
        <v>145</v>
      </c>
      <c r="AF787">
        <v>781.12310000000002</v>
      </c>
      <c r="AI787">
        <v>404.42001979064003</v>
      </c>
      <c r="AN787">
        <v>11.0120074033983</v>
      </c>
      <c r="AP787" t="s">
        <v>1523</v>
      </c>
      <c r="AQ787" t="s">
        <v>1673</v>
      </c>
      <c r="AZ787">
        <v>9.3000000000000007</v>
      </c>
      <c r="BA787">
        <v>430</v>
      </c>
      <c r="BM787" t="s">
        <v>148</v>
      </c>
    </row>
    <row r="788" spans="1:65" x14ac:dyDescent="0.25">
      <c r="A788">
        <v>9132</v>
      </c>
      <c r="B788">
        <v>2017</v>
      </c>
      <c r="C788" t="s">
        <v>1234</v>
      </c>
      <c r="D788" s="14">
        <f>VLOOKUP(Tabelle6[[#This Row],[FishStock]],'Export 2012'!$C:$J,8,FALSE)</f>
        <v>2012</v>
      </c>
      <c r="E788" s="14" t="str">
        <f>VLOOKUP(Tabelle6[[#This Row],[FishStock]],'Export 2016'!$C:$K,8,FALSE)</f>
        <v>Advice</v>
      </c>
      <c r="F788" s="14" t="str">
        <f>VLOOKUP(Tabelle6[[#This Row],[FishStock]],'Export 2012'!$C:$J,3,FALSE)</f>
        <v>no</v>
      </c>
      <c r="G788" s="14" t="str">
        <f>VLOOKUP(Tabelle6[[#This Row],[FishStock]],'Export 2016'!$C:$K,3,FALSE)</f>
        <v>no</v>
      </c>
      <c r="H788">
        <v>1394</v>
      </c>
      <c r="I788">
        <v>169153</v>
      </c>
      <c r="J788" t="s">
        <v>138</v>
      </c>
      <c r="K788">
        <v>2014</v>
      </c>
      <c r="L788" t="s">
        <v>1235</v>
      </c>
      <c r="M788" t="s">
        <v>1236</v>
      </c>
      <c r="N788" t="s">
        <v>699</v>
      </c>
      <c r="P788" t="s">
        <v>1824</v>
      </c>
      <c r="Z788">
        <v>442.28163466989599</v>
      </c>
      <c r="AA788">
        <v>635.80264666343999</v>
      </c>
      <c r="AB788">
        <v>829.32365865698398</v>
      </c>
      <c r="AC788" t="s">
        <v>1666</v>
      </c>
      <c r="AD788" t="s">
        <v>1667</v>
      </c>
      <c r="AE788" t="s">
        <v>145</v>
      </c>
      <c r="AF788">
        <v>467.9522</v>
      </c>
      <c r="AI788">
        <v>160.87958425089801</v>
      </c>
      <c r="AN788">
        <v>3.9196402918361399</v>
      </c>
      <c r="AP788" t="s">
        <v>1523</v>
      </c>
      <c r="AQ788" t="s">
        <v>1673</v>
      </c>
      <c r="AZ788">
        <v>9.3000000000000007</v>
      </c>
      <c r="BA788">
        <v>430</v>
      </c>
      <c r="BM788" t="s">
        <v>148</v>
      </c>
    </row>
    <row r="789" spans="1:65" x14ac:dyDescent="0.25">
      <c r="A789">
        <v>9132</v>
      </c>
      <c r="B789">
        <v>2017</v>
      </c>
      <c r="C789" t="s">
        <v>1234</v>
      </c>
      <c r="D789" s="14">
        <f>VLOOKUP(Tabelle6[[#This Row],[FishStock]],'Export 2012'!$C:$J,8,FALSE)</f>
        <v>2012</v>
      </c>
      <c r="E789" s="14" t="str">
        <f>VLOOKUP(Tabelle6[[#This Row],[FishStock]],'Export 2016'!$C:$K,8,FALSE)</f>
        <v>Advice</v>
      </c>
      <c r="F789" s="14" t="str">
        <f>VLOOKUP(Tabelle6[[#This Row],[FishStock]],'Export 2012'!$C:$J,3,FALSE)</f>
        <v>no</v>
      </c>
      <c r="G789" s="14" t="str">
        <f>VLOOKUP(Tabelle6[[#This Row],[FishStock]],'Export 2016'!$C:$K,3,FALSE)</f>
        <v>no</v>
      </c>
      <c r="H789">
        <v>1394</v>
      </c>
      <c r="I789">
        <v>169153</v>
      </c>
      <c r="J789" t="s">
        <v>138</v>
      </c>
      <c r="K789">
        <v>2015</v>
      </c>
      <c r="L789" t="s">
        <v>1235</v>
      </c>
      <c r="M789" t="s">
        <v>1236</v>
      </c>
      <c r="N789" t="s">
        <v>699</v>
      </c>
      <c r="P789" t="s">
        <v>1824</v>
      </c>
      <c r="Z789">
        <v>352.27431824605901</v>
      </c>
      <c r="AA789">
        <v>482.12196923076903</v>
      </c>
      <c r="AB789">
        <v>611.96962021547995</v>
      </c>
      <c r="AC789" t="s">
        <v>1666</v>
      </c>
      <c r="AD789" t="s">
        <v>1667</v>
      </c>
      <c r="AE789" t="s">
        <v>145</v>
      </c>
      <c r="AF789">
        <v>507.01373393</v>
      </c>
      <c r="AI789">
        <v>177.19543575078501</v>
      </c>
      <c r="AN789">
        <v>5.5359644840792903</v>
      </c>
      <c r="AP789" t="s">
        <v>1523</v>
      </c>
      <c r="AQ789" t="s">
        <v>1673</v>
      </c>
      <c r="AZ789">
        <v>9.3000000000000007</v>
      </c>
      <c r="BA789">
        <v>430</v>
      </c>
      <c r="BM789" t="s">
        <v>148</v>
      </c>
    </row>
    <row r="790" spans="1:65" x14ac:dyDescent="0.25">
      <c r="A790">
        <v>9132</v>
      </c>
      <c r="B790">
        <v>2017</v>
      </c>
      <c r="C790" t="s">
        <v>1234</v>
      </c>
      <c r="D790" s="14">
        <f>VLOOKUP(Tabelle6[[#This Row],[FishStock]],'Export 2012'!$C:$J,8,FALSE)</f>
        <v>2012</v>
      </c>
      <c r="E790" s="14" t="str">
        <f>VLOOKUP(Tabelle6[[#This Row],[FishStock]],'Export 2016'!$C:$K,8,FALSE)</f>
        <v>Advice</v>
      </c>
      <c r="F790" s="14" t="str">
        <f>VLOOKUP(Tabelle6[[#This Row],[FishStock]],'Export 2012'!$C:$J,3,FALSE)</f>
        <v>no</v>
      </c>
      <c r="G790" s="14" t="str">
        <f>VLOOKUP(Tabelle6[[#This Row],[FishStock]],'Export 2016'!$C:$K,3,FALSE)</f>
        <v>no</v>
      </c>
      <c r="H790">
        <v>1394</v>
      </c>
      <c r="I790">
        <v>169153</v>
      </c>
      <c r="J790" t="s">
        <v>138</v>
      </c>
      <c r="K790">
        <v>2016</v>
      </c>
      <c r="L790" t="s">
        <v>1235</v>
      </c>
      <c r="M790" t="s">
        <v>1236</v>
      </c>
      <c r="N790" t="s">
        <v>699</v>
      </c>
      <c r="P790" t="s">
        <v>1824</v>
      </c>
      <c r="Z790">
        <v>296.12605954686899</v>
      </c>
      <c r="AA790">
        <v>398.59954285714298</v>
      </c>
      <c r="AB790">
        <v>501.073026167416</v>
      </c>
      <c r="AC790" t="s">
        <v>1666</v>
      </c>
      <c r="AD790" t="s">
        <v>1667</v>
      </c>
      <c r="AE790" t="s">
        <v>145</v>
      </c>
      <c r="AF790">
        <v>590.53</v>
      </c>
      <c r="AI790">
        <v>193.6</v>
      </c>
      <c r="AN790">
        <v>7.5072755053350502</v>
      </c>
      <c r="AP790" t="s">
        <v>1523</v>
      </c>
      <c r="AQ790" t="s">
        <v>1673</v>
      </c>
      <c r="AZ790">
        <v>9.3000000000000007</v>
      </c>
      <c r="BA790">
        <v>430</v>
      </c>
      <c r="BM790" t="s">
        <v>148</v>
      </c>
    </row>
    <row r="791" spans="1:65" x14ac:dyDescent="0.25">
      <c r="A791">
        <v>9132</v>
      </c>
      <c r="B791">
        <v>2017</v>
      </c>
      <c r="C791" t="s">
        <v>1234</v>
      </c>
      <c r="D791" s="14">
        <f>VLOOKUP(Tabelle6[[#This Row],[FishStock]],'Export 2012'!$C:$J,8,FALSE)</f>
        <v>2012</v>
      </c>
      <c r="E791" s="14" t="str">
        <f>VLOOKUP(Tabelle6[[#This Row],[FishStock]],'Export 2016'!$C:$K,8,FALSE)</f>
        <v>Advice</v>
      </c>
      <c r="F791" s="14" t="str">
        <f>VLOOKUP(Tabelle6[[#This Row],[FishStock]],'Export 2012'!$C:$J,3,FALSE)</f>
        <v>no</v>
      </c>
      <c r="G791" s="14" t="str">
        <f>VLOOKUP(Tabelle6[[#This Row],[FishStock]],'Export 2016'!$C:$K,3,FALSE)</f>
        <v>no</v>
      </c>
      <c r="H791">
        <v>1394</v>
      </c>
      <c r="I791">
        <v>169153</v>
      </c>
      <c r="J791" t="s">
        <v>138</v>
      </c>
      <c r="K791">
        <v>2017</v>
      </c>
      <c r="L791" t="s">
        <v>1235</v>
      </c>
      <c r="M791" t="s">
        <v>1236</v>
      </c>
      <c r="N791" t="s">
        <v>699</v>
      </c>
      <c r="P791" t="s">
        <v>1824</v>
      </c>
      <c r="Z791">
        <v>375.77240599764599</v>
      </c>
      <c r="AA791">
        <v>499.10822566374401</v>
      </c>
      <c r="AB791">
        <v>622.44404532984299</v>
      </c>
      <c r="AC791" t="s">
        <v>1666</v>
      </c>
      <c r="AD791" t="s">
        <v>1667</v>
      </c>
      <c r="AE791" t="s">
        <v>145</v>
      </c>
      <c r="AP791" t="s">
        <v>1523</v>
      </c>
      <c r="AQ791" t="s">
        <v>1673</v>
      </c>
      <c r="AZ791">
        <v>9.3000000000000007</v>
      </c>
      <c r="BA791">
        <v>430</v>
      </c>
      <c r="BM791" t="s">
        <v>148</v>
      </c>
    </row>
    <row r="792" spans="1:65" x14ac:dyDescent="0.25">
      <c r="A792">
        <v>9143</v>
      </c>
      <c r="B792">
        <v>2017</v>
      </c>
      <c r="C792" t="s">
        <v>1344</v>
      </c>
      <c r="D792" s="14">
        <f>VLOOKUP(Tabelle6[[#This Row],[FishStock]],'Export 2012'!$C:$J,8,FALSE)</f>
        <v>2012</v>
      </c>
      <c r="E792" s="14" t="str">
        <f>VLOOKUP(Tabelle6[[#This Row],[FishStock]],'Export 2016'!$C:$K,8,FALSE)</f>
        <v>Advice</v>
      </c>
      <c r="F792" s="14" t="str">
        <f>VLOOKUP(Tabelle6[[#This Row],[FishStock]],'Export 2012'!$C:$J,3,FALSE)</f>
        <v>x</v>
      </c>
      <c r="G792" s="14" t="str">
        <f>VLOOKUP(Tabelle6[[#This Row],[FishStock]],'Export 2016'!$C:$K,3,FALSE)</f>
        <v>x</v>
      </c>
      <c r="H792">
        <v>1523</v>
      </c>
      <c r="I792">
        <v>169174</v>
      </c>
      <c r="J792" t="s">
        <v>138</v>
      </c>
      <c r="K792">
        <v>2012</v>
      </c>
      <c r="L792" t="s">
        <v>1345</v>
      </c>
      <c r="M792" t="s">
        <v>970</v>
      </c>
      <c r="N792" t="s">
        <v>1346</v>
      </c>
      <c r="P792" t="s">
        <v>1580</v>
      </c>
      <c r="Q792">
        <v>28994000</v>
      </c>
      <c r="R792">
        <v>53020000</v>
      </c>
      <c r="S792">
        <v>96955000</v>
      </c>
      <c r="T792" t="s">
        <v>143</v>
      </c>
      <c r="U792" t="s">
        <v>13</v>
      </c>
      <c r="V792">
        <v>52779</v>
      </c>
      <c r="W792">
        <v>128130</v>
      </c>
      <c r="X792">
        <v>203482</v>
      </c>
      <c r="Z792">
        <v>23922</v>
      </c>
      <c r="AA792">
        <v>71855</v>
      </c>
      <c r="AB792">
        <v>119788</v>
      </c>
      <c r="AC792" t="s">
        <v>144</v>
      </c>
      <c r="AD792" t="s">
        <v>145</v>
      </c>
      <c r="AE792" t="s">
        <v>145</v>
      </c>
      <c r="AF792">
        <v>26947</v>
      </c>
      <c r="AH792">
        <v>26947</v>
      </c>
      <c r="AM792">
        <v>7.9000000000000001E-2</v>
      </c>
      <c r="AN792">
        <v>0.19</v>
      </c>
      <c r="AO792">
        <v>0.45500000000000002</v>
      </c>
      <c r="AP792" t="s">
        <v>146</v>
      </c>
      <c r="AQ792" t="s">
        <v>147</v>
      </c>
      <c r="AX792">
        <v>39450</v>
      </c>
      <c r="AY792">
        <v>65000</v>
      </c>
      <c r="BD792">
        <v>0</v>
      </c>
      <c r="BF792" s="1">
        <v>43132</v>
      </c>
      <c r="BM792" t="s">
        <v>148</v>
      </c>
    </row>
    <row r="793" spans="1:65" x14ac:dyDescent="0.25">
      <c r="A793">
        <v>9143</v>
      </c>
      <c r="B793">
        <v>2017</v>
      </c>
      <c r="C793" t="s">
        <v>1344</v>
      </c>
      <c r="D793" s="14">
        <f>VLOOKUP(Tabelle6[[#This Row],[FishStock]],'Export 2012'!$C:$J,8,FALSE)</f>
        <v>2012</v>
      </c>
      <c r="E793" s="14" t="str">
        <f>VLOOKUP(Tabelle6[[#This Row],[FishStock]],'Export 2016'!$C:$K,8,FALSE)</f>
        <v>Advice</v>
      </c>
      <c r="F793" s="14" t="str">
        <f>VLOOKUP(Tabelle6[[#This Row],[FishStock]],'Export 2012'!$C:$J,3,FALSE)</f>
        <v>x</v>
      </c>
      <c r="G793" s="14" t="str">
        <f>VLOOKUP(Tabelle6[[#This Row],[FishStock]],'Export 2016'!$C:$K,3,FALSE)</f>
        <v>x</v>
      </c>
      <c r="H793">
        <v>1523</v>
      </c>
      <c r="I793">
        <v>169174</v>
      </c>
      <c r="J793" t="s">
        <v>138</v>
      </c>
      <c r="K793">
        <v>2013</v>
      </c>
      <c r="L793" t="s">
        <v>1345</v>
      </c>
      <c r="M793" t="s">
        <v>970</v>
      </c>
      <c r="N793" t="s">
        <v>1346</v>
      </c>
      <c r="P793" t="s">
        <v>1580</v>
      </c>
      <c r="Q793">
        <v>7719000</v>
      </c>
      <c r="R793">
        <v>14140000</v>
      </c>
      <c r="S793">
        <v>25901000</v>
      </c>
      <c r="T793" t="s">
        <v>143</v>
      </c>
      <c r="U793" t="s">
        <v>13</v>
      </c>
      <c r="V793">
        <v>134621</v>
      </c>
      <c r="W793">
        <v>305900</v>
      </c>
      <c r="X793">
        <v>477179</v>
      </c>
      <c r="Z793">
        <v>36784</v>
      </c>
      <c r="AA793">
        <v>86571</v>
      </c>
      <c r="AB793">
        <v>136357</v>
      </c>
      <c r="AC793" t="s">
        <v>144</v>
      </c>
      <c r="AD793" t="s">
        <v>145</v>
      </c>
      <c r="AE793" t="s">
        <v>145</v>
      </c>
      <c r="AF793">
        <v>82109</v>
      </c>
      <c r="AH793">
        <v>82109</v>
      </c>
      <c r="AM793">
        <v>0.13700000000000001</v>
      </c>
      <c r="AN793">
        <v>0.34899999999999998</v>
      </c>
      <c r="AO793">
        <v>0.89</v>
      </c>
      <c r="AP793" t="s">
        <v>146</v>
      </c>
      <c r="AQ793" t="s">
        <v>147</v>
      </c>
      <c r="AX793">
        <v>39450</v>
      </c>
      <c r="AY793">
        <v>65000</v>
      </c>
      <c r="BD793">
        <v>0</v>
      </c>
      <c r="BF793" s="1">
        <v>43132</v>
      </c>
      <c r="BM793" t="s">
        <v>148</v>
      </c>
    </row>
    <row r="794" spans="1:65" x14ac:dyDescent="0.25">
      <c r="A794">
        <v>9143</v>
      </c>
      <c r="B794">
        <v>2017</v>
      </c>
      <c r="C794" t="s">
        <v>1344</v>
      </c>
      <c r="D794" s="14">
        <f>VLOOKUP(Tabelle6[[#This Row],[FishStock]],'Export 2012'!$C:$J,8,FALSE)</f>
        <v>2012</v>
      </c>
      <c r="E794" s="14" t="str">
        <f>VLOOKUP(Tabelle6[[#This Row],[FishStock]],'Export 2016'!$C:$K,8,FALSE)</f>
        <v>Advice</v>
      </c>
      <c r="F794" s="14" t="str">
        <f>VLOOKUP(Tabelle6[[#This Row],[FishStock]],'Export 2012'!$C:$J,3,FALSE)</f>
        <v>x</v>
      </c>
      <c r="G794" s="14" t="str">
        <f>VLOOKUP(Tabelle6[[#This Row],[FishStock]],'Export 2016'!$C:$K,3,FALSE)</f>
        <v>x</v>
      </c>
      <c r="H794">
        <v>1523</v>
      </c>
      <c r="I794">
        <v>169174</v>
      </c>
      <c r="J794" t="s">
        <v>138</v>
      </c>
      <c r="K794">
        <v>2014</v>
      </c>
      <c r="L794" t="s">
        <v>1345</v>
      </c>
      <c r="M794" t="s">
        <v>970</v>
      </c>
      <c r="N794" t="s">
        <v>1346</v>
      </c>
      <c r="P794" t="s">
        <v>1580</v>
      </c>
      <c r="Q794">
        <v>43798000</v>
      </c>
      <c r="R794">
        <v>85274000</v>
      </c>
      <c r="S794">
        <v>166029000</v>
      </c>
      <c r="T794" t="s">
        <v>143</v>
      </c>
      <c r="U794" t="s">
        <v>13</v>
      </c>
      <c r="V794">
        <v>53392</v>
      </c>
      <c r="W794">
        <v>137027</v>
      </c>
      <c r="X794">
        <v>220661</v>
      </c>
      <c r="Z794">
        <v>24204</v>
      </c>
      <c r="AA794">
        <v>79059</v>
      </c>
      <c r="AB794">
        <v>133915</v>
      </c>
      <c r="AC794" t="s">
        <v>144</v>
      </c>
      <c r="AD794" t="s">
        <v>145</v>
      </c>
      <c r="AE794" t="s">
        <v>145</v>
      </c>
      <c r="AF794">
        <v>44164</v>
      </c>
      <c r="AH794">
        <v>44164</v>
      </c>
      <c r="AM794">
        <v>0.11899999999999999</v>
      </c>
      <c r="AN794">
        <v>0.28899999999999998</v>
      </c>
      <c r="AO794">
        <v>0.70399999999999996</v>
      </c>
      <c r="AP794" t="s">
        <v>146</v>
      </c>
      <c r="AQ794" t="s">
        <v>147</v>
      </c>
      <c r="AX794">
        <v>39450</v>
      </c>
      <c r="AY794">
        <v>65000</v>
      </c>
      <c r="BD794">
        <v>0</v>
      </c>
      <c r="BF794" s="1">
        <v>43132</v>
      </c>
      <c r="BM794" t="s">
        <v>148</v>
      </c>
    </row>
    <row r="795" spans="1:65" x14ac:dyDescent="0.25">
      <c r="A795">
        <v>9143</v>
      </c>
      <c r="B795">
        <v>2017</v>
      </c>
      <c r="C795" t="s">
        <v>1344</v>
      </c>
      <c r="D795" s="14">
        <f>VLOOKUP(Tabelle6[[#This Row],[FishStock]],'Export 2012'!$C:$J,8,FALSE)</f>
        <v>2012</v>
      </c>
      <c r="E795" s="14" t="str">
        <f>VLOOKUP(Tabelle6[[#This Row],[FishStock]],'Export 2016'!$C:$K,8,FALSE)</f>
        <v>Advice</v>
      </c>
      <c r="F795" s="14" t="str">
        <f>VLOOKUP(Tabelle6[[#This Row],[FishStock]],'Export 2012'!$C:$J,3,FALSE)</f>
        <v>x</v>
      </c>
      <c r="G795" s="14" t="str">
        <f>VLOOKUP(Tabelle6[[#This Row],[FishStock]],'Export 2016'!$C:$K,3,FALSE)</f>
        <v>x</v>
      </c>
      <c r="H795">
        <v>1523</v>
      </c>
      <c r="I795">
        <v>169174</v>
      </c>
      <c r="J795" t="s">
        <v>138</v>
      </c>
      <c r="K795">
        <v>2015</v>
      </c>
      <c r="L795" t="s">
        <v>1345</v>
      </c>
      <c r="M795" t="s">
        <v>970</v>
      </c>
      <c r="N795" t="s">
        <v>1346</v>
      </c>
      <c r="P795" t="s">
        <v>1580</v>
      </c>
      <c r="Q795">
        <v>17613000</v>
      </c>
      <c r="R795">
        <v>34097000</v>
      </c>
      <c r="S795">
        <v>66008000</v>
      </c>
      <c r="T795" t="s">
        <v>143</v>
      </c>
      <c r="U795" t="s">
        <v>13</v>
      </c>
      <c r="V795">
        <v>164372</v>
      </c>
      <c r="W795">
        <v>419396</v>
      </c>
      <c r="X795">
        <v>674420</v>
      </c>
      <c r="Z795">
        <v>40274</v>
      </c>
      <c r="AA795">
        <v>107215</v>
      </c>
      <c r="AB795">
        <v>174157</v>
      </c>
      <c r="AC795" t="s">
        <v>144</v>
      </c>
      <c r="AD795" t="s">
        <v>145</v>
      </c>
      <c r="AE795" t="s">
        <v>145</v>
      </c>
      <c r="AF795">
        <v>57417</v>
      </c>
      <c r="AH795">
        <v>57417</v>
      </c>
      <c r="AM795">
        <v>0.111</v>
      </c>
      <c r="AN795">
        <v>0.28100000000000003</v>
      </c>
      <c r="AO795">
        <v>0.71199999999999997</v>
      </c>
      <c r="AP795" t="s">
        <v>146</v>
      </c>
      <c r="AQ795" t="s">
        <v>147</v>
      </c>
      <c r="AX795">
        <v>39450</v>
      </c>
      <c r="AY795">
        <v>65000</v>
      </c>
      <c r="BD795">
        <v>0</v>
      </c>
      <c r="BF795" s="1">
        <v>43132</v>
      </c>
      <c r="BM795" t="s">
        <v>148</v>
      </c>
    </row>
    <row r="796" spans="1:65" x14ac:dyDescent="0.25">
      <c r="A796">
        <v>9143</v>
      </c>
      <c r="B796">
        <v>2017</v>
      </c>
      <c r="C796" t="s">
        <v>1344</v>
      </c>
      <c r="D796" s="14">
        <f>VLOOKUP(Tabelle6[[#This Row],[FishStock]],'Export 2012'!$C:$J,8,FALSE)</f>
        <v>2012</v>
      </c>
      <c r="E796" s="14" t="str">
        <f>VLOOKUP(Tabelle6[[#This Row],[FishStock]],'Export 2016'!$C:$K,8,FALSE)</f>
        <v>Advice</v>
      </c>
      <c r="F796" s="14" t="str">
        <f>VLOOKUP(Tabelle6[[#This Row],[FishStock]],'Export 2012'!$C:$J,3,FALSE)</f>
        <v>x</v>
      </c>
      <c r="G796" s="14" t="str">
        <f>VLOOKUP(Tabelle6[[#This Row],[FishStock]],'Export 2016'!$C:$K,3,FALSE)</f>
        <v>x</v>
      </c>
      <c r="H796">
        <v>1523</v>
      </c>
      <c r="I796">
        <v>169174</v>
      </c>
      <c r="J796" t="s">
        <v>138</v>
      </c>
      <c r="K796">
        <v>2016</v>
      </c>
      <c r="L796" t="s">
        <v>1345</v>
      </c>
      <c r="M796" t="s">
        <v>970</v>
      </c>
      <c r="N796" t="s">
        <v>1346</v>
      </c>
      <c r="P796" t="s">
        <v>1580</v>
      </c>
      <c r="Q796">
        <v>42036000</v>
      </c>
      <c r="R796">
        <v>79343000</v>
      </c>
      <c r="S796">
        <v>149759000</v>
      </c>
      <c r="T796" t="s">
        <v>143</v>
      </c>
      <c r="U796" t="s">
        <v>13</v>
      </c>
      <c r="V796">
        <v>91387</v>
      </c>
      <c r="W796">
        <v>256926</v>
      </c>
      <c r="X796">
        <v>422465</v>
      </c>
      <c r="Z796">
        <v>36691</v>
      </c>
      <c r="AA796">
        <v>133920</v>
      </c>
      <c r="AB796">
        <v>231149</v>
      </c>
      <c r="AC796" t="s">
        <v>144</v>
      </c>
      <c r="AD796" t="s">
        <v>145</v>
      </c>
      <c r="AE796" t="s">
        <v>145</v>
      </c>
      <c r="AF796">
        <v>60241</v>
      </c>
      <c r="AH796">
        <v>46121</v>
      </c>
      <c r="AM796">
        <v>9.4E-2</v>
      </c>
      <c r="AN796">
        <v>0.24299999999999999</v>
      </c>
      <c r="AO796">
        <v>0.63200000000000001</v>
      </c>
      <c r="AP796" t="s">
        <v>146</v>
      </c>
      <c r="AQ796" t="s">
        <v>147</v>
      </c>
      <c r="AX796">
        <v>39450</v>
      </c>
      <c r="AY796">
        <v>65000</v>
      </c>
      <c r="BD796">
        <v>0</v>
      </c>
      <c r="BF796" s="1">
        <v>43132</v>
      </c>
      <c r="BM796" t="s">
        <v>148</v>
      </c>
    </row>
    <row r="797" spans="1:65" x14ac:dyDescent="0.25">
      <c r="A797">
        <v>9143</v>
      </c>
      <c r="B797">
        <v>2017</v>
      </c>
      <c r="C797" t="s">
        <v>1344</v>
      </c>
      <c r="D797" s="14">
        <f>VLOOKUP(Tabelle6[[#This Row],[FishStock]],'Export 2012'!$C:$J,8,FALSE)</f>
        <v>2012</v>
      </c>
      <c r="E797" s="14" t="str">
        <f>VLOOKUP(Tabelle6[[#This Row],[FishStock]],'Export 2016'!$C:$K,8,FALSE)</f>
        <v>Advice</v>
      </c>
      <c r="F797" s="14" t="str">
        <f>VLOOKUP(Tabelle6[[#This Row],[FishStock]],'Export 2012'!$C:$J,3,FALSE)</f>
        <v>x</v>
      </c>
      <c r="G797" s="14" t="str">
        <f>VLOOKUP(Tabelle6[[#This Row],[FishStock]],'Export 2016'!$C:$K,3,FALSE)</f>
        <v>x</v>
      </c>
      <c r="H797">
        <v>1523</v>
      </c>
      <c r="I797">
        <v>169174</v>
      </c>
      <c r="J797" t="s">
        <v>138</v>
      </c>
      <c r="K797">
        <v>2017</v>
      </c>
      <c r="L797" t="s">
        <v>1345</v>
      </c>
      <c r="M797" t="s">
        <v>970</v>
      </c>
      <c r="N797" t="s">
        <v>1346</v>
      </c>
      <c r="P797" t="s">
        <v>1580</v>
      </c>
      <c r="Q797">
        <v>15226000</v>
      </c>
      <c r="R797">
        <v>37204000</v>
      </c>
      <c r="S797">
        <v>90906000</v>
      </c>
      <c r="T797" t="s">
        <v>143</v>
      </c>
      <c r="U797" t="s">
        <v>13</v>
      </c>
      <c r="V797">
        <v>169895</v>
      </c>
      <c r="W797">
        <v>497075</v>
      </c>
      <c r="X797">
        <v>824255</v>
      </c>
      <c r="Z797">
        <v>51685</v>
      </c>
      <c r="AA797">
        <v>152162</v>
      </c>
      <c r="AB797">
        <v>252640</v>
      </c>
      <c r="AC797" t="s">
        <v>144</v>
      </c>
      <c r="AD797" t="s">
        <v>145</v>
      </c>
      <c r="AE797" t="s">
        <v>145</v>
      </c>
      <c r="AF797">
        <v>13566</v>
      </c>
      <c r="AH797">
        <v>30112</v>
      </c>
      <c r="AP797" t="s">
        <v>146</v>
      </c>
      <c r="AQ797" t="s">
        <v>147</v>
      </c>
      <c r="AX797">
        <v>39450</v>
      </c>
      <c r="AY797">
        <v>65000</v>
      </c>
      <c r="BD797">
        <v>0</v>
      </c>
      <c r="BF797" s="1">
        <v>43132</v>
      </c>
      <c r="BM797" t="s">
        <v>148</v>
      </c>
    </row>
    <row r="798" spans="1:65" x14ac:dyDescent="0.25">
      <c r="A798">
        <v>9146</v>
      </c>
      <c r="B798">
        <v>2017</v>
      </c>
      <c r="C798" t="s">
        <v>1327</v>
      </c>
      <c r="D798" s="14">
        <f>VLOOKUP(Tabelle6[[#This Row],[FishStock]],'Export 2012'!$C:$J,8,FALSE)</f>
        <v>2012</v>
      </c>
      <c r="E798" s="14" t="str">
        <f>VLOOKUP(Tabelle6[[#This Row],[FishStock]],'Export 2016'!$C:$K,8,FALSE)</f>
        <v>Advice</v>
      </c>
      <c r="F798" s="14" t="str">
        <f>VLOOKUP(Tabelle6[[#This Row],[FishStock]],'Export 2012'!$C:$J,3,FALSE)</f>
        <v>no</v>
      </c>
      <c r="G798" s="14" t="str">
        <f>VLOOKUP(Tabelle6[[#This Row],[FishStock]],'Export 2016'!$C:$K,3,FALSE)</f>
        <v>no</v>
      </c>
      <c r="H798">
        <v>1390</v>
      </c>
      <c r="I798">
        <v>169149</v>
      </c>
      <c r="J798" t="s">
        <v>138</v>
      </c>
      <c r="K798">
        <v>2012</v>
      </c>
      <c r="L798" t="s">
        <v>1328</v>
      </c>
      <c r="M798" t="s">
        <v>622</v>
      </c>
      <c r="N798" t="s">
        <v>699</v>
      </c>
      <c r="P798" t="s">
        <v>1840</v>
      </c>
      <c r="Z798">
        <v>594.76372000000003</v>
      </c>
      <c r="AA798">
        <v>693.79129999999998</v>
      </c>
      <c r="AB798">
        <v>792.81888000000004</v>
      </c>
      <c r="AC798" t="s">
        <v>973</v>
      </c>
      <c r="AD798" t="s">
        <v>1667</v>
      </c>
      <c r="AE798" t="s">
        <v>145</v>
      </c>
      <c r="AF798">
        <v>530</v>
      </c>
      <c r="AP798" t="s">
        <v>1707</v>
      </c>
      <c r="AQ798" t="s">
        <v>1673</v>
      </c>
      <c r="AZ798">
        <v>11</v>
      </c>
      <c r="BA798">
        <v>350</v>
      </c>
      <c r="BM798" t="s">
        <v>148</v>
      </c>
    </row>
    <row r="799" spans="1:65" x14ac:dyDescent="0.25">
      <c r="A799">
        <v>9146</v>
      </c>
      <c r="B799">
        <v>2017</v>
      </c>
      <c r="C799" t="s">
        <v>1327</v>
      </c>
      <c r="D799" s="14">
        <f>VLOOKUP(Tabelle6[[#This Row],[FishStock]],'Export 2012'!$C:$J,8,FALSE)</f>
        <v>2012</v>
      </c>
      <c r="E799" s="14" t="str">
        <f>VLOOKUP(Tabelle6[[#This Row],[FishStock]],'Export 2016'!$C:$K,8,FALSE)</f>
        <v>Advice</v>
      </c>
      <c r="F799" s="14" t="str">
        <f>VLOOKUP(Tabelle6[[#This Row],[FishStock]],'Export 2012'!$C:$J,3,FALSE)</f>
        <v>no</v>
      </c>
      <c r="G799" s="14" t="str">
        <f>VLOOKUP(Tabelle6[[#This Row],[FishStock]],'Export 2016'!$C:$K,3,FALSE)</f>
        <v>no</v>
      </c>
      <c r="H799">
        <v>1390</v>
      </c>
      <c r="I799">
        <v>169149</v>
      </c>
      <c r="J799" t="s">
        <v>138</v>
      </c>
      <c r="K799">
        <v>2013</v>
      </c>
      <c r="L799" t="s">
        <v>1328</v>
      </c>
      <c r="M799" t="s">
        <v>622</v>
      </c>
      <c r="N799" t="s">
        <v>699</v>
      </c>
      <c r="P799" t="s">
        <v>1840</v>
      </c>
      <c r="Z799">
        <v>405.43561</v>
      </c>
      <c r="AA799">
        <v>487.04790000000003</v>
      </c>
      <c r="AB799">
        <v>568.66018999999994</v>
      </c>
      <c r="AC799" t="s">
        <v>973</v>
      </c>
      <c r="AD799" t="s">
        <v>1667</v>
      </c>
      <c r="AE799" t="s">
        <v>145</v>
      </c>
      <c r="AF799">
        <v>495.43400000000003</v>
      </c>
      <c r="AI799">
        <v>38.468363410656004</v>
      </c>
      <c r="AM799">
        <v>5.1441769820391299</v>
      </c>
      <c r="AN799">
        <v>6.00616214544812</v>
      </c>
      <c r="AO799">
        <v>7.2151744638316302</v>
      </c>
      <c r="AP799" t="s">
        <v>1707</v>
      </c>
      <c r="AQ799" t="s">
        <v>1673</v>
      </c>
      <c r="AZ799">
        <v>11</v>
      </c>
      <c r="BA799">
        <v>350</v>
      </c>
      <c r="BM799" t="s">
        <v>148</v>
      </c>
    </row>
    <row r="800" spans="1:65" x14ac:dyDescent="0.25">
      <c r="A800">
        <v>9146</v>
      </c>
      <c r="B800">
        <v>2017</v>
      </c>
      <c r="C800" t="s">
        <v>1327</v>
      </c>
      <c r="D800" s="14">
        <f>VLOOKUP(Tabelle6[[#This Row],[FishStock]],'Export 2012'!$C:$J,8,FALSE)</f>
        <v>2012</v>
      </c>
      <c r="E800" s="14" t="str">
        <f>VLOOKUP(Tabelle6[[#This Row],[FishStock]],'Export 2016'!$C:$K,8,FALSE)</f>
        <v>Advice</v>
      </c>
      <c r="F800" s="14" t="str">
        <f>VLOOKUP(Tabelle6[[#This Row],[FishStock]],'Export 2012'!$C:$J,3,FALSE)</f>
        <v>no</v>
      </c>
      <c r="G800" s="14" t="str">
        <f>VLOOKUP(Tabelle6[[#This Row],[FishStock]],'Export 2016'!$C:$K,3,FALSE)</f>
        <v>no</v>
      </c>
      <c r="H800">
        <v>1390</v>
      </c>
      <c r="I800">
        <v>169149</v>
      </c>
      <c r="J800" t="s">
        <v>138</v>
      </c>
      <c r="K800">
        <v>2014</v>
      </c>
      <c r="L800" t="s">
        <v>1328</v>
      </c>
      <c r="M800" t="s">
        <v>622</v>
      </c>
      <c r="N800" t="s">
        <v>699</v>
      </c>
      <c r="P800" t="s">
        <v>1840</v>
      </c>
      <c r="Z800">
        <v>357.24560000000002</v>
      </c>
      <c r="AA800">
        <v>449.08730000000003</v>
      </c>
      <c r="AB800">
        <v>540.92899999999997</v>
      </c>
      <c r="AC800" t="s">
        <v>973</v>
      </c>
      <c r="AD800" t="s">
        <v>1667</v>
      </c>
      <c r="AE800" t="s">
        <v>145</v>
      </c>
      <c r="AF800">
        <v>678.69600000000003</v>
      </c>
      <c r="AI800">
        <v>35.106063497039997</v>
      </c>
      <c r="AM800">
        <v>6.2159484886186496</v>
      </c>
      <c r="AN800">
        <v>7.4871562834219496</v>
      </c>
      <c r="AO800">
        <v>9.4119754029160898</v>
      </c>
      <c r="AP800" t="s">
        <v>1707</v>
      </c>
      <c r="AQ800" t="s">
        <v>1673</v>
      </c>
      <c r="AZ800">
        <v>11</v>
      </c>
      <c r="BA800">
        <v>350</v>
      </c>
      <c r="BM800" t="s">
        <v>148</v>
      </c>
    </row>
    <row r="801" spans="1:65" x14ac:dyDescent="0.25">
      <c r="A801">
        <v>9146</v>
      </c>
      <c r="B801">
        <v>2017</v>
      </c>
      <c r="C801" t="s">
        <v>1327</v>
      </c>
      <c r="D801" s="14">
        <f>VLOOKUP(Tabelle6[[#This Row],[FishStock]],'Export 2012'!$C:$J,8,FALSE)</f>
        <v>2012</v>
      </c>
      <c r="E801" s="14" t="str">
        <f>VLOOKUP(Tabelle6[[#This Row],[FishStock]],'Export 2016'!$C:$K,8,FALSE)</f>
        <v>Advice</v>
      </c>
      <c r="F801" s="14" t="str">
        <f>VLOOKUP(Tabelle6[[#This Row],[FishStock]],'Export 2012'!$C:$J,3,FALSE)</f>
        <v>no</v>
      </c>
      <c r="G801" s="14" t="str">
        <f>VLOOKUP(Tabelle6[[#This Row],[FishStock]],'Export 2016'!$C:$K,3,FALSE)</f>
        <v>no</v>
      </c>
      <c r="H801">
        <v>1390</v>
      </c>
      <c r="I801">
        <v>169149</v>
      </c>
      <c r="J801" t="s">
        <v>138</v>
      </c>
      <c r="K801">
        <v>2015</v>
      </c>
      <c r="L801" t="s">
        <v>1328</v>
      </c>
      <c r="M801" t="s">
        <v>622</v>
      </c>
      <c r="N801" t="s">
        <v>699</v>
      </c>
      <c r="P801" t="s">
        <v>1840</v>
      </c>
      <c r="Z801">
        <v>504.54588000000001</v>
      </c>
      <c r="AA801">
        <v>590.52739999999994</v>
      </c>
      <c r="AB801">
        <v>676.50891999999999</v>
      </c>
      <c r="AC801" t="s">
        <v>973</v>
      </c>
      <c r="AD801" t="s">
        <v>1667</v>
      </c>
      <c r="AE801" t="s">
        <v>145</v>
      </c>
      <c r="AF801">
        <v>377.68799999999999</v>
      </c>
      <c r="AI801">
        <v>17.580730743051799</v>
      </c>
      <c r="AM801">
        <v>2.51505057739667</v>
      </c>
      <c r="AN801">
        <v>2.8812450529137199</v>
      </c>
      <c r="AO801">
        <v>3.37224862456512</v>
      </c>
      <c r="AP801" t="s">
        <v>1707</v>
      </c>
      <c r="AQ801" t="s">
        <v>1673</v>
      </c>
      <c r="AZ801">
        <v>11</v>
      </c>
      <c r="BA801">
        <v>350</v>
      </c>
      <c r="BM801" t="s">
        <v>148</v>
      </c>
    </row>
    <row r="802" spans="1:65" x14ac:dyDescent="0.25">
      <c r="A802">
        <v>9146</v>
      </c>
      <c r="B802">
        <v>2017</v>
      </c>
      <c r="C802" t="s">
        <v>1327</v>
      </c>
      <c r="D802" s="14">
        <f>VLOOKUP(Tabelle6[[#This Row],[FishStock]],'Export 2012'!$C:$J,8,FALSE)</f>
        <v>2012</v>
      </c>
      <c r="E802" s="14" t="str">
        <f>VLOOKUP(Tabelle6[[#This Row],[FishStock]],'Export 2016'!$C:$K,8,FALSE)</f>
        <v>Advice</v>
      </c>
      <c r="F802" s="14" t="str">
        <f>VLOOKUP(Tabelle6[[#This Row],[FishStock]],'Export 2012'!$C:$J,3,FALSE)</f>
        <v>no</v>
      </c>
      <c r="G802" s="14" t="str">
        <f>VLOOKUP(Tabelle6[[#This Row],[FishStock]],'Export 2016'!$C:$K,3,FALSE)</f>
        <v>no</v>
      </c>
      <c r="H802">
        <v>1390</v>
      </c>
      <c r="I802">
        <v>169149</v>
      </c>
      <c r="J802" t="s">
        <v>138</v>
      </c>
      <c r="K802">
        <v>2016</v>
      </c>
      <c r="L802" t="s">
        <v>1328</v>
      </c>
      <c r="M802" t="s">
        <v>622</v>
      </c>
      <c r="N802" t="s">
        <v>699</v>
      </c>
      <c r="P802" t="s">
        <v>1840</v>
      </c>
      <c r="Z802">
        <v>323.65649999999999</v>
      </c>
      <c r="AA802">
        <v>429.95650000000001</v>
      </c>
      <c r="AB802">
        <v>536.25649999999996</v>
      </c>
      <c r="AC802" t="s">
        <v>973</v>
      </c>
      <c r="AD802" t="s">
        <v>1667</v>
      </c>
      <c r="AE802" t="s">
        <v>145</v>
      </c>
      <c r="AF802">
        <v>237.136</v>
      </c>
      <c r="AI802">
        <v>14.965</v>
      </c>
      <c r="AM802">
        <v>3.05812502039602</v>
      </c>
      <c r="AN802">
        <v>3.8141984596116099</v>
      </c>
      <c r="AO802">
        <v>5.0669132861536896</v>
      </c>
      <c r="AP802" t="s">
        <v>1707</v>
      </c>
      <c r="AQ802" t="s">
        <v>1673</v>
      </c>
      <c r="AZ802">
        <v>11</v>
      </c>
      <c r="BA802">
        <v>350</v>
      </c>
      <c r="BM802" t="s">
        <v>148</v>
      </c>
    </row>
    <row r="803" spans="1:65" x14ac:dyDescent="0.25">
      <c r="A803">
        <v>9146</v>
      </c>
      <c r="B803">
        <v>2017</v>
      </c>
      <c r="C803" t="s">
        <v>1327</v>
      </c>
      <c r="D803" s="14">
        <f>VLOOKUP(Tabelle6[[#This Row],[FishStock]],'Export 2012'!$C:$J,8,FALSE)</f>
        <v>2012</v>
      </c>
      <c r="E803" s="14" t="str">
        <f>VLOOKUP(Tabelle6[[#This Row],[FishStock]],'Export 2016'!$C:$K,8,FALSE)</f>
        <v>Advice</v>
      </c>
      <c r="F803" s="14" t="str">
        <f>VLOOKUP(Tabelle6[[#This Row],[FishStock]],'Export 2012'!$C:$J,3,FALSE)</f>
        <v>no</v>
      </c>
      <c r="G803" s="14" t="str">
        <f>VLOOKUP(Tabelle6[[#This Row],[FishStock]],'Export 2016'!$C:$K,3,FALSE)</f>
        <v>no</v>
      </c>
      <c r="H803">
        <v>1390</v>
      </c>
      <c r="I803">
        <v>169149</v>
      </c>
      <c r="J803" t="s">
        <v>138</v>
      </c>
      <c r="K803">
        <v>2017</v>
      </c>
      <c r="L803" t="s">
        <v>1328</v>
      </c>
      <c r="M803" t="s">
        <v>622</v>
      </c>
      <c r="N803" t="s">
        <v>699</v>
      </c>
      <c r="P803" t="s">
        <v>1840</v>
      </c>
      <c r="Z803">
        <v>490.70400000000001</v>
      </c>
      <c r="AA803">
        <v>579.904</v>
      </c>
      <c r="AB803">
        <v>669.10400000000004</v>
      </c>
      <c r="AC803" t="s">
        <v>973</v>
      </c>
      <c r="AD803" t="s">
        <v>1667</v>
      </c>
      <c r="AE803" t="s">
        <v>145</v>
      </c>
      <c r="AP803" t="s">
        <v>1707</v>
      </c>
      <c r="AQ803" t="s">
        <v>1673</v>
      </c>
      <c r="AZ803">
        <v>11</v>
      </c>
      <c r="BA803">
        <v>350</v>
      </c>
      <c r="BM803" t="s">
        <v>148</v>
      </c>
    </row>
    <row r="804" spans="1:65" x14ac:dyDescent="0.25">
      <c r="A804">
        <v>9160</v>
      </c>
      <c r="B804">
        <v>2017</v>
      </c>
      <c r="C804" t="s">
        <v>1588</v>
      </c>
      <c r="D804" s="14">
        <f>VLOOKUP(Tabelle6[[#This Row],[FishStock]],'Export 2012'!$C:$J,8,FALSE)</f>
        <v>2012</v>
      </c>
      <c r="E804" s="14" t="str">
        <f>VLOOKUP(Tabelle6[[#This Row],[FishStock]],'Export 2016'!$C:$K,8,FALSE)</f>
        <v>Advice</v>
      </c>
      <c r="F804" s="14" t="str">
        <f>VLOOKUP(Tabelle6[[#This Row],[FishStock]],'Export 2012'!$C:$J,3,FALSE)</f>
        <v>x</v>
      </c>
      <c r="G804" s="14" t="str">
        <f>VLOOKUP(Tabelle6[[#This Row],[FishStock]],'Export 2016'!$C:$K,3,FALSE)</f>
        <v>x</v>
      </c>
      <c r="H804">
        <v>1467</v>
      </c>
      <c r="I804">
        <v>169177</v>
      </c>
      <c r="J804" t="s">
        <v>138</v>
      </c>
      <c r="K804">
        <v>2012</v>
      </c>
      <c r="L804" t="s">
        <v>1589</v>
      </c>
      <c r="M804" t="s">
        <v>734</v>
      </c>
      <c r="N804" t="s">
        <v>239</v>
      </c>
      <c r="P804" t="s">
        <v>1590</v>
      </c>
      <c r="Z804">
        <v>0.94510000000000005</v>
      </c>
      <c r="AA804">
        <v>1.5149999999999999</v>
      </c>
      <c r="AB804">
        <v>1.9850000000000001</v>
      </c>
      <c r="AC804" t="s">
        <v>334</v>
      </c>
      <c r="AE804" t="s">
        <v>145</v>
      </c>
      <c r="AF804">
        <v>24756</v>
      </c>
      <c r="AH804">
        <v>24756</v>
      </c>
      <c r="AM804">
        <v>2.4E-2</v>
      </c>
      <c r="AN804">
        <v>7.8479999999999994E-2</v>
      </c>
      <c r="AO804">
        <v>0.49399999999999999</v>
      </c>
      <c r="AP804" t="s">
        <v>241</v>
      </c>
      <c r="AV804">
        <v>1.7</v>
      </c>
      <c r="AX804">
        <v>0.3</v>
      </c>
      <c r="AZ804">
        <v>1</v>
      </c>
      <c r="BA804">
        <v>0.5</v>
      </c>
      <c r="BM804" t="s">
        <v>148</v>
      </c>
    </row>
    <row r="805" spans="1:65" x14ac:dyDescent="0.25">
      <c r="A805">
        <v>9160</v>
      </c>
      <c r="B805">
        <v>2017</v>
      </c>
      <c r="C805" t="s">
        <v>1588</v>
      </c>
      <c r="D805" s="14">
        <f>VLOOKUP(Tabelle6[[#This Row],[FishStock]],'Export 2012'!$C:$J,8,FALSE)</f>
        <v>2012</v>
      </c>
      <c r="E805" s="14" t="str">
        <f>VLOOKUP(Tabelle6[[#This Row],[FishStock]],'Export 2016'!$C:$K,8,FALSE)</f>
        <v>Advice</v>
      </c>
      <c r="F805" s="14" t="str">
        <f>VLOOKUP(Tabelle6[[#This Row],[FishStock]],'Export 2012'!$C:$J,3,FALSE)</f>
        <v>x</v>
      </c>
      <c r="G805" s="14" t="str">
        <f>VLOOKUP(Tabelle6[[#This Row],[FishStock]],'Export 2016'!$C:$K,3,FALSE)</f>
        <v>x</v>
      </c>
      <c r="H805">
        <v>1467</v>
      </c>
      <c r="I805">
        <v>169177</v>
      </c>
      <c r="J805" t="s">
        <v>138</v>
      </c>
      <c r="K805">
        <v>2013</v>
      </c>
      <c r="L805" t="s">
        <v>1589</v>
      </c>
      <c r="M805" t="s">
        <v>734</v>
      </c>
      <c r="N805" t="s">
        <v>239</v>
      </c>
      <c r="P805" t="s">
        <v>1590</v>
      </c>
      <c r="Z805">
        <v>0.8609</v>
      </c>
      <c r="AA805">
        <v>1.371</v>
      </c>
      <c r="AB805">
        <v>1.7669999999999999</v>
      </c>
      <c r="AC805" t="s">
        <v>334</v>
      </c>
      <c r="AE805" t="s">
        <v>145</v>
      </c>
      <c r="AF805">
        <v>19249</v>
      </c>
      <c r="AH805">
        <v>19249</v>
      </c>
      <c r="AM805">
        <v>2.0809999999999999E-2</v>
      </c>
      <c r="AN805">
        <v>6.7559999999999995E-2</v>
      </c>
      <c r="AO805">
        <v>0.42430000000000001</v>
      </c>
      <c r="AP805" t="s">
        <v>241</v>
      </c>
      <c r="AV805">
        <v>1.7</v>
      </c>
      <c r="AX805">
        <v>0.3</v>
      </c>
      <c r="AZ805">
        <v>1</v>
      </c>
      <c r="BA805">
        <v>0.5</v>
      </c>
      <c r="BM805" t="s">
        <v>148</v>
      </c>
    </row>
    <row r="806" spans="1:65" x14ac:dyDescent="0.25">
      <c r="A806">
        <v>9160</v>
      </c>
      <c r="B806">
        <v>2017</v>
      </c>
      <c r="C806" t="s">
        <v>1588</v>
      </c>
      <c r="D806" s="14">
        <f>VLOOKUP(Tabelle6[[#This Row],[FishStock]],'Export 2012'!$C:$J,8,FALSE)</f>
        <v>2012</v>
      </c>
      <c r="E806" s="14" t="str">
        <f>VLOOKUP(Tabelle6[[#This Row],[FishStock]],'Export 2016'!$C:$K,8,FALSE)</f>
        <v>Advice</v>
      </c>
      <c r="F806" s="14" t="str">
        <f>VLOOKUP(Tabelle6[[#This Row],[FishStock]],'Export 2012'!$C:$J,3,FALSE)</f>
        <v>x</v>
      </c>
      <c r="G806" s="14" t="str">
        <f>VLOOKUP(Tabelle6[[#This Row],[FishStock]],'Export 2016'!$C:$K,3,FALSE)</f>
        <v>x</v>
      </c>
      <c r="H806">
        <v>1467</v>
      </c>
      <c r="I806">
        <v>169177</v>
      </c>
      <c r="J806" t="s">
        <v>138</v>
      </c>
      <c r="K806">
        <v>2014</v>
      </c>
      <c r="L806" t="s">
        <v>1589</v>
      </c>
      <c r="M806" t="s">
        <v>734</v>
      </c>
      <c r="N806" t="s">
        <v>239</v>
      </c>
      <c r="P806" t="s">
        <v>1590</v>
      </c>
      <c r="Z806">
        <v>0.88349999999999995</v>
      </c>
      <c r="AA806">
        <v>1.413</v>
      </c>
      <c r="AB806">
        <v>1.819</v>
      </c>
      <c r="AC806" t="s">
        <v>334</v>
      </c>
      <c r="AE806" t="s">
        <v>145</v>
      </c>
      <c r="AF806">
        <v>20964</v>
      </c>
      <c r="AH806">
        <v>20964</v>
      </c>
      <c r="AM806">
        <v>2.1899999999999999E-2</v>
      </c>
      <c r="AN806">
        <v>7.1510000000000004E-2</v>
      </c>
      <c r="AO806">
        <v>0.45610000000000001</v>
      </c>
      <c r="AP806" t="s">
        <v>241</v>
      </c>
      <c r="AV806">
        <v>1.7</v>
      </c>
      <c r="AX806">
        <v>0.3</v>
      </c>
      <c r="AZ806">
        <v>1</v>
      </c>
      <c r="BA806">
        <v>0.5</v>
      </c>
      <c r="BM806" t="s">
        <v>148</v>
      </c>
    </row>
    <row r="807" spans="1:65" x14ac:dyDescent="0.25">
      <c r="A807">
        <v>9160</v>
      </c>
      <c r="B807">
        <v>2017</v>
      </c>
      <c r="C807" t="s">
        <v>1588</v>
      </c>
      <c r="D807" s="14">
        <f>VLOOKUP(Tabelle6[[#This Row],[FishStock]],'Export 2012'!$C:$J,8,FALSE)</f>
        <v>2012</v>
      </c>
      <c r="E807" s="14" t="str">
        <f>VLOOKUP(Tabelle6[[#This Row],[FishStock]],'Export 2016'!$C:$K,8,FALSE)</f>
        <v>Advice</v>
      </c>
      <c r="F807" s="14" t="str">
        <f>VLOOKUP(Tabelle6[[#This Row],[FishStock]],'Export 2012'!$C:$J,3,FALSE)</f>
        <v>x</v>
      </c>
      <c r="G807" s="14" t="str">
        <f>VLOOKUP(Tabelle6[[#This Row],[FishStock]],'Export 2016'!$C:$K,3,FALSE)</f>
        <v>x</v>
      </c>
      <c r="H807">
        <v>1467</v>
      </c>
      <c r="I807">
        <v>169177</v>
      </c>
      <c r="J807" t="s">
        <v>138</v>
      </c>
      <c r="K807">
        <v>2015</v>
      </c>
      <c r="L807" t="s">
        <v>1589</v>
      </c>
      <c r="M807" t="s">
        <v>734</v>
      </c>
      <c r="N807" t="s">
        <v>239</v>
      </c>
      <c r="P807" t="s">
        <v>1590</v>
      </c>
      <c r="Z807">
        <v>0.83430000000000004</v>
      </c>
      <c r="AA807">
        <v>1.327</v>
      </c>
      <c r="AB807">
        <v>1.7090000000000001</v>
      </c>
      <c r="AC807" t="s">
        <v>334</v>
      </c>
      <c r="AE807" t="s">
        <v>145</v>
      </c>
      <c r="AF807">
        <v>33624</v>
      </c>
      <c r="AH807">
        <v>33624</v>
      </c>
      <c r="AM807">
        <v>3.7760000000000002E-2</v>
      </c>
      <c r="AN807">
        <v>0.12189999999999999</v>
      </c>
      <c r="AO807">
        <v>0.7661</v>
      </c>
      <c r="AP807" t="s">
        <v>241</v>
      </c>
      <c r="AV807">
        <v>1.7</v>
      </c>
      <c r="AX807">
        <v>0.3</v>
      </c>
      <c r="AZ807">
        <v>1</v>
      </c>
      <c r="BA807">
        <v>0.5</v>
      </c>
      <c r="BM807" t="s">
        <v>148</v>
      </c>
    </row>
    <row r="808" spans="1:65" x14ac:dyDescent="0.25">
      <c r="A808">
        <v>9160</v>
      </c>
      <c r="B808">
        <v>2017</v>
      </c>
      <c r="C808" t="s">
        <v>1588</v>
      </c>
      <c r="D808" s="14">
        <f>VLOOKUP(Tabelle6[[#This Row],[FishStock]],'Export 2012'!$C:$J,8,FALSE)</f>
        <v>2012</v>
      </c>
      <c r="E808" s="14" t="str">
        <f>VLOOKUP(Tabelle6[[#This Row],[FishStock]],'Export 2016'!$C:$K,8,FALSE)</f>
        <v>Advice</v>
      </c>
      <c r="F808" s="14" t="str">
        <f>VLOOKUP(Tabelle6[[#This Row],[FishStock]],'Export 2012'!$C:$J,3,FALSE)</f>
        <v>x</v>
      </c>
      <c r="G808" s="14" t="str">
        <f>VLOOKUP(Tabelle6[[#This Row],[FishStock]],'Export 2016'!$C:$K,3,FALSE)</f>
        <v>x</v>
      </c>
      <c r="H808">
        <v>1467</v>
      </c>
      <c r="I808">
        <v>169177</v>
      </c>
      <c r="J808" t="s">
        <v>138</v>
      </c>
      <c r="K808">
        <v>2016</v>
      </c>
      <c r="L808" t="s">
        <v>1589</v>
      </c>
      <c r="M808" t="s">
        <v>734</v>
      </c>
      <c r="N808" t="s">
        <v>239</v>
      </c>
      <c r="P808" t="s">
        <v>1590</v>
      </c>
      <c r="Z808">
        <v>1.0069999999999999</v>
      </c>
      <c r="AA808">
        <v>1.633</v>
      </c>
      <c r="AB808">
        <v>2.15</v>
      </c>
      <c r="AC808" t="s">
        <v>334</v>
      </c>
      <c r="AE808" t="s">
        <v>145</v>
      </c>
      <c r="AF808">
        <v>32116</v>
      </c>
      <c r="AH808">
        <v>32116</v>
      </c>
      <c r="AM808">
        <v>3.0339999999999999E-2</v>
      </c>
      <c r="AN808">
        <v>0.1004</v>
      </c>
      <c r="AO808">
        <v>0.64139999999999997</v>
      </c>
      <c r="AP808" t="s">
        <v>241</v>
      </c>
      <c r="AV808">
        <v>1.7</v>
      </c>
      <c r="AX808">
        <v>0.3</v>
      </c>
      <c r="AZ808">
        <v>1</v>
      </c>
      <c r="BA808">
        <v>0.5</v>
      </c>
      <c r="BM808" t="s">
        <v>148</v>
      </c>
    </row>
    <row r="809" spans="1:65" x14ac:dyDescent="0.25">
      <c r="A809">
        <v>9160</v>
      </c>
      <c r="B809">
        <v>2017</v>
      </c>
      <c r="C809" t="s">
        <v>1588</v>
      </c>
      <c r="D809" s="14">
        <f>VLOOKUP(Tabelle6[[#This Row],[FishStock]],'Export 2012'!$C:$J,8,FALSE)</f>
        <v>2012</v>
      </c>
      <c r="E809" s="14" t="str">
        <f>VLOOKUP(Tabelle6[[#This Row],[FishStock]],'Export 2016'!$C:$K,8,FALSE)</f>
        <v>Advice</v>
      </c>
      <c r="F809" s="14" t="str">
        <f>VLOOKUP(Tabelle6[[#This Row],[FishStock]],'Export 2012'!$C:$J,3,FALSE)</f>
        <v>x</v>
      </c>
      <c r="G809" s="14" t="str">
        <f>VLOOKUP(Tabelle6[[#This Row],[FishStock]],'Export 2016'!$C:$K,3,FALSE)</f>
        <v>x</v>
      </c>
      <c r="H809">
        <v>1467</v>
      </c>
      <c r="I809">
        <v>169177</v>
      </c>
      <c r="J809" t="s">
        <v>138</v>
      </c>
      <c r="K809">
        <v>2017</v>
      </c>
      <c r="L809" t="s">
        <v>1589</v>
      </c>
      <c r="M809" t="s">
        <v>734</v>
      </c>
      <c r="N809" t="s">
        <v>239</v>
      </c>
      <c r="P809" t="s">
        <v>1590</v>
      </c>
      <c r="Z809">
        <v>0.9698</v>
      </c>
      <c r="AA809">
        <v>1.6839999999999999</v>
      </c>
      <c r="AB809">
        <v>2.5059999999999998</v>
      </c>
      <c r="AC809" t="s">
        <v>334</v>
      </c>
      <c r="AE809" t="s">
        <v>145</v>
      </c>
      <c r="AF809">
        <v>28000</v>
      </c>
      <c r="AH809">
        <v>28000</v>
      </c>
      <c r="AP809" t="s">
        <v>241</v>
      </c>
      <c r="AV809">
        <v>1.7</v>
      </c>
      <c r="AX809">
        <v>0.3</v>
      </c>
      <c r="AZ809">
        <v>1</v>
      </c>
      <c r="BA809">
        <v>0.5</v>
      </c>
      <c r="BM809" t="s">
        <v>148</v>
      </c>
    </row>
    <row r="810" spans="1:65" x14ac:dyDescent="0.25">
      <c r="A810">
        <v>9164</v>
      </c>
      <c r="B810">
        <v>2017</v>
      </c>
      <c r="C810" t="s">
        <v>1398</v>
      </c>
      <c r="D810" s="14">
        <f>VLOOKUP(Tabelle6[[#This Row],[FishStock]],'Export 2012'!$C:$J,8,FALSE)</f>
        <v>2012</v>
      </c>
      <c r="E810" s="14" t="str">
        <f>VLOOKUP(Tabelle6[[#This Row],[FishStock]],'Export 2016'!$C:$K,8,FALSE)</f>
        <v>Advice</v>
      </c>
      <c r="F810" s="14" t="str">
        <f>VLOOKUP(Tabelle6[[#This Row],[FishStock]],'Export 2012'!$C:$J,3,FALSE)</f>
        <v>no</v>
      </c>
      <c r="G810" s="14" t="str">
        <f>VLOOKUP(Tabelle6[[#This Row],[FishStock]],'Export 2016'!$C:$K,3,FALSE)</f>
        <v>no</v>
      </c>
      <c r="H810">
        <v>1391</v>
      </c>
      <c r="I810">
        <v>169150</v>
      </c>
      <c r="J810" t="s">
        <v>138</v>
      </c>
      <c r="K810">
        <v>2012</v>
      </c>
      <c r="L810" t="s">
        <v>1399</v>
      </c>
      <c r="M810" t="s">
        <v>622</v>
      </c>
      <c r="N810" t="s">
        <v>699</v>
      </c>
      <c r="P810" t="s">
        <v>1642</v>
      </c>
      <c r="Z810">
        <v>4.7687160123684098</v>
      </c>
      <c r="AA810">
        <v>5.0624172091759698</v>
      </c>
      <c r="AB810">
        <v>5.3561184059835201</v>
      </c>
      <c r="AC810" t="s">
        <v>1643</v>
      </c>
      <c r="AD810" t="s">
        <v>1539</v>
      </c>
      <c r="AE810" t="s">
        <v>145</v>
      </c>
      <c r="AF810">
        <v>10528.58367</v>
      </c>
      <c r="AI810">
        <v>1871.3316199999999</v>
      </c>
      <c r="AN810">
        <v>19.8154384776287</v>
      </c>
      <c r="AP810" t="s">
        <v>1523</v>
      </c>
      <c r="AQ810" t="s">
        <v>1539</v>
      </c>
      <c r="AZ810">
        <v>18.2</v>
      </c>
      <c r="BA810">
        <v>3</v>
      </c>
      <c r="BM810" t="s">
        <v>148</v>
      </c>
    </row>
    <row r="811" spans="1:65" x14ac:dyDescent="0.25">
      <c r="A811">
        <v>9164</v>
      </c>
      <c r="B811">
        <v>2017</v>
      </c>
      <c r="C811" t="s">
        <v>1398</v>
      </c>
      <c r="D811" s="14">
        <f>VLOOKUP(Tabelle6[[#This Row],[FishStock]],'Export 2012'!$C:$J,8,FALSE)</f>
        <v>2012</v>
      </c>
      <c r="E811" s="14" t="str">
        <f>VLOOKUP(Tabelle6[[#This Row],[FishStock]],'Export 2016'!$C:$K,8,FALSE)</f>
        <v>Advice</v>
      </c>
      <c r="F811" s="14" t="str">
        <f>VLOOKUP(Tabelle6[[#This Row],[FishStock]],'Export 2012'!$C:$J,3,FALSE)</f>
        <v>no</v>
      </c>
      <c r="G811" s="14" t="str">
        <f>VLOOKUP(Tabelle6[[#This Row],[FishStock]],'Export 2016'!$C:$K,3,FALSE)</f>
        <v>no</v>
      </c>
      <c r="H811">
        <v>1391</v>
      </c>
      <c r="I811">
        <v>169150</v>
      </c>
      <c r="J811" t="s">
        <v>138</v>
      </c>
      <c r="K811">
        <v>2013</v>
      </c>
      <c r="L811" t="s">
        <v>1399</v>
      </c>
      <c r="M811" t="s">
        <v>622</v>
      </c>
      <c r="N811" t="s">
        <v>699</v>
      </c>
      <c r="P811" t="s">
        <v>1642</v>
      </c>
      <c r="Z811">
        <v>4.0407317703325401</v>
      </c>
      <c r="AA811">
        <v>4.3102242300949998</v>
      </c>
      <c r="AB811">
        <v>4.5797166898574604</v>
      </c>
      <c r="AC811" t="s">
        <v>1643</v>
      </c>
      <c r="AD811" t="s">
        <v>1539</v>
      </c>
      <c r="AE811" t="s">
        <v>145</v>
      </c>
      <c r="AF811">
        <v>8672.4585000000097</v>
      </c>
      <c r="AI811">
        <v>1590.25921913397</v>
      </c>
      <c r="AN811">
        <v>20.125589968799598</v>
      </c>
      <c r="AP811" t="s">
        <v>1523</v>
      </c>
      <c r="AQ811" t="s">
        <v>1539</v>
      </c>
      <c r="AZ811">
        <v>18.2</v>
      </c>
      <c r="BA811">
        <v>3</v>
      </c>
      <c r="BM811" t="s">
        <v>148</v>
      </c>
    </row>
    <row r="812" spans="1:65" x14ac:dyDescent="0.25">
      <c r="A812">
        <v>9164</v>
      </c>
      <c r="B812">
        <v>2017</v>
      </c>
      <c r="C812" t="s">
        <v>1398</v>
      </c>
      <c r="D812" s="14">
        <f>VLOOKUP(Tabelle6[[#This Row],[FishStock]],'Export 2012'!$C:$J,8,FALSE)</f>
        <v>2012</v>
      </c>
      <c r="E812" s="14" t="str">
        <f>VLOOKUP(Tabelle6[[#This Row],[FishStock]],'Export 2016'!$C:$K,8,FALSE)</f>
        <v>Advice</v>
      </c>
      <c r="F812" s="14" t="str">
        <f>VLOOKUP(Tabelle6[[#This Row],[FishStock]],'Export 2012'!$C:$J,3,FALSE)</f>
        <v>no</v>
      </c>
      <c r="G812" s="14" t="str">
        <f>VLOOKUP(Tabelle6[[#This Row],[FishStock]],'Export 2016'!$C:$K,3,FALSE)</f>
        <v>no</v>
      </c>
      <c r="H812">
        <v>1391</v>
      </c>
      <c r="I812">
        <v>169150</v>
      </c>
      <c r="J812" t="s">
        <v>138</v>
      </c>
      <c r="K812">
        <v>2014</v>
      </c>
      <c r="L812" t="s">
        <v>1399</v>
      </c>
      <c r="M812" t="s">
        <v>622</v>
      </c>
      <c r="N812" t="s">
        <v>699</v>
      </c>
      <c r="P812" t="s">
        <v>1642</v>
      </c>
      <c r="Z812">
        <v>4.3461276883789797</v>
      </c>
      <c r="AA812">
        <v>4.59277825160307</v>
      </c>
      <c r="AB812">
        <v>4.8394288148271603</v>
      </c>
      <c r="AC812" t="s">
        <v>1643</v>
      </c>
      <c r="AD812" t="s">
        <v>1539</v>
      </c>
      <c r="AE812" t="s">
        <v>145</v>
      </c>
      <c r="AF812">
        <v>8613.4321</v>
      </c>
      <c r="AI812">
        <v>1418.06282238363</v>
      </c>
      <c r="AN812">
        <v>17.829968310538099</v>
      </c>
      <c r="AP812" t="s">
        <v>1523</v>
      </c>
      <c r="AQ812" t="s">
        <v>1539</v>
      </c>
      <c r="AZ812">
        <v>18.2</v>
      </c>
      <c r="BA812">
        <v>3</v>
      </c>
      <c r="BM812" t="s">
        <v>148</v>
      </c>
    </row>
    <row r="813" spans="1:65" x14ac:dyDescent="0.25">
      <c r="A813">
        <v>9164</v>
      </c>
      <c r="B813">
        <v>2017</v>
      </c>
      <c r="C813" t="s">
        <v>1398</v>
      </c>
      <c r="D813" s="14">
        <f>VLOOKUP(Tabelle6[[#This Row],[FishStock]],'Export 2012'!$C:$J,8,FALSE)</f>
        <v>2012</v>
      </c>
      <c r="E813" s="14" t="str">
        <f>VLOOKUP(Tabelle6[[#This Row],[FishStock]],'Export 2016'!$C:$K,8,FALSE)</f>
        <v>Advice</v>
      </c>
      <c r="F813" s="14" t="str">
        <f>VLOOKUP(Tabelle6[[#This Row],[FishStock]],'Export 2012'!$C:$J,3,FALSE)</f>
        <v>no</v>
      </c>
      <c r="G813" s="14" t="str">
        <f>VLOOKUP(Tabelle6[[#This Row],[FishStock]],'Export 2016'!$C:$K,3,FALSE)</f>
        <v>no</v>
      </c>
      <c r="H813">
        <v>1391</v>
      </c>
      <c r="I813">
        <v>169150</v>
      </c>
      <c r="J813" t="s">
        <v>138</v>
      </c>
      <c r="K813">
        <v>2015</v>
      </c>
      <c r="L813" t="s">
        <v>1399</v>
      </c>
      <c r="M813" t="s">
        <v>622</v>
      </c>
      <c r="N813" t="s">
        <v>699</v>
      </c>
      <c r="P813" t="s">
        <v>1642</v>
      </c>
      <c r="Z813">
        <v>4.0844329353107698</v>
      </c>
      <c r="AA813">
        <v>4.3732980158539503</v>
      </c>
      <c r="AB813">
        <v>4.6621630963971397</v>
      </c>
      <c r="AC813" t="s">
        <v>1643</v>
      </c>
      <c r="AD813" t="s">
        <v>1539</v>
      </c>
      <c r="AE813" t="s">
        <v>145</v>
      </c>
      <c r="AF813">
        <v>8642.53616335884</v>
      </c>
      <c r="AI813">
        <v>2227.9800602136502</v>
      </c>
      <c r="AN813">
        <v>19.945292783690999</v>
      </c>
      <c r="AP813" t="s">
        <v>1523</v>
      </c>
      <c r="AQ813" t="s">
        <v>1539</v>
      </c>
      <c r="AZ813">
        <v>18.2</v>
      </c>
      <c r="BA813">
        <v>3</v>
      </c>
      <c r="BM813" t="s">
        <v>148</v>
      </c>
    </row>
    <row r="814" spans="1:65" x14ac:dyDescent="0.25">
      <c r="A814">
        <v>9164</v>
      </c>
      <c r="B814">
        <v>2017</v>
      </c>
      <c r="C814" t="s">
        <v>1398</v>
      </c>
      <c r="D814" s="14">
        <f>VLOOKUP(Tabelle6[[#This Row],[FishStock]],'Export 2012'!$C:$J,8,FALSE)</f>
        <v>2012</v>
      </c>
      <c r="E814" s="14" t="str">
        <f>VLOOKUP(Tabelle6[[#This Row],[FishStock]],'Export 2016'!$C:$K,8,FALSE)</f>
        <v>Advice</v>
      </c>
      <c r="F814" s="14" t="str">
        <f>VLOOKUP(Tabelle6[[#This Row],[FishStock]],'Export 2012'!$C:$J,3,FALSE)</f>
        <v>no</v>
      </c>
      <c r="G814" s="14" t="str">
        <f>VLOOKUP(Tabelle6[[#This Row],[FishStock]],'Export 2016'!$C:$K,3,FALSE)</f>
        <v>no</v>
      </c>
      <c r="H814">
        <v>1391</v>
      </c>
      <c r="I814">
        <v>169150</v>
      </c>
      <c r="J814" t="s">
        <v>138</v>
      </c>
      <c r="K814">
        <v>2016</v>
      </c>
      <c r="L814" t="s">
        <v>1399</v>
      </c>
      <c r="M814" t="s">
        <v>622</v>
      </c>
      <c r="N814" t="s">
        <v>699</v>
      </c>
      <c r="P814" t="s">
        <v>1642</v>
      </c>
      <c r="Z814">
        <v>4.7768047040403498</v>
      </c>
      <c r="AA814">
        <v>5.0757566172684196</v>
      </c>
      <c r="AB814">
        <v>5.3747085304964903</v>
      </c>
      <c r="AC814" t="s">
        <v>1643</v>
      </c>
      <c r="AD814" t="s">
        <v>1539</v>
      </c>
      <c r="AE814" t="s">
        <v>145</v>
      </c>
      <c r="AF814">
        <v>7324.0823200000004</v>
      </c>
      <c r="AI814">
        <v>1939.01767</v>
      </c>
      <c r="AN814">
        <v>15.426271570577899</v>
      </c>
      <c r="AP814" t="s">
        <v>1523</v>
      </c>
      <c r="AQ814" t="s">
        <v>1539</v>
      </c>
      <c r="AZ814">
        <v>18.2</v>
      </c>
      <c r="BA814">
        <v>3</v>
      </c>
      <c r="BM814" t="s">
        <v>148</v>
      </c>
    </row>
    <row r="815" spans="1:65" x14ac:dyDescent="0.25">
      <c r="A815">
        <v>9164</v>
      </c>
      <c r="B815">
        <v>2017</v>
      </c>
      <c r="C815" t="s">
        <v>1398</v>
      </c>
      <c r="D815" s="14">
        <f>VLOOKUP(Tabelle6[[#This Row],[FishStock]],'Export 2012'!$C:$J,8,FALSE)</f>
        <v>2012</v>
      </c>
      <c r="E815" s="14" t="str">
        <f>VLOOKUP(Tabelle6[[#This Row],[FishStock]],'Export 2016'!$C:$K,8,FALSE)</f>
        <v>Advice</v>
      </c>
      <c r="F815" s="14" t="str">
        <f>VLOOKUP(Tabelle6[[#This Row],[FishStock]],'Export 2012'!$C:$J,3,FALSE)</f>
        <v>no</v>
      </c>
      <c r="G815" s="14" t="str">
        <f>VLOOKUP(Tabelle6[[#This Row],[FishStock]],'Export 2016'!$C:$K,3,FALSE)</f>
        <v>no</v>
      </c>
      <c r="H815">
        <v>1391</v>
      </c>
      <c r="I815">
        <v>169150</v>
      </c>
      <c r="J815" t="s">
        <v>138</v>
      </c>
      <c r="K815">
        <v>2017</v>
      </c>
      <c r="L815" t="s">
        <v>1399</v>
      </c>
      <c r="M815" t="s">
        <v>622</v>
      </c>
      <c r="N815" t="s">
        <v>699</v>
      </c>
      <c r="P815" t="s">
        <v>1642</v>
      </c>
      <c r="Z815">
        <v>5.0414262729731796</v>
      </c>
      <c r="AA815">
        <v>5.3301139270698297</v>
      </c>
      <c r="AB815">
        <v>5.5658593527170197</v>
      </c>
      <c r="AC815" t="s">
        <v>1643</v>
      </c>
      <c r="AD815" t="s">
        <v>1539</v>
      </c>
      <c r="AE815" t="s">
        <v>145</v>
      </c>
      <c r="AP815" t="s">
        <v>1523</v>
      </c>
      <c r="AQ815" t="s">
        <v>1539</v>
      </c>
      <c r="AZ815">
        <v>18.2</v>
      </c>
      <c r="BA815">
        <v>3</v>
      </c>
      <c r="BM815" t="s">
        <v>148</v>
      </c>
    </row>
    <row r="816" spans="1:65" x14ac:dyDescent="0.25">
      <c r="A816">
        <v>9167</v>
      </c>
      <c r="B816">
        <v>2017</v>
      </c>
      <c r="C816" t="s">
        <v>1259</v>
      </c>
      <c r="D816" s="14">
        <f>VLOOKUP(Tabelle6[[#This Row],[FishStock]],'Export 2012'!$C:$J,8,FALSE)</f>
        <v>2012</v>
      </c>
      <c r="E816" s="14" t="str">
        <f>VLOOKUP(Tabelle6[[#This Row],[FishStock]],'Export 2016'!$C:$K,8,FALSE)</f>
        <v>Advice</v>
      </c>
      <c r="F816" s="14" t="str">
        <f>VLOOKUP(Tabelle6[[#This Row],[FishStock]],'Export 2012'!$C:$J,3,FALSE)</f>
        <v>no</v>
      </c>
      <c r="G816" s="14" t="str">
        <f>VLOOKUP(Tabelle6[[#This Row],[FishStock]],'Export 2016'!$C:$K,3,FALSE)</f>
        <v>no</v>
      </c>
      <c r="H816">
        <v>1392</v>
      </c>
      <c r="I816">
        <v>169151</v>
      </c>
      <c r="J816" t="s">
        <v>138</v>
      </c>
      <c r="K816">
        <v>2012</v>
      </c>
      <c r="L816" t="s">
        <v>1799</v>
      </c>
      <c r="M816" t="s">
        <v>1261</v>
      </c>
      <c r="N816" t="s">
        <v>699</v>
      </c>
      <c r="P816" t="s">
        <v>1800</v>
      </c>
      <c r="Z816">
        <v>708.3</v>
      </c>
      <c r="AA816">
        <v>787</v>
      </c>
      <c r="AB816">
        <v>865.7</v>
      </c>
      <c r="AC816" t="s">
        <v>1666</v>
      </c>
      <c r="AD816" t="s">
        <v>1667</v>
      </c>
      <c r="AE816" t="s">
        <v>145</v>
      </c>
      <c r="AF816">
        <v>1257.6131029999999</v>
      </c>
      <c r="AN816">
        <v>3.2</v>
      </c>
      <c r="AP816" t="s">
        <v>1523</v>
      </c>
      <c r="AQ816" t="s">
        <v>1673</v>
      </c>
      <c r="AZ816">
        <v>6.2</v>
      </c>
      <c r="BM816" t="s">
        <v>148</v>
      </c>
    </row>
    <row r="817" spans="1:65" x14ac:dyDescent="0.25">
      <c r="A817">
        <v>9167</v>
      </c>
      <c r="B817">
        <v>2017</v>
      </c>
      <c r="C817" t="s">
        <v>1259</v>
      </c>
      <c r="D817" s="14">
        <f>VLOOKUP(Tabelle6[[#This Row],[FishStock]],'Export 2012'!$C:$J,8,FALSE)</f>
        <v>2012</v>
      </c>
      <c r="E817" s="14" t="str">
        <f>VLOOKUP(Tabelle6[[#This Row],[FishStock]],'Export 2016'!$C:$K,8,FALSE)</f>
        <v>Advice</v>
      </c>
      <c r="F817" s="14" t="str">
        <f>VLOOKUP(Tabelle6[[#This Row],[FishStock]],'Export 2012'!$C:$J,3,FALSE)</f>
        <v>no</v>
      </c>
      <c r="G817" s="14" t="str">
        <f>VLOOKUP(Tabelle6[[#This Row],[FishStock]],'Export 2016'!$C:$K,3,FALSE)</f>
        <v>no</v>
      </c>
      <c r="H817">
        <v>1392</v>
      </c>
      <c r="I817">
        <v>169151</v>
      </c>
      <c r="J817" t="s">
        <v>138</v>
      </c>
      <c r="K817">
        <v>2013</v>
      </c>
      <c r="L817" t="s">
        <v>1799</v>
      </c>
      <c r="M817" t="s">
        <v>1261</v>
      </c>
      <c r="N817" t="s">
        <v>699</v>
      </c>
      <c r="P817" t="s">
        <v>1800</v>
      </c>
      <c r="Z817">
        <v>706.6</v>
      </c>
      <c r="AA817">
        <v>768</v>
      </c>
      <c r="AB817">
        <v>829.4</v>
      </c>
      <c r="AC817" t="s">
        <v>1666</v>
      </c>
      <c r="AD817" t="s">
        <v>1667</v>
      </c>
      <c r="AE817" t="s">
        <v>145</v>
      </c>
      <c r="AF817">
        <v>1141.342306</v>
      </c>
      <c r="AN817">
        <v>2.6</v>
      </c>
      <c r="AP817" t="s">
        <v>1523</v>
      </c>
      <c r="AQ817" t="s">
        <v>1673</v>
      </c>
      <c r="AZ817">
        <v>6.2</v>
      </c>
      <c r="BM817" t="s">
        <v>148</v>
      </c>
    </row>
    <row r="818" spans="1:65" x14ac:dyDescent="0.25">
      <c r="A818">
        <v>9167</v>
      </c>
      <c r="B818">
        <v>2017</v>
      </c>
      <c r="C818" t="s">
        <v>1259</v>
      </c>
      <c r="D818" s="14">
        <f>VLOOKUP(Tabelle6[[#This Row],[FishStock]],'Export 2012'!$C:$J,8,FALSE)</f>
        <v>2012</v>
      </c>
      <c r="E818" s="14" t="str">
        <f>VLOOKUP(Tabelle6[[#This Row],[FishStock]],'Export 2016'!$C:$K,8,FALSE)</f>
        <v>Advice</v>
      </c>
      <c r="F818" s="14" t="str">
        <f>VLOOKUP(Tabelle6[[#This Row],[FishStock]],'Export 2012'!$C:$J,3,FALSE)</f>
        <v>no</v>
      </c>
      <c r="G818" s="14" t="str">
        <f>VLOOKUP(Tabelle6[[#This Row],[FishStock]],'Export 2016'!$C:$K,3,FALSE)</f>
        <v>no</v>
      </c>
      <c r="H818">
        <v>1392</v>
      </c>
      <c r="I818">
        <v>169151</v>
      </c>
      <c r="J818" t="s">
        <v>138</v>
      </c>
      <c r="K818">
        <v>2014</v>
      </c>
      <c r="L818" t="s">
        <v>1799</v>
      </c>
      <c r="M818" t="s">
        <v>1261</v>
      </c>
      <c r="N818" t="s">
        <v>699</v>
      </c>
      <c r="P818" t="s">
        <v>1800</v>
      </c>
      <c r="Z818">
        <v>686.6</v>
      </c>
      <c r="AA818">
        <v>722</v>
      </c>
      <c r="AB818">
        <v>757.4</v>
      </c>
      <c r="AC818" t="s">
        <v>1666</v>
      </c>
      <c r="AD818" t="s">
        <v>1667</v>
      </c>
      <c r="AE818" t="s">
        <v>145</v>
      </c>
      <c r="AF818">
        <v>1189</v>
      </c>
      <c r="AN818">
        <v>2.4</v>
      </c>
      <c r="AP818" t="s">
        <v>1523</v>
      </c>
      <c r="AQ818" t="s">
        <v>1673</v>
      </c>
      <c r="AZ818">
        <v>6.2</v>
      </c>
      <c r="BM818" t="s">
        <v>148</v>
      </c>
    </row>
    <row r="819" spans="1:65" x14ac:dyDescent="0.25">
      <c r="A819">
        <v>9167</v>
      </c>
      <c r="B819">
        <v>2017</v>
      </c>
      <c r="C819" t="s">
        <v>1259</v>
      </c>
      <c r="D819" s="14">
        <f>VLOOKUP(Tabelle6[[#This Row],[FishStock]],'Export 2012'!$C:$J,8,FALSE)</f>
        <v>2012</v>
      </c>
      <c r="E819" s="14" t="str">
        <f>VLOOKUP(Tabelle6[[#This Row],[FishStock]],'Export 2016'!$C:$K,8,FALSE)</f>
        <v>Advice</v>
      </c>
      <c r="F819" s="14" t="str">
        <f>VLOOKUP(Tabelle6[[#This Row],[FishStock]],'Export 2012'!$C:$J,3,FALSE)</f>
        <v>no</v>
      </c>
      <c r="G819" s="14" t="str">
        <f>VLOOKUP(Tabelle6[[#This Row],[FishStock]],'Export 2016'!$C:$K,3,FALSE)</f>
        <v>no</v>
      </c>
      <c r="H819">
        <v>1392</v>
      </c>
      <c r="I819">
        <v>169151</v>
      </c>
      <c r="J819" t="s">
        <v>138</v>
      </c>
      <c r="K819">
        <v>2015</v>
      </c>
      <c r="L819" t="s">
        <v>1799</v>
      </c>
      <c r="M819" t="s">
        <v>1261</v>
      </c>
      <c r="N819" t="s">
        <v>699</v>
      </c>
      <c r="P819" t="s">
        <v>1800</v>
      </c>
      <c r="AC819" t="s">
        <v>1666</v>
      </c>
      <c r="AD819" t="s">
        <v>1667</v>
      </c>
      <c r="AE819" t="s">
        <v>145</v>
      </c>
      <c r="AF819">
        <v>1393.8</v>
      </c>
      <c r="AN819">
        <v>3.3</v>
      </c>
      <c r="AP819" t="s">
        <v>1523</v>
      </c>
      <c r="AQ819" t="s">
        <v>1673</v>
      </c>
      <c r="AZ819">
        <v>6.2</v>
      </c>
      <c r="BM819" t="s">
        <v>148</v>
      </c>
    </row>
    <row r="820" spans="1:65" x14ac:dyDescent="0.25">
      <c r="A820">
        <v>9167</v>
      </c>
      <c r="B820">
        <v>2017</v>
      </c>
      <c r="C820" t="s">
        <v>1259</v>
      </c>
      <c r="D820" s="14">
        <f>VLOOKUP(Tabelle6[[#This Row],[FishStock]],'Export 2012'!$C:$J,8,FALSE)</f>
        <v>2012</v>
      </c>
      <c r="E820" s="14" t="str">
        <f>VLOOKUP(Tabelle6[[#This Row],[FishStock]],'Export 2016'!$C:$K,8,FALSE)</f>
        <v>Advice</v>
      </c>
      <c r="F820" s="14" t="str">
        <f>VLOOKUP(Tabelle6[[#This Row],[FishStock]],'Export 2012'!$C:$J,3,FALSE)</f>
        <v>no</v>
      </c>
      <c r="G820" s="14" t="str">
        <f>VLOOKUP(Tabelle6[[#This Row],[FishStock]],'Export 2016'!$C:$K,3,FALSE)</f>
        <v>no</v>
      </c>
      <c r="H820">
        <v>1392</v>
      </c>
      <c r="I820">
        <v>169151</v>
      </c>
      <c r="J820" t="s">
        <v>138</v>
      </c>
      <c r="K820">
        <v>2016</v>
      </c>
      <c r="L820" t="s">
        <v>1799</v>
      </c>
      <c r="M820" t="s">
        <v>1261</v>
      </c>
      <c r="N820" t="s">
        <v>699</v>
      </c>
      <c r="P820" t="s">
        <v>1800</v>
      </c>
      <c r="Z820">
        <v>889.5</v>
      </c>
      <c r="AA820">
        <v>957.60344469999995</v>
      </c>
      <c r="AB820">
        <v>1025.7</v>
      </c>
      <c r="AC820" t="s">
        <v>1666</v>
      </c>
      <c r="AD820" t="s">
        <v>1667</v>
      </c>
      <c r="AE820" t="s">
        <v>145</v>
      </c>
      <c r="AF820">
        <v>2154.2884119999999</v>
      </c>
      <c r="AN820">
        <v>5.5866559999999996</v>
      </c>
      <c r="AP820" t="s">
        <v>1523</v>
      </c>
      <c r="AQ820" t="s">
        <v>1673</v>
      </c>
      <c r="AZ820">
        <v>6.2</v>
      </c>
      <c r="BM820" t="s">
        <v>148</v>
      </c>
    </row>
    <row r="821" spans="1:65" x14ac:dyDescent="0.25">
      <c r="A821">
        <v>9167</v>
      </c>
      <c r="B821">
        <v>2017</v>
      </c>
      <c r="C821" t="s">
        <v>1259</v>
      </c>
      <c r="D821" s="14">
        <f>VLOOKUP(Tabelle6[[#This Row],[FishStock]],'Export 2012'!$C:$J,8,FALSE)</f>
        <v>2012</v>
      </c>
      <c r="E821" s="14" t="str">
        <f>VLOOKUP(Tabelle6[[#This Row],[FishStock]],'Export 2016'!$C:$K,8,FALSE)</f>
        <v>Advice</v>
      </c>
      <c r="F821" s="14" t="str">
        <f>VLOOKUP(Tabelle6[[#This Row],[FishStock]],'Export 2012'!$C:$J,3,FALSE)</f>
        <v>no</v>
      </c>
      <c r="G821" s="14" t="str">
        <f>VLOOKUP(Tabelle6[[#This Row],[FishStock]],'Export 2016'!$C:$K,3,FALSE)</f>
        <v>no</v>
      </c>
      <c r="H821">
        <v>1392</v>
      </c>
      <c r="I821">
        <v>169151</v>
      </c>
      <c r="J821" t="s">
        <v>138</v>
      </c>
      <c r="K821">
        <v>2017</v>
      </c>
      <c r="L821" t="s">
        <v>1799</v>
      </c>
      <c r="M821" t="s">
        <v>1261</v>
      </c>
      <c r="N821" t="s">
        <v>699</v>
      </c>
      <c r="P821" t="s">
        <v>1800</v>
      </c>
      <c r="Z821">
        <v>759.80849839999996</v>
      </c>
      <c r="AA821">
        <v>849.50849840000001</v>
      </c>
      <c r="AB821">
        <v>939.20849840000005</v>
      </c>
      <c r="AC821" t="s">
        <v>1666</v>
      </c>
      <c r="AD821" t="s">
        <v>1667</v>
      </c>
      <c r="AE821" t="s">
        <v>145</v>
      </c>
      <c r="AP821" t="s">
        <v>1523</v>
      </c>
      <c r="AQ821" t="s">
        <v>1673</v>
      </c>
      <c r="AZ821">
        <v>6.2</v>
      </c>
      <c r="BM821" t="s">
        <v>148</v>
      </c>
    </row>
    <row r="822" spans="1:65" x14ac:dyDescent="0.25">
      <c r="A822">
        <v>9188</v>
      </c>
      <c r="B822">
        <v>2017</v>
      </c>
      <c r="C822" t="s">
        <v>1464</v>
      </c>
      <c r="D822" s="14">
        <f>VLOOKUP(Tabelle6[[#This Row],[FishStock]],'Export 2012'!$C:$J,8,FALSE)</f>
        <v>2012</v>
      </c>
      <c r="E822" s="14" t="str">
        <f>VLOOKUP(Tabelle6[[#This Row],[FishStock]],'Export 2016'!$C:$K,8,FALSE)</f>
        <v>Advice</v>
      </c>
      <c r="F822" s="14" t="str">
        <f>VLOOKUP(Tabelle6[[#This Row],[FishStock]],'Export 2012'!$C:$J,3,FALSE)</f>
        <v>no</v>
      </c>
      <c r="G822" s="14" t="str">
        <f>VLOOKUP(Tabelle6[[#This Row],[FishStock]],'Export 2016'!$C:$K,3,FALSE)</f>
        <v>no</v>
      </c>
      <c r="H822">
        <v>1469</v>
      </c>
      <c r="I822">
        <v>169255</v>
      </c>
      <c r="J822" t="s">
        <v>138</v>
      </c>
      <c r="K822">
        <v>2012</v>
      </c>
      <c r="L822" t="s">
        <v>1465</v>
      </c>
      <c r="M822" t="s">
        <v>605</v>
      </c>
      <c r="N822" t="s">
        <v>1429</v>
      </c>
      <c r="P822" t="s">
        <v>1556</v>
      </c>
      <c r="Q822">
        <v>3117134.3697099001</v>
      </c>
      <c r="R822">
        <v>4185820</v>
      </c>
      <c r="S822">
        <v>5254505.6302901004</v>
      </c>
      <c r="T822" t="s">
        <v>143</v>
      </c>
      <c r="U822" t="s">
        <v>13</v>
      </c>
      <c r="V822">
        <v>104814.72204577499</v>
      </c>
      <c r="W822">
        <v>128336</v>
      </c>
      <c r="X822">
        <v>151857.27795422499</v>
      </c>
      <c r="Z822">
        <v>104814.72204577499</v>
      </c>
      <c r="AA822">
        <v>128336</v>
      </c>
      <c r="AB822">
        <v>151857.27795422499</v>
      </c>
      <c r="AC822" t="s">
        <v>144</v>
      </c>
      <c r="AD822" t="s">
        <v>145</v>
      </c>
      <c r="AE822" t="s">
        <v>145</v>
      </c>
      <c r="AF822">
        <v>54857</v>
      </c>
      <c r="AH822">
        <v>54857</v>
      </c>
      <c r="AI822">
        <v>0</v>
      </c>
      <c r="AM822">
        <v>0.37452986460357102</v>
      </c>
      <c r="AN822">
        <v>0.46529567188350002</v>
      </c>
      <c r="AO822">
        <v>0.55606147916342896</v>
      </c>
      <c r="AP822" t="s">
        <v>146</v>
      </c>
      <c r="AQ822" t="s">
        <v>147</v>
      </c>
      <c r="AV822">
        <v>0.25</v>
      </c>
      <c r="AW822">
        <v>0.19</v>
      </c>
      <c r="AX822">
        <v>337448</v>
      </c>
      <c r="AY822">
        <v>446331</v>
      </c>
      <c r="AZ822">
        <v>0.12</v>
      </c>
      <c r="BA822">
        <v>446331</v>
      </c>
      <c r="BD822">
        <v>0</v>
      </c>
      <c r="BF822" s="1">
        <v>43222</v>
      </c>
      <c r="BM822" t="s">
        <v>148</v>
      </c>
    </row>
    <row r="823" spans="1:65" x14ac:dyDescent="0.25">
      <c r="A823">
        <v>9188</v>
      </c>
      <c r="B823">
        <v>2017</v>
      </c>
      <c r="C823" t="s">
        <v>1464</v>
      </c>
      <c r="D823" s="14">
        <f>VLOOKUP(Tabelle6[[#This Row],[FishStock]],'Export 2012'!$C:$J,8,FALSE)</f>
        <v>2012</v>
      </c>
      <c r="E823" s="14" t="str">
        <f>VLOOKUP(Tabelle6[[#This Row],[FishStock]],'Export 2016'!$C:$K,8,FALSE)</f>
        <v>Advice</v>
      </c>
      <c r="F823" s="14" t="str">
        <f>VLOOKUP(Tabelle6[[#This Row],[FishStock]],'Export 2012'!$C:$J,3,FALSE)</f>
        <v>no</v>
      </c>
      <c r="G823" s="14" t="str">
        <f>VLOOKUP(Tabelle6[[#This Row],[FishStock]],'Export 2016'!$C:$K,3,FALSE)</f>
        <v>no</v>
      </c>
      <c r="H823">
        <v>1469</v>
      </c>
      <c r="I823">
        <v>169255</v>
      </c>
      <c r="J823" t="s">
        <v>138</v>
      </c>
      <c r="K823">
        <v>2013</v>
      </c>
      <c r="L823" t="s">
        <v>1465</v>
      </c>
      <c r="M823" t="s">
        <v>605</v>
      </c>
      <c r="N823" t="s">
        <v>1429</v>
      </c>
      <c r="P823" t="s">
        <v>1556</v>
      </c>
      <c r="Q823">
        <v>3457765.1347167301</v>
      </c>
      <c r="R823">
        <v>4577090</v>
      </c>
      <c r="S823">
        <v>5696414.8652832704</v>
      </c>
      <c r="T823" t="s">
        <v>143</v>
      </c>
      <c r="U823" t="s">
        <v>13</v>
      </c>
      <c r="V823">
        <v>91865.361382834497</v>
      </c>
      <c r="W823">
        <v>116511</v>
      </c>
      <c r="X823">
        <v>141156.63861716501</v>
      </c>
      <c r="Z823">
        <v>91865.361382834497</v>
      </c>
      <c r="AA823">
        <v>116511</v>
      </c>
      <c r="AB823">
        <v>141156.63861716501</v>
      </c>
      <c r="AC823" t="s">
        <v>144</v>
      </c>
      <c r="AD823" t="s">
        <v>145</v>
      </c>
      <c r="AE823" t="s">
        <v>145</v>
      </c>
      <c r="AF823">
        <v>45818</v>
      </c>
      <c r="AH823">
        <v>45818</v>
      </c>
      <c r="AI823">
        <v>0</v>
      </c>
      <c r="AM823">
        <v>0.36365884912347102</v>
      </c>
      <c r="AN823">
        <v>0.44967240250500001</v>
      </c>
      <c r="AO823">
        <v>0.53568595588652901</v>
      </c>
      <c r="AP823" t="s">
        <v>146</v>
      </c>
      <c r="AQ823" t="s">
        <v>147</v>
      </c>
      <c r="AV823">
        <v>0.25</v>
      </c>
      <c r="AW823">
        <v>0.19</v>
      </c>
      <c r="AX823">
        <v>337448</v>
      </c>
      <c r="AY823">
        <v>446331</v>
      </c>
      <c r="AZ823">
        <v>0.12</v>
      </c>
      <c r="BA823">
        <v>446331</v>
      </c>
      <c r="BD823">
        <v>0</v>
      </c>
      <c r="BF823" s="1">
        <v>43222</v>
      </c>
      <c r="BM823" t="s">
        <v>148</v>
      </c>
    </row>
    <row r="824" spans="1:65" x14ac:dyDescent="0.25">
      <c r="A824">
        <v>9188</v>
      </c>
      <c r="B824">
        <v>2017</v>
      </c>
      <c r="C824" t="s">
        <v>1464</v>
      </c>
      <c r="D824" s="14">
        <f>VLOOKUP(Tabelle6[[#This Row],[FishStock]],'Export 2012'!$C:$J,8,FALSE)</f>
        <v>2012</v>
      </c>
      <c r="E824" s="14" t="str">
        <f>VLOOKUP(Tabelle6[[#This Row],[FishStock]],'Export 2016'!$C:$K,8,FALSE)</f>
        <v>Advice</v>
      </c>
      <c r="F824" s="14" t="str">
        <f>VLOOKUP(Tabelle6[[#This Row],[FishStock]],'Export 2012'!$C:$J,3,FALSE)</f>
        <v>no</v>
      </c>
      <c r="G824" s="14" t="str">
        <f>VLOOKUP(Tabelle6[[#This Row],[FishStock]],'Export 2016'!$C:$K,3,FALSE)</f>
        <v>no</v>
      </c>
      <c r="H824">
        <v>1469</v>
      </c>
      <c r="I824">
        <v>169255</v>
      </c>
      <c r="J824" t="s">
        <v>138</v>
      </c>
      <c r="K824">
        <v>2014</v>
      </c>
      <c r="L824" t="s">
        <v>1465</v>
      </c>
      <c r="M824" t="s">
        <v>605</v>
      </c>
      <c r="N824" t="s">
        <v>1429</v>
      </c>
      <c r="P824" t="s">
        <v>1556</v>
      </c>
      <c r="Q824">
        <v>2344803.5913954098</v>
      </c>
      <c r="R824">
        <v>3198270</v>
      </c>
      <c r="S824">
        <v>4051736.4086045902</v>
      </c>
      <c r="T824" t="s">
        <v>143</v>
      </c>
      <c r="U824" t="s">
        <v>13</v>
      </c>
      <c r="V824">
        <v>88666.6</v>
      </c>
      <c r="W824">
        <v>118014</v>
      </c>
      <c r="X824">
        <v>147361.4</v>
      </c>
      <c r="Z824">
        <v>88666.6</v>
      </c>
      <c r="AA824">
        <v>118014</v>
      </c>
      <c r="AB824">
        <v>147361.4</v>
      </c>
      <c r="AC824" t="s">
        <v>144</v>
      </c>
      <c r="AD824" t="s">
        <v>145</v>
      </c>
      <c r="AE824" t="s">
        <v>145</v>
      </c>
      <c r="AF824">
        <v>27937</v>
      </c>
      <c r="AH824">
        <v>27937</v>
      </c>
      <c r="AI824">
        <v>0</v>
      </c>
      <c r="AM824">
        <v>0.242308788080492</v>
      </c>
      <c r="AN824">
        <v>0.296908756356</v>
      </c>
      <c r="AO824">
        <v>0.35150872463150801</v>
      </c>
      <c r="AP824" t="s">
        <v>146</v>
      </c>
      <c r="AQ824" t="s">
        <v>147</v>
      </c>
      <c r="AV824">
        <v>0.25</v>
      </c>
      <c r="AW824">
        <v>0.19</v>
      </c>
      <c r="AX824">
        <v>337448</v>
      </c>
      <c r="AY824">
        <v>446331</v>
      </c>
      <c r="AZ824">
        <v>0.12</v>
      </c>
      <c r="BA824">
        <v>446331</v>
      </c>
      <c r="BD824">
        <v>0</v>
      </c>
      <c r="BF824" s="1">
        <v>43222</v>
      </c>
      <c r="BM824" t="s">
        <v>148</v>
      </c>
    </row>
    <row r="825" spans="1:65" x14ac:dyDescent="0.25">
      <c r="A825">
        <v>9188</v>
      </c>
      <c r="B825">
        <v>2017</v>
      </c>
      <c r="C825" t="s">
        <v>1464</v>
      </c>
      <c r="D825" s="14">
        <f>VLOOKUP(Tabelle6[[#This Row],[FishStock]],'Export 2012'!$C:$J,8,FALSE)</f>
        <v>2012</v>
      </c>
      <c r="E825" s="14" t="str">
        <f>VLOOKUP(Tabelle6[[#This Row],[FishStock]],'Export 2016'!$C:$K,8,FALSE)</f>
        <v>Advice</v>
      </c>
      <c r="F825" s="14" t="str">
        <f>VLOOKUP(Tabelle6[[#This Row],[FishStock]],'Export 2012'!$C:$J,3,FALSE)</f>
        <v>no</v>
      </c>
      <c r="G825" s="14" t="str">
        <f>VLOOKUP(Tabelle6[[#This Row],[FishStock]],'Export 2016'!$C:$K,3,FALSE)</f>
        <v>no</v>
      </c>
      <c r="H825">
        <v>1469</v>
      </c>
      <c r="I825">
        <v>169255</v>
      </c>
      <c r="J825" t="s">
        <v>138</v>
      </c>
      <c r="K825">
        <v>2015</v>
      </c>
      <c r="L825" t="s">
        <v>1465</v>
      </c>
      <c r="M825" t="s">
        <v>605</v>
      </c>
      <c r="N825" t="s">
        <v>1429</v>
      </c>
      <c r="P825" t="s">
        <v>1556</v>
      </c>
      <c r="Q825">
        <v>3436046.8382469299</v>
      </c>
      <c r="R825">
        <v>5229320</v>
      </c>
      <c r="S825">
        <v>7022593.1617530696</v>
      </c>
      <c r="T825" t="s">
        <v>143</v>
      </c>
      <c r="U825" t="s">
        <v>13</v>
      </c>
      <c r="V825">
        <v>79482.2</v>
      </c>
      <c r="W825">
        <v>111536</v>
      </c>
      <c r="X825">
        <v>143589.79999999999</v>
      </c>
      <c r="Z825">
        <v>79482.2</v>
      </c>
      <c r="AA825">
        <v>111536</v>
      </c>
      <c r="AB825">
        <v>143589.79999999999</v>
      </c>
      <c r="AC825" t="s">
        <v>144</v>
      </c>
      <c r="AD825" t="s">
        <v>145</v>
      </c>
      <c r="AE825" t="s">
        <v>145</v>
      </c>
      <c r="AF825">
        <v>20595</v>
      </c>
      <c r="AH825">
        <v>20595</v>
      </c>
      <c r="AI825">
        <v>0</v>
      </c>
      <c r="AM825">
        <v>0.14889997411522601</v>
      </c>
      <c r="AN825">
        <v>0.188929819833</v>
      </c>
      <c r="AO825">
        <v>0.22895966555077399</v>
      </c>
      <c r="AP825" t="s">
        <v>146</v>
      </c>
      <c r="AQ825" t="s">
        <v>147</v>
      </c>
      <c r="AV825">
        <v>0.25</v>
      </c>
      <c r="AW825">
        <v>0.19</v>
      </c>
      <c r="AX825">
        <v>337448</v>
      </c>
      <c r="AY825">
        <v>446331</v>
      </c>
      <c r="AZ825">
        <v>0.12</v>
      </c>
      <c r="BA825">
        <v>446331</v>
      </c>
      <c r="BD825">
        <v>0</v>
      </c>
      <c r="BF825" s="1">
        <v>43222</v>
      </c>
      <c r="BM825" t="s">
        <v>148</v>
      </c>
    </row>
    <row r="826" spans="1:65" x14ac:dyDescent="0.25">
      <c r="A826">
        <v>9188</v>
      </c>
      <c r="B826">
        <v>2017</v>
      </c>
      <c r="C826" t="s">
        <v>1464</v>
      </c>
      <c r="D826" s="14">
        <f>VLOOKUP(Tabelle6[[#This Row],[FishStock]],'Export 2012'!$C:$J,8,FALSE)</f>
        <v>2012</v>
      </c>
      <c r="E826" s="14" t="str">
        <f>VLOOKUP(Tabelle6[[#This Row],[FishStock]],'Export 2016'!$C:$K,8,FALSE)</f>
        <v>Advice</v>
      </c>
      <c r="F826" s="14" t="str">
        <f>VLOOKUP(Tabelle6[[#This Row],[FishStock]],'Export 2012'!$C:$J,3,FALSE)</f>
        <v>no</v>
      </c>
      <c r="G826" s="14" t="str">
        <f>VLOOKUP(Tabelle6[[#This Row],[FishStock]],'Export 2016'!$C:$K,3,FALSE)</f>
        <v>no</v>
      </c>
      <c r="H826">
        <v>1469</v>
      </c>
      <c r="I826">
        <v>169255</v>
      </c>
      <c r="J826" t="s">
        <v>138</v>
      </c>
      <c r="K826">
        <v>2016</v>
      </c>
      <c r="L826" t="s">
        <v>1465</v>
      </c>
      <c r="M826" t="s">
        <v>605</v>
      </c>
      <c r="N826" t="s">
        <v>1429</v>
      </c>
      <c r="P826" t="s">
        <v>1556</v>
      </c>
      <c r="Q826">
        <v>3248306.6815226399</v>
      </c>
      <c r="R826">
        <v>5097110</v>
      </c>
      <c r="S826">
        <v>6945913.3184773503</v>
      </c>
      <c r="T826" t="s">
        <v>143</v>
      </c>
      <c r="U826" t="s">
        <v>13</v>
      </c>
      <c r="V826">
        <v>93994.8</v>
      </c>
      <c r="W826">
        <v>136611</v>
      </c>
      <c r="X826">
        <v>179227.2</v>
      </c>
      <c r="Z826">
        <v>93994.8</v>
      </c>
      <c r="AA826">
        <v>136611</v>
      </c>
      <c r="AB826">
        <v>179227.2</v>
      </c>
      <c r="AC826" t="s">
        <v>144</v>
      </c>
      <c r="AD826" t="s">
        <v>145</v>
      </c>
      <c r="AE826" t="s">
        <v>145</v>
      </c>
      <c r="AF826">
        <v>22704</v>
      </c>
      <c r="AH826">
        <v>22704</v>
      </c>
      <c r="AI826">
        <v>0</v>
      </c>
      <c r="AM826">
        <v>0.17261499937222599</v>
      </c>
      <c r="AN826">
        <v>0.20426046075000001</v>
      </c>
      <c r="AO826">
        <v>0.235905922127774</v>
      </c>
      <c r="AP826" t="s">
        <v>146</v>
      </c>
      <c r="AQ826" t="s">
        <v>147</v>
      </c>
      <c r="AV826">
        <v>0.25</v>
      </c>
      <c r="AW826">
        <v>0.19</v>
      </c>
      <c r="AX826">
        <v>337448</v>
      </c>
      <c r="AY826">
        <v>446331</v>
      </c>
      <c r="AZ826">
        <v>0.12</v>
      </c>
      <c r="BA826">
        <v>446331</v>
      </c>
      <c r="BD826">
        <v>0</v>
      </c>
      <c r="BF826" s="1">
        <v>43222</v>
      </c>
      <c r="BM826" t="s">
        <v>148</v>
      </c>
    </row>
    <row r="827" spans="1:65" x14ac:dyDescent="0.25">
      <c r="A827">
        <v>9188</v>
      </c>
      <c r="B827">
        <v>2017</v>
      </c>
      <c r="C827" t="s">
        <v>1464</v>
      </c>
      <c r="D827" s="14">
        <f>VLOOKUP(Tabelle6[[#This Row],[FishStock]],'Export 2012'!$C:$J,8,FALSE)</f>
        <v>2012</v>
      </c>
      <c r="E827" s="14" t="str">
        <f>VLOOKUP(Tabelle6[[#This Row],[FishStock]],'Export 2016'!$C:$K,8,FALSE)</f>
        <v>Advice</v>
      </c>
      <c r="F827" s="14" t="str">
        <f>VLOOKUP(Tabelle6[[#This Row],[FishStock]],'Export 2012'!$C:$J,3,FALSE)</f>
        <v>no</v>
      </c>
      <c r="G827" s="14" t="str">
        <f>VLOOKUP(Tabelle6[[#This Row],[FishStock]],'Export 2016'!$C:$K,3,FALSE)</f>
        <v>no</v>
      </c>
      <c r="H827">
        <v>1469</v>
      </c>
      <c r="I827">
        <v>169255</v>
      </c>
      <c r="J827" t="s">
        <v>138</v>
      </c>
      <c r="K827">
        <v>2017</v>
      </c>
      <c r="L827" t="s">
        <v>1465</v>
      </c>
      <c r="M827" t="s">
        <v>605</v>
      </c>
      <c r="N827" t="s">
        <v>1429</v>
      </c>
      <c r="P827" t="s">
        <v>1556</v>
      </c>
      <c r="R827">
        <v>4391480</v>
      </c>
      <c r="T827" t="s">
        <v>143</v>
      </c>
      <c r="U827" t="s">
        <v>13</v>
      </c>
      <c r="V827">
        <v>94904.270068350903</v>
      </c>
      <c r="W827">
        <v>146831</v>
      </c>
      <c r="X827">
        <v>198757.729931649</v>
      </c>
      <c r="Z827">
        <v>94904.270068350903</v>
      </c>
      <c r="AA827">
        <v>146831</v>
      </c>
      <c r="AB827">
        <v>198757.729931649</v>
      </c>
      <c r="AC827" t="s">
        <v>144</v>
      </c>
      <c r="AD827" t="s">
        <v>145</v>
      </c>
      <c r="AE827" t="s">
        <v>145</v>
      </c>
      <c r="AP827" t="s">
        <v>146</v>
      </c>
      <c r="AQ827" t="s">
        <v>147</v>
      </c>
      <c r="AV827">
        <v>0.25</v>
      </c>
      <c r="AW827">
        <v>0.19</v>
      </c>
      <c r="AX827">
        <v>337448</v>
      </c>
      <c r="AY827">
        <v>446331</v>
      </c>
      <c r="AZ827">
        <v>0.12</v>
      </c>
      <c r="BA827">
        <v>446331</v>
      </c>
      <c r="BD827">
        <v>0</v>
      </c>
      <c r="BF827" s="1">
        <v>43222</v>
      </c>
      <c r="BM827" t="s">
        <v>148</v>
      </c>
    </row>
    <row r="828" spans="1:65" x14ac:dyDescent="0.25">
      <c r="A828">
        <v>9189</v>
      </c>
      <c r="B828">
        <v>2017</v>
      </c>
      <c r="C828" t="s">
        <v>1850</v>
      </c>
      <c r="D828" s="14">
        <f>VLOOKUP(Tabelle6[[#This Row],[FishStock]],'Export 2012'!$C:$J,8,FALSE)</f>
        <v>2012</v>
      </c>
      <c r="E828" s="14" t="str">
        <f>VLOOKUP(Tabelle6[[#This Row],[FishStock]],'Export 2016'!$C:$K,8,FALSE)</f>
        <v>Advice</v>
      </c>
      <c r="F828" s="14" t="str">
        <f>VLOOKUP(Tabelle6[[#This Row],[FishStock]],'Export 2012'!$C:$J,3,FALSE)</f>
        <v>no</v>
      </c>
      <c r="G828" s="14" t="str">
        <f>VLOOKUP(Tabelle6[[#This Row],[FishStock]],'Export 2016'!$C:$K,3,FALSE)</f>
        <v>no</v>
      </c>
      <c r="H828">
        <v>1357</v>
      </c>
      <c r="I828">
        <v>169172</v>
      </c>
      <c r="J828" t="s">
        <v>138</v>
      </c>
      <c r="K828">
        <v>2012</v>
      </c>
      <c r="L828" t="s">
        <v>1851</v>
      </c>
      <c r="M828" t="s">
        <v>801</v>
      </c>
      <c r="N828" t="s">
        <v>699</v>
      </c>
      <c r="P828" t="s">
        <v>1852</v>
      </c>
      <c r="T828" t="s">
        <v>1537</v>
      </c>
      <c r="U828" t="s">
        <v>1538</v>
      </c>
      <c r="AC828" t="s">
        <v>1666</v>
      </c>
      <c r="AD828" t="s">
        <v>1667</v>
      </c>
      <c r="AE828" t="s">
        <v>145</v>
      </c>
      <c r="AF828">
        <v>435</v>
      </c>
      <c r="AP828" t="s">
        <v>1523</v>
      </c>
      <c r="AQ828" t="s">
        <v>1673</v>
      </c>
      <c r="BM828" t="s">
        <v>148</v>
      </c>
    </row>
    <row r="829" spans="1:65" x14ac:dyDescent="0.25">
      <c r="A829">
        <v>9189</v>
      </c>
      <c r="B829">
        <v>2017</v>
      </c>
      <c r="C829" t="s">
        <v>1850</v>
      </c>
      <c r="D829" s="14">
        <f>VLOOKUP(Tabelle6[[#This Row],[FishStock]],'Export 2012'!$C:$J,8,FALSE)</f>
        <v>2012</v>
      </c>
      <c r="E829" s="14" t="str">
        <f>VLOOKUP(Tabelle6[[#This Row],[FishStock]],'Export 2016'!$C:$K,8,FALSE)</f>
        <v>Advice</v>
      </c>
      <c r="F829" s="14" t="str">
        <f>VLOOKUP(Tabelle6[[#This Row],[FishStock]],'Export 2012'!$C:$J,3,FALSE)</f>
        <v>no</v>
      </c>
      <c r="G829" s="14" t="str">
        <f>VLOOKUP(Tabelle6[[#This Row],[FishStock]],'Export 2016'!$C:$K,3,FALSE)</f>
        <v>no</v>
      </c>
      <c r="H829">
        <v>1357</v>
      </c>
      <c r="I829">
        <v>169172</v>
      </c>
      <c r="J829" t="s">
        <v>138</v>
      </c>
      <c r="K829">
        <v>2013</v>
      </c>
      <c r="L829" t="s">
        <v>1851</v>
      </c>
      <c r="M829" t="s">
        <v>801</v>
      </c>
      <c r="N829" t="s">
        <v>699</v>
      </c>
      <c r="P829" t="s">
        <v>1852</v>
      </c>
      <c r="T829" t="s">
        <v>1537</v>
      </c>
      <c r="U829" t="s">
        <v>1538</v>
      </c>
      <c r="AC829" t="s">
        <v>1666</v>
      </c>
      <c r="AD829" t="s">
        <v>1667</v>
      </c>
      <c r="AE829" t="s">
        <v>145</v>
      </c>
      <c r="AF829">
        <v>234</v>
      </c>
      <c r="AP829" t="s">
        <v>1523</v>
      </c>
      <c r="AQ829" t="s">
        <v>1673</v>
      </c>
      <c r="BM829" t="s">
        <v>148</v>
      </c>
    </row>
    <row r="830" spans="1:65" x14ac:dyDescent="0.25">
      <c r="A830">
        <v>9189</v>
      </c>
      <c r="B830">
        <v>2017</v>
      </c>
      <c r="C830" t="s">
        <v>1850</v>
      </c>
      <c r="D830" s="14">
        <f>VLOOKUP(Tabelle6[[#This Row],[FishStock]],'Export 2012'!$C:$J,8,FALSE)</f>
        <v>2012</v>
      </c>
      <c r="E830" s="14" t="str">
        <f>VLOOKUP(Tabelle6[[#This Row],[FishStock]],'Export 2016'!$C:$K,8,FALSE)</f>
        <v>Advice</v>
      </c>
      <c r="F830" s="14" t="str">
        <f>VLOOKUP(Tabelle6[[#This Row],[FishStock]],'Export 2012'!$C:$J,3,FALSE)</f>
        <v>no</v>
      </c>
      <c r="G830" s="14" t="str">
        <f>VLOOKUP(Tabelle6[[#This Row],[FishStock]],'Export 2016'!$C:$K,3,FALSE)</f>
        <v>no</v>
      </c>
      <c r="H830">
        <v>1357</v>
      </c>
      <c r="I830">
        <v>169172</v>
      </c>
      <c r="J830" t="s">
        <v>138</v>
      </c>
      <c r="K830">
        <v>2014</v>
      </c>
      <c r="L830" t="s">
        <v>1851</v>
      </c>
      <c r="M830" t="s">
        <v>801</v>
      </c>
      <c r="N830" t="s">
        <v>699</v>
      </c>
      <c r="P830" t="s">
        <v>1852</v>
      </c>
      <c r="T830" t="s">
        <v>1537</v>
      </c>
      <c r="U830" t="s">
        <v>1538</v>
      </c>
      <c r="AC830" t="s">
        <v>1666</v>
      </c>
      <c r="AD830" t="s">
        <v>1667</v>
      </c>
      <c r="AE830" t="s">
        <v>145</v>
      </c>
      <c r="AF830">
        <v>245</v>
      </c>
      <c r="AP830" t="s">
        <v>1523</v>
      </c>
      <c r="AQ830" t="s">
        <v>1673</v>
      </c>
      <c r="BM830" t="s">
        <v>148</v>
      </c>
    </row>
    <row r="831" spans="1:65" x14ac:dyDescent="0.25">
      <c r="A831">
        <v>9189</v>
      </c>
      <c r="B831">
        <v>2017</v>
      </c>
      <c r="C831" t="s">
        <v>1850</v>
      </c>
      <c r="D831" s="14">
        <f>VLOOKUP(Tabelle6[[#This Row],[FishStock]],'Export 2012'!$C:$J,8,FALSE)</f>
        <v>2012</v>
      </c>
      <c r="E831" s="14" t="str">
        <f>VLOOKUP(Tabelle6[[#This Row],[FishStock]],'Export 2016'!$C:$K,8,FALSE)</f>
        <v>Advice</v>
      </c>
      <c r="F831" s="14" t="str">
        <f>VLOOKUP(Tabelle6[[#This Row],[FishStock]],'Export 2012'!$C:$J,3,FALSE)</f>
        <v>no</v>
      </c>
      <c r="G831" s="14" t="str">
        <f>VLOOKUP(Tabelle6[[#This Row],[FishStock]],'Export 2016'!$C:$K,3,FALSE)</f>
        <v>no</v>
      </c>
      <c r="H831">
        <v>1357</v>
      </c>
      <c r="I831">
        <v>169172</v>
      </c>
      <c r="J831" t="s">
        <v>138</v>
      </c>
      <c r="K831">
        <v>2015</v>
      </c>
      <c r="L831" t="s">
        <v>1851</v>
      </c>
      <c r="M831" t="s">
        <v>801</v>
      </c>
      <c r="N831" t="s">
        <v>699</v>
      </c>
      <c r="P831" t="s">
        <v>1852</v>
      </c>
      <c r="T831" t="s">
        <v>1537</v>
      </c>
      <c r="U831" t="s">
        <v>1538</v>
      </c>
      <c r="AC831" t="s">
        <v>1666</v>
      </c>
      <c r="AD831" t="s">
        <v>1667</v>
      </c>
      <c r="AE831" t="s">
        <v>145</v>
      </c>
      <c r="AF831">
        <v>309</v>
      </c>
      <c r="AP831" t="s">
        <v>1523</v>
      </c>
      <c r="AQ831" t="s">
        <v>1673</v>
      </c>
      <c r="BM831" t="s">
        <v>148</v>
      </c>
    </row>
    <row r="832" spans="1:65" x14ac:dyDescent="0.25">
      <c r="A832">
        <v>9189</v>
      </c>
      <c r="B832">
        <v>2017</v>
      </c>
      <c r="C832" t="s">
        <v>1850</v>
      </c>
      <c r="D832" s="14">
        <f>VLOOKUP(Tabelle6[[#This Row],[FishStock]],'Export 2012'!$C:$J,8,FALSE)</f>
        <v>2012</v>
      </c>
      <c r="E832" s="14" t="str">
        <f>VLOOKUP(Tabelle6[[#This Row],[FishStock]],'Export 2016'!$C:$K,8,FALSE)</f>
        <v>Advice</v>
      </c>
      <c r="F832" s="14" t="str">
        <f>VLOOKUP(Tabelle6[[#This Row],[FishStock]],'Export 2012'!$C:$J,3,FALSE)</f>
        <v>no</v>
      </c>
      <c r="G832" s="14" t="str">
        <f>VLOOKUP(Tabelle6[[#This Row],[FishStock]],'Export 2016'!$C:$K,3,FALSE)</f>
        <v>no</v>
      </c>
      <c r="H832">
        <v>1357</v>
      </c>
      <c r="I832">
        <v>169172</v>
      </c>
      <c r="J832" t="s">
        <v>138</v>
      </c>
      <c r="K832">
        <v>2016</v>
      </c>
      <c r="L832" t="s">
        <v>1851</v>
      </c>
      <c r="M832" t="s">
        <v>801</v>
      </c>
      <c r="N832" t="s">
        <v>699</v>
      </c>
      <c r="P832" t="s">
        <v>1852</v>
      </c>
      <c r="T832" t="s">
        <v>1537</v>
      </c>
      <c r="U832" t="s">
        <v>1538</v>
      </c>
      <c r="AC832" t="s">
        <v>1666</v>
      </c>
      <c r="AD832" t="s">
        <v>1667</v>
      </c>
      <c r="AE832" t="s">
        <v>145</v>
      </c>
      <c r="AF832">
        <v>236</v>
      </c>
      <c r="AP832" t="s">
        <v>1523</v>
      </c>
      <c r="AQ832" t="s">
        <v>1673</v>
      </c>
      <c r="BM832" t="s">
        <v>148</v>
      </c>
    </row>
    <row r="833" spans="1:92" x14ac:dyDescent="0.25">
      <c r="A833">
        <v>9192</v>
      </c>
      <c r="B833">
        <v>2017</v>
      </c>
      <c r="C833" t="s">
        <v>1515</v>
      </c>
      <c r="D833" s="14">
        <f>VLOOKUP(Tabelle6[[#This Row],[FishStock]],'Export 2012'!$C:$J,8,FALSE)</f>
        <v>2012</v>
      </c>
      <c r="E833" s="14" t="str">
        <f>VLOOKUP(Tabelle6[[#This Row],[FishStock]],'Export 2016'!$C:$K,8,FALSE)</f>
        <v>Advice</v>
      </c>
      <c r="F833" s="14" t="str">
        <f>VLOOKUP(Tabelle6[[#This Row],[FishStock]],'Export 2012'!$C:$J,3,FALSE)</f>
        <v>x</v>
      </c>
      <c r="G833" s="14" t="str">
        <f>VLOOKUP(Tabelle6[[#This Row],[FishStock]],'Export 2016'!$C:$K,3,FALSE)</f>
        <v>x</v>
      </c>
      <c r="H833">
        <v>1319</v>
      </c>
      <c r="I833">
        <v>169073</v>
      </c>
      <c r="J833" t="s">
        <v>138</v>
      </c>
      <c r="K833">
        <v>2012</v>
      </c>
      <c r="L833" t="s">
        <v>1516</v>
      </c>
      <c r="M833" t="s">
        <v>734</v>
      </c>
      <c r="N833" t="s">
        <v>1450</v>
      </c>
      <c r="P833" t="s">
        <v>1517</v>
      </c>
      <c r="R833">
        <v>145900000</v>
      </c>
      <c r="T833" t="s">
        <v>143</v>
      </c>
      <c r="U833" t="s">
        <v>973</v>
      </c>
      <c r="W833">
        <v>3586000</v>
      </c>
      <c r="AA833">
        <v>1997000</v>
      </c>
      <c r="AC833" t="s">
        <v>144</v>
      </c>
      <c r="AD833" t="s">
        <v>145</v>
      </c>
      <c r="AE833" t="s">
        <v>145</v>
      </c>
      <c r="AF833">
        <v>296000</v>
      </c>
      <c r="AX833">
        <v>200000</v>
      </c>
      <c r="BD833">
        <v>1</v>
      </c>
      <c r="BM833" t="s">
        <v>148</v>
      </c>
      <c r="CC833">
        <v>1589</v>
      </c>
      <c r="CD833" t="s">
        <v>1518</v>
      </c>
      <c r="CE833" t="s">
        <v>1519</v>
      </c>
      <c r="CF833">
        <v>1997</v>
      </c>
      <c r="CG833" t="s">
        <v>1520</v>
      </c>
      <c r="CH833" t="s">
        <v>1519</v>
      </c>
    </row>
    <row r="834" spans="1:92" x14ac:dyDescent="0.25">
      <c r="A834">
        <v>9192</v>
      </c>
      <c r="B834">
        <v>2017</v>
      </c>
      <c r="C834" t="s">
        <v>1515</v>
      </c>
      <c r="D834" s="14">
        <f>VLOOKUP(Tabelle6[[#This Row],[FishStock]],'Export 2012'!$C:$J,8,FALSE)</f>
        <v>2012</v>
      </c>
      <c r="E834" s="14" t="str">
        <f>VLOOKUP(Tabelle6[[#This Row],[FishStock]],'Export 2016'!$C:$K,8,FALSE)</f>
        <v>Advice</v>
      </c>
      <c r="F834" s="14" t="str">
        <f>VLOOKUP(Tabelle6[[#This Row],[FishStock]],'Export 2012'!$C:$J,3,FALSE)</f>
        <v>x</v>
      </c>
      <c r="G834" s="14" t="str">
        <f>VLOOKUP(Tabelle6[[#This Row],[FishStock]],'Export 2016'!$C:$K,3,FALSE)</f>
        <v>x</v>
      </c>
      <c r="H834">
        <v>1319</v>
      </c>
      <c r="I834">
        <v>169073</v>
      </c>
      <c r="J834" t="s">
        <v>138</v>
      </c>
      <c r="K834">
        <v>2013</v>
      </c>
      <c r="L834" t="s">
        <v>1516</v>
      </c>
      <c r="M834" t="s">
        <v>734</v>
      </c>
      <c r="N834" t="s">
        <v>1450</v>
      </c>
      <c r="P834" t="s">
        <v>1517</v>
      </c>
      <c r="R834">
        <v>324500000</v>
      </c>
      <c r="T834" t="s">
        <v>143</v>
      </c>
      <c r="U834" t="s">
        <v>973</v>
      </c>
      <c r="W834">
        <v>3956000</v>
      </c>
      <c r="AA834">
        <v>1471000</v>
      </c>
      <c r="AC834" t="s">
        <v>144</v>
      </c>
      <c r="AD834" t="s">
        <v>145</v>
      </c>
      <c r="AE834" t="s">
        <v>145</v>
      </c>
      <c r="AF834">
        <v>177000</v>
      </c>
      <c r="AX834">
        <v>200000</v>
      </c>
      <c r="BD834">
        <v>1</v>
      </c>
      <c r="BM834" t="s">
        <v>148</v>
      </c>
      <c r="CC834">
        <v>2485</v>
      </c>
      <c r="CD834" t="s">
        <v>1518</v>
      </c>
      <c r="CE834" t="s">
        <v>1519</v>
      </c>
      <c r="CF834">
        <v>1471</v>
      </c>
      <c r="CG834" t="s">
        <v>1520</v>
      </c>
      <c r="CH834" t="s">
        <v>1519</v>
      </c>
    </row>
    <row r="835" spans="1:92" x14ac:dyDescent="0.25">
      <c r="A835">
        <v>9192</v>
      </c>
      <c r="B835">
        <v>2017</v>
      </c>
      <c r="C835" t="s">
        <v>1515</v>
      </c>
      <c r="D835" s="14">
        <f>VLOOKUP(Tabelle6[[#This Row],[FishStock]],'Export 2012'!$C:$J,8,FALSE)</f>
        <v>2012</v>
      </c>
      <c r="E835" s="14" t="str">
        <f>VLOOKUP(Tabelle6[[#This Row],[FishStock]],'Export 2016'!$C:$K,8,FALSE)</f>
        <v>Advice</v>
      </c>
      <c r="F835" s="14" t="str">
        <f>VLOOKUP(Tabelle6[[#This Row],[FishStock]],'Export 2012'!$C:$J,3,FALSE)</f>
        <v>x</v>
      </c>
      <c r="G835" s="14" t="str">
        <f>VLOOKUP(Tabelle6[[#This Row],[FishStock]],'Export 2016'!$C:$K,3,FALSE)</f>
        <v>x</v>
      </c>
      <c r="H835">
        <v>1319</v>
      </c>
      <c r="I835">
        <v>169073</v>
      </c>
      <c r="J835" t="s">
        <v>138</v>
      </c>
      <c r="K835">
        <v>2014</v>
      </c>
      <c r="L835" t="s">
        <v>1516</v>
      </c>
      <c r="M835" t="s">
        <v>734</v>
      </c>
      <c r="N835" t="s">
        <v>1450</v>
      </c>
      <c r="P835" t="s">
        <v>1517</v>
      </c>
      <c r="R835">
        <v>105100000</v>
      </c>
      <c r="T835" t="s">
        <v>143</v>
      </c>
      <c r="U835" t="s">
        <v>973</v>
      </c>
      <c r="W835">
        <v>1949000</v>
      </c>
      <c r="AA835">
        <v>873000</v>
      </c>
      <c r="AC835" t="s">
        <v>144</v>
      </c>
      <c r="AD835" t="s">
        <v>145</v>
      </c>
      <c r="AE835" t="s">
        <v>145</v>
      </c>
      <c r="AF835">
        <v>66000</v>
      </c>
      <c r="AX835">
        <v>200000</v>
      </c>
      <c r="BD835">
        <v>1</v>
      </c>
      <c r="BM835" t="s">
        <v>148</v>
      </c>
      <c r="CC835">
        <v>1076</v>
      </c>
      <c r="CD835" t="s">
        <v>1518</v>
      </c>
      <c r="CE835" t="s">
        <v>1519</v>
      </c>
      <c r="CF835">
        <v>873</v>
      </c>
      <c r="CG835" t="s">
        <v>1520</v>
      </c>
      <c r="CH835" t="s">
        <v>1519</v>
      </c>
    </row>
    <row r="836" spans="1:92" x14ac:dyDescent="0.25">
      <c r="A836">
        <v>9192</v>
      </c>
      <c r="B836">
        <v>2017</v>
      </c>
      <c r="C836" t="s">
        <v>1515</v>
      </c>
      <c r="D836" s="14">
        <f>VLOOKUP(Tabelle6[[#This Row],[FishStock]],'Export 2012'!$C:$J,8,FALSE)</f>
        <v>2012</v>
      </c>
      <c r="E836" s="14" t="str">
        <f>VLOOKUP(Tabelle6[[#This Row],[FishStock]],'Export 2016'!$C:$K,8,FALSE)</f>
        <v>Advice</v>
      </c>
      <c r="F836" s="14" t="str">
        <f>VLOOKUP(Tabelle6[[#This Row],[FishStock]],'Export 2012'!$C:$J,3,FALSE)</f>
        <v>x</v>
      </c>
      <c r="G836" s="14" t="str">
        <f>VLOOKUP(Tabelle6[[#This Row],[FishStock]],'Export 2016'!$C:$K,3,FALSE)</f>
        <v>x</v>
      </c>
      <c r="H836">
        <v>1319</v>
      </c>
      <c r="I836">
        <v>169073</v>
      </c>
      <c r="J836" t="s">
        <v>138</v>
      </c>
      <c r="K836">
        <v>2015</v>
      </c>
      <c r="L836" t="s">
        <v>1516</v>
      </c>
      <c r="M836" t="s">
        <v>734</v>
      </c>
      <c r="N836" t="s">
        <v>1450</v>
      </c>
      <c r="P836" t="s">
        <v>1517</v>
      </c>
      <c r="R836">
        <v>39500000</v>
      </c>
      <c r="T836" t="s">
        <v>143</v>
      </c>
      <c r="U836" t="s">
        <v>973</v>
      </c>
      <c r="W836">
        <v>842000</v>
      </c>
      <c r="AA836">
        <v>375000</v>
      </c>
      <c r="AC836" t="s">
        <v>144</v>
      </c>
      <c r="AD836" t="s">
        <v>145</v>
      </c>
      <c r="AE836" t="s">
        <v>145</v>
      </c>
      <c r="AF836">
        <v>115000</v>
      </c>
      <c r="AX836">
        <v>200000</v>
      </c>
      <c r="BD836">
        <v>1</v>
      </c>
      <c r="BM836" t="s">
        <v>148</v>
      </c>
      <c r="CC836">
        <v>467</v>
      </c>
      <c r="CD836" t="s">
        <v>1518</v>
      </c>
      <c r="CE836" t="s">
        <v>1519</v>
      </c>
      <c r="CF836">
        <v>375</v>
      </c>
      <c r="CG836" t="s">
        <v>1520</v>
      </c>
      <c r="CH836" t="s">
        <v>1519</v>
      </c>
    </row>
    <row r="837" spans="1:92" x14ac:dyDescent="0.25">
      <c r="A837">
        <v>9192</v>
      </c>
      <c r="B837">
        <v>2017</v>
      </c>
      <c r="C837" t="s">
        <v>1515</v>
      </c>
      <c r="D837" s="14">
        <f>VLOOKUP(Tabelle6[[#This Row],[FishStock]],'Export 2012'!$C:$J,8,FALSE)</f>
        <v>2012</v>
      </c>
      <c r="E837" s="14" t="str">
        <f>VLOOKUP(Tabelle6[[#This Row],[FishStock]],'Export 2016'!$C:$K,8,FALSE)</f>
        <v>Advice</v>
      </c>
      <c r="F837" s="14" t="str">
        <f>VLOOKUP(Tabelle6[[#This Row],[FishStock]],'Export 2012'!$C:$J,3,FALSE)</f>
        <v>x</v>
      </c>
      <c r="G837" s="14" t="str">
        <f>VLOOKUP(Tabelle6[[#This Row],[FishStock]],'Export 2016'!$C:$K,3,FALSE)</f>
        <v>x</v>
      </c>
      <c r="H837">
        <v>1319</v>
      </c>
      <c r="I837">
        <v>169073</v>
      </c>
      <c r="J837" t="s">
        <v>138</v>
      </c>
      <c r="K837">
        <v>2016</v>
      </c>
      <c r="L837" t="s">
        <v>1516</v>
      </c>
      <c r="M837" t="s">
        <v>734</v>
      </c>
      <c r="N837" t="s">
        <v>1450</v>
      </c>
      <c r="P837" t="s">
        <v>1517</v>
      </c>
      <c r="R837">
        <v>31600000</v>
      </c>
      <c r="T837" t="s">
        <v>143</v>
      </c>
      <c r="U837" t="s">
        <v>973</v>
      </c>
      <c r="W837">
        <v>328000</v>
      </c>
      <c r="AA837">
        <v>181000</v>
      </c>
      <c r="AC837" t="s">
        <v>144</v>
      </c>
      <c r="AD837" t="s">
        <v>145</v>
      </c>
      <c r="AE837" t="s">
        <v>145</v>
      </c>
      <c r="AF837">
        <v>0</v>
      </c>
      <c r="AX837">
        <v>200000</v>
      </c>
      <c r="BD837">
        <v>1</v>
      </c>
      <c r="BM837" t="s">
        <v>148</v>
      </c>
      <c r="CC837">
        <v>147</v>
      </c>
      <c r="CD837" t="s">
        <v>1518</v>
      </c>
      <c r="CE837" t="s">
        <v>1519</v>
      </c>
      <c r="CF837">
        <v>181</v>
      </c>
      <c r="CG837" t="s">
        <v>1520</v>
      </c>
      <c r="CH837" t="s">
        <v>1519</v>
      </c>
    </row>
    <row r="838" spans="1:92" x14ac:dyDescent="0.25">
      <c r="A838">
        <v>9192</v>
      </c>
      <c r="B838">
        <v>2017</v>
      </c>
      <c r="C838" t="s">
        <v>1515</v>
      </c>
      <c r="D838" s="14">
        <f>VLOOKUP(Tabelle6[[#This Row],[FishStock]],'Export 2012'!$C:$J,8,FALSE)</f>
        <v>2012</v>
      </c>
      <c r="E838" s="14" t="str">
        <f>VLOOKUP(Tabelle6[[#This Row],[FishStock]],'Export 2016'!$C:$K,8,FALSE)</f>
        <v>Advice</v>
      </c>
      <c r="F838" s="14" t="str">
        <f>VLOOKUP(Tabelle6[[#This Row],[FishStock]],'Export 2012'!$C:$J,3,FALSE)</f>
        <v>x</v>
      </c>
      <c r="G838" s="14" t="str">
        <f>VLOOKUP(Tabelle6[[#This Row],[FishStock]],'Export 2016'!$C:$K,3,FALSE)</f>
        <v>x</v>
      </c>
      <c r="H838">
        <v>1319</v>
      </c>
      <c r="I838">
        <v>169073</v>
      </c>
      <c r="J838" t="s">
        <v>138</v>
      </c>
      <c r="K838">
        <v>2017</v>
      </c>
      <c r="L838" t="s">
        <v>1516</v>
      </c>
      <c r="M838" t="s">
        <v>734</v>
      </c>
      <c r="N838" t="s">
        <v>1450</v>
      </c>
      <c r="P838" t="s">
        <v>1517</v>
      </c>
      <c r="R838">
        <v>86400000</v>
      </c>
      <c r="T838" t="s">
        <v>143</v>
      </c>
      <c r="U838" t="s">
        <v>973</v>
      </c>
      <c r="W838">
        <v>2506000</v>
      </c>
      <c r="AA838">
        <v>1723000</v>
      </c>
      <c r="AC838" t="s">
        <v>144</v>
      </c>
      <c r="AD838" t="s">
        <v>145</v>
      </c>
      <c r="AE838" t="s">
        <v>145</v>
      </c>
      <c r="AF838">
        <v>0</v>
      </c>
      <c r="AX838">
        <v>200000</v>
      </c>
      <c r="BD838">
        <v>1</v>
      </c>
      <c r="BM838" t="s">
        <v>148</v>
      </c>
      <c r="CC838">
        <v>783</v>
      </c>
      <c r="CD838" t="s">
        <v>1518</v>
      </c>
      <c r="CE838" t="s">
        <v>1519</v>
      </c>
      <c r="CF838">
        <v>1723</v>
      </c>
      <c r="CG838" t="s">
        <v>1520</v>
      </c>
      <c r="CH838" t="s">
        <v>1519</v>
      </c>
    </row>
    <row r="839" spans="1:92" x14ac:dyDescent="0.25">
      <c r="A839">
        <v>9205</v>
      </c>
      <c r="B839">
        <v>2017</v>
      </c>
      <c r="C839" t="s">
        <v>628</v>
      </c>
      <c r="D839" s="14">
        <f>VLOOKUP(Tabelle6[[#This Row],[FishStock]],'Export 2012'!$C:$J,8,FALSE)</f>
        <v>2012</v>
      </c>
      <c r="E839" s="14" t="str">
        <f>VLOOKUP(Tabelle6[[#This Row],[FishStock]],'Export 2016'!$C:$K,8,FALSE)</f>
        <v>Advice</v>
      </c>
      <c r="F839" s="14" t="str">
        <f>VLOOKUP(Tabelle6[[#This Row],[FishStock]],'Export 2012'!$C:$J,3,FALSE)</f>
        <v>x</v>
      </c>
      <c r="G839" s="14" t="str">
        <f>VLOOKUP(Tabelle6[[#This Row],[FishStock]],'Export 2016'!$C:$K,3,FALSE)</f>
        <v>x</v>
      </c>
      <c r="H839">
        <v>1515</v>
      </c>
      <c r="I839">
        <v>169070</v>
      </c>
      <c r="J839" t="s">
        <v>138</v>
      </c>
      <c r="K839">
        <v>2012</v>
      </c>
      <c r="L839" t="s">
        <v>1753</v>
      </c>
      <c r="M839" t="s">
        <v>630</v>
      </c>
      <c r="N839" t="s">
        <v>631</v>
      </c>
      <c r="P839" t="s">
        <v>1754</v>
      </c>
      <c r="T839" t="s">
        <v>143</v>
      </c>
      <c r="U839" t="s">
        <v>13</v>
      </c>
      <c r="AC839" t="s">
        <v>144</v>
      </c>
      <c r="AD839" t="s">
        <v>145</v>
      </c>
      <c r="AE839" t="s">
        <v>145</v>
      </c>
      <c r="AF839">
        <v>2549</v>
      </c>
      <c r="AN839">
        <v>1.0646</v>
      </c>
      <c r="AP839" t="s">
        <v>1755</v>
      </c>
      <c r="AQ839" t="s">
        <v>147</v>
      </c>
      <c r="BM839" t="s">
        <v>148</v>
      </c>
      <c r="CC839">
        <v>2.5489999999999999</v>
      </c>
      <c r="CD839" t="s">
        <v>545</v>
      </c>
      <c r="CE839" t="s">
        <v>1519</v>
      </c>
      <c r="CG839" t="s">
        <v>1026</v>
      </c>
      <c r="CH839" t="s">
        <v>1519</v>
      </c>
      <c r="CI839">
        <v>1.0646</v>
      </c>
      <c r="CJ839" t="s">
        <v>1756</v>
      </c>
      <c r="CK839" t="s">
        <v>1757</v>
      </c>
      <c r="CM839" t="s">
        <v>30</v>
      </c>
      <c r="CN839" t="s">
        <v>1519</v>
      </c>
    </row>
    <row r="840" spans="1:92" x14ac:dyDescent="0.25">
      <c r="A840">
        <v>9205</v>
      </c>
      <c r="B840">
        <v>2017</v>
      </c>
      <c r="C840" t="s">
        <v>628</v>
      </c>
      <c r="D840" s="14">
        <f>VLOOKUP(Tabelle6[[#This Row],[FishStock]],'Export 2012'!$C:$J,8,FALSE)</f>
        <v>2012</v>
      </c>
      <c r="E840" s="14" t="str">
        <f>VLOOKUP(Tabelle6[[#This Row],[FishStock]],'Export 2016'!$C:$K,8,FALSE)</f>
        <v>Advice</v>
      </c>
      <c r="F840" s="14" t="str">
        <f>VLOOKUP(Tabelle6[[#This Row],[FishStock]],'Export 2012'!$C:$J,3,FALSE)</f>
        <v>x</v>
      </c>
      <c r="G840" s="14" t="str">
        <f>VLOOKUP(Tabelle6[[#This Row],[FishStock]],'Export 2016'!$C:$K,3,FALSE)</f>
        <v>x</v>
      </c>
      <c r="H840">
        <v>1515</v>
      </c>
      <c r="I840">
        <v>169070</v>
      </c>
      <c r="J840" t="s">
        <v>138</v>
      </c>
      <c r="K840">
        <v>2013</v>
      </c>
      <c r="L840" t="s">
        <v>1753</v>
      </c>
      <c r="M840" t="s">
        <v>630</v>
      </c>
      <c r="N840" t="s">
        <v>631</v>
      </c>
      <c r="P840" t="s">
        <v>1754</v>
      </c>
      <c r="T840" t="s">
        <v>143</v>
      </c>
      <c r="U840" t="s">
        <v>13</v>
      </c>
      <c r="AC840" t="s">
        <v>144</v>
      </c>
      <c r="AD840" t="s">
        <v>145</v>
      </c>
      <c r="AE840" t="s">
        <v>145</v>
      </c>
      <c r="AF840">
        <v>2685</v>
      </c>
      <c r="AN840">
        <v>1.0626</v>
      </c>
      <c r="AP840" t="s">
        <v>1755</v>
      </c>
      <c r="AQ840" t="s">
        <v>147</v>
      </c>
      <c r="BM840" t="s">
        <v>148</v>
      </c>
      <c r="CC840">
        <v>2.6850000000000001</v>
      </c>
      <c r="CD840" t="s">
        <v>545</v>
      </c>
      <c r="CE840" t="s">
        <v>1519</v>
      </c>
      <c r="CG840" t="s">
        <v>1026</v>
      </c>
      <c r="CH840" t="s">
        <v>1519</v>
      </c>
      <c r="CI840">
        <v>1.0626</v>
      </c>
      <c r="CJ840" t="s">
        <v>1756</v>
      </c>
      <c r="CK840" t="s">
        <v>1757</v>
      </c>
      <c r="CM840" t="s">
        <v>30</v>
      </c>
      <c r="CN840" t="s">
        <v>1519</v>
      </c>
    </row>
    <row r="841" spans="1:92" x14ac:dyDescent="0.25">
      <c r="A841">
        <v>9205</v>
      </c>
      <c r="B841">
        <v>2017</v>
      </c>
      <c r="C841" t="s">
        <v>628</v>
      </c>
      <c r="D841" s="14">
        <f>VLOOKUP(Tabelle6[[#This Row],[FishStock]],'Export 2012'!$C:$J,8,FALSE)</f>
        <v>2012</v>
      </c>
      <c r="E841" s="14" t="str">
        <f>VLOOKUP(Tabelle6[[#This Row],[FishStock]],'Export 2016'!$C:$K,8,FALSE)</f>
        <v>Advice</v>
      </c>
      <c r="F841" s="14" t="str">
        <f>VLOOKUP(Tabelle6[[#This Row],[FishStock]],'Export 2012'!$C:$J,3,FALSE)</f>
        <v>x</v>
      </c>
      <c r="G841" s="14" t="str">
        <f>VLOOKUP(Tabelle6[[#This Row],[FishStock]],'Export 2016'!$C:$K,3,FALSE)</f>
        <v>x</v>
      </c>
      <c r="H841">
        <v>1515</v>
      </c>
      <c r="I841">
        <v>169070</v>
      </c>
      <c r="J841" t="s">
        <v>138</v>
      </c>
      <c r="K841">
        <v>2014</v>
      </c>
      <c r="L841" t="s">
        <v>1753</v>
      </c>
      <c r="M841" t="s">
        <v>630</v>
      </c>
      <c r="N841" t="s">
        <v>631</v>
      </c>
      <c r="P841" t="s">
        <v>1754</v>
      </c>
      <c r="T841" t="s">
        <v>143</v>
      </c>
      <c r="U841" t="s">
        <v>13</v>
      </c>
      <c r="AC841" t="s">
        <v>144</v>
      </c>
      <c r="AD841" t="s">
        <v>145</v>
      </c>
      <c r="AE841" t="s">
        <v>145</v>
      </c>
      <c r="AF841">
        <v>2991</v>
      </c>
      <c r="AN841">
        <v>1.1647000000000001</v>
      </c>
      <c r="AP841" t="s">
        <v>1755</v>
      </c>
      <c r="AQ841" t="s">
        <v>147</v>
      </c>
      <c r="BM841" t="s">
        <v>148</v>
      </c>
      <c r="CC841">
        <v>2.9910000000000001</v>
      </c>
      <c r="CD841" t="s">
        <v>545</v>
      </c>
      <c r="CE841" t="s">
        <v>1519</v>
      </c>
      <c r="CG841" t="s">
        <v>1026</v>
      </c>
      <c r="CH841" t="s">
        <v>1519</v>
      </c>
      <c r="CI841">
        <v>1.1647000000000001</v>
      </c>
      <c r="CJ841" t="s">
        <v>1756</v>
      </c>
      <c r="CK841" t="s">
        <v>1757</v>
      </c>
      <c r="CM841" t="s">
        <v>30</v>
      </c>
      <c r="CN841" t="s">
        <v>1519</v>
      </c>
    </row>
    <row r="842" spans="1:92" x14ac:dyDescent="0.25">
      <c r="A842">
        <v>9205</v>
      </c>
      <c r="B842">
        <v>2017</v>
      </c>
      <c r="C842" t="s">
        <v>628</v>
      </c>
      <c r="D842" s="14">
        <f>VLOOKUP(Tabelle6[[#This Row],[FishStock]],'Export 2012'!$C:$J,8,FALSE)</f>
        <v>2012</v>
      </c>
      <c r="E842" s="14" t="str">
        <f>VLOOKUP(Tabelle6[[#This Row],[FishStock]],'Export 2016'!$C:$K,8,FALSE)</f>
        <v>Advice</v>
      </c>
      <c r="F842" s="14" t="str">
        <f>VLOOKUP(Tabelle6[[#This Row],[FishStock]],'Export 2012'!$C:$J,3,FALSE)</f>
        <v>x</v>
      </c>
      <c r="G842" s="14" t="str">
        <f>VLOOKUP(Tabelle6[[#This Row],[FishStock]],'Export 2016'!$C:$K,3,FALSE)</f>
        <v>x</v>
      </c>
      <c r="H842">
        <v>1515</v>
      </c>
      <c r="I842">
        <v>169070</v>
      </c>
      <c r="J842" t="s">
        <v>138</v>
      </c>
      <c r="K842">
        <v>2015</v>
      </c>
      <c r="L842" t="s">
        <v>1753</v>
      </c>
      <c r="M842" t="s">
        <v>630</v>
      </c>
      <c r="N842" t="s">
        <v>631</v>
      </c>
      <c r="P842" t="s">
        <v>1754</v>
      </c>
      <c r="T842" t="s">
        <v>143</v>
      </c>
      <c r="U842" t="s">
        <v>13</v>
      </c>
      <c r="AC842" t="s">
        <v>144</v>
      </c>
      <c r="AD842" t="s">
        <v>145</v>
      </c>
      <c r="AE842" t="s">
        <v>145</v>
      </c>
      <c r="AF842">
        <v>2265</v>
      </c>
      <c r="AN842">
        <v>1.0219</v>
      </c>
      <c r="AP842" t="s">
        <v>1755</v>
      </c>
      <c r="AQ842" t="s">
        <v>147</v>
      </c>
      <c r="BM842" t="s">
        <v>148</v>
      </c>
      <c r="CC842">
        <v>2.2650000000000001</v>
      </c>
      <c r="CD842" t="s">
        <v>545</v>
      </c>
      <c r="CE842" t="s">
        <v>1519</v>
      </c>
      <c r="CG842" t="s">
        <v>1026</v>
      </c>
      <c r="CH842" t="s">
        <v>1519</v>
      </c>
      <c r="CI842">
        <v>1.0219</v>
      </c>
      <c r="CJ842" t="s">
        <v>1756</v>
      </c>
      <c r="CK842" t="s">
        <v>1757</v>
      </c>
      <c r="CM842" t="s">
        <v>30</v>
      </c>
      <c r="CN842" t="s">
        <v>1519</v>
      </c>
    </row>
    <row r="843" spans="1:92" x14ac:dyDescent="0.25">
      <c r="A843">
        <v>9205</v>
      </c>
      <c r="B843">
        <v>2017</v>
      </c>
      <c r="C843" t="s">
        <v>628</v>
      </c>
      <c r="D843" s="14">
        <f>VLOOKUP(Tabelle6[[#This Row],[FishStock]],'Export 2012'!$C:$J,8,FALSE)</f>
        <v>2012</v>
      </c>
      <c r="E843" s="14" t="str">
        <f>VLOOKUP(Tabelle6[[#This Row],[FishStock]],'Export 2016'!$C:$K,8,FALSE)</f>
        <v>Advice</v>
      </c>
      <c r="F843" s="14" t="str">
        <f>VLOOKUP(Tabelle6[[#This Row],[FishStock]],'Export 2012'!$C:$J,3,FALSE)</f>
        <v>x</v>
      </c>
      <c r="G843" s="14" t="str">
        <f>VLOOKUP(Tabelle6[[#This Row],[FishStock]],'Export 2016'!$C:$K,3,FALSE)</f>
        <v>x</v>
      </c>
      <c r="H843">
        <v>1515</v>
      </c>
      <c r="I843">
        <v>169070</v>
      </c>
      <c r="J843" t="s">
        <v>138</v>
      </c>
      <c r="K843">
        <v>2016</v>
      </c>
      <c r="L843" t="s">
        <v>1753</v>
      </c>
      <c r="M843" t="s">
        <v>630</v>
      </c>
      <c r="N843" t="s">
        <v>631</v>
      </c>
      <c r="P843" t="s">
        <v>1754</v>
      </c>
      <c r="T843" t="s">
        <v>143</v>
      </c>
      <c r="U843" t="s">
        <v>13</v>
      </c>
      <c r="AC843" t="s">
        <v>144</v>
      </c>
      <c r="AD843" t="s">
        <v>145</v>
      </c>
      <c r="AE843" t="s">
        <v>145</v>
      </c>
      <c r="AF843">
        <v>2252</v>
      </c>
      <c r="AN843">
        <v>0.95689999999999997</v>
      </c>
      <c r="AP843" t="s">
        <v>1755</v>
      </c>
      <c r="AQ843" t="s">
        <v>147</v>
      </c>
      <c r="BM843" t="s">
        <v>148</v>
      </c>
      <c r="CC843">
        <v>2.2519999999999998</v>
      </c>
      <c r="CD843" t="s">
        <v>545</v>
      </c>
      <c r="CE843" t="s">
        <v>1519</v>
      </c>
      <c r="CG843" t="s">
        <v>1026</v>
      </c>
      <c r="CH843" t="s">
        <v>1519</v>
      </c>
      <c r="CI843">
        <v>0.95689999999999997</v>
      </c>
      <c r="CJ843" t="s">
        <v>1756</v>
      </c>
      <c r="CK843" t="s">
        <v>1757</v>
      </c>
      <c r="CL843">
        <v>6.2E-2</v>
      </c>
      <c r="CM843" t="s">
        <v>30</v>
      </c>
      <c r="CN843" t="s">
        <v>1519</v>
      </c>
    </row>
    <row r="844" spans="1:92" x14ac:dyDescent="0.25">
      <c r="A844">
        <v>9207</v>
      </c>
      <c r="B844">
        <v>2017</v>
      </c>
      <c r="C844" t="s">
        <v>1020</v>
      </c>
      <c r="D844" s="14">
        <f>VLOOKUP(Tabelle6[[#This Row],[FishStock]],'Export 2012'!$C:$J,8,FALSE)</f>
        <v>2012</v>
      </c>
      <c r="E844" s="14" t="str">
        <f>VLOOKUP(Tabelle6[[#This Row],[FishStock]],'Export 2016'!$C:$K,8,FALSE)</f>
        <v>Advice</v>
      </c>
      <c r="F844" s="14" t="str">
        <f>VLOOKUP(Tabelle6[[#This Row],[FishStock]],'Export 2012'!$C:$J,3,FALSE)</f>
        <v>x</v>
      </c>
      <c r="G844" s="14" t="str">
        <f>VLOOKUP(Tabelle6[[#This Row],[FishStock]],'Export 2016'!$C:$K,3,FALSE)</f>
        <v>x</v>
      </c>
      <c r="H844">
        <v>1518</v>
      </c>
      <c r="I844">
        <v>169069</v>
      </c>
      <c r="J844" t="s">
        <v>138</v>
      </c>
      <c r="K844">
        <v>2012</v>
      </c>
      <c r="L844" t="s">
        <v>1021</v>
      </c>
      <c r="M844" t="s">
        <v>1022</v>
      </c>
      <c r="N844" t="s">
        <v>631</v>
      </c>
      <c r="P844" t="s">
        <v>1715</v>
      </c>
      <c r="Q844">
        <v>290.97899999999998</v>
      </c>
      <c r="R844">
        <v>977.36300000000006</v>
      </c>
      <c r="S844">
        <v>1663.7470000000001</v>
      </c>
      <c r="T844" t="s">
        <v>143</v>
      </c>
      <c r="U844" t="s">
        <v>13</v>
      </c>
      <c r="W844">
        <v>23317.4</v>
      </c>
      <c r="Z844">
        <v>13574.66</v>
      </c>
      <c r="AA844">
        <v>17006.900000000001</v>
      </c>
      <c r="AB844">
        <v>20439.14</v>
      </c>
      <c r="AC844" t="s">
        <v>144</v>
      </c>
      <c r="AD844" t="s">
        <v>145</v>
      </c>
      <c r="AE844" t="s">
        <v>145</v>
      </c>
      <c r="AF844">
        <v>3987</v>
      </c>
      <c r="AM844">
        <v>0.21490525604761701</v>
      </c>
      <c r="AN844">
        <v>0.27576257142857102</v>
      </c>
      <c r="AO844">
        <v>0.33661988680952598</v>
      </c>
      <c r="AP844" t="s">
        <v>146</v>
      </c>
      <c r="AX844">
        <v>8075</v>
      </c>
      <c r="AY844">
        <v>12673</v>
      </c>
      <c r="BA844">
        <v>12673</v>
      </c>
      <c r="BD844">
        <v>0</v>
      </c>
      <c r="BF844" s="1">
        <v>43409</v>
      </c>
      <c r="BM844" t="s">
        <v>148</v>
      </c>
      <c r="CC844">
        <v>3987</v>
      </c>
      <c r="CD844" t="s">
        <v>545</v>
      </c>
      <c r="CE844" t="s">
        <v>145</v>
      </c>
      <c r="CF844">
        <v>1501</v>
      </c>
      <c r="CG844" t="s">
        <v>1026</v>
      </c>
      <c r="CH844" t="s">
        <v>145</v>
      </c>
    </row>
    <row r="845" spans="1:92" x14ac:dyDescent="0.25">
      <c r="A845">
        <v>9207</v>
      </c>
      <c r="B845">
        <v>2017</v>
      </c>
      <c r="C845" t="s">
        <v>1020</v>
      </c>
      <c r="D845" s="14">
        <f>VLOOKUP(Tabelle6[[#This Row],[FishStock]],'Export 2012'!$C:$J,8,FALSE)</f>
        <v>2012</v>
      </c>
      <c r="E845" s="14" t="str">
        <f>VLOOKUP(Tabelle6[[#This Row],[FishStock]],'Export 2016'!$C:$K,8,FALSE)</f>
        <v>Advice</v>
      </c>
      <c r="F845" s="14" t="str">
        <f>VLOOKUP(Tabelle6[[#This Row],[FishStock]],'Export 2012'!$C:$J,3,FALSE)</f>
        <v>x</v>
      </c>
      <c r="G845" s="14" t="str">
        <f>VLOOKUP(Tabelle6[[#This Row],[FishStock]],'Export 2016'!$C:$K,3,FALSE)</f>
        <v>x</v>
      </c>
      <c r="H845">
        <v>1518</v>
      </c>
      <c r="I845">
        <v>169069</v>
      </c>
      <c r="J845" t="s">
        <v>138</v>
      </c>
      <c r="K845">
        <v>2013</v>
      </c>
      <c r="L845" t="s">
        <v>1021</v>
      </c>
      <c r="M845" t="s">
        <v>1022</v>
      </c>
      <c r="N845" t="s">
        <v>631</v>
      </c>
      <c r="P845" t="s">
        <v>1715</v>
      </c>
      <c r="Q845">
        <v>2002.63</v>
      </c>
      <c r="R845">
        <v>6423.87</v>
      </c>
      <c r="S845">
        <v>10845.11</v>
      </c>
      <c r="T845" t="s">
        <v>143</v>
      </c>
      <c r="U845" t="s">
        <v>13</v>
      </c>
      <c r="W845">
        <v>20194.599999999999</v>
      </c>
      <c r="Z845">
        <v>11640.48</v>
      </c>
      <c r="AA845">
        <v>15527.9</v>
      </c>
      <c r="AB845">
        <v>19415.32</v>
      </c>
      <c r="AC845" t="s">
        <v>144</v>
      </c>
      <c r="AD845" t="s">
        <v>145</v>
      </c>
      <c r="AE845" t="s">
        <v>145</v>
      </c>
      <c r="AF845">
        <v>4137</v>
      </c>
      <c r="AM845">
        <v>0.22427677528293999</v>
      </c>
      <c r="AN845">
        <v>0.31250357142857099</v>
      </c>
      <c r="AO845">
        <v>0.40073036757420299</v>
      </c>
      <c r="AP845" t="s">
        <v>146</v>
      </c>
      <c r="AX845">
        <v>8075</v>
      </c>
      <c r="AY845">
        <v>12673</v>
      </c>
      <c r="BA845">
        <v>12673</v>
      </c>
      <c r="BD845">
        <v>0</v>
      </c>
      <c r="BF845" s="1">
        <v>43409</v>
      </c>
      <c r="BM845" t="s">
        <v>148</v>
      </c>
      <c r="CC845">
        <v>4137</v>
      </c>
      <c r="CD845" t="s">
        <v>545</v>
      </c>
      <c r="CE845" t="s">
        <v>145</v>
      </c>
      <c r="CG845" t="s">
        <v>1026</v>
      </c>
      <c r="CH845" t="s">
        <v>145</v>
      </c>
    </row>
    <row r="846" spans="1:92" x14ac:dyDescent="0.25">
      <c r="A846">
        <v>9207</v>
      </c>
      <c r="B846">
        <v>2017</v>
      </c>
      <c r="C846" t="s">
        <v>1020</v>
      </c>
      <c r="D846" s="14">
        <f>VLOOKUP(Tabelle6[[#This Row],[FishStock]],'Export 2012'!$C:$J,8,FALSE)</f>
        <v>2012</v>
      </c>
      <c r="E846" s="14" t="str">
        <f>VLOOKUP(Tabelle6[[#This Row],[FishStock]],'Export 2016'!$C:$K,8,FALSE)</f>
        <v>Advice</v>
      </c>
      <c r="F846" s="14" t="str">
        <f>VLOOKUP(Tabelle6[[#This Row],[FishStock]],'Export 2012'!$C:$J,3,FALSE)</f>
        <v>x</v>
      </c>
      <c r="G846" s="14" t="str">
        <f>VLOOKUP(Tabelle6[[#This Row],[FishStock]],'Export 2016'!$C:$K,3,FALSE)</f>
        <v>x</v>
      </c>
      <c r="H846">
        <v>1518</v>
      </c>
      <c r="I846">
        <v>169069</v>
      </c>
      <c r="J846" t="s">
        <v>138</v>
      </c>
      <c r="K846">
        <v>2014</v>
      </c>
      <c r="L846" t="s">
        <v>1021</v>
      </c>
      <c r="M846" t="s">
        <v>1022</v>
      </c>
      <c r="N846" t="s">
        <v>631</v>
      </c>
      <c r="P846" t="s">
        <v>1715</v>
      </c>
      <c r="Q846">
        <v>787.1</v>
      </c>
      <c r="R846">
        <v>5033.08</v>
      </c>
      <c r="S846">
        <v>9279.06</v>
      </c>
      <c r="T846" t="s">
        <v>143</v>
      </c>
      <c r="U846" t="s">
        <v>13</v>
      </c>
      <c r="W846">
        <v>16489.599999999999</v>
      </c>
      <c r="Z846">
        <v>8908.2199999999993</v>
      </c>
      <c r="AA846">
        <v>13285.2</v>
      </c>
      <c r="AB846">
        <v>17662.18</v>
      </c>
      <c r="AC846" t="s">
        <v>144</v>
      </c>
      <c r="AD846" t="s">
        <v>145</v>
      </c>
      <c r="AE846" t="s">
        <v>145</v>
      </c>
      <c r="AF846">
        <v>2682</v>
      </c>
      <c r="AM846">
        <v>0.16576822779765099</v>
      </c>
      <c r="AN846">
        <v>0.258370285714286</v>
      </c>
      <c r="AO846">
        <v>0.350972343630921</v>
      </c>
      <c r="AP846" t="s">
        <v>146</v>
      </c>
      <c r="AX846">
        <v>8075</v>
      </c>
      <c r="AY846">
        <v>12673</v>
      </c>
      <c r="BA846">
        <v>12673</v>
      </c>
      <c r="BD846">
        <v>0</v>
      </c>
      <c r="BF846" s="1">
        <v>43409</v>
      </c>
      <c r="BM846" t="s">
        <v>148</v>
      </c>
      <c r="CC846">
        <v>2682</v>
      </c>
      <c r="CD846" t="s">
        <v>545</v>
      </c>
      <c r="CE846" t="s">
        <v>145</v>
      </c>
      <c r="CG846" t="s">
        <v>1026</v>
      </c>
      <c r="CH846" t="s">
        <v>145</v>
      </c>
    </row>
    <row r="847" spans="1:92" x14ac:dyDescent="0.25">
      <c r="A847">
        <v>9207</v>
      </c>
      <c r="B847">
        <v>2017</v>
      </c>
      <c r="C847" t="s">
        <v>1020</v>
      </c>
      <c r="D847" s="14">
        <f>VLOOKUP(Tabelle6[[#This Row],[FishStock]],'Export 2012'!$C:$J,8,FALSE)</f>
        <v>2012</v>
      </c>
      <c r="E847" s="14" t="str">
        <f>VLOOKUP(Tabelle6[[#This Row],[FishStock]],'Export 2016'!$C:$K,8,FALSE)</f>
        <v>Advice</v>
      </c>
      <c r="F847" s="14" t="str">
        <f>VLOOKUP(Tabelle6[[#This Row],[FishStock]],'Export 2012'!$C:$J,3,FALSE)</f>
        <v>x</v>
      </c>
      <c r="G847" s="14" t="str">
        <f>VLOOKUP(Tabelle6[[#This Row],[FishStock]],'Export 2016'!$C:$K,3,FALSE)</f>
        <v>x</v>
      </c>
      <c r="H847">
        <v>1518</v>
      </c>
      <c r="I847">
        <v>169069</v>
      </c>
      <c r="J847" t="s">
        <v>138</v>
      </c>
      <c r="K847">
        <v>2015</v>
      </c>
      <c r="L847" t="s">
        <v>1021</v>
      </c>
      <c r="M847" t="s">
        <v>1022</v>
      </c>
      <c r="N847" t="s">
        <v>631</v>
      </c>
      <c r="P847" t="s">
        <v>1715</v>
      </c>
      <c r="R847">
        <v>6161</v>
      </c>
      <c r="T847" t="s">
        <v>143</v>
      </c>
      <c r="U847" t="s">
        <v>13</v>
      </c>
      <c r="W847">
        <v>14063.5</v>
      </c>
      <c r="Z847">
        <v>6802.1</v>
      </c>
      <c r="AA847">
        <v>11632.7</v>
      </c>
      <c r="AB847">
        <v>16463.3</v>
      </c>
      <c r="AC847" t="s">
        <v>144</v>
      </c>
      <c r="AD847" t="s">
        <v>145</v>
      </c>
      <c r="AE847" t="s">
        <v>145</v>
      </c>
      <c r="AF847">
        <v>2066</v>
      </c>
      <c r="AM847">
        <v>0.13362746055420499</v>
      </c>
      <c r="AN847">
        <v>0.24423214285714301</v>
      </c>
      <c r="AO847">
        <v>0.35483682516008003</v>
      </c>
      <c r="AP847" t="s">
        <v>146</v>
      </c>
      <c r="AX847">
        <v>8075</v>
      </c>
      <c r="AY847">
        <v>12673</v>
      </c>
      <c r="BA847">
        <v>12673</v>
      </c>
      <c r="BD847">
        <v>0</v>
      </c>
      <c r="BF847" s="1">
        <v>43409</v>
      </c>
      <c r="BM847" t="s">
        <v>148</v>
      </c>
      <c r="CC847">
        <v>2066</v>
      </c>
      <c r="CD847" t="s">
        <v>545</v>
      </c>
      <c r="CE847" t="s">
        <v>145</v>
      </c>
      <c r="CG847" t="s">
        <v>1026</v>
      </c>
      <c r="CH847" t="s">
        <v>145</v>
      </c>
    </row>
    <row r="848" spans="1:92" x14ac:dyDescent="0.25">
      <c r="A848">
        <v>9207</v>
      </c>
      <c r="B848">
        <v>2017</v>
      </c>
      <c r="C848" t="s">
        <v>1020</v>
      </c>
      <c r="D848" s="14">
        <f>VLOOKUP(Tabelle6[[#This Row],[FishStock]],'Export 2012'!$C:$J,8,FALSE)</f>
        <v>2012</v>
      </c>
      <c r="E848" s="14" t="str">
        <f>VLOOKUP(Tabelle6[[#This Row],[FishStock]],'Export 2016'!$C:$K,8,FALSE)</f>
        <v>Advice</v>
      </c>
      <c r="F848" s="14" t="str">
        <f>VLOOKUP(Tabelle6[[#This Row],[FishStock]],'Export 2012'!$C:$J,3,FALSE)</f>
        <v>x</v>
      </c>
      <c r="G848" s="14" t="str">
        <f>VLOOKUP(Tabelle6[[#This Row],[FishStock]],'Export 2016'!$C:$K,3,FALSE)</f>
        <v>x</v>
      </c>
      <c r="H848">
        <v>1518</v>
      </c>
      <c r="I848">
        <v>169069</v>
      </c>
      <c r="J848" t="s">
        <v>138</v>
      </c>
      <c r="K848">
        <v>2016</v>
      </c>
      <c r="L848" t="s">
        <v>1021</v>
      </c>
      <c r="M848" t="s">
        <v>1022</v>
      </c>
      <c r="N848" t="s">
        <v>631</v>
      </c>
      <c r="P848" t="s">
        <v>1715</v>
      </c>
      <c r="R848">
        <v>6161</v>
      </c>
      <c r="T848" t="s">
        <v>143</v>
      </c>
      <c r="U848" t="s">
        <v>13</v>
      </c>
      <c r="W848">
        <v>12323.1</v>
      </c>
      <c r="Z848">
        <v>4721.24</v>
      </c>
      <c r="AA848">
        <v>9879.6200000000008</v>
      </c>
      <c r="AB848">
        <v>15038</v>
      </c>
      <c r="AC848" t="s">
        <v>144</v>
      </c>
      <c r="AD848" t="s">
        <v>145</v>
      </c>
      <c r="AE848" t="s">
        <v>145</v>
      </c>
      <c r="AF848">
        <v>1295</v>
      </c>
      <c r="AM848">
        <v>0.12227677691005701</v>
      </c>
      <c r="AN848">
        <v>0.29336642857142903</v>
      </c>
      <c r="AO848">
        <v>0.46445608023279999</v>
      </c>
      <c r="AP848" t="s">
        <v>146</v>
      </c>
      <c r="AX848">
        <v>8075</v>
      </c>
      <c r="AY848">
        <v>12673</v>
      </c>
      <c r="BA848">
        <v>12673</v>
      </c>
      <c r="BD848">
        <v>0</v>
      </c>
      <c r="BF848" s="1">
        <v>43409</v>
      </c>
      <c r="BM848" t="s">
        <v>148</v>
      </c>
      <c r="CC848">
        <v>1295</v>
      </c>
      <c r="CD848" t="s">
        <v>545</v>
      </c>
      <c r="CE848" t="s">
        <v>145</v>
      </c>
      <c r="CF848">
        <v>1627</v>
      </c>
      <c r="CG848" t="s">
        <v>1026</v>
      </c>
      <c r="CH848" t="s">
        <v>145</v>
      </c>
    </row>
    <row r="849" spans="1:86" x14ac:dyDescent="0.25">
      <c r="A849">
        <v>9207</v>
      </c>
      <c r="B849">
        <v>2017</v>
      </c>
      <c r="C849" t="s">
        <v>1020</v>
      </c>
      <c r="D849" s="14">
        <f>VLOOKUP(Tabelle6[[#This Row],[FishStock]],'Export 2012'!$C:$J,8,FALSE)</f>
        <v>2012</v>
      </c>
      <c r="E849" s="14" t="str">
        <f>VLOOKUP(Tabelle6[[#This Row],[FishStock]],'Export 2016'!$C:$K,8,FALSE)</f>
        <v>Advice</v>
      </c>
      <c r="F849" s="14" t="str">
        <f>VLOOKUP(Tabelle6[[#This Row],[FishStock]],'Export 2012'!$C:$J,3,FALSE)</f>
        <v>x</v>
      </c>
      <c r="G849" s="14" t="str">
        <f>VLOOKUP(Tabelle6[[#This Row],[FishStock]],'Export 2016'!$C:$K,3,FALSE)</f>
        <v>x</v>
      </c>
      <c r="H849">
        <v>1518</v>
      </c>
      <c r="I849">
        <v>169069</v>
      </c>
      <c r="J849" t="s">
        <v>138</v>
      </c>
      <c r="K849">
        <v>2017</v>
      </c>
      <c r="L849" t="s">
        <v>1021</v>
      </c>
      <c r="M849" t="s">
        <v>1022</v>
      </c>
      <c r="N849" t="s">
        <v>631</v>
      </c>
      <c r="P849" t="s">
        <v>1715</v>
      </c>
      <c r="R849">
        <v>6161</v>
      </c>
      <c r="T849" t="s">
        <v>143</v>
      </c>
      <c r="U849" t="s">
        <v>13</v>
      </c>
      <c r="W849">
        <v>10809.8</v>
      </c>
      <c r="Z849">
        <v>2473.62</v>
      </c>
      <c r="AA849">
        <v>7819.92</v>
      </c>
      <c r="AB849">
        <v>13166.22</v>
      </c>
      <c r="AC849" t="s">
        <v>144</v>
      </c>
      <c r="AD849" t="s">
        <v>145</v>
      </c>
      <c r="AE849" t="s">
        <v>145</v>
      </c>
      <c r="AP849" t="s">
        <v>146</v>
      </c>
      <c r="AX849">
        <v>8075</v>
      </c>
      <c r="AY849">
        <v>12673</v>
      </c>
      <c r="BA849">
        <v>12673</v>
      </c>
      <c r="BD849">
        <v>0</v>
      </c>
      <c r="BF849" s="1">
        <v>43409</v>
      </c>
      <c r="BM849" t="s">
        <v>148</v>
      </c>
      <c r="CD849" t="s">
        <v>545</v>
      </c>
      <c r="CE849" t="s">
        <v>145</v>
      </c>
      <c r="CG849" t="s">
        <v>1026</v>
      </c>
      <c r="CH849" t="s">
        <v>145</v>
      </c>
    </row>
    <row r="850" spans="1:86" x14ac:dyDescent="0.25">
      <c r="A850">
        <v>9208</v>
      </c>
      <c r="B850">
        <v>2017</v>
      </c>
      <c r="C850" t="s">
        <v>1816</v>
      </c>
      <c r="D850" s="14">
        <f>VLOOKUP(Tabelle6[[#This Row],[FishStock]],'Export 2012'!$C:$J,8,FALSE)</f>
        <v>2012</v>
      </c>
      <c r="E850" s="14" t="str">
        <f>VLOOKUP(Tabelle6[[#This Row],[FishStock]],'Export 2016'!$C:$K,8,FALSE)</f>
        <v>Advice</v>
      </c>
      <c r="F850" s="14" t="str">
        <f>VLOOKUP(Tabelle6[[#This Row],[FishStock]],'Export 2012'!$C:$J,3,FALSE)</f>
        <v>no</v>
      </c>
      <c r="G850" s="14" t="str">
        <f>VLOOKUP(Tabelle6[[#This Row],[FishStock]],'Export 2016'!$C:$K,3,FALSE)</f>
        <v>no</v>
      </c>
      <c r="H850">
        <v>1494</v>
      </c>
      <c r="I850">
        <v>169285</v>
      </c>
      <c r="J850" t="s">
        <v>138</v>
      </c>
      <c r="K850">
        <v>2012</v>
      </c>
      <c r="L850" t="s">
        <v>1817</v>
      </c>
      <c r="M850" t="s">
        <v>605</v>
      </c>
      <c r="N850" t="s">
        <v>1682</v>
      </c>
      <c r="P850" t="s">
        <v>1818</v>
      </c>
      <c r="Z850">
        <v>1.1309784544233501</v>
      </c>
      <c r="AA850">
        <v>1.24525699637409</v>
      </c>
      <c r="AB850">
        <v>1.35953553832483</v>
      </c>
      <c r="AC850" t="s">
        <v>1551</v>
      </c>
      <c r="AD850" t="s">
        <v>1552</v>
      </c>
      <c r="AF850">
        <v>1099.4845</v>
      </c>
      <c r="BM850" t="s">
        <v>148</v>
      </c>
    </row>
    <row r="851" spans="1:86" x14ac:dyDescent="0.25">
      <c r="A851">
        <v>9208</v>
      </c>
      <c r="B851">
        <v>2017</v>
      </c>
      <c r="C851" t="s">
        <v>1816</v>
      </c>
      <c r="D851" s="14">
        <f>VLOOKUP(Tabelle6[[#This Row],[FishStock]],'Export 2012'!$C:$J,8,FALSE)</f>
        <v>2012</v>
      </c>
      <c r="E851" s="14" t="str">
        <f>VLOOKUP(Tabelle6[[#This Row],[FishStock]],'Export 2016'!$C:$K,8,FALSE)</f>
        <v>Advice</v>
      </c>
      <c r="F851" s="14" t="str">
        <f>VLOOKUP(Tabelle6[[#This Row],[FishStock]],'Export 2012'!$C:$J,3,FALSE)</f>
        <v>no</v>
      </c>
      <c r="G851" s="14" t="str">
        <f>VLOOKUP(Tabelle6[[#This Row],[FishStock]],'Export 2016'!$C:$K,3,FALSE)</f>
        <v>no</v>
      </c>
      <c r="H851">
        <v>1494</v>
      </c>
      <c r="I851">
        <v>169285</v>
      </c>
      <c r="J851" t="s">
        <v>138</v>
      </c>
      <c r="K851">
        <v>2013</v>
      </c>
      <c r="L851" t="s">
        <v>1817</v>
      </c>
      <c r="M851" t="s">
        <v>605</v>
      </c>
      <c r="N851" t="s">
        <v>1682</v>
      </c>
      <c r="P851" t="s">
        <v>1818</v>
      </c>
      <c r="Z851">
        <v>0.93104748084165101</v>
      </c>
      <c r="AA851">
        <v>1.4040981665243299</v>
      </c>
      <c r="AB851">
        <v>1.8771488522070101</v>
      </c>
      <c r="AC851" t="s">
        <v>1551</v>
      </c>
      <c r="AD851" t="s">
        <v>1552</v>
      </c>
      <c r="AF851">
        <v>1097.1720299999999</v>
      </c>
      <c r="BM851" t="s">
        <v>148</v>
      </c>
    </row>
    <row r="852" spans="1:86" x14ac:dyDescent="0.25">
      <c r="A852">
        <v>9208</v>
      </c>
      <c r="B852">
        <v>2017</v>
      </c>
      <c r="C852" t="s">
        <v>1816</v>
      </c>
      <c r="D852" s="14">
        <f>VLOOKUP(Tabelle6[[#This Row],[FishStock]],'Export 2012'!$C:$J,8,FALSE)</f>
        <v>2012</v>
      </c>
      <c r="E852" s="14" t="str">
        <f>VLOOKUP(Tabelle6[[#This Row],[FishStock]],'Export 2016'!$C:$K,8,FALSE)</f>
        <v>Advice</v>
      </c>
      <c r="F852" s="14" t="str">
        <f>VLOOKUP(Tabelle6[[#This Row],[FishStock]],'Export 2012'!$C:$J,3,FALSE)</f>
        <v>no</v>
      </c>
      <c r="G852" s="14" t="str">
        <f>VLOOKUP(Tabelle6[[#This Row],[FishStock]],'Export 2016'!$C:$K,3,FALSE)</f>
        <v>no</v>
      </c>
      <c r="H852">
        <v>1494</v>
      </c>
      <c r="I852">
        <v>169285</v>
      </c>
      <c r="J852" t="s">
        <v>138</v>
      </c>
      <c r="K852">
        <v>2014</v>
      </c>
      <c r="L852" t="s">
        <v>1817</v>
      </c>
      <c r="M852" t="s">
        <v>605</v>
      </c>
      <c r="N852" t="s">
        <v>1682</v>
      </c>
      <c r="P852" t="s">
        <v>1818</v>
      </c>
      <c r="Z852">
        <v>0.80793245556802895</v>
      </c>
      <c r="AA852">
        <v>1.62434991559953</v>
      </c>
      <c r="AB852">
        <v>2.44076737563103</v>
      </c>
      <c r="AC852" t="s">
        <v>1551</v>
      </c>
      <c r="AD852" t="s">
        <v>1552</v>
      </c>
      <c r="AF852">
        <v>984.88270999999997</v>
      </c>
      <c r="BM852" t="s">
        <v>148</v>
      </c>
    </row>
    <row r="853" spans="1:86" x14ac:dyDescent="0.25">
      <c r="A853">
        <v>9208</v>
      </c>
      <c r="B853">
        <v>2017</v>
      </c>
      <c r="C853" t="s">
        <v>1816</v>
      </c>
      <c r="D853" s="14">
        <f>VLOOKUP(Tabelle6[[#This Row],[FishStock]],'Export 2012'!$C:$J,8,FALSE)</f>
        <v>2012</v>
      </c>
      <c r="E853" s="14" t="str">
        <f>VLOOKUP(Tabelle6[[#This Row],[FishStock]],'Export 2016'!$C:$K,8,FALSE)</f>
        <v>Advice</v>
      </c>
      <c r="F853" s="14" t="str">
        <f>VLOOKUP(Tabelle6[[#This Row],[FishStock]],'Export 2012'!$C:$J,3,FALSE)</f>
        <v>no</v>
      </c>
      <c r="G853" s="14" t="str">
        <f>VLOOKUP(Tabelle6[[#This Row],[FishStock]],'Export 2016'!$C:$K,3,FALSE)</f>
        <v>no</v>
      </c>
      <c r="H853">
        <v>1494</v>
      </c>
      <c r="I853">
        <v>169285</v>
      </c>
      <c r="J853" t="s">
        <v>138</v>
      </c>
      <c r="K853">
        <v>2015</v>
      </c>
      <c r="L853" t="s">
        <v>1817</v>
      </c>
      <c r="M853" t="s">
        <v>605</v>
      </c>
      <c r="N853" t="s">
        <v>1682</v>
      </c>
      <c r="P853" t="s">
        <v>1818</v>
      </c>
      <c r="Z853">
        <v>1.1576270015219701</v>
      </c>
      <c r="AA853">
        <v>1.6431112819942499</v>
      </c>
      <c r="AB853">
        <v>2.1285955624665198</v>
      </c>
      <c r="AC853" t="s">
        <v>1551</v>
      </c>
      <c r="AD853" t="s">
        <v>1552</v>
      </c>
      <c r="AF853">
        <v>972.04686000000004</v>
      </c>
      <c r="BM853" t="s">
        <v>148</v>
      </c>
    </row>
    <row r="854" spans="1:86" x14ac:dyDescent="0.25">
      <c r="A854">
        <v>9208</v>
      </c>
      <c r="B854">
        <v>2017</v>
      </c>
      <c r="C854" t="s">
        <v>1816</v>
      </c>
      <c r="D854" s="14">
        <f>VLOOKUP(Tabelle6[[#This Row],[FishStock]],'Export 2012'!$C:$J,8,FALSE)</f>
        <v>2012</v>
      </c>
      <c r="E854" s="14" t="str">
        <f>VLOOKUP(Tabelle6[[#This Row],[FishStock]],'Export 2016'!$C:$K,8,FALSE)</f>
        <v>Advice</v>
      </c>
      <c r="F854" s="14" t="str">
        <f>VLOOKUP(Tabelle6[[#This Row],[FishStock]],'Export 2012'!$C:$J,3,FALSE)</f>
        <v>no</v>
      </c>
      <c r="G854" s="14" t="str">
        <f>VLOOKUP(Tabelle6[[#This Row],[FishStock]],'Export 2016'!$C:$K,3,FALSE)</f>
        <v>no</v>
      </c>
      <c r="H854">
        <v>1494</v>
      </c>
      <c r="I854">
        <v>169285</v>
      </c>
      <c r="J854" t="s">
        <v>138</v>
      </c>
      <c r="K854">
        <v>2016</v>
      </c>
      <c r="L854" t="s">
        <v>1817</v>
      </c>
      <c r="M854" t="s">
        <v>605</v>
      </c>
      <c r="N854" t="s">
        <v>1682</v>
      </c>
      <c r="P854" t="s">
        <v>1818</v>
      </c>
      <c r="Z854">
        <v>1.0699249037009899</v>
      </c>
      <c r="AA854">
        <v>1.7483202670347</v>
      </c>
      <c r="AB854">
        <v>2.4267156303684101</v>
      </c>
      <c r="AC854" t="s">
        <v>1551</v>
      </c>
      <c r="AD854" t="s">
        <v>1552</v>
      </c>
      <c r="AF854">
        <v>987.51038000000005</v>
      </c>
      <c r="BM854" t="s">
        <v>148</v>
      </c>
    </row>
    <row r="855" spans="1:86" x14ac:dyDescent="0.25">
      <c r="A855">
        <v>9214</v>
      </c>
      <c r="B855">
        <v>2017</v>
      </c>
      <c r="C855" t="s">
        <v>1249</v>
      </c>
      <c r="D855" s="14">
        <f>VLOOKUP(Tabelle6[[#This Row],[FishStock]],'Export 2012'!$C:$J,8,FALSE)</f>
        <v>2012</v>
      </c>
      <c r="E855" s="14" t="str">
        <f>VLOOKUP(Tabelle6[[#This Row],[FishStock]],'Export 2016'!$C:$K,8,FALSE)</f>
        <v>Advice</v>
      </c>
      <c r="F855" s="14" t="str">
        <f>VLOOKUP(Tabelle6[[#This Row],[FishStock]],'Export 2012'!$C:$J,3,FALSE)</f>
        <v>no</v>
      </c>
      <c r="G855" s="14" t="str">
        <f>VLOOKUP(Tabelle6[[#This Row],[FishStock]],'Export 2016'!$C:$K,3,FALSE)</f>
        <v>no</v>
      </c>
      <c r="H855">
        <v>1563</v>
      </c>
      <c r="I855">
        <v>169154</v>
      </c>
      <c r="J855" t="s">
        <v>138</v>
      </c>
      <c r="K855">
        <v>2012</v>
      </c>
      <c r="L855" t="s">
        <v>1250</v>
      </c>
      <c r="M855" t="s">
        <v>1251</v>
      </c>
      <c r="N855" t="s">
        <v>699</v>
      </c>
      <c r="P855" t="s">
        <v>1803</v>
      </c>
      <c r="AC855" t="s">
        <v>1666</v>
      </c>
      <c r="AD855" t="s">
        <v>1667</v>
      </c>
      <c r="AE855" t="s">
        <v>145</v>
      </c>
      <c r="AF855">
        <v>1189</v>
      </c>
      <c r="AI855">
        <v>541.69225560767495</v>
      </c>
      <c r="AP855" t="s">
        <v>1523</v>
      </c>
      <c r="AQ855" t="s">
        <v>1673</v>
      </c>
      <c r="AZ855">
        <v>6</v>
      </c>
      <c r="BM855" t="s">
        <v>148</v>
      </c>
    </row>
    <row r="856" spans="1:86" x14ac:dyDescent="0.25">
      <c r="A856">
        <v>9214</v>
      </c>
      <c r="B856">
        <v>2017</v>
      </c>
      <c r="C856" t="s">
        <v>1249</v>
      </c>
      <c r="D856" s="14">
        <f>VLOOKUP(Tabelle6[[#This Row],[FishStock]],'Export 2012'!$C:$J,8,FALSE)</f>
        <v>2012</v>
      </c>
      <c r="E856" s="14" t="str">
        <f>VLOOKUP(Tabelle6[[#This Row],[FishStock]],'Export 2016'!$C:$K,8,FALSE)</f>
        <v>Advice</v>
      </c>
      <c r="F856" s="14" t="str">
        <f>VLOOKUP(Tabelle6[[#This Row],[FishStock]],'Export 2012'!$C:$J,3,FALSE)</f>
        <v>no</v>
      </c>
      <c r="G856" s="14" t="str">
        <f>VLOOKUP(Tabelle6[[#This Row],[FishStock]],'Export 2016'!$C:$K,3,FALSE)</f>
        <v>no</v>
      </c>
      <c r="H856">
        <v>1563</v>
      </c>
      <c r="I856">
        <v>169154</v>
      </c>
      <c r="J856" t="s">
        <v>138</v>
      </c>
      <c r="K856">
        <v>2013</v>
      </c>
      <c r="L856" t="s">
        <v>1250</v>
      </c>
      <c r="M856" t="s">
        <v>1251</v>
      </c>
      <c r="N856" t="s">
        <v>699</v>
      </c>
      <c r="P856" t="s">
        <v>1803</v>
      </c>
      <c r="Z856">
        <v>1521</v>
      </c>
      <c r="AA856">
        <v>1624</v>
      </c>
      <c r="AB856">
        <v>1728</v>
      </c>
      <c r="AC856" t="s">
        <v>1666</v>
      </c>
      <c r="AD856" t="s">
        <v>1667</v>
      </c>
      <c r="AE856" t="s">
        <v>145</v>
      </c>
      <c r="AF856">
        <v>1387</v>
      </c>
      <c r="AI856">
        <v>327.45664367105701</v>
      </c>
      <c r="AN856">
        <v>3.0289464917118298</v>
      </c>
      <c r="AP856" t="s">
        <v>1523</v>
      </c>
      <c r="AQ856" t="s">
        <v>1673</v>
      </c>
      <c r="AZ856">
        <v>6</v>
      </c>
      <c r="BM856" t="s">
        <v>148</v>
      </c>
    </row>
    <row r="857" spans="1:86" x14ac:dyDescent="0.25">
      <c r="A857">
        <v>9214</v>
      </c>
      <c r="B857">
        <v>2017</v>
      </c>
      <c r="C857" t="s">
        <v>1249</v>
      </c>
      <c r="D857" s="14">
        <f>VLOOKUP(Tabelle6[[#This Row],[FishStock]],'Export 2012'!$C:$J,8,FALSE)</f>
        <v>2012</v>
      </c>
      <c r="E857" s="14" t="str">
        <f>VLOOKUP(Tabelle6[[#This Row],[FishStock]],'Export 2016'!$C:$K,8,FALSE)</f>
        <v>Advice</v>
      </c>
      <c r="F857" s="14" t="str">
        <f>VLOOKUP(Tabelle6[[#This Row],[FishStock]],'Export 2012'!$C:$J,3,FALSE)</f>
        <v>no</v>
      </c>
      <c r="G857" s="14" t="str">
        <f>VLOOKUP(Tabelle6[[#This Row],[FishStock]],'Export 2016'!$C:$K,3,FALSE)</f>
        <v>no</v>
      </c>
      <c r="H857">
        <v>1563</v>
      </c>
      <c r="I857">
        <v>169154</v>
      </c>
      <c r="J857" t="s">
        <v>138</v>
      </c>
      <c r="K857">
        <v>2014</v>
      </c>
      <c r="L857" t="s">
        <v>1250</v>
      </c>
      <c r="M857" t="s">
        <v>1251</v>
      </c>
      <c r="N857" t="s">
        <v>699</v>
      </c>
      <c r="P857" t="s">
        <v>1803</v>
      </c>
      <c r="Z857">
        <v>1920</v>
      </c>
      <c r="AA857">
        <v>2051</v>
      </c>
      <c r="AB857">
        <v>2181</v>
      </c>
      <c r="AC857" t="s">
        <v>1666</v>
      </c>
      <c r="AD857" t="s">
        <v>1667</v>
      </c>
      <c r="AE857" t="s">
        <v>145</v>
      </c>
      <c r="AF857">
        <v>1837</v>
      </c>
      <c r="AI857">
        <v>834.03290233333496</v>
      </c>
      <c r="AN857">
        <v>4.4962947054785998</v>
      </c>
      <c r="AP857" t="s">
        <v>1523</v>
      </c>
      <c r="AQ857" t="s">
        <v>1673</v>
      </c>
      <c r="AZ857">
        <v>6</v>
      </c>
      <c r="BM857" t="s">
        <v>148</v>
      </c>
    </row>
    <row r="858" spans="1:86" x14ac:dyDescent="0.25">
      <c r="A858">
        <v>9214</v>
      </c>
      <c r="B858">
        <v>2017</v>
      </c>
      <c r="C858" t="s">
        <v>1249</v>
      </c>
      <c r="D858" s="14">
        <f>VLOOKUP(Tabelle6[[#This Row],[FishStock]],'Export 2012'!$C:$J,8,FALSE)</f>
        <v>2012</v>
      </c>
      <c r="E858" s="14" t="str">
        <f>VLOOKUP(Tabelle6[[#This Row],[FishStock]],'Export 2016'!$C:$K,8,FALSE)</f>
        <v>Advice</v>
      </c>
      <c r="F858" s="14" t="str">
        <f>VLOOKUP(Tabelle6[[#This Row],[FishStock]],'Export 2012'!$C:$J,3,FALSE)</f>
        <v>no</v>
      </c>
      <c r="G858" s="14" t="str">
        <f>VLOOKUP(Tabelle6[[#This Row],[FishStock]],'Export 2016'!$C:$K,3,FALSE)</f>
        <v>no</v>
      </c>
      <c r="H858">
        <v>1563</v>
      </c>
      <c r="I858">
        <v>169154</v>
      </c>
      <c r="J858" t="s">
        <v>138</v>
      </c>
      <c r="K858">
        <v>2015</v>
      </c>
      <c r="L858" t="s">
        <v>1250</v>
      </c>
      <c r="M858" t="s">
        <v>1251</v>
      </c>
      <c r="N858" t="s">
        <v>699</v>
      </c>
      <c r="P858" t="s">
        <v>1803</v>
      </c>
      <c r="Z858">
        <v>1878</v>
      </c>
      <c r="AA858">
        <v>2003</v>
      </c>
      <c r="AB858">
        <v>2128</v>
      </c>
      <c r="AC858" t="s">
        <v>1666</v>
      </c>
      <c r="AD858" t="s">
        <v>1667</v>
      </c>
      <c r="AE858" t="s">
        <v>145</v>
      </c>
      <c r="AF858">
        <v>2116</v>
      </c>
      <c r="AI858">
        <v>442.12064386621302</v>
      </c>
      <c r="AN858">
        <v>4.0164473058145802</v>
      </c>
      <c r="AP858" t="s">
        <v>1523</v>
      </c>
      <c r="AQ858" t="s">
        <v>1673</v>
      </c>
      <c r="AZ858">
        <v>6</v>
      </c>
      <c r="BM858" t="s">
        <v>148</v>
      </c>
    </row>
    <row r="859" spans="1:86" x14ac:dyDescent="0.25">
      <c r="A859">
        <v>9214</v>
      </c>
      <c r="B859">
        <v>2017</v>
      </c>
      <c r="C859" t="s">
        <v>1249</v>
      </c>
      <c r="D859" s="14">
        <f>VLOOKUP(Tabelle6[[#This Row],[FishStock]],'Export 2012'!$C:$J,8,FALSE)</f>
        <v>2012</v>
      </c>
      <c r="E859" s="14" t="str">
        <f>VLOOKUP(Tabelle6[[#This Row],[FishStock]],'Export 2016'!$C:$K,8,FALSE)</f>
        <v>Advice</v>
      </c>
      <c r="F859" s="14" t="str">
        <f>VLOOKUP(Tabelle6[[#This Row],[FishStock]],'Export 2012'!$C:$J,3,FALSE)</f>
        <v>no</v>
      </c>
      <c r="G859" s="14" t="str">
        <f>VLOOKUP(Tabelle6[[#This Row],[FishStock]],'Export 2016'!$C:$K,3,FALSE)</f>
        <v>no</v>
      </c>
      <c r="H859">
        <v>1563</v>
      </c>
      <c r="I859">
        <v>169154</v>
      </c>
      <c r="J859" t="s">
        <v>138</v>
      </c>
      <c r="K859">
        <v>2016</v>
      </c>
      <c r="L859" t="s">
        <v>1250</v>
      </c>
      <c r="M859" t="s">
        <v>1251</v>
      </c>
      <c r="N859" t="s">
        <v>699</v>
      </c>
      <c r="P859" t="s">
        <v>1803</v>
      </c>
      <c r="Z859">
        <v>1704</v>
      </c>
      <c r="AA859">
        <v>1879</v>
      </c>
      <c r="AB859">
        <v>2054</v>
      </c>
      <c r="AC859" t="s">
        <v>1666</v>
      </c>
      <c r="AD859" t="s">
        <v>1667</v>
      </c>
      <c r="AE859" t="s">
        <v>145</v>
      </c>
      <c r="AF859">
        <v>2452.5189999999998</v>
      </c>
      <c r="AI859">
        <v>800.800096738408</v>
      </c>
      <c r="AN859">
        <v>4.6981784487615403</v>
      </c>
      <c r="AP859" t="s">
        <v>1523</v>
      </c>
      <c r="AQ859" t="s">
        <v>1673</v>
      </c>
      <c r="AZ859">
        <v>6</v>
      </c>
      <c r="BM859" t="s">
        <v>148</v>
      </c>
    </row>
    <row r="860" spans="1:86" x14ac:dyDescent="0.25">
      <c r="A860">
        <v>9214</v>
      </c>
      <c r="B860">
        <v>2017</v>
      </c>
      <c r="C860" t="s">
        <v>1249</v>
      </c>
      <c r="D860" s="14">
        <f>VLOOKUP(Tabelle6[[#This Row],[FishStock]],'Export 2012'!$C:$J,8,FALSE)</f>
        <v>2012</v>
      </c>
      <c r="E860" s="14" t="str">
        <f>VLOOKUP(Tabelle6[[#This Row],[FishStock]],'Export 2016'!$C:$K,8,FALSE)</f>
        <v>Advice</v>
      </c>
      <c r="F860" s="14" t="str">
        <f>VLOOKUP(Tabelle6[[#This Row],[FishStock]],'Export 2012'!$C:$J,3,FALSE)</f>
        <v>no</v>
      </c>
      <c r="G860" s="14" t="str">
        <f>VLOOKUP(Tabelle6[[#This Row],[FishStock]],'Export 2016'!$C:$K,3,FALSE)</f>
        <v>no</v>
      </c>
      <c r="H860">
        <v>1563</v>
      </c>
      <c r="I860">
        <v>169154</v>
      </c>
      <c r="J860" t="s">
        <v>138</v>
      </c>
      <c r="K860">
        <v>2017</v>
      </c>
      <c r="L860" t="s">
        <v>1250</v>
      </c>
      <c r="M860" t="s">
        <v>1251</v>
      </c>
      <c r="N860" t="s">
        <v>699</v>
      </c>
      <c r="P860" t="s">
        <v>1803</v>
      </c>
      <c r="Z860">
        <v>4283</v>
      </c>
      <c r="AA860">
        <v>4428</v>
      </c>
      <c r="AB860">
        <v>4572</v>
      </c>
      <c r="AC860" t="s">
        <v>1666</v>
      </c>
      <c r="AD860" t="s">
        <v>1667</v>
      </c>
      <c r="AE860" t="s">
        <v>145</v>
      </c>
      <c r="AP860" t="s">
        <v>1523</v>
      </c>
      <c r="AQ860" t="s">
        <v>1673</v>
      </c>
      <c r="AZ860">
        <v>6</v>
      </c>
      <c r="BM860" t="s">
        <v>148</v>
      </c>
    </row>
    <row r="861" spans="1:86" x14ac:dyDescent="0.25">
      <c r="A861">
        <v>9222</v>
      </c>
      <c r="B861">
        <v>2017</v>
      </c>
      <c r="C861" t="s">
        <v>1253</v>
      </c>
      <c r="D861" s="14">
        <f>VLOOKUP(Tabelle6[[#This Row],[FishStock]],'Export 2012'!$C:$J,8,FALSE)</f>
        <v>2012</v>
      </c>
      <c r="E861" s="14" t="str">
        <f>VLOOKUP(Tabelle6[[#This Row],[FishStock]],'Export 2016'!$C:$K,8,FALSE)</f>
        <v>Advice</v>
      </c>
      <c r="F861" s="14" t="str">
        <f>VLOOKUP(Tabelle6[[#This Row],[FishStock]],'Export 2012'!$C:$J,3,FALSE)</f>
        <v>no</v>
      </c>
      <c r="G861" s="14" t="str">
        <f>VLOOKUP(Tabelle6[[#This Row],[FishStock]],'Export 2016'!$C:$K,3,FALSE)</f>
        <v>no</v>
      </c>
      <c r="H861">
        <v>1450</v>
      </c>
      <c r="I861">
        <v>169155</v>
      </c>
      <c r="J861" t="s">
        <v>138</v>
      </c>
      <c r="K861">
        <v>2012</v>
      </c>
      <c r="L861" t="s">
        <v>1750</v>
      </c>
      <c r="M861" t="s">
        <v>616</v>
      </c>
      <c r="N861" t="s">
        <v>699</v>
      </c>
      <c r="P861" t="s">
        <v>1751</v>
      </c>
      <c r="Z861">
        <v>1259.3666011</v>
      </c>
      <c r="AA861">
        <v>1498</v>
      </c>
      <c r="AB861">
        <v>1736.6333989</v>
      </c>
      <c r="AC861" t="s">
        <v>1666</v>
      </c>
      <c r="AD861" t="s">
        <v>1667</v>
      </c>
      <c r="AE861" t="s">
        <v>145</v>
      </c>
      <c r="AF861">
        <v>2632.7903711130198</v>
      </c>
      <c r="AI861">
        <v>256.06284291496701</v>
      </c>
      <c r="AN861">
        <v>9.4674440712200099</v>
      </c>
      <c r="AP861" t="s">
        <v>1523</v>
      </c>
      <c r="AQ861" t="s">
        <v>1673</v>
      </c>
      <c r="AZ861">
        <v>12.8</v>
      </c>
      <c r="BA861">
        <v>990</v>
      </c>
      <c r="BM861" t="s">
        <v>148</v>
      </c>
    </row>
    <row r="862" spans="1:86" x14ac:dyDescent="0.25">
      <c r="A862">
        <v>9222</v>
      </c>
      <c r="B862">
        <v>2017</v>
      </c>
      <c r="C862" t="s">
        <v>1253</v>
      </c>
      <c r="D862" s="14">
        <f>VLOOKUP(Tabelle6[[#This Row],[FishStock]],'Export 2012'!$C:$J,8,FALSE)</f>
        <v>2012</v>
      </c>
      <c r="E862" s="14" t="str">
        <f>VLOOKUP(Tabelle6[[#This Row],[FishStock]],'Export 2016'!$C:$K,8,FALSE)</f>
        <v>Advice</v>
      </c>
      <c r="F862" s="14" t="str">
        <f>VLOOKUP(Tabelle6[[#This Row],[FishStock]],'Export 2012'!$C:$J,3,FALSE)</f>
        <v>no</v>
      </c>
      <c r="G862" s="14" t="str">
        <f>VLOOKUP(Tabelle6[[#This Row],[FishStock]],'Export 2016'!$C:$K,3,FALSE)</f>
        <v>no</v>
      </c>
      <c r="H862">
        <v>1450</v>
      </c>
      <c r="I862">
        <v>169155</v>
      </c>
      <c r="J862" t="s">
        <v>138</v>
      </c>
      <c r="K862">
        <v>2013</v>
      </c>
      <c r="L862" t="s">
        <v>1750</v>
      </c>
      <c r="M862" t="s">
        <v>616</v>
      </c>
      <c r="N862" t="s">
        <v>699</v>
      </c>
      <c r="P862" t="s">
        <v>1751</v>
      </c>
      <c r="Z862">
        <v>1077.87187447169</v>
      </c>
      <c r="AA862">
        <v>1254.40125417169</v>
      </c>
      <c r="AB862">
        <v>1430.9306338716899</v>
      </c>
      <c r="AC862" t="s">
        <v>1666</v>
      </c>
      <c r="AD862" t="s">
        <v>1667</v>
      </c>
      <c r="AE862" t="s">
        <v>145</v>
      </c>
      <c r="AF862">
        <v>2254.6970000000001</v>
      </c>
      <c r="AI862">
        <v>362.40632041194698</v>
      </c>
      <c r="AN862">
        <v>9.5374590829765307</v>
      </c>
      <c r="AP862" t="s">
        <v>1523</v>
      </c>
      <c r="AQ862" t="s">
        <v>1673</v>
      </c>
      <c r="AZ862">
        <v>12.8</v>
      </c>
      <c r="BA862">
        <v>990</v>
      </c>
      <c r="BM862" t="s">
        <v>148</v>
      </c>
    </row>
    <row r="863" spans="1:86" x14ac:dyDescent="0.25">
      <c r="A863">
        <v>9222</v>
      </c>
      <c r="B863">
        <v>2017</v>
      </c>
      <c r="C863" t="s">
        <v>1253</v>
      </c>
      <c r="D863" s="14">
        <f>VLOOKUP(Tabelle6[[#This Row],[FishStock]],'Export 2012'!$C:$J,8,FALSE)</f>
        <v>2012</v>
      </c>
      <c r="E863" s="14" t="str">
        <f>VLOOKUP(Tabelle6[[#This Row],[FishStock]],'Export 2016'!$C:$K,8,FALSE)</f>
        <v>Advice</v>
      </c>
      <c r="F863" s="14" t="str">
        <f>VLOOKUP(Tabelle6[[#This Row],[FishStock]],'Export 2012'!$C:$J,3,FALSE)</f>
        <v>no</v>
      </c>
      <c r="G863" s="14" t="str">
        <f>VLOOKUP(Tabelle6[[#This Row],[FishStock]],'Export 2016'!$C:$K,3,FALSE)</f>
        <v>no</v>
      </c>
      <c r="H863">
        <v>1450</v>
      </c>
      <c r="I863">
        <v>169155</v>
      </c>
      <c r="J863" t="s">
        <v>138</v>
      </c>
      <c r="K863">
        <v>2014</v>
      </c>
      <c r="L863" t="s">
        <v>1750</v>
      </c>
      <c r="M863" t="s">
        <v>616</v>
      </c>
      <c r="N863" t="s">
        <v>699</v>
      </c>
      <c r="P863" t="s">
        <v>1751</v>
      </c>
      <c r="Z863">
        <v>1353.6786526636199</v>
      </c>
      <c r="AA863">
        <v>1621.9956632636199</v>
      </c>
      <c r="AB863">
        <v>1890.3126738636199</v>
      </c>
      <c r="AC863" t="s">
        <v>1666</v>
      </c>
      <c r="AD863" t="s">
        <v>1667</v>
      </c>
      <c r="AE863" t="s">
        <v>145</v>
      </c>
      <c r="AF863">
        <v>2614.5156000000002</v>
      </c>
      <c r="AI863">
        <v>414.83706740973798</v>
      </c>
      <c r="AN863">
        <v>7.8478590016694003</v>
      </c>
      <c r="AP863" t="s">
        <v>1523</v>
      </c>
      <c r="AQ863" t="s">
        <v>1673</v>
      </c>
      <c r="AZ863">
        <v>12.8</v>
      </c>
      <c r="BA863">
        <v>990</v>
      </c>
      <c r="BM863" t="s">
        <v>148</v>
      </c>
    </row>
    <row r="864" spans="1:86" x14ac:dyDescent="0.25">
      <c r="A864">
        <v>9222</v>
      </c>
      <c r="B864">
        <v>2017</v>
      </c>
      <c r="C864" t="s">
        <v>1253</v>
      </c>
      <c r="D864" s="14">
        <f>VLOOKUP(Tabelle6[[#This Row],[FishStock]],'Export 2012'!$C:$J,8,FALSE)</f>
        <v>2012</v>
      </c>
      <c r="E864" s="14" t="str">
        <f>VLOOKUP(Tabelle6[[#This Row],[FishStock]],'Export 2016'!$C:$K,8,FALSE)</f>
        <v>Advice</v>
      </c>
      <c r="F864" s="14" t="str">
        <f>VLOOKUP(Tabelle6[[#This Row],[FishStock]],'Export 2012'!$C:$J,3,FALSE)</f>
        <v>no</v>
      </c>
      <c r="G864" s="14" t="str">
        <f>VLOOKUP(Tabelle6[[#This Row],[FishStock]],'Export 2016'!$C:$K,3,FALSE)</f>
        <v>no</v>
      </c>
      <c r="H864">
        <v>1450</v>
      </c>
      <c r="I864">
        <v>169155</v>
      </c>
      <c r="J864" t="s">
        <v>138</v>
      </c>
      <c r="K864">
        <v>2015</v>
      </c>
      <c r="L864" t="s">
        <v>1750</v>
      </c>
      <c r="M864" t="s">
        <v>616</v>
      </c>
      <c r="N864" t="s">
        <v>699</v>
      </c>
      <c r="P864" t="s">
        <v>1751</v>
      </c>
      <c r="Z864">
        <v>1182.2574717801599</v>
      </c>
      <c r="AA864">
        <v>1362.6798020000001</v>
      </c>
      <c r="AB864">
        <v>1543.1021322198401</v>
      </c>
      <c r="AC864" t="s">
        <v>1666</v>
      </c>
      <c r="AD864" t="s">
        <v>1667</v>
      </c>
      <c r="AE864" t="s">
        <v>145</v>
      </c>
      <c r="AF864">
        <v>2367.9782577000001</v>
      </c>
      <c r="AI864">
        <v>179.397324875126</v>
      </c>
      <c r="AN864">
        <v>10.1144755083945</v>
      </c>
      <c r="AP864" t="s">
        <v>1523</v>
      </c>
      <c r="AQ864" t="s">
        <v>1673</v>
      </c>
      <c r="AZ864">
        <v>12.8</v>
      </c>
      <c r="BA864">
        <v>990</v>
      </c>
      <c r="BM864" t="s">
        <v>148</v>
      </c>
    </row>
    <row r="865" spans="1:65" x14ac:dyDescent="0.25">
      <c r="A865">
        <v>9222</v>
      </c>
      <c r="B865">
        <v>2017</v>
      </c>
      <c r="C865" t="s">
        <v>1253</v>
      </c>
      <c r="D865" s="14">
        <f>VLOOKUP(Tabelle6[[#This Row],[FishStock]],'Export 2012'!$C:$J,8,FALSE)</f>
        <v>2012</v>
      </c>
      <c r="E865" s="14" t="str">
        <f>VLOOKUP(Tabelle6[[#This Row],[FishStock]],'Export 2016'!$C:$K,8,FALSE)</f>
        <v>Advice</v>
      </c>
      <c r="F865" s="14" t="str">
        <f>VLOOKUP(Tabelle6[[#This Row],[FishStock]],'Export 2012'!$C:$J,3,FALSE)</f>
        <v>no</v>
      </c>
      <c r="G865" s="14" t="str">
        <f>VLOOKUP(Tabelle6[[#This Row],[FishStock]],'Export 2016'!$C:$K,3,FALSE)</f>
        <v>no</v>
      </c>
      <c r="H865">
        <v>1450</v>
      </c>
      <c r="I865">
        <v>169155</v>
      </c>
      <c r="J865" t="s">
        <v>138</v>
      </c>
      <c r="K865">
        <v>2016</v>
      </c>
      <c r="L865" t="s">
        <v>1750</v>
      </c>
      <c r="M865" t="s">
        <v>616</v>
      </c>
      <c r="N865" t="s">
        <v>699</v>
      </c>
      <c r="P865" t="s">
        <v>1751</v>
      </c>
      <c r="Z865">
        <v>831.71715106075601</v>
      </c>
      <c r="AA865">
        <v>866.25067527217902</v>
      </c>
      <c r="AB865">
        <v>900.78419948360204</v>
      </c>
      <c r="AC865" t="s">
        <v>1666</v>
      </c>
      <c r="AD865" t="s">
        <v>1667</v>
      </c>
      <c r="AE865" t="s">
        <v>145</v>
      </c>
      <c r="AF865">
        <v>3276.4166706999999</v>
      </c>
      <c r="AI865">
        <v>515.53044326208897</v>
      </c>
      <c r="AN865">
        <v>22.8475033398955</v>
      </c>
      <c r="AP865" t="s">
        <v>1523</v>
      </c>
      <c r="AQ865" t="s">
        <v>1673</v>
      </c>
      <c r="AZ865">
        <v>12.8</v>
      </c>
      <c r="BA865">
        <v>990</v>
      </c>
      <c r="BM865" t="s">
        <v>148</v>
      </c>
    </row>
    <row r="866" spans="1:65" x14ac:dyDescent="0.25">
      <c r="A866">
        <v>9222</v>
      </c>
      <c r="B866">
        <v>2017</v>
      </c>
      <c r="C866" t="s">
        <v>1253</v>
      </c>
      <c r="D866" s="14">
        <f>VLOOKUP(Tabelle6[[#This Row],[FishStock]],'Export 2012'!$C:$J,8,FALSE)</f>
        <v>2012</v>
      </c>
      <c r="E866" s="14" t="str">
        <f>VLOOKUP(Tabelle6[[#This Row],[FishStock]],'Export 2016'!$C:$K,8,FALSE)</f>
        <v>Advice</v>
      </c>
      <c r="F866" s="14" t="str">
        <f>VLOOKUP(Tabelle6[[#This Row],[FishStock]],'Export 2012'!$C:$J,3,FALSE)</f>
        <v>no</v>
      </c>
      <c r="G866" s="14" t="str">
        <f>VLOOKUP(Tabelle6[[#This Row],[FishStock]],'Export 2016'!$C:$K,3,FALSE)</f>
        <v>no</v>
      </c>
      <c r="H866">
        <v>1450</v>
      </c>
      <c r="I866">
        <v>169155</v>
      </c>
      <c r="J866" t="s">
        <v>138</v>
      </c>
      <c r="K866">
        <v>2017</v>
      </c>
      <c r="L866" t="s">
        <v>1750</v>
      </c>
      <c r="M866" t="s">
        <v>616</v>
      </c>
      <c r="N866" t="s">
        <v>699</v>
      </c>
      <c r="P866" t="s">
        <v>1751</v>
      </c>
      <c r="Z866">
        <v>1516.9134068189401</v>
      </c>
      <c r="AA866">
        <v>1600.1650940607001</v>
      </c>
      <c r="AB866">
        <v>1683.4167813024701</v>
      </c>
      <c r="AC866" t="s">
        <v>1666</v>
      </c>
      <c r="AD866" t="s">
        <v>1667</v>
      </c>
      <c r="AE866" t="s">
        <v>145</v>
      </c>
      <c r="AP866" t="s">
        <v>1523</v>
      </c>
      <c r="AQ866" t="s">
        <v>1673</v>
      </c>
      <c r="AZ866">
        <v>12.8</v>
      </c>
      <c r="BA866">
        <v>990</v>
      </c>
      <c r="BM866" t="s">
        <v>148</v>
      </c>
    </row>
    <row r="867" spans="1:65" x14ac:dyDescent="0.25">
      <c r="A867">
        <v>9224</v>
      </c>
      <c r="B867">
        <v>2017</v>
      </c>
      <c r="C867" t="s">
        <v>1865</v>
      </c>
      <c r="D867" s="14">
        <f>VLOOKUP(Tabelle6[[#This Row],[FishStock]],'Export 2012'!$C:$J,8,FALSE)</f>
        <v>2012</v>
      </c>
      <c r="E867" s="14" t="str">
        <f>VLOOKUP(Tabelle6[[#This Row],[FishStock]],'Export 2016'!$C:$K,8,FALSE)</f>
        <v>Advice</v>
      </c>
      <c r="F867" s="14" t="str">
        <f>VLOOKUP(Tabelle6[[#This Row],[FishStock]],'Export 2012'!$C:$J,3,FALSE)</f>
        <v>no</v>
      </c>
      <c r="G867" s="14" t="str">
        <f>VLOOKUP(Tabelle6[[#This Row],[FishStock]],'Export 2016'!$C:$K,3,FALSE)</f>
        <v>no</v>
      </c>
      <c r="H867">
        <v>1358</v>
      </c>
      <c r="I867">
        <v>169173</v>
      </c>
      <c r="J867" t="s">
        <v>138</v>
      </c>
      <c r="K867">
        <v>2012</v>
      </c>
      <c r="L867" t="s">
        <v>1866</v>
      </c>
      <c r="M867">
        <v>27.7</v>
      </c>
      <c r="N867" t="s">
        <v>699</v>
      </c>
      <c r="P867" t="s">
        <v>1867</v>
      </c>
      <c r="AC867" t="s">
        <v>1666</v>
      </c>
      <c r="AD867" t="s">
        <v>1667</v>
      </c>
      <c r="AE867" t="s">
        <v>145</v>
      </c>
      <c r="AF867">
        <v>325.06400000000002</v>
      </c>
      <c r="AP867" t="s">
        <v>1523</v>
      </c>
      <c r="AQ867" t="s">
        <v>1673</v>
      </c>
      <c r="BM867" t="s">
        <v>148</v>
      </c>
    </row>
    <row r="868" spans="1:65" x14ac:dyDescent="0.25">
      <c r="A868">
        <v>9224</v>
      </c>
      <c r="B868">
        <v>2017</v>
      </c>
      <c r="C868" t="s">
        <v>1865</v>
      </c>
      <c r="D868" s="14">
        <f>VLOOKUP(Tabelle6[[#This Row],[FishStock]],'Export 2012'!$C:$J,8,FALSE)</f>
        <v>2012</v>
      </c>
      <c r="E868" s="14" t="str">
        <f>VLOOKUP(Tabelle6[[#This Row],[FishStock]],'Export 2016'!$C:$K,8,FALSE)</f>
        <v>Advice</v>
      </c>
      <c r="F868" s="14" t="str">
        <f>VLOOKUP(Tabelle6[[#This Row],[FishStock]],'Export 2012'!$C:$J,3,FALSE)</f>
        <v>no</v>
      </c>
      <c r="G868" s="14" t="str">
        <f>VLOOKUP(Tabelle6[[#This Row],[FishStock]],'Export 2016'!$C:$K,3,FALSE)</f>
        <v>no</v>
      </c>
      <c r="H868">
        <v>1358</v>
      </c>
      <c r="I868">
        <v>169173</v>
      </c>
      <c r="J868" t="s">
        <v>138</v>
      </c>
      <c r="K868">
        <v>2013</v>
      </c>
      <c r="L868" t="s">
        <v>1866</v>
      </c>
      <c r="M868">
        <v>27.7</v>
      </c>
      <c r="N868" t="s">
        <v>699</v>
      </c>
      <c r="P868" t="s">
        <v>1867</v>
      </c>
      <c r="AC868" t="s">
        <v>1666</v>
      </c>
      <c r="AD868" t="s">
        <v>1667</v>
      </c>
      <c r="AE868" t="s">
        <v>145</v>
      </c>
      <c r="AF868">
        <v>194</v>
      </c>
      <c r="AP868" t="s">
        <v>1523</v>
      </c>
      <c r="AQ868" t="s">
        <v>1673</v>
      </c>
      <c r="BM868" t="s">
        <v>148</v>
      </c>
    </row>
    <row r="869" spans="1:65" x14ac:dyDescent="0.25">
      <c r="A869">
        <v>9224</v>
      </c>
      <c r="B869">
        <v>2017</v>
      </c>
      <c r="C869" t="s">
        <v>1865</v>
      </c>
      <c r="D869" s="14">
        <f>VLOOKUP(Tabelle6[[#This Row],[FishStock]],'Export 2012'!$C:$J,8,FALSE)</f>
        <v>2012</v>
      </c>
      <c r="E869" s="14" t="str">
        <f>VLOOKUP(Tabelle6[[#This Row],[FishStock]],'Export 2016'!$C:$K,8,FALSE)</f>
        <v>Advice</v>
      </c>
      <c r="F869" s="14" t="str">
        <f>VLOOKUP(Tabelle6[[#This Row],[FishStock]],'Export 2012'!$C:$J,3,FALSE)</f>
        <v>no</v>
      </c>
      <c r="G869" s="14" t="str">
        <f>VLOOKUP(Tabelle6[[#This Row],[FishStock]],'Export 2016'!$C:$K,3,FALSE)</f>
        <v>no</v>
      </c>
      <c r="H869">
        <v>1358</v>
      </c>
      <c r="I869">
        <v>169173</v>
      </c>
      <c r="J869" t="s">
        <v>138</v>
      </c>
      <c r="K869">
        <v>2014</v>
      </c>
      <c r="L869" t="s">
        <v>1866</v>
      </c>
      <c r="M869">
        <v>27.7</v>
      </c>
      <c r="N869" t="s">
        <v>699</v>
      </c>
      <c r="P869" t="s">
        <v>1867</v>
      </c>
      <c r="AC869" t="s">
        <v>1666</v>
      </c>
      <c r="AD869" t="s">
        <v>1667</v>
      </c>
      <c r="AE869" t="s">
        <v>145</v>
      </c>
      <c r="AF869">
        <v>174.08070000000001</v>
      </c>
      <c r="AP869" t="s">
        <v>1523</v>
      </c>
      <c r="AQ869" t="s">
        <v>1673</v>
      </c>
      <c r="BM869" t="s">
        <v>148</v>
      </c>
    </row>
    <row r="870" spans="1:65" x14ac:dyDescent="0.25">
      <c r="A870">
        <v>9224</v>
      </c>
      <c r="B870">
        <v>2017</v>
      </c>
      <c r="C870" t="s">
        <v>1865</v>
      </c>
      <c r="D870" s="14">
        <f>VLOOKUP(Tabelle6[[#This Row],[FishStock]],'Export 2012'!$C:$J,8,FALSE)</f>
        <v>2012</v>
      </c>
      <c r="E870" s="14" t="str">
        <f>VLOOKUP(Tabelle6[[#This Row],[FishStock]],'Export 2016'!$C:$K,8,FALSE)</f>
        <v>Advice</v>
      </c>
      <c r="F870" s="14" t="str">
        <f>VLOOKUP(Tabelle6[[#This Row],[FishStock]],'Export 2012'!$C:$J,3,FALSE)</f>
        <v>no</v>
      </c>
      <c r="G870" s="14" t="str">
        <f>VLOOKUP(Tabelle6[[#This Row],[FishStock]],'Export 2016'!$C:$K,3,FALSE)</f>
        <v>no</v>
      </c>
      <c r="H870">
        <v>1358</v>
      </c>
      <c r="I870">
        <v>169173</v>
      </c>
      <c r="J870" t="s">
        <v>138</v>
      </c>
      <c r="K870">
        <v>2015</v>
      </c>
      <c r="L870" t="s">
        <v>1866</v>
      </c>
      <c r="M870">
        <v>27.7</v>
      </c>
      <c r="N870" t="s">
        <v>699</v>
      </c>
      <c r="P870" t="s">
        <v>1867</v>
      </c>
      <c r="AC870" t="s">
        <v>1666</v>
      </c>
      <c r="AD870" t="s">
        <v>1667</v>
      </c>
      <c r="AE870" t="s">
        <v>145</v>
      </c>
      <c r="AF870">
        <v>80.112899999999996</v>
      </c>
      <c r="AP870" t="s">
        <v>1523</v>
      </c>
      <c r="AQ870" t="s">
        <v>1673</v>
      </c>
      <c r="BM870" t="s">
        <v>148</v>
      </c>
    </row>
    <row r="871" spans="1:65" x14ac:dyDescent="0.25">
      <c r="A871">
        <v>9224</v>
      </c>
      <c r="B871">
        <v>2017</v>
      </c>
      <c r="C871" t="s">
        <v>1865</v>
      </c>
      <c r="D871" s="14">
        <f>VLOOKUP(Tabelle6[[#This Row],[FishStock]],'Export 2012'!$C:$J,8,FALSE)</f>
        <v>2012</v>
      </c>
      <c r="E871" s="14" t="str">
        <f>VLOOKUP(Tabelle6[[#This Row],[FishStock]],'Export 2016'!$C:$K,8,FALSE)</f>
        <v>Advice</v>
      </c>
      <c r="F871" s="14" t="str">
        <f>VLOOKUP(Tabelle6[[#This Row],[FishStock]],'Export 2012'!$C:$J,3,FALSE)</f>
        <v>no</v>
      </c>
      <c r="G871" s="14" t="str">
        <f>VLOOKUP(Tabelle6[[#This Row],[FishStock]],'Export 2016'!$C:$K,3,FALSE)</f>
        <v>no</v>
      </c>
      <c r="H871">
        <v>1358</v>
      </c>
      <c r="I871">
        <v>169173</v>
      </c>
      <c r="J871" t="s">
        <v>138</v>
      </c>
      <c r="K871">
        <v>2016</v>
      </c>
      <c r="L871" t="s">
        <v>1866</v>
      </c>
      <c r="M871">
        <v>27.7</v>
      </c>
      <c r="N871" t="s">
        <v>699</v>
      </c>
      <c r="P871" t="s">
        <v>1867</v>
      </c>
      <c r="AC871" t="s">
        <v>1666</v>
      </c>
      <c r="AD871" t="s">
        <v>1667</v>
      </c>
      <c r="AE871" t="s">
        <v>145</v>
      </c>
      <c r="AF871">
        <v>118.98363999999999</v>
      </c>
      <c r="AP871" t="s">
        <v>1523</v>
      </c>
      <c r="AQ871" t="s">
        <v>1673</v>
      </c>
      <c r="BM871" t="s">
        <v>148</v>
      </c>
    </row>
    <row r="872" spans="1:65" x14ac:dyDescent="0.25">
      <c r="A872">
        <v>9224</v>
      </c>
      <c r="B872">
        <v>2017</v>
      </c>
      <c r="C872" t="s">
        <v>1865</v>
      </c>
      <c r="D872" s="14">
        <f>VLOOKUP(Tabelle6[[#This Row],[FishStock]],'Export 2012'!$C:$J,8,FALSE)</f>
        <v>2012</v>
      </c>
      <c r="E872" s="14" t="str">
        <f>VLOOKUP(Tabelle6[[#This Row],[FishStock]],'Export 2016'!$C:$K,8,FALSE)</f>
        <v>Advice</v>
      </c>
      <c r="F872" s="14" t="str">
        <f>VLOOKUP(Tabelle6[[#This Row],[FishStock]],'Export 2012'!$C:$J,3,FALSE)</f>
        <v>no</v>
      </c>
      <c r="G872" s="14" t="str">
        <f>VLOOKUP(Tabelle6[[#This Row],[FishStock]],'Export 2016'!$C:$K,3,FALSE)</f>
        <v>no</v>
      </c>
      <c r="H872">
        <v>1358</v>
      </c>
      <c r="I872">
        <v>169173</v>
      </c>
      <c r="J872" t="s">
        <v>138</v>
      </c>
      <c r="K872">
        <v>2017</v>
      </c>
      <c r="L872" t="s">
        <v>1866</v>
      </c>
      <c r="M872">
        <v>27.7</v>
      </c>
      <c r="N872" t="s">
        <v>699</v>
      </c>
      <c r="P872" t="s">
        <v>1867</v>
      </c>
      <c r="AC872" t="s">
        <v>1666</v>
      </c>
      <c r="AD872" t="s">
        <v>1667</v>
      </c>
      <c r="AE872" t="s">
        <v>145</v>
      </c>
      <c r="AP872" t="s">
        <v>1523</v>
      </c>
      <c r="AQ872" t="s">
        <v>1673</v>
      </c>
      <c r="BM872" t="s">
        <v>148</v>
      </c>
    </row>
    <row r="873" spans="1:65" x14ac:dyDescent="0.25">
      <c r="A873">
        <v>9225</v>
      </c>
      <c r="B873">
        <v>2017</v>
      </c>
      <c r="C873" t="s">
        <v>1330</v>
      </c>
      <c r="D873" s="14">
        <f>VLOOKUP(Tabelle6[[#This Row],[FishStock]],'Export 2012'!$C:$J,8,FALSE)</f>
        <v>2012</v>
      </c>
      <c r="E873" s="14" t="str">
        <f>VLOOKUP(Tabelle6[[#This Row],[FishStock]],'Export 2016'!$C:$K,8,FALSE)</f>
        <v>Advice</v>
      </c>
      <c r="F873" s="14" t="str">
        <f>VLOOKUP(Tabelle6[[#This Row],[FishStock]],'Export 2012'!$C:$J,3,FALSE)</f>
        <v>no</v>
      </c>
      <c r="G873" s="14" t="str">
        <f>VLOOKUP(Tabelle6[[#This Row],[FishStock]],'Export 2016'!$C:$K,3,FALSE)</f>
        <v>no</v>
      </c>
      <c r="H873">
        <v>1365</v>
      </c>
      <c r="I873">
        <v>169054</v>
      </c>
      <c r="J873" t="s">
        <v>138</v>
      </c>
      <c r="K873">
        <v>2012</v>
      </c>
      <c r="L873" t="s">
        <v>1331</v>
      </c>
      <c r="M873" t="s">
        <v>415</v>
      </c>
      <c r="N873" t="s">
        <v>669</v>
      </c>
      <c r="P873" t="s">
        <v>1623</v>
      </c>
      <c r="Z873">
        <v>29704</v>
      </c>
      <c r="AA873">
        <v>36325</v>
      </c>
      <c r="AB873">
        <v>42946</v>
      </c>
      <c r="AC873" t="s">
        <v>1551</v>
      </c>
      <c r="AD873" t="s">
        <v>145</v>
      </c>
      <c r="AE873" t="s">
        <v>145</v>
      </c>
      <c r="AF873">
        <v>11894</v>
      </c>
      <c r="AI873">
        <v>498</v>
      </c>
      <c r="AN873">
        <v>1.19</v>
      </c>
      <c r="AP873" t="s">
        <v>1523</v>
      </c>
      <c r="BM873" t="s">
        <v>148</v>
      </c>
    </row>
    <row r="874" spans="1:65" x14ac:dyDescent="0.25">
      <c r="A874">
        <v>9225</v>
      </c>
      <c r="B874">
        <v>2017</v>
      </c>
      <c r="C874" t="s">
        <v>1330</v>
      </c>
      <c r="D874" s="14">
        <f>VLOOKUP(Tabelle6[[#This Row],[FishStock]],'Export 2012'!$C:$J,8,FALSE)</f>
        <v>2012</v>
      </c>
      <c r="E874" s="14" t="str">
        <f>VLOOKUP(Tabelle6[[#This Row],[FishStock]],'Export 2016'!$C:$K,8,FALSE)</f>
        <v>Advice</v>
      </c>
      <c r="F874" s="14" t="str">
        <f>VLOOKUP(Tabelle6[[#This Row],[FishStock]],'Export 2012'!$C:$J,3,FALSE)</f>
        <v>no</v>
      </c>
      <c r="G874" s="14" t="str">
        <f>VLOOKUP(Tabelle6[[#This Row],[FishStock]],'Export 2016'!$C:$K,3,FALSE)</f>
        <v>no</v>
      </c>
      <c r="H874">
        <v>1365</v>
      </c>
      <c r="I874">
        <v>169054</v>
      </c>
      <c r="J874" t="s">
        <v>138</v>
      </c>
      <c r="K874">
        <v>2013</v>
      </c>
      <c r="L874" t="s">
        <v>1331</v>
      </c>
      <c r="M874" t="s">
        <v>415</v>
      </c>
      <c r="N874" t="s">
        <v>669</v>
      </c>
      <c r="P874" t="s">
        <v>1623</v>
      </c>
      <c r="Z874">
        <v>31020</v>
      </c>
      <c r="AA874">
        <v>38395</v>
      </c>
      <c r="AB874">
        <v>45770</v>
      </c>
      <c r="AC874" t="s">
        <v>1551</v>
      </c>
      <c r="AD874" t="s">
        <v>145</v>
      </c>
      <c r="AE874" t="s">
        <v>145</v>
      </c>
      <c r="AF874">
        <v>12062</v>
      </c>
      <c r="AI874">
        <v>787</v>
      </c>
      <c r="AN874">
        <v>1.1599999999999999</v>
      </c>
      <c r="AP874" t="s">
        <v>1523</v>
      </c>
      <c r="BM874" t="s">
        <v>148</v>
      </c>
    </row>
    <row r="875" spans="1:65" x14ac:dyDescent="0.25">
      <c r="A875">
        <v>9225</v>
      </c>
      <c r="B875">
        <v>2017</v>
      </c>
      <c r="C875" t="s">
        <v>1330</v>
      </c>
      <c r="D875" s="14">
        <f>VLOOKUP(Tabelle6[[#This Row],[FishStock]],'Export 2012'!$C:$J,8,FALSE)</f>
        <v>2012</v>
      </c>
      <c r="E875" s="14" t="str">
        <f>VLOOKUP(Tabelle6[[#This Row],[FishStock]],'Export 2016'!$C:$K,8,FALSE)</f>
        <v>Advice</v>
      </c>
      <c r="F875" s="14" t="str">
        <f>VLOOKUP(Tabelle6[[#This Row],[FishStock]],'Export 2012'!$C:$J,3,FALSE)</f>
        <v>no</v>
      </c>
      <c r="G875" s="14" t="str">
        <f>VLOOKUP(Tabelle6[[#This Row],[FishStock]],'Export 2016'!$C:$K,3,FALSE)</f>
        <v>no</v>
      </c>
      <c r="H875">
        <v>1365</v>
      </c>
      <c r="I875">
        <v>169054</v>
      </c>
      <c r="J875" t="s">
        <v>138</v>
      </c>
      <c r="K875">
        <v>2014</v>
      </c>
      <c r="L875" t="s">
        <v>1331</v>
      </c>
      <c r="M875" t="s">
        <v>415</v>
      </c>
      <c r="N875" t="s">
        <v>669</v>
      </c>
      <c r="P875" t="s">
        <v>1623</v>
      </c>
      <c r="Z875">
        <v>42769</v>
      </c>
      <c r="AA875">
        <v>52884</v>
      </c>
      <c r="AB875">
        <v>62999</v>
      </c>
      <c r="AC875" t="s">
        <v>1551</v>
      </c>
      <c r="AD875" t="s">
        <v>145</v>
      </c>
      <c r="AE875" t="s">
        <v>145</v>
      </c>
      <c r="AF875">
        <v>13211</v>
      </c>
      <c r="AI875">
        <v>416</v>
      </c>
      <c r="AN875">
        <v>0.9</v>
      </c>
      <c r="AP875" t="s">
        <v>1523</v>
      </c>
      <c r="BM875" t="s">
        <v>148</v>
      </c>
    </row>
    <row r="876" spans="1:65" x14ac:dyDescent="0.25">
      <c r="A876">
        <v>9225</v>
      </c>
      <c r="B876">
        <v>2017</v>
      </c>
      <c r="C876" t="s">
        <v>1330</v>
      </c>
      <c r="D876" s="14">
        <f>VLOOKUP(Tabelle6[[#This Row],[FishStock]],'Export 2012'!$C:$J,8,FALSE)</f>
        <v>2012</v>
      </c>
      <c r="E876" s="14" t="str">
        <f>VLOOKUP(Tabelle6[[#This Row],[FishStock]],'Export 2016'!$C:$K,8,FALSE)</f>
        <v>Advice</v>
      </c>
      <c r="F876" s="14" t="str">
        <f>VLOOKUP(Tabelle6[[#This Row],[FishStock]],'Export 2012'!$C:$J,3,FALSE)</f>
        <v>no</v>
      </c>
      <c r="G876" s="14" t="str">
        <f>VLOOKUP(Tabelle6[[#This Row],[FishStock]],'Export 2016'!$C:$K,3,FALSE)</f>
        <v>no</v>
      </c>
      <c r="H876">
        <v>1365</v>
      </c>
      <c r="I876">
        <v>169054</v>
      </c>
      <c r="J876" t="s">
        <v>138</v>
      </c>
      <c r="K876">
        <v>2015</v>
      </c>
      <c r="L876" t="s">
        <v>1331</v>
      </c>
      <c r="M876" t="s">
        <v>415</v>
      </c>
      <c r="N876" t="s">
        <v>669</v>
      </c>
      <c r="P876" t="s">
        <v>1623</v>
      </c>
      <c r="Z876">
        <v>58782</v>
      </c>
      <c r="AA876">
        <v>67915</v>
      </c>
      <c r="AB876">
        <v>77047</v>
      </c>
      <c r="AC876" t="s">
        <v>1551</v>
      </c>
      <c r="AD876" t="s">
        <v>145</v>
      </c>
      <c r="AE876" t="s">
        <v>145</v>
      </c>
      <c r="AF876">
        <v>16132</v>
      </c>
      <c r="AI876">
        <v>420</v>
      </c>
      <c r="AN876">
        <v>0.85</v>
      </c>
      <c r="AP876" t="s">
        <v>1523</v>
      </c>
      <c r="BM876" t="s">
        <v>148</v>
      </c>
    </row>
    <row r="877" spans="1:65" x14ac:dyDescent="0.25">
      <c r="A877">
        <v>9225</v>
      </c>
      <c r="B877">
        <v>2017</v>
      </c>
      <c r="C877" t="s">
        <v>1330</v>
      </c>
      <c r="D877" s="14">
        <f>VLOOKUP(Tabelle6[[#This Row],[FishStock]],'Export 2012'!$C:$J,8,FALSE)</f>
        <v>2012</v>
      </c>
      <c r="E877" s="14" t="str">
        <f>VLOOKUP(Tabelle6[[#This Row],[FishStock]],'Export 2016'!$C:$K,8,FALSE)</f>
        <v>Advice</v>
      </c>
      <c r="F877" s="14" t="str">
        <f>VLOOKUP(Tabelle6[[#This Row],[FishStock]],'Export 2012'!$C:$J,3,FALSE)</f>
        <v>no</v>
      </c>
      <c r="G877" s="14" t="str">
        <f>VLOOKUP(Tabelle6[[#This Row],[FishStock]],'Export 2016'!$C:$K,3,FALSE)</f>
        <v>no</v>
      </c>
      <c r="H877">
        <v>1365</v>
      </c>
      <c r="I877">
        <v>169054</v>
      </c>
      <c r="J877" t="s">
        <v>138</v>
      </c>
      <c r="K877">
        <v>2016</v>
      </c>
      <c r="L877" t="s">
        <v>1331</v>
      </c>
      <c r="M877" t="s">
        <v>415</v>
      </c>
      <c r="N877" t="s">
        <v>669</v>
      </c>
      <c r="P877" t="s">
        <v>1623</v>
      </c>
      <c r="Z877">
        <v>66831</v>
      </c>
      <c r="AA877">
        <v>77946</v>
      </c>
      <c r="AB877">
        <v>89060</v>
      </c>
      <c r="AC877" t="s">
        <v>1551</v>
      </c>
      <c r="AD877" t="s">
        <v>145</v>
      </c>
      <c r="AE877" t="s">
        <v>145</v>
      </c>
      <c r="AF877">
        <v>19446</v>
      </c>
      <c r="AI877">
        <v>825</v>
      </c>
      <c r="AN877">
        <v>0.91</v>
      </c>
      <c r="AP877" t="s">
        <v>1523</v>
      </c>
      <c r="BM877" t="s">
        <v>148</v>
      </c>
    </row>
    <row r="878" spans="1:65" x14ac:dyDescent="0.25">
      <c r="A878">
        <v>9225</v>
      </c>
      <c r="B878">
        <v>2017</v>
      </c>
      <c r="C878" t="s">
        <v>1330</v>
      </c>
      <c r="D878" s="14">
        <f>VLOOKUP(Tabelle6[[#This Row],[FishStock]],'Export 2012'!$C:$J,8,FALSE)</f>
        <v>2012</v>
      </c>
      <c r="E878" s="14" t="str">
        <f>VLOOKUP(Tabelle6[[#This Row],[FishStock]],'Export 2016'!$C:$K,8,FALSE)</f>
        <v>Advice</v>
      </c>
      <c r="F878" s="14" t="str">
        <f>VLOOKUP(Tabelle6[[#This Row],[FishStock]],'Export 2012'!$C:$J,3,FALSE)</f>
        <v>no</v>
      </c>
      <c r="G878" s="14" t="str">
        <f>VLOOKUP(Tabelle6[[#This Row],[FishStock]],'Export 2016'!$C:$K,3,FALSE)</f>
        <v>no</v>
      </c>
      <c r="H878">
        <v>1365</v>
      </c>
      <c r="I878">
        <v>169054</v>
      </c>
      <c r="J878" t="s">
        <v>138</v>
      </c>
      <c r="K878">
        <v>2017</v>
      </c>
      <c r="L878" t="s">
        <v>1331</v>
      </c>
      <c r="M878" t="s">
        <v>415</v>
      </c>
      <c r="N878" t="s">
        <v>669</v>
      </c>
      <c r="P878" t="s">
        <v>1623</v>
      </c>
      <c r="Z878">
        <v>74222</v>
      </c>
      <c r="AA878">
        <v>87896</v>
      </c>
      <c r="AB878">
        <v>101569</v>
      </c>
      <c r="AC878" t="s">
        <v>1551</v>
      </c>
      <c r="AD878" t="s">
        <v>145</v>
      </c>
      <c r="AE878" t="s">
        <v>145</v>
      </c>
      <c r="AP878" t="s">
        <v>1523</v>
      </c>
      <c r="BM878" t="s">
        <v>148</v>
      </c>
    </row>
    <row r="879" spans="1:65" x14ac:dyDescent="0.25">
      <c r="A879">
        <v>9227</v>
      </c>
      <c r="B879">
        <v>2017</v>
      </c>
      <c r="C879" t="s">
        <v>1310</v>
      </c>
      <c r="D879" s="14">
        <f>VLOOKUP(Tabelle6[[#This Row],[FishStock]],'Export 2012'!$C:$J,8,FALSE)</f>
        <v>2012</v>
      </c>
      <c r="E879" s="14" t="str">
        <f>VLOOKUP(Tabelle6[[#This Row],[FishStock]],'Export 2016'!$C:$K,8,FALSE)</f>
        <v>Advice</v>
      </c>
      <c r="F879" s="14" t="str">
        <f>VLOOKUP(Tabelle6[[#This Row],[FishStock]],'Export 2012'!$C:$J,3,FALSE)</f>
        <v>no</v>
      </c>
      <c r="G879" s="14" t="str">
        <f>VLOOKUP(Tabelle6[[#This Row],[FishStock]],'Export 2016'!$C:$K,3,FALSE)</f>
        <v>no</v>
      </c>
      <c r="H879">
        <v>1461</v>
      </c>
      <c r="I879">
        <v>169167</v>
      </c>
      <c r="J879" t="s">
        <v>138</v>
      </c>
      <c r="K879">
        <v>2012</v>
      </c>
      <c r="L879" t="s">
        <v>1311</v>
      </c>
      <c r="M879" t="s">
        <v>1289</v>
      </c>
      <c r="N879" t="s">
        <v>699</v>
      </c>
      <c r="P879" t="s">
        <v>1747</v>
      </c>
      <c r="Z879">
        <v>745</v>
      </c>
      <c r="AA879">
        <v>758</v>
      </c>
      <c r="AB879">
        <v>771</v>
      </c>
      <c r="AC879" t="s">
        <v>973</v>
      </c>
      <c r="AD879" t="s">
        <v>1667</v>
      </c>
      <c r="AE879" t="s">
        <v>145</v>
      </c>
      <c r="AF879">
        <v>2460</v>
      </c>
      <c r="AH879">
        <v>2804.9615449950102</v>
      </c>
      <c r="AI879">
        <v>344.96154499500602</v>
      </c>
      <c r="AM879">
        <v>16.0831520404695</v>
      </c>
      <c r="AN879">
        <v>16.3589844633272</v>
      </c>
      <c r="AO879">
        <v>16.6444432526201</v>
      </c>
      <c r="AP879" t="s">
        <v>1707</v>
      </c>
      <c r="AQ879" t="s">
        <v>1673</v>
      </c>
      <c r="AZ879">
        <v>8.1199999999999992</v>
      </c>
      <c r="BA879">
        <v>858</v>
      </c>
      <c r="BM879" t="s">
        <v>148</v>
      </c>
    </row>
    <row r="880" spans="1:65" x14ac:dyDescent="0.25">
      <c r="A880">
        <v>9227</v>
      </c>
      <c r="B880">
        <v>2017</v>
      </c>
      <c r="C880" t="s">
        <v>1310</v>
      </c>
      <c r="D880" s="14">
        <f>VLOOKUP(Tabelle6[[#This Row],[FishStock]],'Export 2012'!$C:$J,8,FALSE)</f>
        <v>2012</v>
      </c>
      <c r="E880" s="14" t="str">
        <f>VLOOKUP(Tabelle6[[#This Row],[FishStock]],'Export 2016'!$C:$K,8,FALSE)</f>
        <v>Advice</v>
      </c>
      <c r="F880" s="14" t="str">
        <f>VLOOKUP(Tabelle6[[#This Row],[FishStock]],'Export 2012'!$C:$J,3,FALSE)</f>
        <v>no</v>
      </c>
      <c r="G880" s="14" t="str">
        <f>VLOOKUP(Tabelle6[[#This Row],[FishStock]],'Export 2016'!$C:$K,3,FALSE)</f>
        <v>no</v>
      </c>
      <c r="H880">
        <v>1461</v>
      </c>
      <c r="I880">
        <v>169167</v>
      </c>
      <c r="J880" t="s">
        <v>138</v>
      </c>
      <c r="K880">
        <v>2013</v>
      </c>
      <c r="L880" t="s">
        <v>1311</v>
      </c>
      <c r="M880" t="s">
        <v>1289</v>
      </c>
      <c r="N880" t="s">
        <v>699</v>
      </c>
      <c r="P880" t="s">
        <v>1747</v>
      </c>
      <c r="Z880">
        <v>688</v>
      </c>
      <c r="AA880">
        <v>706</v>
      </c>
      <c r="AB880">
        <v>724</v>
      </c>
      <c r="AC880" t="s">
        <v>973</v>
      </c>
      <c r="AD880" t="s">
        <v>1667</v>
      </c>
      <c r="AE880" t="s">
        <v>145</v>
      </c>
      <c r="AF880">
        <v>2982</v>
      </c>
      <c r="AH880">
        <v>3431.69528553091</v>
      </c>
      <c r="AI880">
        <v>449.69528553090998</v>
      </c>
      <c r="AM880">
        <v>21.258023299820099</v>
      </c>
      <c r="AN880">
        <v>21.800012562421699</v>
      </c>
      <c r="AO880">
        <v>22.370361728298999</v>
      </c>
      <c r="AP880" t="s">
        <v>1707</v>
      </c>
      <c r="AQ880" t="s">
        <v>1673</v>
      </c>
      <c r="AZ880">
        <v>8.1199999999999992</v>
      </c>
      <c r="BA880">
        <v>858</v>
      </c>
      <c r="BM880" t="s">
        <v>148</v>
      </c>
    </row>
    <row r="881" spans="1:83" x14ac:dyDescent="0.25">
      <c r="A881">
        <v>9227</v>
      </c>
      <c r="B881">
        <v>2017</v>
      </c>
      <c r="C881" t="s">
        <v>1310</v>
      </c>
      <c r="D881" s="14">
        <f>VLOOKUP(Tabelle6[[#This Row],[FishStock]],'Export 2012'!$C:$J,8,FALSE)</f>
        <v>2012</v>
      </c>
      <c r="E881" s="14" t="str">
        <f>VLOOKUP(Tabelle6[[#This Row],[FishStock]],'Export 2016'!$C:$K,8,FALSE)</f>
        <v>Advice</v>
      </c>
      <c r="F881" s="14" t="str">
        <f>VLOOKUP(Tabelle6[[#This Row],[FishStock]],'Export 2012'!$C:$J,3,FALSE)</f>
        <v>no</v>
      </c>
      <c r="G881" s="14" t="str">
        <f>VLOOKUP(Tabelle6[[#This Row],[FishStock]],'Export 2016'!$C:$K,3,FALSE)</f>
        <v>no</v>
      </c>
      <c r="H881">
        <v>1461</v>
      </c>
      <c r="I881">
        <v>169167</v>
      </c>
      <c r="J881" t="s">
        <v>138</v>
      </c>
      <c r="K881">
        <v>2014</v>
      </c>
      <c r="L881" t="s">
        <v>1311</v>
      </c>
      <c r="M881" t="s">
        <v>1289</v>
      </c>
      <c r="N881" t="s">
        <v>699</v>
      </c>
      <c r="P881" t="s">
        <v>1747</v>
      </c>
      <c r="Z881">
        <v>737</v>
      </c>
      <c r="AA881">
        <v>755</v>
      </c>
      <c r="AB881">
        <v>773</v>
      </c>
      <c r="AC881" t="s">
        <v>973</v>
      </c>
      <c r="AD881" t="s">
        <v>1667</v>
      </c>
      <c r="AE881" t="s">
        <v>145</v>
      </c>
      <c r="AF881">
        <v>2502.8449999999998</v>
      </c>
      <c r="AH881">
        <v>2701.2618499774399</v>
      </c>
      <c r="AI881">
        <v>198.41684997743599</v>
      </c>
      <c r="AM881">
        <v>12.7248804975581</v>
      </c>
      <c r="AN881">
        <v>13.0282551319369</v>
      </c>
      <c r="AO881">
        <v>13.346448608700699</v>
      </c>
      <c r="AP881" t="s">
        <v>1707</v>
      </c>
      <c r="AQ881" t="s">
        <v>1673</v>
      </c>
      <c r="AZ881">
        <v>8.1199999999999992</v>
      </c>
      <c r="BA881">
        <v>858</v>
      </c>
      <c r="BM881" t="s">
        <v>148</v>
      </c>
    </row>
    <row r="882" spans="1:83" x14ac:dyDescent="0.25">
      <c r="A882">
        <v>9227</v>
      </c>
      <c r="B882">
        <v>2017</v>
      </c>
      <c r="C882" t="s">
        <v>1310</v>
      </c>
      <c r="D882" s="14">
        <f>VLOOKUP(Tabelle6[[#This Row],[FishStock]],'Export 2012'!$C:$J,8,FALSE)</f>
        <v>2012</v>
      </c>
      <c r="E882" s="14" t="str">
        <f>VLOOKUP(Tabelle6[[#This Row],[FishStock]],'Export 2016'!$C:$K,8,FALSE)</f>
        <v>Advice</v>
      </c>
      <c r="F882" s="14" t="str">
        <f>VLOOKUP(Tabelle6[[#This Row],[FishStock]],'Export 2012'!$C:$J,3,FALSE)</f>
        <v>no</v>
      </c>
      <c r="G882" s="14" t="str">
        <f>VLOOKUP(Tabelle6[[#This Row],[FishStock]],'Export 2016'!$C:$K,3,FALSE)</f>
        <v>no</v>
      </c>
      <c r="H882">
        <v>1461</v>
      </c>
      <c r="I882">
        <v>169167</v>
      </c>
      <c r="J882" t="s">
        <v>138</v>
      </c>
      <c r="K882">
        <v>2015</v>
      </c>
      <c r="L882" t="s">
        <v>1311</v>
      </c>
      <c r="M882" t="s">
        <v>1289</v>
      </c>
      <c r="N882" t="s">
        <v>699</v>
      </c>
      <c r="P882" t="s">
        <v>1747</v>
      </c>
      <c r="Z882">
        <v>552</v>
      </c>
      <c r="AA882">
        <v>565</v>
      </c>
      <c r="AB882">
        <v>578</v>
      </c>
      <c r="AC882" t="s">
        <v>973</v>
      </c>
      <c r="AD882" t="s">
        <v>1667</v>
      </c>
      <c r="AE882" t="s">
        <v>145</v>
      </c>
      <c r="AF882">
        <v>1371</v>
      </c>
      <c r="AH882">
        <v>1561</v>
      </c>
      <c r="AI882">
        <v>190</v>
      </c>
      <c r="AM882">
        <v>11.363233788581001</v>
      </c>
      <c r="AN882">
        <v>11.624688725309399</v>
      </c>
      <c r="AO882">
        <v>11.898458568477899</v>
      </c>
      <c r="AP882" t="s">
        <v>1707</v>
      </c>
      <c r="AQ882" t="s">
        <v>1673</v>
      </c>
      <c r="AZ882">
        <v>8.1199999999999992</v>
      </c>
      <c r="BA882">
        <v>858</v>
      </c>
      <c r="BM882" t="s">
        <v>148</v>
      </c>
    </row>
    <row r="883" spans="1:83" x14ac:dyDescent="0.25">
      <c r="A883">
        <v>9227</v>
      </c>
      <c r="B883">
        <v>2017</v>
      </c>
      <c r="C883" t="s">
        <v>1310</v>
      </c>
      <c r="D883" s="14">
        <f>VLOOKUP(Tabelle6[[#This Row],[FishStock]],'Export 2012'!$C:$J,8,FALSE)</f>
        <v>2012</v>
      </c>
      <c r="E883" s="14" t="str">
        <f>VLOOKUP(Tabelle6[[#This Row],[FishStock]],'Export 2016'!$C:$K,8,FALSE)</f>
        <v>Advice</v>
      </c>
      <c r="F883" s="14" t="str">
        <f>VLOOKUP(Tabelle6[[#This Row],[FishStock]],'Export 2012'!$C:$J,3,FALSE)</f>
        <v>no</v>
      </c>
      <c r="G883" s="14" t="str">
        <f>VLOOKUP(Tabelle6[[#This Row],[FishStock]],'Export 2016'!$C:$K,3,FALSE)</f>
        <v>no</v>
      </c>
      <c r="H883">
        <v>1461</v>
      </c>
      <c r="I883">
        <v>169167</v>
      </c>
      <c r="J883" t="s">
        <v>138</v>
      </c>
      <c r="K883">
        <v>2016</v>
      </c>
      <c r="L883" t="s">
        <v>1311</v>
      </c>
      <c r="M883" t="s">
        <v>1289</v>
      </c>
      <c r="N883" t="s">
        <v>699</v>
      </c>
      <c r="P883" t="s">
        <v>1747</v>
      </c>
      <c r="Z883">
        <v>678</v>
      </c>
      <c r="AA883">
        <v>697</v>
      </c>
      <c r="AB883">
        <v>716</v>
      </c>
      <c r="AC883" t="s">
        <v>973</v>
      </c>
      <c r="AD883" t="s">
        <v>1667</v>
      </c>
      <c r="AE883" t="s">
        <v>145</v>
      </c>
      <c r="AF883">
        <v>1854</v>
      </c>
      <c r="AH883">
        <v>2126</v>
      </c>
      <c r="AI883">
        <v>272</v>
      </c>
      <c r="AM883">
        <v>12.975086555899599</v>
      </c>
      <c r="AN883">
        <v>13.3287833199772</v>
      </c>
      <c r="AO883">
        <v>13.7023037964958</v>
      </c>
      <c r="AP883" t="s">
        <v>1707</v>
      </c>
      <c r="AQ883" t="s">
        <v>1673</v>
      </c>
      <c r="AZ883">
        <v>8.1199999999999992</v>
      </c>
      <c r="BA883">
        <v>858</v>
      </c>
      <c r="BM883" t="s">
        <v>148</v>
      </c>
    </row>
    <row r="884" spans="1:83" x14ac:dyDescent="0.25">
      <c r="A884">
        <v>9227</v>
      </c>
      <c r="B884">
        <v>2017</v>
      </c>
      <c r="C884" t="s">
        <v>1310</v>
      </c>
      <c r="D884" s="14">
        <f>VLOOKUP(Tabelle6[[#This Row],[FishStock]],'Export 2012'!$C:$J,8,FALSE)</f>
        <v>2012</v>
      </c>
      <c r="E884" s="14" t="str">
        <f>VLOOKUP(Tabelle6[[#This Row],[FishStock]],'Export 2016'!$C:$K,8,FALSE)</f>
        <v>Advice</v>
      </c>
      <c r="F884" s="14" t="str">
        <f>VLOOKUP(Tabelle6[[#This Row],[FishStock]],'Export 2012'!$C:$J,3,FALSE)</f>
        <v>no</v>
      </c>
      <c r="G884" s="14" t="str">
        <f>VLOOKUP(Tabelle6[[#This Row],[FishStock]],'Export 2016'!$C:$K,3,FALSE)</f>
        <v>no</v>
      </c>
      <c r="H884">
        <v>1461</v>
      </c>
      <c r="I884">
        <v>169167</v>
      </c>
      <c r="J884" t="s">
        <v>138</v>
      </c>
      <c r="K884">
        <v>2017</v>
      </c>
      <c r="L884" t="s">
        <v>1311</v>
      </c>
      <c r="M884" t="s">
        <v>1289</v>
      </c>
      <c r="N884" t="s">
        <v>699</v>
      </c>
      <c r="P884" t="s">
        <v>1747</v>
      </c>
      <c r="Z884">
        <v>881</v>
      </c>
      <c r="AA884">
        <v>902</v>
      </c>
      <c r="AB884">
        <v>923</v>
      </c>
      <c r="AC884" t="s">
        <v>973</v>
      </c>
      <c r="AD884" t="s">
        <v>1667</v>
      </c>
      <c r="AE884" t="s">
        <v>145</v>
      </c>
      <c r="AP884" t="s">
        <v>1707</v>
      </c>
      <c r="AQ884" t="s">
        <v>1673</v>
      </c>
      <c r="AZ884">
        <v>8.1199999999999992</v>
      </c>
      <c r="BA884">
        <v>858</v>
      </c>
      <c r="BM884" t="s">
        <v>148</v>
      </c>
    </row>
    <row r="885" spans="1:83" x14ac:dyDescent="0.25">
      <c r="A885">
        <v>9228</v>
      </c>
      <c r="B885">
        <v>2017</v>
      </c>
      <c r="C885" t="s">
        <v>1383</v>
      </c>
      <c r="D885" s="14">
        <f>VLOOKUP(Tabelle6[[#This Row],[FishStock]],'Export 2012'!$C:$J,8,FALSE)</f>
        <v>2012</v>
      </c>
      <c r="E885" s="14" t="str">
        <f>VLOOKUP(Tabelle6[[#This Row],[FishStock]],'Export 2016'!$C:$K,8,FALSE)</f>
        <v>Advice</v>
      </c>
      <c r="F885" s="14" t="str">
        <f>VLOOKUP(Tabelle6[[#This Row],[FishStock]],'Export 2012'!$C:$J,3,FALSE)</f>
        <v>no</v>
      </c>
      <c r="G885" s="14" t="str">
        <f>VLOOKUP(Tabelle6[[#This Row],[FishStock]],'Export 2016'!$C:$K,3,FALSE)</f>
        <v>no</v>
      </c>
      <c r="H885">
        <v>1451</v>
      </c>
      <c r="I885">
        <v>169156</v>
      </c>
      <c r="J885" t="s">
        <v>138</v>
      </c>
      <c r="K885">
        <v>2012</v>
      </c>
      <c r="L885" t="s">
        <v>1730</v>
      </c>
      <c r="M885" t="s">
        <v>630</v>
      </c>
      <c r="N885" t="s">
        <v>699</v>
      </c>
      <c r="P885" t="s">
        <v>1731</v>
      </c>
      <c r="AC885" t="s">
        <v>1643</v>
      </c>
      <c r="AD885" t="s">
        <v>1667</v>
      </c>
      <c r="AE885" t="s">
        <v>145</v>
      </c>
      <c r="AF885">
        <v>2519.9635127434799</v>
      </c>
      <c r="AH885">
        <v>3532.1587543210499</v>
      </c>
      <c r="AI885">
        <v>1012.19524157757</v>
      </c>
      <c r="AP885" t="s">
        <v>1523</v>
      </c>
      <c r="AQ885" t="s">
        <v>1673</v>
      </c>
      <c r="AZ885">
        <v>7.7</v>
      </c>
      <c r="BM885" t="s">
        <v>148</v>
      </c>
    </row>
    <row r="886" spans="1:83" x14ac:dyDescent="0.25">
      <c r="A886">
        <v>9228</v>
      </c>
      <c r="B886">
        <v>2017</v>
      </c>
      <c r="C886" t="s">
        <v>1383</v>
      </c>
      <c r="D886" s="14">
        <f>VLOOKUP(Tabelle6[[#This Row],[FishStock]],'Export 2012'!$C:$J,8,FALSE)</f>
        <v>2012</v>
      </c>
      <c r="E886" s="14" t="str">
        <f>VLOOKUP(Tabelle6[[#This Row],[FishStock]],'Export 2016'!$C:$K,8,FALSE)</f>
        <v>Advice</v>
      </c>
      <c r="F886" s="14" t="str">
        <f>VLOOKUP(Tabelle6[[#This Row],[FishStock]],'Export 2012'!$C:$J,3,FALSE)</f>
        <v>no</v>
      </c>
      <c r="G886" s="14" t="str">
        <f>VLOOKUP(Tabelle6[[#This Row],[FishStock]],'Export 2016'!$C:$K,3,FALSE)</f>
        <v>no</v>
      </c>
      <c r="H886">
        <v>1451</v>
      </c>
      <c r="I886">
        <v>169156</v>
      </c>
      <c r="J886" t="s">
        <v>138</v>
      </c>
      <c r="K886">
        <v>2013</v>
      </c>
      <c r="L886" t="s">
        <v>1730</v>
      </c>
      <c r="M886" t="s">
        <v>630</v>
      </c>
      <c r="N886" t="s">
        <v>699</v>
      </c>
      <c r="P886" t="s">
        <v>1731</v>
      </c>
      <c r="AC886" t="s">
        <v>1643</v>
      </c>
      <c r="AD886" t="s">
        <v>1667</v>
      </c>
      <c r="AE886" t="s">
        <v>145</v>
      </c>
      <c r="AF886">
        <v>2379.7171800000001</v>
      </c>
      <c r="AH886">
        <v>3900.2834009769599</v>
      </c>
      <c r="AI886">
        <v>1520.56622097696</v>
      </c>
      <c r="AP886" t="s">
        <v>1523</v>
      </c>
      <c r="AQ886" t="s">
        <v>1673</v>
      </c>
      <c r="AZ886">
        <v>7.7</v>
      </c>
      <c r="BM886" t="s">
        <v>148</v>
      </c>
    </row>
    <row r="887" spans="1:83" x14ac:dyDescent="0.25">
      <c r="A887">
        <v>9228</v>
      </c>
      <c r="B887">
        <v>2017</v>
      </c>
      <c r="C887" t="s">
        <v>1383</v>
      </c>
      <c r="D887" s="14">
        <f>VLOOKUP(Tabelle6[[#This Row],[FishStock]],'Export 2012'!$C:$J,8,FALSE)</f>
        <v>2012</v>
      </c>
      <c r="E887" s="14" t="str">
        <f>VLOOKUP(Tabelle6[[#This Row],[FishStock]],'Export 2016'!$C:$K,8,FALSE)</f>
        <v>Advice</v>
      </c>
      <c r="F887" s="14" t="str">
        <f>VLOOKUP(Tabelle6[[#This Row],[FishStock]],'Export 2012'!$C:$J,3,FALSE)</f>
        <v>no</v>
      </c>
      <c r="G887" s="14" t="str">
        <f>VLOOKUP(Tabelle6[[#This Row],[FishStock]],'Export 2016'!$C:$K,3,FALSE)</f>
        <v>no</v>
      </c>
      <c r="H887">
        <v>1451</v>
      </c>
      <c r="I887">
        <v>169156</v>
      </c>
      <c r="J887" t="s">
        <v>138</v>
      </c>
      <c r="K887">
        <v>2014</v>
      </c>
      <c r="L887" t="s">
        <v>1730</v>
      </c>
      <c r="M887" t="s">
        <v>630</v>
      </c>
      <c r="N887" t="s">
        <v>699</v>
      </c>
      <c r="P887" t="s">
        <v>1731</v>
      </c>
      <c r="AC887" t="s">
        <v>1643</v>
      </c>
      <c r="AD887" t="s">
        <v>1667</v>
      </c>
      <c r="AE887" t="s">
        <v>145</v>
      </c>
      <c r="AF887">
        <v>2806.8584701579998</v>
      </c>
      <c r="AH887">
        <v>4133.0662557200803</v>
      </c>
      <c r="AI887">
        <v>1326.2077855620801</v>
      </c>
      <c r="AP887" t="s">
        <v>1523</v>
      </c>
      <c r="AQ887" t="s">
        <v>1673</v>
      </c>
      <c r="AZ887">
        <v>7.7</v>
      </c>
      <c r="BM887" t="s">
        <v>148</v>
      </c>
    </row>
    <row r="888" spans="1:83" x14ac:dyDescent="0.25">
      <c r="A888">
        <v>9228</v>
      </c>
      <c r="B888">
        <v>2017</v>
      </c>
      <c r="C888" t="s">
        <v>1383</v>
      </c>
      <c r="D888" s="14">
        <f>VLOOKUP(Tabelle6[[#This Row],[FishStock]],'Export 2012'!$C:$J,8,FALSE)</f>
        <v>2012</v>
      </c>
      <c r="E888" s="14" t="str">
        <f>VLOOKUP(Tabelle6[[#This Row],[FishStock]],'Export 2016'!$C:$K,8,FALSE)</f>
        <v>Advice</v>
      </c>
      <c r="F888" s="14" t="str">
        <f>VLOOKUP(Tabelle6[[#This Row],[FishStock]],'Export 2012'!$C:$J,3,FALSE)</f>
        <v>no</v>
      </c>
      <c r="G888" s="14" t="str">
        <f>VLOOKUP(Tabelle6[[#This Row],[FishStock]],'Export 2016'!$C:$K,3,FALSE)</f>
        <v>no</v>
      </c>
      <c r="H888">
        <v>1451</v>
      </c>
      <c r="I888">
        <v>169156</v>
      </c>
      <c r="J888" t="s">
        <v>138</v>
      </c>
      <c r="K888">
        <v>2015</v>
      </c>
      <c r="L888" t="s">
        <v>1730</v>
      </c>
      <c r="M888" t="s">
        <v>630</v>
      </c>
      <c r="N888" t="s">
        <v>699</v>
      </c>
      <c r="P888" t="s">
        <v>1731</v>
      </c>
      <c r="AC888" t="s">
        <v>1643</v>
      </c>
      <c r="AD888" t="s">
        <v>1667</v>
      </c>
      <c r="AE888" t="s">
        <v>145</v>
      </c>
      <c r="AF888">
        <v>3568.7094601557001</v>
      </c>
      <c r="AH888">
        <v>5390.9641368685898</v>
      </c>
      <c r="AI888">
        <v>1822.2546767128899</v>
      </c>
      <c r="AP888" t="s">
        <v>1523</v>
      </c>
      <c r="AQ888" t="s">
        <v>1673</v>
      </c>
      <c r="AZ888">
        <v>7.7</v>
      </c>
      <c r="BM888" t="s">
        <v>148</v>
      </c>
    </row>
    <row r="889" spans="1:83" x14ac:dyDescent="0.25">
      <c r="A889">
        <v>9228</v>
      </c>
      <c r="B889">
        <v>2017</v>
      </c>
      <c r="C889" t="s">
        <v>1383</v>
      </c>
      <c r="D889" s="14">
        <f>VLOOKUP(Tabelle6[[#This Row],[FishStock]],'Export 2012'!$C:$J,8,FALSE)</f>
        <v>2012</v>
      </c>
      <c r="E889" s="14" t="str">
        <f>VLOOKUP(Tabelle6[[#This Row],[FishStock]],'Export 2016'!$C:$K,8,FALSE)</f>
        <v>Advice</v>
      </c>
      <c r="F889" s="14" t="str">
        <f>VLOOKUP(Tabelle6[[#This Row],[FishStock]],'Export 2012'!$C:$J,3,FALSE)</f>
        <v>no</v>
      </c>
      <c r="G889" s="14" t="str">
        <f>VLOOKUP(Tabelle6[[#This Row],[FishStock]],'Export 2016'!$C:$K,3,FALSE)</f>
        <v>no</v>
      </c>
      <c r="H889">
        <v>1451</v>
      </c>
      <c r="I889">
        <v>169156</v>
      </c>
      <c r="J889" t="s">
        <v>138</v>
      </c>
      <c r="K889">
        <v>2016</v>
      </c>
      <c r="L889" t="s">
        <v>1730</v>
      </c>
      <c r="M889" t="s">
        <v>630</v>
      </c>
      <c r="N889" t="s">
        <v>699</v>
      </c>
      <c r="P889" t="s">
        <v>1731</v>
      </c>
      <c r="Z889">
        <v>3527.4480311499801</v>
      </c>
      <c r="AA889">
        <v>4167.4770354146503</v>
      </c>
      <c r="AB889">
        <v>4807.5060396793097</v>
      </c>
      <c r="AC889" t="s">
        <v>1643</v>
      </c>
      <c r="AD889" t="s">
        <v>1667</v>
      </c>
      <c r="AE889" t="s">
        <v>145</v>
      </c>
      <c r="AF889">
        <v>4090.8515699999998</v>
      </c>
      <c r="AH889">
        <v>6622.2426712960296</v>
      </c>
      <c r="AI889">
        <v>2531.3911012960202</v>
      </c>
      <c r="AN889">
        <v>7.2458799999999997</v>
      </c>
      <c r="AP889" t="s">
        <v>1523</v>
      </c>
      <c r="AQ889" t="s">
        <v>1673</v>
      </c>
      <c r="AZ889">
        <v>7.7</v>
      </c>
      <c r="BM889" t="s">
        <v>148</v>
      </c>
    </row>
    <row r="890" spans="1:83" x14ac:dyDescent="0.25">
      <c r="A890">
        <v>9228</v>
      </c>
      <c r="B890">
        <v>2017</v>
      </c>
      <c r="C890" t="s">
        <v>1383</v>
      </c>
      <c r="D890" s="14">
        <f>VLOOKUP(Tabelle6[[#This Row],[FishStock]],'Export 2012'!$C:$J,8,FALSE)</f>
        <v>2012</v>
      </c>
      <c r="E890" s="14" t="str">
        <f>VLOOKUP(Tabelle6[[#This Row],[FishStock]],'Export 2016'!$C:$K,8,FALSE)</f>
        <v>Advice</v>
      </c>
      <c r="F890" s="14" t="str">
        <f>VLOOKUP(Tabelle6[[#This Row],[FishStock]],'Export 2012'!$C:$J,3,FALSE)</f>
        <v>no</v>
      </c>
      <c r="G890" s="14" t="str">
        <f>VLOOKUP(Tabelle6[[#This Row],[FishStock]],'Export 2016'!$C:$K,3,FALSE)</f>
        <v>no</v>
      </c>
      <c r="H890">
        <v>1451</v>
      </c>
      <c r="I890">
        <v>169156</v>
      </c>
      <c r="J890" t="s">
        <v>138</v>
      </c>
      <c r="K890">
        <v>2017</v>
      </c>
      <c r="L890" t="s">
        <v>1730</v>
      </c>
      <c r="M890" t="s">
        <v>630</v>
      </c>
      <c r="N890" t="s">
        <v>699</v>
      </c>
      <c r="P890" t="s">
        <v>1731</v>
      </c>
      <c r="Z890">
        <v>2719.9503064343098</v>
      </c>
      <c r="AA890">
        <v>3372.5391144806199</v>
      </c>
      <c r="AB890">
        <v>4025.12792252694</v>
      </c>
      <c r="AC890" t="s">
        <v>1643</v>
      </c>
      <c r="AD890" t="s">
        <v>1667</v>
      </c>
      <c r="AE890" t="s">
        <v>145</v>
      </c>
      <c r="AP890" t="s">
        <v>1523</v>
      </c>
      <c r="AQ890" t="s">
        <v>1673</v>
      </c>
      <c r="AZ890">
        <v>7.7</v>
      </c>
      <c r="BM890" t="s">
        <v>148</v>
      </c>
    </row>
    <row r="891" spans="1:83" x14ac:dyDescent="0.25">
      <c r="A891">
        <v>9231</v>
      </c>
      <c r="B891">
        <v>2017</v>
      </c>
      <c r="C891" t="s">
        <v>1340</v>
      </c>
      <c r="D891" s="14">
        <f>VLOOKUP(Tabelle6[[#This Row],[FishStock]],'Export 2012'!$C:$J,8,FALSE)</f>
        <v>2012</v>
      </c>
      <c r="E891" s="14" t="str">
        <f>VLOOKUP(Tabelle6[[#This Row],[FishStock]],'Export 2016'!$C:$K,8,FALSE)</f>
        <v>Advice</v>
      </c>
      <c r="F891" s="14" t="str">
        <f>VLOOKUP(Tabelle6[[#This Row],[FishStock]],'Export 2012'!$C:$J,3,FALSE)</f>
        <v>no</v>
      </c>
      <c r="G891" s="14" t="str">
        <f>VLOOKUP(Tabelle6[[#This Row],[FishStock]],'Export 2016'!$C:$K,3,FALSE)</f>
        <v>no</v>
      </c>
      <c r="H891">
        <v>1455</v>
      </c>
      <c r="I891">
        <v>169160</v>
      </c>
      <c r="J891" t="s">
        <v>138</v>
      </c>
      <c r="K891">
        <v>2012</v>
      </c>
      <c r="L891" t="s">
        <v>1341</v>
      </c>
      <c r="M891" t="s">
        <v>698</v>
      </c>
      <c r="N891" t="s">
        <v>699</v>
      </c>
      <c r="P891" t="s">
        <v>1928</v>
      </c>
      <c r="AC891" t="s">
        <v>1929</v>
      </c>
      <c r="AD891" t="s">
        <v>1667</v>
      </c>
      <c r="AE891" t="s">
        <v>145</v>
      </c>
      <c r="AF891">
        <v>116</v>
      </c>
      <c r="AP891" t="s">
        <v>1707</v>
      </c>
      <c r="AQ891" t="s">
        <v>1673</v>
      </c>
      <c r="BM891" t="s">
        <v>148</v>
      </c>
      <c r="CC891">
        <v>37.685834054987197</v>
      </c>
      <c r="CD891" t="s">
        <v>1930</v>
      </c>
      <c r="CE891" t="s">
        <v>1931</v>
      </c>
    </row>
    <row r="892" spans="1:83" x14ac:dyDescent="0.25">
      <c r="A892">
        <v>9231</v>
      </c>
      <c r="B892">
        <v>2017</v>
      </c>
      <c r="C892" t="s">
        <v>1340</v>
      </c>
      <c r="D892" s="14">
        <f>VLOOKUP(Tabelle6[[#This Row],[FishStock]],'Export 2012'!$C:$J,8,FALSE)</f>
        <v>2012</v>
      </c>
      <c r="E892" s="14" t="str">
        <f>VLOOKUP(Tabelle6[[#This Row],[FishStock]],'Export 2016'!$C:$K,8,FALSE)</f>
        <v>Advice</v>
      </c>
      <c r="F892" s="14" t="str">
        <f>VLOOKUP(Tabelle6[[#This Row],[FishStock]],'Export 2012'!$C:$J,3,FALSE)</f>
        <v>no</v>
      </c>
      <c r="G892" s="14" t="str">
        <f>VLOOKUP(Tabelle6[[#This Row],[FishStock]],'Export 2016'!$C:$K,3,FALSE)</f>
        <v>no</v>
      </c>
      <c r="H892">
        <v>1455</v>
      </c>
      <c r="I892">
        <v>169160</v>
      </c>
      <c r="J892" t="s">
        <v>138</v>
      </c>
      <c r="K892">
        <v>2013</v>
      </c>
      <c r="L892" t="s">
        <v>1341</v>
      </c>
      <c r="M892" t="s">
        <v>698</v>
      </c>
      <c r="N892" t="s">
        <v>699</v>
      </c>
      <c r="P892" t="s">
        <v>1928</v>
      </c>
      <c r="AC892" t="s">
        <v>1929</v>
      </c>
      <c r="AD892" t="s">
        <v>1667</v>
      </c>
      <c r="AE892" t="s">
        <v>145</v>
      </c>
      <c r="AF892">
        <v>26.716999999999999</v>
      </c>
      <c r="AP892" t="s">
        <v>1707</v>
      </c>
      <c r="AQ892" t="s">
        <v>1673</v>
      </c>
      <c r="BM892" t="s">
        <v>148</v>
      </c>
      <c r="CC892">
        <v>30.7812576342405</v>
      </c>
      <c r="CD892" t="s">
        <v>1930</v>
      </c>
      <c r="CE892" t="s">
        <v>1931</v>
      </c>
    </row>
    <row r="893" spans="1:83" x14ac:dyDescent="0.25">
      <c r="A893">
        <v>9231</v>
      </c>
      <c r="B893">
        <v>2017</v>
      </c>
      <c r="C893" t="s">
        <v>1340</v>
      </c>
      <c r="D893" s="14">
        <f>VLOOKUP(Tabelle6[[#This Row],[FishStock]],'Export 2012'!$C:$J,8,FALSE)</f>
        <v>2012</v>
      </c>
      <c r="E893" s="14" t="str">
        <f>VLOOKUP(Tabelle6[[#This Row],[FishStock]],'Export 2016'!$C:$K,8,FALSE)</f>
        <v>Advice</v>
      </c>
      <c r="F893" s="14" t="str">
        <f>VLOOKUP(Tabelle6[[#This Row],[FishStock]],'Export 2012'!$C:$J,3,FALSE)</f>
        <v>no</v>
      </c>
      <c r="G893" s="14" t="str">
        <f>VLOOKUP(Tabelle6[[#This Row],[FishStock]],'Export 2016'!$C:$K,3,FALSE)</f>
        <v>no</v>
      </c>
      <c r="H893">
        <v>1455</v>
      </c>
      <c r="I893">
        <v>169160</v>
      </c>
      <c r="J893" t="s">
        <v>138</v>
      </c>
      <c r="K893">
        <v>2014</v>
      </c>
      <c r="L893" t="s">
        <v>1341</v>
      </c>
      <c r="M893" t="s">
        <v>698</v>
      </c>
      <c r="N893" t="s">
        <v>699</v>
      </c>
      <c r="P893" t="s">
        <v>1928</v>
      </c>
      <c r="AC893" t="s">
        <v>1929</v>
      </c>
      <c r="AD893" t="s">
        <v>1667</v>
      </c>
      <c r="AE893" t="s">
        <v>145</v>
      </c>
      <c r="AF893">
        <v>14.885</v>
      </c>
      <c r="AP893" t="s">
        <v>1707</v>
      </c>
      <c r="AQ893" t="s">
        <v>1673</v>
      </c>
      <c r="BM893" t="s">
        <v>148</v>
      </c>
      <c r="CC893">
        <v>31.2369731171047</v>
      </c>
      <c r="CD893" t="s">
        <v>1930</v>
      </c>
      <c r="CE893" t="s">
        <v>1931</v>
      </c>
    </row>
    <row r="894" spans="1:83" x14ac:dyDescent="0.25">
      <c r="A894">
        <v>9231</v>
      </c>
      <c r="B894">
        <v>2017</v>
      </c>
      <c r="C894" t="s">
        <v>1340</v>
      </c>
      <c r="D894" s="14">
        <f>VLOOKUP(Tabelle6[[#This Row],[FishStock]],'Export 2012'!$C:$J,8,FALSE)</f>
        <v>2012</v>
      </c>
      <c r="E894" s="14" t="str">
        <f>VLOOKUP(Tabelle6[[#This Row],[FishStock]],'Export 2016'!$C:$K,8,FALSE)</f>
        <v>Advice</v>
      </c>
      <c r="F894" s="14" t="str">
        <f>VLOOKUP(Tabelle6[[#This Row],[FishStock]],'Export 2012'!$C:$J,3,FALSE)</f>
        <v>no</v>
      </c>
      <c r="G894" s="14" t="str">
        <f>VLOOKUP(Tabelle6[[#This Row],[FishStock]],'Export 2016'!$C:$K,3,FALSE)</f>
        <v>no</v>
      </c>
      <c r="H894">
        <v>1455</v>
      </c>
      <c r="I894">
        <v>169160</v>
      </c>
      <c r="J894" t="s">
        <v>138</v>
      </c>
      <c r="K894">
        <v>2015</v>
      </c>
      <c r="L894" t="s">
        <v>1341</v>
      </c>
      <c r="M894" t="s">
        <v>698</v>
      </c>
      <c r="N894" t="s">
        <v>699</v>
      </c>
      <c r="P894" t="s">
        <v>1928</v>
      </c>
      <c r="Z894">
        <v>253</v>
      </c>
      <c r="AA894">
        <v>298</v>
      </c>
      <c r="AB894">
        <v>343</v>
      </c>
      <c r="AC894" t="s">
        <v>1929</v>
      </c>
      <c r="AD894" t="s">
        <v>1667</v>
      </c>
      <c r="AE894" t="s">
        <v>145</v>
      </c>
      <c r="AF894">
        <v>24.640999999999998</v>
      </c>
      <c r="AN894">
        <v>0.3</v>
      </c>
      <c r="AP894" t="s">
        <v>1707</v>
      </c>
      <c r="AQ894" t="s">
        <v>1673</v>
      </c>
      <c r="BM894" t="s">
        <v>148</v>
      </c>
      <c r="CC894">
        <v>30.7936986680131</v>
      </c>
      <c r="CD894" t="s">
        <v>1930</v>
      </c>
      <c r="CE894" t="s">
        <v>1931</v>
      </c>
    </row>
    <row r="895" spans="1:83" x14ac:dyDescent="0.25">
      <c r="A895">
        <v>9231</v>
      </c>
      <c r="B895">
        <v>2017</v>
      </c>
      <c r="C895" t="s">
        <v>1340</v>
      </c>
      <c r="D895" s="14">
        <f>VLOOKUP(Tabelle6[[#This Row],[FishStock]],'Export 2012'!$C:$J,8,FALSE)</f>
        <v>2012</v>
      </c>
      <c r="E895" s="14" t="str">
        <f>VLOOKUP(Tabelle6[[#This Row],[FishStock]],'Export 2016'!$C:$K,8,FALSE)</f>
        <v>Advice</v>
      </c>
      <c r="F895" s="14" t="str">
        <f>VLOOKUP(Tabelle6[[#This Row],[FishStock]],'Export 2012'!$C:$J,3,FALSE)</f>
        <v>no</v>
      </c>
      <c r="G895" s="14" t="str">
        <f>VLOOKUP(Tabelle6[[#This Row],[FishStock]],'Export 2016'!$C:$K,3,FALSE)</f>
        <v>no</v>
      </c>
      <c r="H895">
        <v>1455</v>
      </c>
      <c r="I895">
        <v>169160</v>
      </c>
      <c r="J895" t="s">
        <v>138</v>
      </c>
      <c r="K895">
        <v>2016</v>
      </c>
      <c r="L895" t="s">
        <v>1341</v>
      </c>
      <c r="M895" t="s">
        <v>698</v>
      </c>
      <c r="N895" t="s">
        <v>699</v>
      </c>
      <c r="P895" t="s">
        <v>1928</v>
      </c>
      <c r="Z895">
        <v>199</v>
      </c>
      <c r="AA895">
        <v>233</v>
      </c>
      <c r="AB895">
        <v>267</v>
      </c>
      <c r="AC895" t="s">
        <v>1929</v>
      </c>
      <c r="AD895" t="s">
        <v>1667</v>
      </c>
      <c r="AE895" t="s">
        <v>145</v>
      </c>
      <c r="AF895">
        <v>123.721</v>
      </c>
      <c r="AN895">
        <v>2.2999999999999998</v>
      </c>
      <c r="AP895" t="s">
        <v>1707</v>
      </c>
      <c r="AQ895" t="s">
        <v>1673</v>
      </c>
      <c r="BM895" t="s">
        <v>148</v>
      </c>
      <c r="CC895">
        <v>23.199106490791099</v>
      </c>
      <c r="CD895" t="s">
        <v>1930</v>
      </c>
      <c r="CE895" t="s">
        <v>1931</v>
      </c>
    </row>
    <row r="896" spans="1:83" x14ac:dyDescent="0.25">
      <c r="A896">
        <v>9231</v>
      </c>
      <c r="B896">
        <v>2017</v>
      </c>
      <c r="C896" t="s">
        <v>1340</v>
      </c>
      <c r="D896" s="14">
        <f>VLOOKUP(Tabelle6[[#This Row],[FishStock]],'Export 2012'!$C:$J,8,FALSE)</f>
        <v>2012</v>
      </c>
      <c r="E896" s="14" t="str">
        <f>VLOOKUP(Tabelle6[[#This Row],[FishStock]],'Export 2016'!$C:$K,8,FALSE)</f>
        <v>Advice</v>
      </c>
      <c r="F896" s="14" t="str">
        <f>VLOOKUP(Tabelle6[[#This Row],[FishStock]],'Export 2012'!$C:$J,3,FALSE)</f>
        <v>no</v>
      </c>
      <c r="G896" s="14" t="str">
        <f>VLOOKUP(Tabelle6[[#This Row],[FishStock]],'Export 2016'!$C:$K,3,FALSE)</f>
        <v>no</v>
      </c>
      <c r="H896">
        <v>1455</v>
      </c>
      <c r="I896">
        <v>169160</v>
      </c>
      <c r="J896" t="s">
        <v>138</v>
      </c>
      <c r="K896">
        <v>2017</v>
      </c>
      <c r="L896" t="s">
        <v>1341</v>
      </c>
      <c r="M896" t="s">
        <v>698</v>
      </c>
      <c r="N896" t="s">
        <v>699</v>
      </c>
      <c r="P896" t="s">
        <v>1928</v>
      </c>
      <c r="Z896">
        <v>307</v>
      </c>
      <c r="AA896">
        <v>370</v>
      </c>
      <c r="AB896">
        <v>433</v>
      </c>
      <c r="AC896" t="s">
        <v>1929</v>
      </c>
      <c r="AD896" t="s">
        <v>1667</v>
      </c>
      <c r="AE896" t="s">
        <v>145</v>
      </c>
      <c r="AP896" t="s">
        <v>1707</v>
      </c>
      <c r="AQ896" t="s">
        <v>1673</v>
      </c>
      <c r="BM896" t="s">
        <v>148</v>
      </c>
      <c r="CD896" t="s">
        <v>1930</v>
      </c>
      <c r="CE896" t="s">
        <v>1931</v>
      </c>
    </row>
    <row r="897" spans="1:89" x14ac:dyDescent="0.25">
      <c r="A897">
        <v>9237</v>
      </c>
      <c r="B897">
        <v>2017</v>
      </c>
      <c r="C897" t="s">
        <v>1294</v>
      </c>
      <c r="D897" s="14">
        <f>VLOOKUP(Tabelle6[[#This Row],[FishStock]],'Export 2012'!$C:$J,8,FALSE)</f>
        <v>2012</v>
      </c>
      <c r="E897" s="14" t="str">
        <f>VLOOKUP(Tabelle6[[#This Row],[FishStock]],'Export 2016'!$C:$K,8,FALSE)</f>
        <v>Advice</v>
      </c>
      <c r="F897" s="14" t="str">
        <f>VLOOKUP(Tabelle6[[#This Row],[FishStock]],'Export 2012'!$C:$J,3,FALSE)</f>
        <v>no</v>
      </c>
      <c r="G897" s="14" t="str">
        <f>VLOOKUP(Tabelle6[[#This Row],[FishStock]],'Export 2016'!$C:$K,3,FALSE)</f>
        <v>no</v>
      </c>
      <c r="H897">
        <v>1393</v>
      </c>
      <c r="I897">
        <v>169152</v>
      </c>
      <c r="J897" t="s">
        <v>138</v>
      </c>
      <c r="K897">
        <v>2012</v>
      </c>
      <c r="L897" t="s">
        <v>1295</v>
      </c>
      <c r="M897" t="s">
        <v>1296</v>
      </c>
      <c r="N897" t="s">
        <v>699</v>
      </c>
      <c r="P897" t="s">
        <v>1801</v>
      </c>
      <c r="Z897">
        <v>431.919997543747</v>
      </c>
      <c r="AA897">
        <v>468.26915634038897</v>
      </c>
      <c r="AB897">
        <v>504.61831513702998</v>
      </c>
      <c r="AC897" t="s">
        <v>1666</v>
      </c>
      <c r="AD897" t="s">
        <v>1667</v>
      </c>
      <c r="AE897" t="s">
        <v>145</v>
      </c>
      <c r="AF897">
        <v>1245.78</v>
      </c>
      <c r="AI897">
        <v>86.14</v>
      </c>
      <c r="AN897">
        <v>14.371094399196901</v>
      </c>
      <c r="AP897" t="s">
        <v>1523</v>
      </c>
      <c r="AQ897" t="s">
        <v>1673</v>
      </c>
      <c r="AZ897">
        <v>8.5</v>
      </c>
      <c r="BA897">
        <v>540</v>
      </c>
      <c r="BM897" t="s">
        <v>148</v>
      </c>
    </row>
    <row r="898" spans="1:89" x14ac:dyDescent="0.25">
      <c r="A898">
        <v>9237</v>
      </c>
      <c r="B898">
        <v>2017</v>
      </c>
      <c r="C898" t="s">
        <v>1294</v>
      </c>
      <c r="D898" s="14">
        <f>VLOOKUP(Tabelle6[[#This Row],[FishStock]],'Export 2012'!$C:$J,8,FALSE)</f>
        <v>2012</v>
      </c>
      <c r="E898" s="14" t="str">
        <f>VLOOKUP(Tabelle6[[#This Row],[FishStock]],'Export 2016'!$C:$K,8,FALSE)</f>
        <v>Advice</v>
      </c>
      <c r="F898" s="14" t="str">
        <f>VLOOKUP(Tabelle6[[#This Row],[FishStock]],'Export 2012'!$C:$J,3,FALSE)</f>
        <v>no</v>
      </c>
      <c r="G898" s="14" t="str">
        <f>VLOOKUP(Tabelle6[[#This Row],[FishStock]],'Export 2016'!$C:$K,3,FALSE)</f>
        <v>no</v>
      </c>
      <c r="H898">
        <v>1393</v>
      </c>
      <c r="I898">
        <v>169152</v>
      </c>
      <c r="J898" t="s">
        <v>138</v>
      </c>
      <c r="K898">
        <v>2013</v>
      </c>
      <c r="L898" t="s">
        <v>1295</v>
      </c>
      <c r="M898" t="s">
        <v>1296</v>
      </c>
      <c r="N898" t="s">
        <v>699</v>
      </c>
      <c r="P898" t="s">
        <v>1801</v>
      </c>
      <c r="Z898">
        <v>395.49524980191399</v>
      </c>
      <c r="AA898">
        <v>441.02973997116999</v>
      </c>
      <c r="AB898">
        <v>486.56423014042502</v>
      </c>
      <c r="AC898" t="s">
        <v>1666</v>
      </c>
      <c r="AD898" t="s">
        <v>1667</v>
      </c>
      <c r="AE898" t="s">
        <v>145</v>
      </c>
      <c r="AF898">
        <v>1295.48</v>
      </c>
      <c r="AI898">
        <v>129.1</v>
      </c>
      <c r="AN898">
        <v>15.6546268295905</v>
      </c>
      <c r="AP898" t="s">
        <v>1523</v>
      </c>
      <c r="AQ898" t="s">
        <v>1673</v>
      </c>
      <c r="AZ898">
        <v>8.5</v>
      </c>
      <c r="BA898">
        <v>540</v>
      </c>
      <c r="BM898" t="s">
        <v>148</v>
      </c>
    </row>
    <row r="899" spans="1:89" x14ac:dyDescent="0.25">
      <c r="A899">
        <v>9237</v>
      </c>
      <c r="B899">
        <v>2017</v>
      </c>
      <c r="C899" t="s">
        <v>1294</v>
      </c>
      <c r="D899" s="14">
        <f>VLOOKUP(Tabelle6[[#This Row],[FishStock]],'Export 2012'!$C:$J,8,FALSE)</f>
        <v>2012</v>
      </c>
      <c r="E899" s="14" t="str">
        <f>VLOOKUP(Tabelle6[[#This Row],[FishStock]],'Export 2016'!$C:$K,8,FALSE)</f>
        <v>Advice</v>
      </c>
      <c r="F899" s="14" t="str">
        <f>VLOOKUP(Tabelle6[[#This Row],[FishStock]],'Export 2012'!$C:$J,3,FALSE)</f>
        <v>no</v>
      </c>
      <c r="G899" s="14" t="str">
        <f>VLOOKUP(Tabelle6[[#This Row],[FishStock]],'Export 2016'!$C:$K,3,FALSE)</f>
        <v>no</v>
      </c>
      <c r="H899">
        <v>1393</v>
      </c>
      <c r="I899">
        <v>169152</v>
      </c>
      <c r="J899" t="s">
        <v>138</v>
      </c>
      <c r="K899">
        <v>2014</v>
      </c>
      <c r="L899" t="s">
        <v>1295</v>
      </c>
      <c r="M899" t="s">
        <v>1296</v>
      </c>
      <c r="N899" t="s">
        <v>699</v>
      </c>
      <c r="P899" t="s">
        <v>1801</v>
      </c>
      <c r="Z899">
        <v>346.46455496871499</v>
      </c>
      <c r="AA899">
        <v>383.02444271248498</v>
      </c>
      <c r="AB899">
        <v>419.584330456256</v>
      </c>
      <c r="AC899" t="s">
        <v>1666</v>
      </c>
      <c r="AD899" t="s">
        <v>1667</v>
      </c>
      <c r="AE899" t="s">
        <v>145</v>
      </c>
      <c r="AF899">
        <v>766.24</v>
      </c>
      <c r="AI899">
        <v>48.19</v>
      </c>
      <c r="AN899">
        <v>9.8323881717046397</v>
      </c>
      <c r="AP899" t="s">
        <v>1523</v>
      </c>
      <c r="AQ899" t="s">
        <v>1673</v>
      </c>
      <c r="AZ899">
        <v>8.5</v>
      </c>
      <c r="BA899">
        <v>540</v>
      </c>
      <c r="BM899" t="s">
        <v>148</v>
      </c>
    </row>
    <row r="900" spans="1:89" x14ac:dyDescent="0.25">
      <c r="A900">
        <v>9237</v>
      </c>
      <c r="B900">
        <v>2017</v>
      </c>
      <c r="C900" t="s">
        <v>1294</v>
      </c>
      <c r="D900" s="14">
        <f>VLOOKUP(Tabelle6[[#This Row],[FishStock]],'Export 2012'!$C:$J,8,FALSE)</f>
        <v>2012</v>
      </c>
      <c r="E900" s="14" t="str">
        <f>VLOOKUP(Tabelle6[[#This Row],[FishStock]],'Export 2016'!$C:$K,8,FALSE)</f>
        <v>Advice</v>
      </c>
      <c r="F900" s="14" t="str">
        <f>VLOOKUP(Tabelle6[[#This Row],[FishStock]],'Export 2012'!$C:$J,3,FALSE)</f>
        <v>no</v>
      </c>
      <c r="G900" s="14" t="str">
        <f>VLOOKUP(Tabelle6[[#This Row],[FishStock]],'Export 2016'!$C:$K,3,FALSE)</f>
        <v>no</v>
      </c>
      <c r="H900">
        <v>1393</v>
      </c>
      <c r="I900">
        <v>169152</v>
      </c>
      <c r="J900" t="s">
        <v>138</v>
      </c>
      <c r="K900">
        <v>2015</v>
      </c>
      <c r="L900" t="s">
        <v>1295</v>
      </c>
      <c r="M900" t="s">
        <v>1296</v>
      </c>
      <c r="N900" t="s">
        <v>699</v>
      </c>
      <c r="P900" t="s">
        <v>1801</v>
      </c>
      <c r="Z900">
        <v>505.14178158455002</v>
      </c>
      <c r="AA900">
        <v>555.51543740503303</v>
      </c>
      <c r="AB900">
        <v>605.88909322551501</v>
      </c>
      <c r="AC900" t="s">
        <v>1666</v>
      </c>
      <c r="AD900" t="s">
        <v>1667</v>
      </c>
      <c r="AE900" t="s">
        <v>145</v>
      </c>
      <c r="AF900">
        <v>369.95318550000002</v>
      </c>
      <c r="AI900">
        <v>14.8134157538596</v>
      </c>
      <c r="AN900">
        <v>3.4040459430961598</v>
      </c>
      <c r="AP900" t="s">
        <v>1523</v>
      </c>
      <c r="AQ900" t="s">
        <v>1673</v>
      </c>
      <c r="AZ900">
        <v>8.5</v>
      </c>
      <c r="BA900">
        <v>540</v>
      </c>
      <c r="BM900" t="s">
        <v>148</v>
      </c>
    </row>
    <row r="901" spans="1:89" x14ac:dyDescent="0.25">
      <c r="A901">
        <v>9237</v>
      </c>
      <c r="B901">
        <v>2017</v>
      </c>
      <c r="C901" t="s">
        <v>1294</v>
      </c>
      <c r="D901" s="14">
        <f>VLOOKUP(Tabelle6[[#This Row],[FishStock]],'Export 2012'!$C:$J,8,FALSE)</f>
        <v>2012</v>
      </c>
      <c r="E901" s="14" t="str">
        <f>VLOOKUP(Tabelle6[[#This Row],[FishStock]],'Export 2016'!$C:$K,8,FALSE)</f>
        <v>Advice</v>
      </c>
      <c r="F901" s="14" t="str">
        <f>VLOOKUP(Tabelle6[[#This Row],[FishStock]],'Export 2012'!$C:$J,3,FALSE)</f>
        <v>no</v>
      </c>
      <c r="G901" s="14" t="str">
        <f>VLOOKUP(Tabelle6[[#This Row],[FishStock]],'Export 2016'!$C:$K,3,FALSE)</f>
        <v>no</v>
      </c>
      <c r="H901">
        <v>1393</v>
      </c>
      <c r="I901">
        <v>169152</v>
      </c>
      <c r="J901" t="s">
        <v>138</v>
      </c>
      <c r="K901">
        <v>2016</v>
      </c>
      <c r="L901" t="s">
        <v>1295</v>
      </c>
      <c r="M901" t="s">
        <v>1296</v>
      </c>
      <c r="N901" t="s">
        <v>699</v>
      </c>
      <c r="P901" t="s">
        <v>1801</v>
      </c>
      <c r="Z901">
        <v>350.7</v>
      </c>
      <c r="AA901">
        <v>379.14</v>
      </c>
      <c r="AB901">
        <v>407.58</v>
      </c>
      <c r="AC901" t="s">
        <v>1666</v>
      </c>
      <c r="AD901" t="s">
        <v>1667</v>
      </c>
      <c r="AE901" t="s">
        <v>145</v>
      </c>
      <c r="AF901">
        <v>641.25</v>
      </c>
      <c r="AI901">
        <v>69.19</v>
      </c>
      <c r="AN901">
        <v>9.23</v>
      </c>
      <c r="AP901" t="s">
        <v>1523</v>
      </c>
      <c r="AQ901" t="s">
        <v>1673</v>
      </c>
      <c r="AZ901">
        <v>8.5</v>
      </c>
      <c r="BA901">
        <v>540</v>
      </c>
      <c r="BM901" t="s">
        <v>148</v>
      </c>
    </row>
    <row r="902" spans="1:89" x14ac:dyDescent="0.25">
      <c r="A902">
        <v>9237</v>
      </c>
      <c r="B902">
        <v>2017</v>
      </c>
      <c r="C902" t="s">
        <v>1294</v>
      </c>
      <c r="D902" s="14">
        <f>VLOOKUP(Tabelle6[[#This Row],[FishStock]],'Export 2012'!$C:$J,8,FALSE)</f>
        <v>2012</v>
      </c>
      <c r="E902" s="14" t="str">
        <f>VLOOKUP(Tabelle6[[#This Row],[FishStock]],'Export 2016'!$C:$K,8,FALSE)</f>
        <v>Advice</v>
      </c>
      <c r="F902" s="14" t="str">
        <f>VLOOKUP(Tabelle6[[#This Row],[FishStock]],'Export 2012'!$C:$J,3,FALSE)</f>
        <v>no</v>
      </c>
      <c r="G902" s="14" t="str">
        <f>VLOOKUP(Tabelle6[[#This Row],[FishStock]],'Export 2016'!$C:$K,3,FALSE)</f>
        <v>no</v>
      </c>
      <c r="H902">
        <v>1393</v>
      </c>
      <c r="I902">
        <v>169152</v>
      </c>
      <c r="J902" t="s">
        <v>138</v>
      </c>
      <c r="K902">
        <v>2017</v>
      </c>
      <c r="L902" t="s">
        <v>1295</v>
      </c>
      <c r="M902" t="s">
        <v>1296</v>
      </c>
      <c r="N902" t="s">
        <v>699</v>
      </c>
      <c r="P902" t="s">
        <v>1801</v>
      </c>
      <c r="Z902">
        <v>380.90236416826798</v>
      </c>
      <c r="AA902">
        <v>403.64526471380498</v>
      </c>
      <c r="AB902">
        <v>426.388165259343</v>
      </c>
      <c r="AC902" t="s">
        <v>1666</v>
      </c>
      <c r="AD902" t="s">
        <v>1667</v>
      </c>
      <c r="AE902" t="s">
        <v>145</v>
      </c>
      <c r="AP902" t="s">
        <v>1523</v>
      </c>
      <c r="AQ902" t="s">
        <v>1673</v>
      </c>
      <c r="AZ902">
        <v>8.5</v>
      </c>
      <c r="BA902">
        <v>540</v>
      </c>
      <c r="BM902" t="s">
        <v>148</v>
      </c>
    </row>
    <row r="903" spans="1:89" x14ac:dyDescent="0.25">
      <c r="A903">
        <v>9240</v>
      </c>
      <c r="B903">
        <v>2017</v>
      </c>
      <c r="C903" t="s">
        <v>1334</v>
      </c>
      <c r="D903" s="14">
        <f>VLOOKUP(Tabelle6[[#This Row],[FishStock]],'Export 2012'!$C:$J,8,FALSE)</f>
        <v>2012</v>
      </c>
      <c r="E903" s="14" t="str">
        <f>VLOOKUP(Tabelle6[[#This Row],[FishStock]],'Export 2016'!$C:$K,8,FALSE)</f>
        <v>Advice</v>
      </c>
      <c r="F903" s="14" t="str">
        <f>VLOOKUP(Tabelle6[[#This Row],[FishStock]],'Export 2012'!$C:$J,3,FALSE)</f>
        <v>x</v>
      </c>
      <c r="G903" s="14" t="str">
        <f>VLOOKUP(Tabelle6[[#This Row],[FishStock]],'Export 2016'!$C:$K,3,FALSE)</f>
        <v>x</v>
      </c>
      <c r="H903">
        <v>1382</v>
      </c>
      <c r="I903">
        <v>169139</v>
      </c>
      <c r="J903" t="s">
        <v>138</v>
      </c>
      <c r="K903">
        <v>2012</v>
      </c>
      <c r="L903" t="s">
        <v>1335</v>
      </c>
      <c r="M903" t="s">
        <v>520</v>
      </c>
      <c r="N903" t="s">
        <v>832</v>
      </c>
      <c r="P903" t="s">
        <v>1907</v>
      </c>
      <c r="Z903">
        <v>2107.1491513117298</v>
      </c>
      <c r="AA903">
        <v>4320.2181783280303</v>
      </c>
      <c r="AB903">
        <v>6533.2872053443198</v>
      </c>
      <c r="AC903" t="s">
        <v>1551</v>
      </c>
      <c r="AD903" t="s">
        <v>145</v>
      </c>
      <c r="AE903" t="s">
        <v>145</v>
      </c>
      <c r="AF903">
        <v>224</v>
      </c>
      <c r="AI903">
        <v>21</v>
      </c>
      <c r="AM903">
        <v>6.7199313207423506E-2</v>
      </c>
      <c r="AN903">
        <v>0.28270142479712002</v>
      </c>
      <c r="AO903">
        <v>1.18929929143223</v>
      </c>
      <c r="AP903" t="s">
        <v>241</v>
      </c>
      <c r="AQ903" t="s">
        <v>1539</v>
      </c>
      <c r="BM903" t="s">
        <v>148</v>
      </c>
      <c r="BN903" t="s">
        <v>47</v>
      </c>
      <c r="BO903">
        <v>1</v>
      </c>
      <c r="BP903" t="s">
        <v>1908</v>
      </c>
      <c r="BQ903" t="s">
        <v>48</v>
      </c>
      <c r="BR903">
        <v>0.5</v>
      </c>
      <c r="BS903" t="s">
        <v>1909</v>
      </c>
      <c r="CC903">
        <v>0.25154115850261299</v>
      </c>
      <c r="CD903" t="s">
        <v>1910</v>
      </c>
      <c r="CE903" t="s">
        <v>1539</v>
      </c>
      <c r="CF903">
        <v>1.0603007942064699</v>
      </c>
      <c r="CG903" t="s">
        <v>334</v>
      </c>
      <c r="CH903" t="s">
        <v>1539</v>
      </c>
      <c r="CI903">
        <v>4.4693988883858697</v>
      </c>
      <c r="CJ903" t="s">
        <v>1911</v>
      </c>
      <c r="CK903" t="s">
        <v>1539</v>
      </c>
    </row>
    <row r="904" spans="1:89" x14ac:dyDescent="0.25">
      <c r="A904">
        <v>9240</v>
      </c>
      <c r="B904">
        <v>2017</v>
      </c>
      <c r="C904" t="s">
        <v>1334</v>
      </c>
      <c r="D904" s="14">
        <f>VLOOKUP(Tabelle6[[#This Row],[FishStock]],'Export 2012'!$C:$J,8,FALSE)</f>
        <v>2012</v>
      </c>
      <c r="E904" s="14" t="str">
        <f>VLOOKUP(Tabelle6[[#This Row],[FishStock]],'Export 2016'!$C:$K,8,FALSE)</f>
        <v>Advice</v>
      </c>
      <c r="F904" s="14" t="str">
        <f>VLOOKUP(Tabelle6[[#This Row],[FishStock]],'Export 2012'!$C:$J,3,FALSE)</f>
        <v>x</v>
      </c>
      <c r="G904" s="14" t="str">
        <f>VLOOKUP(Tabelle6[[#This Row],[FishStock]],'Export 2016'!$C:$K,3,FALSE)</f>
        <v>x</v>
      </c>
      <c r="H904">
        <v>1382</v>
      </c>
      <c r="I904">
        <v>169139</v>
      </c>
      <c r="J904" t="s">
        <v>138</v>
      </c>
      <c r="K904">
        <v>2013</v>
      </c>
      <c r="L904" t="s">
        <v>1335</v>
      </c>
      <c r="M904" t="s">
        <v>520</v>
      </c>
      <c r="N904" t="s">
        <v>832</v>
      </c>
      <c r="P904" t="s">
        <v>1907</v>
      </c>
      <c r="Z904">
        <v>2244.0574505877398</v>
      </c>
      <c r="AA904">
        <v>3030.1727400648801</v>
      </c>
      <c r="AB904">
        <v>3816.28802954201</v>
      </c>
      <c r="AC904" t="s">
        <v>1551</v>
      </c>
      <c r="AD904" t="s">
        <v>145</v>
      </c>
      <c r="AE904" t="s">
        <v>145</v>
      </c>
      <c r="AF904">
        <v>278</v>
      </c>
      <c r="AI904">
        <v>15</v>
      </c>
      <c r="AM904">
        <v>8.8886498272567893E-2</v>
      </c>
      <c r="AN904">
        <v>0.32017081459195201</v>
      </c>
      <c r="AO904">
        <v>1.15326120961737</v>
      </c>
      <c r="AP904" t="s">
        <v>241</v>
      </c>
      <c r="AQ904" t="s">
        <v>1539</v>
      </c>
      <c r="BM904" t="s">
        <v>148</v>
      </c>
      <c r="BN904" t="s">
        <v>47</v>
      </c>
      <c r="BO904">
        <v>1</v>
      </c>
      <c r="BP904" t="s">
        <v>1908</v>
      </c>
      <c r="BQ904" t="s">
        <v>48</v>
      </c>
      <c r="BR904">
        <v>0.5</v>
      </c>
      <c r="BS904" t="s">
        <v>1909</v>
      </c>
      <c r="CC904">
        <v>0.33038828318526298</v>
      </c>
      <c r="CD904" t="s">
        <v>1910</v>
      </c>
      <c r="CE904" t="s">
        <v>1539</v>
      </c>
      <c r="CF904">
        <v>1.2086131436392</v>
      </c>
      <c r="CG904" t="s">
        <v>334</v>
      </c>
      <c r="CH904" t="s">
        <v>1539</v>
      </c>
      <c r="CI904">
        <v>4.42130004397983</v>
      </c>
      <c r="CJ904" t="s">
        <v>1911</v>
      </c>
      <c r="CK904" t="s">
        <v>1539</v>
      </c>
    </row>
    <row r="905" spans="1:89" x14ac:dyDescent="0.25">
      <c r="A905">
        <v>9240</v>
      </c>
      <c r="B905">
        <v>2017</v>
      </c>
      <c r="C905" t="s">
        <v>1334</v>
      </c>
      <c r="D905" s="14">
        <f>VLOOKUP(Tabelle6[[#This Row],[FishStock]],'Export 2012'!$C:$J,8,FALSE)</f>
        <v>2012</v>
      </c>
      <c r="E905" s="14" t="str">
        <f>VLOOKUP(Tabelle6[[#This Row],[FishStock]],'Export 2016'!$C:$K,8,FALSE)</f>
        <v>Advice</v>
      </c>
      <c r="F905" s="14" t="str">
        <f>VLOOKUP(Tabelle6[[#This Row],[FishStock]],'Export 2012'!$C:$J,3,FALSE)</f>
        <v>x</v>
      </c>
      <c r="G905" s="14" t="str">
        <f>VLOOKUP(Tabelle6[[#This Row],[FishStock]],'Export 2016'!$C:$K,3,FALSE)</f>
        <v>x</v>
      </c>
      <c r="H905">
        <v>1382</v>
      </c>
      <c r="I905">
        <v>169139</v>
      </c>
      <c r="J905" t="s">
        <v>138</v>
      </c>
      <c r="K905">
        <v>2014</v>
      </c>
      <c r="L905" t="s">
        <v>1335</v>
      </c>
      <c r="M905" t="s">
        <v>520</v>
      </c>
      <c r="N905" t="s">
        <v>832</v>
      </c>
      <c r="P905" t="s">
        <v>1907</v>
      </c>
      <c r="Z905">
        <v>1888.19373048383</v>
      </c>
      <c r="AA905">
        <v>3317.9232500865401</v>
      </c>
      <c r="AB905">
        <v>4747.6527696892499</v>
      </c>
      <c r="AC905" t="s">
        <v>1551</v>
      </c>
      <c r="AD905" t="s">
        <v>145</v>
      </c>
      <c r="AE905" t="s">
        <v>145</v>
      </c>
      <c r="AF905">
        <v>343</v>
      </c>
      <c r="AI905">
        <v>15</v>
      </c>
      <c r="AM905">
        <v>0.109065775530366</v>
      </c>
      <c r="AN905">
        <v>0.359993467768501</v>
      </c>
      <c r="AO905">
        <v>1.18823064527615</v>
      </c>
      <c r="AP905" t="s">
        <v>241</v>
      </c>
      <c r="AQ905" t="s">
        <v>1539</v>
      </c>
      <c r="BM905" t="s">
        <v>148</v>
      </c>
      <c r="BN905" t="s">
        <v>47</v>
      </c>
      <c r="BO905">
        <v>1</v>
      </c>
      <c r="BP905" t="s">
        <v>1908</v>
      </c>
      <c r="BQ905" t="s">
        <v>48</v>
      </c>
      <c r="BR905">
        <v>0.5</v>
      </c>
      <c r="BS905" t="s">
        <v>1909</v>
      </c>
      <c r="CC905">
        <v>0.41471943036375902</v>
      </c>
      <c r="CD905" t="s">
        <v>1910</v>
      </c>
      <c r="CE905" t="s">
        <v>1539</v>
      </c>
      <c r="CF905">
        <v>1.32785744947824</v>
      </c>
      <c r="CG905" t="s">
        <v>334</v>
      </c>
      <c r="CH905" t="s">
        <v>1539</v>
      </c>
      <c r="CI905">
        <v>4.2515620852109599</v>
      </c>
      <c r="CJ905" t="s">
        <v>1911</v>
      </c>
      <c r="CK905" t="s">
        <v>1539</v>
      </c>
    </row>
    <row r="906" spans="1:89" x14ac:dyDescent="0.25">
      <c r="A906">
        <v>9240</v>
      </c>
      <c r="B906">
        <v>2017</v>
      </c>
      <c r="C906" t="s">
        <v>1334</v>
      </c>
      <c r="D906" s="14">
        <f>VLOOKUP(Tabelle6[[#This Row],[FishStock]],'Export 2012'!$C:$J,8,FALSE)</f>
        <v>2012</v>
      </c>
      <c r="E906" s="14" t="str">
        <f>VLOOKUP(Tabelle6[[#This Row],[FishStock]],'Export 2016'!$C:$K,8,FALSE)</f>
        <v>Advice</v>
      </c>
      <c r="F906" s="14" t="str">
        <f>VLOOKUP(Tabelle6[[#This Row],[FishStock]],'Export 2012'!$C:$J,3,FALSE)</f>
        <v>x</v>
      </c>
      <c r="G906" s="14" t="str">
        <f>VLOOKUP(Tabelle6[[#This Row],[FishStock]],'Export 2016'!$C:$K,3,FALSE)</f>
        <v>x</v>
      </c>
      <c r="H906">
        <v>1382</v>
      </c>
      <c r="I906">
        <v>169139</v>
      </c>
      <c r="J906" t="s">
        <v>138</v>
      </c>
      <c r="K906">
        <v>2015</v>
      </c>
      <c r="L906" t="s">
        <v>1335</v>
      </c>
      <c r="M906" t="s">
        <v>520</v>
      </c>
      <c r="N906" t="s">
        <v>832</v>
      </c>
      <c r="P906" t="s">
        <v>1907</v>
      </c>
      <c r="Z906">
        <v>2187.09545175425</v>
      </c>
      <c r="AA906">
        <v>3261.6685149964701</v>
      </c>
      <c r="AB906">
        <v>4336.2415782386797</v>
      </c>
      <c r="AC906" t="s">
        <v>1551</v>
      </c>
      <c r="AD906" t="s">
        <v>145</v>
      </c>
      <c r="AE906" t="s">
        <v>145</v>
      </c>
      <c r="AF906">
        <v>453</v>
      </c>
      <c r="AI906">
        <v>85</v>
      </c>
      <c r="AM906">
        <v>0.15147424356463901</v>
      </c>
      <c r="AN906">
        <v>0.44227347561844199</v>
      </c>
      <c r="AO906">
        <v>1.29134711375631</v>
      </c>
      <c r="AP906" t="s">
        <v>241</v>
      </c>
      <c r="AQ906" t="s">
        <v>1539</v>
      </c>
      <c r="BM906" t="s">
        <v>148</v>
      </c>
      <c r="BN906" t="s">
        <v>47</v>
      </c>
      <c r="BO906">
        <v>1</v>
      </c>
      <c r="BP906" t="s">
        <v>1908</v>
      </c>
      <c r="BQ906" t="s">
        <v>48</v>
      </c>
      <c r="BR906">
        <v>0.5</v>
      </c>
      <c r="BS906" t="s">
        <v>1909</v>
      </c>
      <c r="CC906">
        <v>0.491937052018103</v>
      </c>
      <c r="CD906" t="s">
        <v>1910</v>
      </c>
      <c r="CE906" t="s">
        <v>1539</v>
      </c>
      <c r="CF906">
        <v>1.4143275654981899</v>
      </c>
      <c r="CG906" t="s">
        <v>334</v>
      </c>
      <c r="CH906" t="s">
        <v>1539</v>
      </c>
      <c r="CI906">
        <v>4.0662163061757699</v>
      </c>
      <c r="CJ906" t="s">
        <v>1911</v>
      </c>
      <c r="CK906" t="s">
        <v>1539</v>
      </c>
    </row>
    <row r="907" spans="1:89" x14ac:dyDescent="0.25">
      <c r="A907">
        <v>9240</v>
      </c>
      <c r="B907">
        <v>2017</v>
      </c>
      <c r="C907" t="s">
        <v>1334</v>
      </c>
      <c r="D907" s="14">
        <f>VLOOKUP(Tabelle6[[#This Row],[FishStock]],'Export 2012'!$C:$J,8,FALSE)</f>
        <v>2012</v>
      </c>
      <c r="E907" s="14" t="str">
        <f>VLOOKUP(Tabelle6[[#This Row],[FishStock]],'Export 2016'!$C:$K,8,FALSE)</f>
        <v>Advice</v>
      </c>
      <c r="F907" s="14" t="str">
        <f>VLOOKUP(Tabelle6[[#This Row],[FishStock]],'Export 2012'!$C:$J,3,FALSE)</f>
        <v>x</v>
      </c>
      <c r="G907" s="14" t="str">
        <f>VLOOKUP(Tabelle6[[#This Row],[FishStock]],'Export 2016'!$C:$K,3,FALSE)</f>
        <v>x</v>
      </c>
      <c r="H907">
        <v>1382</v>
      </c>
      <c r="I907">
        <v>169139</v>
      </c>
      <c r="J907" t="s">
        <v>138</v>
      </c>
      <c r="K907">
        <v>2016</v>
      </c>
      <c r="L907" t="s">
        <v>1335</v>
      </c>
      <c r="M907" t="s">
        <v>520</v>
      </c>
      <c r="N907" t="s">
        <v>832</v>
      </c>
      <c r="P907" t="s">
        <v>1907</v>
      </c>
      <c r="Z907">
        <v>2703.69868473614</v>
      </c>
      <c r="AA907">
        <v>4507.3316339786898</v>
      </c>
      <c r="AB907">
        <v>6310.96458322123</v>
      </c>
      <c r="AC907" t="s">
        <v>1551</v>
      </c>
      <c r="AD907" t="s">
        <v>145</v>
      </c>
      <c r="AE907" t="s">
        <v>145</v>
      </c>
      <c r="AF907">
        <v>405</v>
      </c>
      <c r="AI907">
        <v>145</v>
      </c>
      <c r="AM907">
        <v>0.19351814236449699</v>
      </c>
      <c r="AN907">
        <v>0.52093214780959096</v>
      </c>
      <c r="AO907">
        <v>1.40229902636405</v>
      </c>
      <c r="AP907" t="s">
        <v>241</v>
      </c>
      <c r="AQ907" t="s">
        <v>1539</v>
      </c>
      <c r="BM907" t="s">
        <v>148</v>
      </c>
      <c r="BN907" t="s">
        <v>47</v>
      </c>
      <c r="BO907">
        <v>1</v>
      </c>
      <c r="BP907" t="s">
        <v>1908</v>
      </c>
      <c r="BQ907" t="s">
        <v>48</v>
      </c>
      <c r="BR907">
        <v>0.5</v>
      </c>
      <c r="BS907" t="s">
        <v>1909</v>
      </c>
      <c r="CC907">
        <v>0.55430746596448299</v>
      </c>
      <c r="CD907" t="s">
        <v>1910</v>
      </c>
      <c r="CE907" t="s">
        <v>1539</v>
      </c>
      <c r="CF907">
        <v>1.45744083931448</v>
      </c>
      <c r="CG907" t="s">
        <v>334</v>
      </c>
      <c r="CH907" t="s">
        <v>1539</v>
      </c>
      <c r="CI907">
        <v>3.8320497747685098</v>
      </c>
      <c r="CJ907" t="s">
        <v>1911</v>
      </c>
      <c r="CK907" t="s">
        <v>1539</v>
      </c>
    </row>
    <row r="908" spans="1:89" x14ac:dyDescent="0.25">
      <c r="A908">
        <v>9240</v>
      </c>
      <c r="B908">
        <v>2017</v>
      </c>
      <c r="C908" t="s">
        <v>1334</v>
      </c>
      <c r="D908" s="14">
        <f>VLOOKUP(Tabelle6[[#This Row],[FishStock]],'Export 2012'!$C:$J,8,FALSE)</f>
        <v>2012</v>
      </c>
      <c r="E908" s="14" t="str">
        <f>VLOOKUP(Tabelle6[[#This Row],[FishStock]],'Export 2016'!$C:$K,8,FALSE)</f>
        <v>Advice</v>
      </c>
      <c r="F908" s="14" t="str">
        <f>VLOOKUP(Tabelle6[[#This Row],[FishStock]],'Export 2012'!$C:$J,3,FALSE)</f>
        <v>x</v>
      </c>
      <c r="G908" s="14" t="str">
        <f>VLOOKUP(Tabelle6[[#This Row],[FishStock]],'Export 2016'!$C:$K,3,FALSE)</f>
        <v>x</v>
      </c>
      <c r="H908">
        <v>1382</v>
      </c>
      <c r="I908">
        <v>169139</v>
      </c>
      <c r="J908" t="s">
        <v>138</v>
      </c>
      <c r="K908">
        <v>2017</v>
      </c>
      <c r="L908" t="s">
        <v>1335</v>
      </c>
      <c r="M908" t="s">
        <v>520</v>
      </c>
      <c r="N908" t="s">
        <v>832</v>
      </c>
      <c r="P908" t="s">
        <v>1907</v>
      </c>
      <c r="Z908">
        <v>1120.87064448972</v>
      </c>
      <c r="AA908">
        <v>2992.4711155203199</v>
      </c>
      <c r="AB908">
        <v>4489.3432683714</v>
      </c>
      <c r="AC908" t="s">
        <v>1551</v>
      </c>
      <c r="AD908" t="s">
        <v>145</v>
      </c>
      <c r="AE908" t="s">
        <v>145</v>
      </c>
      <c r="AM908">
        <v>0.18686263835233899</v>
      </c>
      <c r="AN908">
        <v>0.53600160899329297</v>
      </c>
      <c r="AO908">
        <v>1.5374808328548</v>
      </c>
      <c r="AP908" t="s">
        <v>241</v>
      </c>
      <c r="AQ908" t="s">
        <v>1539</v>
      </c>
      <c r="BM908" t="s">
        <v>148</v>
      </c>
      <c r="BN908" t="s">
        <v>47</v>
      </c>
      <c r="BO908">
        <v>1</v>
      </c>
      <c r="BP908" t="s">
        <v>1908</v>
      </c>
      <c r="BQ908" t="s">
        <v>48</v>
      </c>
      <c r="BR908">
        <v>0.5</v>
      </c>
      <c r="BS908" t="s">
        <v>1909</v>
      </c>
      <c r="CC908">
        <v>0.61235110282785299</v>
      </c>
      <c r="CD908" t="s">
        <v>1910</v>
      </c>
      <c r="CE908" t="s">
        <v>1539</v>
      </c>
      <c r="CF908">
        <v>1.46413784405345</v>
      </c>
      <c r="CG908" t="s">
        <v>334</v>
      </c>
      <c r="CH908" t="s">
        <v>1539</v>
      </c>
      <c r="CI908">
        <v>3.5007687852439999</v>
      </c>
      <c r="CJ908" t="s">
        <v>1911</v>
      </c>
      <c r="CK908" t="s">
        <v>1539</v>
      </c>
    </row>
    <row r="909" spans="1:89" x14ac:dyDescent="0.25">
      <c r="A909">
        <v>9244</v>
      </c>
      <c r="B909">
        <v>2017</v>
      </c>
      <c r="C909" t="s">
        <v>1348</v>
      </c>
      <c r="D909" s="14">
        <f>VLOOKUP(Tabelle6[[#This Row],[FishStock]],'Export 2012'!$C:$J,8,FALSE)</f>
        <v>2012</v>
      </c>
      <c r="E909" s="14" t="str">
        <f>VLOOKUP(Tabelle6[[#This Row],[FishStock]],'Export 2016'!$C:$K,8,FALSE)</f>
        <v>Advice</v>
      </c>
      <c r="F909" s="14" t="str">
        <f>VLOOKUP(Tabelle6[[#This Row],[FishStock]],'Export 2012'!$C:$J,3,FALSE)</f>
        <v>x</v>
      </c>
      <c r="G909" s="14" t="str">
        <f>VLOOKUP(Tabelle6[[#This Row],[FishStock]],'Export 2016'!$C:$K,3,FALSE)</f>
        <v>x</v>
      </c>
      <c r="H909">
        <v>1368</v>
      </c>
      <c r="I909">
        <v>169123</v>
      </c>
      <c r="J909" t="s">
        <v>138</v>
      </c>
      <c r="K909">
        <v>2012</v>
      </c>
      <c r="L909" t="s">
        <v>1349</v>
      </c>
      <c r="M909" t="s">
        <v>1350</v>
      </c>
      <c r="N909" t="s">
        <v>267</v>
      </c>
      <c r="P909" t="s">
        <v>1500</v>
      </c>
      <c r="Q909">
        <v>3106000</v>
      </c>
      <c r="R909">
        <v>4638000</v>
      </c>
      <c r="S909">
        <v>6171000</v>
      </c>
      <c r="T909" t="s">
        <v>143</v>
      </c>
      <c r="U909" t="s">
        <v>13</v>
      </c>
      <c r="V909">
        <v>5760000</v>
      </c>
      <c r="W909">
        <v>6770000</v>
      </c>
      <c r="X909">
        <v>7779000</v>
      </c>
      <c r="Z909">
        <v>4535000</v>
      </c>
      <c r="AA909">
        <v>5416000</v>
      </c>
      <c r="AB909">
        <v>6297000</v>
      </c>
      <c r="AC909" t="s">
        <v>144</v>
      </c>
      <c r="AD909" t="s">
        <v>145</v>
      </c>
      <c r="AE909" t="s">
        <v>145</v>
      </c>
      <c r="AF909">
        <v>825999</v>
      </c>
      <c r="AH909">
        <v>825999</v>
      </c>
      <c r="AM909">
        <v>0.11</v>
      </c>
      <c r="AN909">
        <v>0.14499999999999999</v>
      </c>
      <c r="AO909">
        <v>0.18</v>
      </c>
      <c r="AP909" t="s">
        <v>146</v>
      </c>
      <c r="AQ909" t="s">
        <v>147</v>
      </c>
      <c r="AW909">
        <v>0.15</v>
      </c>
      <c r="AX909">
        <v>2500000</v>
      </c>
      <c r="AY909">
        <v>5000000</v>
      </c>
      <c r="AZ909">
        <v>0.15</v>
      </c>
      <c r="BA909" s="5">
        <v>5000000</v>
      </c>
      <c r="BD909">
        <v>2</v>
      </c>
      <c r="BF909" s="1">
        <v>43409</v>
      </c>
      <c r="BM909" t="s">
        <v>148</v>
      </c>
    </row>
    <row r="910" spans="1:89" x14ac:dyDescent="0.25">
      <c r="A910">
        <v>9244</v>
      </c>
      <c r="B910">
        <v>2017</v>
      </c>
      <c r="C910" t="s">
        <v>1348</v>
      </c>
      <c r="D910" s="14">
        <f>VLOOKUP(Tabelle6[[#This Row],[FishStock]],'Export 2012'!$C:$J,8,FALSE)</f>
        <v>2012</v>
      </c>
      <c r="E910" s="14" t="str">
        <f>VLOOKUP(Tabelle6[[#This Row],[FishStock]],'Export 2016'!$C:$K,8,FALSE)</f>
        <v>Advice</v>
      </c>
      <c r="F910" s="14" t="str">
        <f>VLOOKUP(Tabelle6[[#This Row],[FishStock]],'Export 2012'!$C:$J,3,FALSE)</f>
        <v>x</v>
      </c>
      <c r="G910" s="14" t="str">
        <f>VLOOKUP(Tabelle6[[#This Row],[FishStock]],'Export 2016'!$C:$K,3,FALSE)</f>
        <v>x</v>
      </c>
      <c r="H910">
        <v>1368</v>
      </c>
      <c r="I910">
        <v>169123</v>
      </c>
      <c r="J910" t="s">
        <v>138</v>
      </c>
      <c r="K910">
        <v>2013</v>
      </c>
      <c r="L910" t="s">
        <v>1349</v>
      </c>
      <c r="M910" t="s">
        <v>1350</v>
      </c>
      <c r="N910" t="s">
        <v>267</v>
      </c>
      <c r="P910" t="s">
        <v>1500</v>
      </c>
      <c r="Q910">
        <v>5031000</v>
      </c>
      <c r="R910">
        <v>7712000</v>
      </c>
      <c r="S910">
        <v>10393000</v>
      </c>
      <c r="T910" t="s">
        <v>143</v>
      </c>
      <c r="U910" t="s">
        <v>13</v>
      </c>
      <c r="V910">
        <v>5349000</v>
      </c>
      <c r="W910">
        <v>6354000</v>
      </c>
      <c r="X910">
        <v>7359000</v>
      </c>
      <c r="Z910">
        <v>4160000</v>
      </c>
      <c r="AA910">
        <v>5019000</v>
      </c>
      <c r="AB910">
        <v>5878000</v>
      </c>
      <c r="AC910" t="s">
        <v>144</v>
      </c>
      <c r="AD910" t="s">
        <v>145</v>
      </c>
      <c r="AE910" t="s">
        <v>145</v>
      </c>
      <c r="AF910">
        <v>684743</v>
      </c>
      <c r="AH910">
        <v>684743</v>
      </c>
      <c r="AM910">
        <v>9.8000000000000004E-2</v>
      </c>
      <c r="AN910">
        <v>0.13100000000000001</v>
      </c>
      <c r="AO910">
        <v>0.16500000000000001</v>
      </c>
      <c r="AP910" t="s">
        <v>146</v>
      </c>
      <c r="AQ910" t="s">
        <v>147</v>
      </c>
      <c r="AW910">
        <v>0.15</v>
      </c>
      <c r="AX910">
        <v>2500000</v>
      </c>
      <c r="AY910">
        <v>5000000</v>
      </c>
      <c r="AZ910">
        <v>0.15</v>
      </c>
      <c r="BA910" s="5">
        <v>5000000</v>
      </c>
      <c r="BD910">
        <v>2</v>
      </c>
      <c r="BF910" s="1">
        <v>43409</v>
      </c>
      <c r="BM910" t="s">
        <v>148</v>
      </c>
    </row>
    <row r="911" spans="1:89" x14ac:dyDescent="0.25">
      <c r="A911">
        <v>9244</v>
      </c>
      <c r="B911">
        <v>2017</v>
      </c>
      <c r="C911" t="s">
        <v>1348</v>
      </c>
      <c r="D911" s="14">
        <f>VLOOKUP(Tabelle6[[#This Row],[FishStock]],'Export 2012'!$C:$J,8,FALSE)</f>
        <v>2012</v>
      </c>
      <c r="E911" s="14" t="str">
        <f>VLOOKUP(Tabelle6[[#This Row],[FishStock]],'Export 2016'!$C:$K,8,FALSE)</f>
        <v>Advice</v>
      </c>
      <c r="F911" s="14" t="str">
        <f>VLOOKUP(Tabelle6[[#This Row],[FishStock]],'Export 2012'!$C:$J,3,FALSE)</f>
        <v>x</v>
      </c>
      <c r="G911" s="14" t="str">
        <f>VLOOKUP(Tabelle6[[#This Row],[FishStock]],'Export 2016'!$C:$K,3,FALSE)</f>
        <v>x</v>
      </c>
      <c r="H911">
        <v>1368</v>
      </c>
      <c r="I911">
        <v>169123</v>
      </c>
      <c r="J911" t="s">
        <v>138</v>
      </c>
      <c r="K911">
        <v>2014</v>
      </c>
      <c r="L911" t="s">
        <v>1349</v>
      </c>
      <c r="M911" t="s">
        <v>1350</v>
      </c>
      <c r="N911" t="s">
        <v>267</v>
      </c>
      <c r="P911" t="s">
        <v>1500</v>
      </c>
      <c r="Q911">
        <v>2960000</v>
      </c>
      <c r="R911">
        <v>5239000</v>
      </c>
      <c r="S911">
        <v>7519000</v>
      </c>
      <c r="T911" t="s">
        <v>143</v>
      </c>
      <c r="U911" t="s">
        <v>13</v>
      </c>
      <c r="V911">
        <v>4927000</v>
      </c>
      <c r="W911">
        <v>5918000</v>
      </c>
      <c r="X911">
        <v>6909000</v>
      </c>
      <c r="Z911">
        <v>3953000</v>
      </c>
      <c r="AA911">
        <v>4819000</v>
      </c>
      <c r="AB911">
        <v>5686000</v>
      </c>
      <c r="AC911" t="s">
        <v>144</v>
      </c>
      <c r="AD911" t="s">
        <v>145</v>
      </c>
      <c r="AE911" t="s">
        <v>145</v>
      </c>
      <c r="AF911">
        <v>461306</v>
      </c>
      <c r="AH911">
        <v>461306</v>
      </c>
      <c r="AM911">
        <v>6.6000000000000003E-2</v>
      </c>
      <c r="AN911">
        <v>9.0999999999999998E-2</v>
      </c>
      <c r="AO911">
        <v>0.115</v>
      </c>
      <c r="AP911" t="s">
        <v>146</v>
      </c>
      <c r="AQ911" t="s">
        <v>147</v>
      </c>
      <c r="AW911">
        <v>0.15</v>
      </c>
      <c r="AX911">
        <v>2500000</v>
      </c>
      <c r="AY911">
        <v>5000000</v>
      </c>
      <c r="AZ911">
        <v>0.15</v>
      </c>
      <c r="BA911" s="5">
        <v>5000000</v>
      </c>
      <c r="BD911">
        <v>2</v>
      </c>
      <c r="BF911" s="1">
        <v>43409</v>
      </c>
      <c r="BM911" t="s">
        <v>148</v>
      </c>
    </row>
    <row r="912" spans="1:89" x14ac:dyDescent="0.25">
      <c r="A912">
        <v>9244</v>
      </c>
      <c r="B912">
        <v>2017</v>
      </c>
      <c r="C912" t="s">
        <v>1348</v>
      </c>
      <c r="D912" s="14">
        <f>VLOOKUP(Tabelle6[[#This Row],[FishStock]],'Export 2012'!$C:$J,8,FALSE)</f>
        <v>2012</v>
      </c>
      <c r="E912" s="14" t="str">
        <f>VLOOKUP(Tabelle6[[#This Row],[FishStock]],'Export 2016'!$C:$K,8,FALSE)</f>
        <v>Advice</v>
      </c>
      <c r="F912" s="14" t="str">
        <f>VLOOKUP(Tabelle6[[#This Row],[FishStock]],'Export 2012'!$C:$J,3,FALSE)</f>
        <v>x</v>
      </c>
      <c r="G912" s="14" t="str">
        <f>VLOOKUP(Tabelle6[[#This Row],[FishStock]],'Export 2016'!$C:$K,3,FALSE)</f>
        <v>x</v>
      </c>
      <c r="H912">
        <v>1368</v>
      </c>
      <c r="I912">
        <v>169123</v>
      </c>
      <c r="J912" t="s">
        <v>138</v>
      </c>
      <c r="K912">
        <v>2015</v>
      </c>
      <c r="L912" t="s">
        <v>1349</v>
      </c>
      <c r="M912" t="s">
        <v>1350</v>
      </c>
      <c r="N912" t="s">
        <v>267</v>
      </c>
      <c r="P912" t="s">
        <v>1500</v>
      </c>
      <c r="Q912">
        <v>7023000</v>
      </c>
      <c r="R912">
        <v>13096000</v>
      </c>
      <c r="S912">
        <v>19168000</v>
      </c>
      <c r="T912" t="s">
        <v>143</v>
      </c>
      <c r="U912" t="s">
        <v>13</v>
      </c>
      <c r="V912">
        <v>4760000</v>
      </c>
      <c r="W912">
        <v>5758000</v>
      </c>
      <c r="X912">
        <v>6756000</v>
      </c>
      <c r="Z912">
        <v>3682000</v>
      </c>
      <c r="AA912">
        <v>4527000</v>
      </c>
      <c r="AB912">
        <v>5372000</v>
      </c>
      <c r="AC912" t="s">
        <v>144</v>
      </c>
      <c r="AD912" t="s">
        <v>145</v>
      </c>
      <c r="AE912" t="s">
        <v>145</v>
      </c>
      <c r="AF912">
        <v>328740</v>
      </c>
      <c r="AH912">
        <v>328740</v>
      </c>
      <c r="AM912">
        <v>0.05</v>
      </c>
      <c r="AN912">
        <v>7.0999999999999994E-2</v>
      </c>
      <c r="AO912">
        <v>9.1999999999999998E-2</v>
      </c>
      <c r="AP912" t="s">
        <v>146</v>
      </c>
      <c r="AQ912" t="s">
        <v>147</v>
      </c>
      <c r="AW912">
        <v>0.15</v>
      </c>
      <c r="AX912">
        <v>2500000</v>
      </c>
      <c r="AY912">
        <v>5000000</v>
      </c>
      <c r="AZ912">
        <v>0.15</v>
      </c>
      <c r="BA912" s="5">
        <v>5000000</v>
      </c>
      <c r="BD912">
        <v>2</v>
      </c>
      <c r="BF912" s="1">
        <v>43409</v>
      </c>
      <c r="BM912" t="s">
        <v>148</v>
      </c>
    </row>
    <row r="913" spans="1:65" x14ac:dyDescent="0.25">
      <c r="A913">
        <v>9244</v>
      </c>
      <c r="B913">
        <v>2017</v>
      </c>
      <c r="C913" t="s">
        <v>1348</v>
      </c>
      <c r="D913" s="14">
        <f>VLOOKUP(Tabelle6[[#This Row],[FishStock]],'Export 2012'!$C:$J,8,FALSE)</f>
        <v>2012</v>
      </c>
      <c r="E913" s="14" t="str">
        <f>VLOOKUP(Tabelle6[[#This Row],[FishStock]],'Export 2016'!$C:$K,8,FALSE)</f>
        <v>Advice</v>
      </c>
      <c r="F913" s="14" t="str">
        <f>VLOOKUP(Tabelle6[[#This Row],[FishStock]],'Export 2012'!$C:$J,3,FALSE)</f>
        <v>x</v>
      </c>
      <c r="G913" s="14" t="str">
        <f>VLOOKUP(Tabelle6[[#This Row],[FishStock]],'Export 2016'!$C:$K,3,FALSE)</f>
        <v>x</v>
      </c>
      <c r="H913">
        <v>1368</v>
      </c>
      <c r="I913">
        <v>169123</v>
      </c>
      <c r="J913" t="s">
        <v>138</v>
      </c>
      <c r="K913">
        <v>2016</v>
      </c>
      <c r="L913" t="s">
        <v>1349</v>
      </c>
      <c r="M913" t="s">
        <v>1350</v>
      </c>
      <c r="N913" t="s">
        <v>267</v>
      </c>
      <c r="P913" t="s">
        <v>1500</v>
      </c>
      <c r="Q913">
        <v>953000</v>
      </c>
      <c r="R913">
        <v>4963000</v>
      </c>
      <c r="S913">
        <v>8973000</v>
      </c>
      <c r="T913" t="s">
        <v>143</v>
      </c>
      <c r="U913" t="s">
        <v>13</v>
      </c>
      <c r="V913">
        <v>4474000</v>
      </c>
      <c r="W913">
        <v>5458000</v>
      </c>
      <c r="X913">
        <v>6442000</v>
      </c>
      <c r="Z913">
        <v>3460000</v>
      </c>
      <c r="AA913">
        <v>4266000</v>
      </c>
      <c r="AB913">
        <v>5072000</v>
      </c>
      <c r="AC913" t="s">
        <v>144</v>
      </c>
      <c r="AD913" t="s">
        <v>145</v>
      </c>
      <c r="AE913" t="s">
        <v>145</v>
      </c>
      <c r="AF913">
        <v>383174</v>
      </c>
      <c r="AH913">
        <v>383174</v>
      </c>
      <c r="AM913">
        <v>5.8000000000000003E-2</v>
      </c>
      <c r="AN913">
        <v>8.4000000000000005E-2</v>
      </c>
      <c r="AO913">
        <v>0.11</v>
      </c>
      <c r="AP913" t="s">
        <v>146</v>
      </c>
      <c r="AQ913" t="s">
        <v>147</v>
      </c>
      <c r="AW913">
        <v>0.15</v>
      </c>
      <c r="AX913">
        <v>2500000</v>
      </c>
      <c r="AY913">
        <v>5000000</v>
      </c>
      <c r="AZ913">
        <v>0.15</v>
      </c>
      <c r="BA913" s="5">
        <v>5000000</v>
      </c>
      <c r="BD913">
        <v>2</v>
      </c>
      <c r="BF913" s="1">
        <v>43409</v>
      </c>
      <c r="BM913" t="s">
        <v>148</v>
      </c>
    </row>
    <row r="914" spans="1:65" x14ac:dyDescent="0.25">
      <c r="A914">
        <v>9244</v>
      </c>
      <c r="B914">
        <v>2017</v>
      </c>
      <c r="C914" t="s">
        <v>1348</v>
      </c>
      <c r="D914" s="14">
        <f>VLOOKUP(Tabelle6[[#This Row],[FishStock]],'Export 2012'!$C:$J,8,FALSE)</f>
        <v>2012</v>
      </c>
      <c r="E914" s="14" t="str">
        <f>VLOOKUP(Tabelle6[[#This Row],[FishStock]],'Export 2016'!$C:$K,8,FALSE)</f>
        <v>Advice</v>
      </c>
      <c r="F914" s="14" t="str">
        <f>VLOOKUP(Tabelle6[[#This Row],[FishStock]],'Export 2012'!$C:$J,3,FALSE)</f>
        <v>x</v>
      </c>
      <c r="G914" s="14" t="str">
        <f>VLOOKUP(Tabelle6[[#This Row],[FishStock]],'Export 2016'!$C:$K,3,FALSE)</f>
        <v>x</v>
      </c>
      <c r="H914">
        <v>1368</v>
      </c>
      <c r="I914">
        <v>169123</v>
      </c>
      <c r="J914" t="s">
        <v>138</v>
      </c>
      <c r="K914">
        <v>2017</v>
      </c>
      <c r="L914" t="s">
        <v>1349</v>
      </c>
      <c r="M914" t="s">
        <v>1350</v>
      </c>
      <c r="N914" t="s">
        <v>267</v>
      </c>
      <c r="P914" t="s">
        <v>1500</v>
      </c>
      <c r="Q914">
        <v>0</v>
      </c>
      <c r="R914">
        <v>9512000</v>
      </c>
      <c r="S914">
        <v>20857000</v>
      </c>
      <c r="T914" t="s">
        <v>143</v>
      </c>
      <c r="U914" t="s">
        <v>13</v>
      </c>
      <c r="V914">
        <v>4295000</v>
      </c>
      <c r="W914">
        <v>5468000</v>
      </c>
      <c r="X914">
        <v>6641000</v>
      </c>
      <c r="Z914">
        <v>3328000</v>
      </c>
      <c r="AA914">
        <v>4131000</v>
      </c>
      <c r="AB914">
        <v>4934000</v>
      </c>
      <c r="AC914" t="s">
        <v>144</v>
      </c>
      <c r="AD914" t="s">
        <v>145</v>
      </c>
      <c r="AE914" t="s">
        <v>145</v>
      </c>
      <c r="AP914" t="s">
        <v>146</v>
      </c>
      <c r="AQ914" t="s">
        <v>147</v>
      </c>
      <c r="AW914">
        <v>0.15</v>
      </c>
      <c r="AX914">
        <v>2500000</v>
      </c>
      <c r="AY914">
        <v>5000000</v>
      </c>
      <c r="AZ914">
        <v>0.15</v>
      </c>
      <c r="BA914" s="5">
        <v>5000000</v>
      </c>
      <c r="BD914">
        <v>2</v>
      </c>
      <c r="BF914" s="1">
        <v>43409</v>
      </c>
      <c r="BM914" t="s">
        <v>148</v>
      </c>
    </row>
    <row r="915" spans="1:65" x14ac:dyDescent="0.25">
      <c r="A915">
        <v>9245</v>
      </c>
      <c r="B915">
        <v>2017</v>
      </c>
      <c r="C915" t="s">
        <v>837</v>
      </c>
      <c r="D915" s="14">
        <f>VLOOKUP(Tabelle6[[#This Row],[FishStock]],'Export 2012'!$C:$J,8,FALSE)</f>
        <v>2012</v>
      </c>
      <c r="E915" s="14" t="str">
        <f>VLOOKUP(Tabelle6[[#This Row],[FishStock]],'Export 2016'!$C:$K,8,FALSE)</f>
        <v>Advice</v>
      </c>
      <c r="F915" s="14" t="str">
        <f>VLOOKUP(Tabelle6[[#This Row],[FishStock]],'Export 2012'!$C:$J,3,FALSE)</f>
        <v>x</v>
      </c>
      <c r="G915" s="14" t="str">
        <f>VLOOKUP(Tabelle6[[#This Row],[FishStock]],'Export 2016'!$C:$K,3,FALSE)</f>
        <v>x</v>
      </c>
      <c r="H915">
        <v>1507</v>
      </c>
      <c r="I915">
        <v>169302</v>
      </c>
      <c r="J915" t="s">
        <v>138</v>
      </c>
      <c r="K915">
        <v>2012</v>
      </c>
      <c r="L915" t="s">
        <v>1581</v>
      </c>
      <c r="M915" t="s">
        <v>839</v>
      </c>
      <c r="N915" t="s">
        <v>467</v>
      </c>
      <c r="P915" t="s">
        <v>1582</v>
      </c>
      <c r="R915">
        <v>1579943</v>
      </c>
      <c r="T915" t="s">
        <v>143</v>
      </c>
      <c r="U915" t="s">
        <v>13</v>
      </c>
      <c r="W915">
        <v>441746</v>
      </c>
      <c r="AA915">
        <v>307953</v>
      </c>
      <c r="AC915" t="s">
        <v>144</v>
      </c>
      <c r="AD915" t="s">
        <v>145</v>
      </c>
      <c r="AE915" t="s">
        <v>145</v>
      </c>
      <c r="AF915">
        <v>17032</v>
      </c>
      <c r="AH915">
        <v>25076</v>
      </c>
      <c r="AI915">
        <v>7968</v>
      </c>
      <c r="AJ915">
        <v>77</v>
      </c>
      <c r="AN915">
        <v>0.156</v>
      </c>
      <c r="AP915" t="s">
        <v>146</v>
      </c>
      <c r="AQ915" t="s">
        <v>1539</v>
      </c>
      <c r="AV915">
        <v>0.39</v>
      </c>
      <c r="AW915">
        <v>0.28000000000000003</v>
      </c>
      <c r="AX915">
        <v>172741</v>
      </c>
      <c r="AY915">
        <v>241837</v>
      </c>
      <c r="AZ915">
        <v>0.15</v>
      </c>
      <c r="BA915">
        <v>241837</v>
      </c>
      <c r="BD915">
        <v>1</v>
      </c>
      <c r="BF915" s="1">
        <v>43253</v>
      </c>
      <c r="BM915" t="s">
        <v>148</v>
      </c>
    </row>
    <row r="916" spans="1:65" x14ac:dyDescent="0.25">
      <c r="A916">
        <v>9245</v>
      </c>
      <c r="B916">
        <v>2017</v>
      </c>
      <c r="C916" t="s">
        <v>837</v>
      </c>
      <c r="D916" s="14">
        <f>VLOOKUP(Tabelle6[[#This Row],[FishStock]],'Export 2012'!$C:$J,8,FALSE)</f>
        <v>2012</v>
      </c>
      <c r="E916" s="14" t="str">
        <f>VLOOKUP(Tabelle6[[#This Row],[FishStock]],'Export 2016'!$C:$K,8,FALSE)</f>
        <v>Advice</v>
      </c>
      <c r="F916" s="14" t="str">
        <f>VLOOKUP(Tabelle6[[#This Row],[FishStock]],'Export 2012'!$C:$J,3,FALSE)</f>
        <v>x</v>
      </c>
      <c r="G916" s="14" t="str">
        <f>VLOOKUP(Tabelle6[[#This Row],[FishStock]],'Export 2016'!$C:$K,3,FALSE)</f>
        <v>x</v>
      </c>
      <c r="H916">
        <v>1507</v>
      </c>
      <c r="I916">
        <v>169302</v>
      </c>
      <c r="J916" t="s">
        <v>138</v>
      </c>
      <c r="K916">
        <v>2013</v>
      </c>
      <c r="L916" t="s">
        <v>1581</v>
      </c>
      <c r="M916" t="s">
        <v>839</v>
      </c>
      <c r="N916" t="s">
        <v>467</v>
      </c>
      <c r="P916" t="s">
        <v>1582</v>
      </c>
      <c r="R916">
        <v>1125900</v>
      </c>
      <c r="T916" t="s">
        <v>143</v>
      </c>
      <c r="U916" t="s">
        <v>13</v>
      </c>
      <c r="W916">
        <v>359556</v>
      </c>
      <c r="AA916">
        <v>262743</v>
      </c>
      <c r="AC916" t="s">
        <v>144</v>
      </c>
      <c r="AD916" t="s">
        <v>145</v>
      </c>
      <c r="AE916" t="s">
        <v>145</v>
      </c>
      <c r="AF916">
        <v>19335</v>
      </c>
      <c r="AH916">
        <v>26841</v>
      </c>
      <c r="AI916">
        <v>5976</v>
      </c>
      <c r="AJ916">
        <v>1530</v>
      </c>
      <c r="AN916">
        <v>0.192</v>
      </c>
      <c r="AP916" t="s">
        <v>146</v>
      </c>
      <c r="AQ916" t="s">
        <v>1539</v>
      </c>
      <c r="AV916">
        <v>0.39</v>
      </c>
      <c r="AW916">
        <v>0.28000000000000003</v>
      </c>
      <c r="AX916">
        <v>172741</v>
      </c>
      <c r="AY916">
        <v>241837</v>
      </c>
      <c r="AZ916">
        <v>0.15</v>
      </c>
      <c r="BA916">
        <v>241837</v>
      </c>
      <c r="BD916">
        <v>1</v>
      </c>
      <c r="BF916" s="1">
        <v>43253</v>
      </c>
      <c r="BM916" t="s">
        <v>148</v>
      </c>
    </row>
    <row r="917" spans="1:65" x14ac:dyDescent="0.25">
      <c r="A917">
        <v>9245</v>
      </c>
      <c r="B917">
        <v>2017</v>
      </c>
      <c r="C917" t="s">
        <v>837</v>
      </c>
      <c r="D917" s="14">
        <f>VLOOKUP(Tabelle6[[#This Row],[FishStock]],'Export 2012'!$C:$J,8,FALSE)</f>
        <v>2012</v>
      </c>
      <c r="E917" s="14" t="str">
        <f>VLOOKUP(Tabelle6[[#This Row],[FishStock]],'Export 2016'!$C:$K,8,FALSE)</f>
        <v>Advice</v>
      </c>
      <c r="F917" s="14" t="str">
        <f>VLOOKUP(Tabelle6[[#This Row],[FishStock]],'Export 2012'!$C:$J,3,FALSE)</f>
        <v>x</v>
      </c>
      <c r="G917" s="14" t="str">
        <f>VLOOKUP(Tabelle6[[#This Row],[FishStock]],'Export 2016'!$C:$K,3,FALSE)</f>
        <v>x</v>
      </c>
      <c r="H917">
        <v>1507</v>
      </c>
      <c r="I917">
        <v>169302</v>
      </c>
      <c r="J917" t="s">
        <v>138</v>
      </c>
      <c r="K917">
        <v>2014</v>
      </c>
      <c r="L917" t="s">
        <v>1581</v>
      </c>
      <c r="M917" t="s">
        <v>839</v>
      </c>
      <c r="N917" t="s">
        <v>467</v>
      </c>
      <c r="P917" t="s">
        <v>1582</v>
      </c>
      <c r="R917">
        <v>2220038</v>
      </c>
      <c r="T917" t="s">
        <v>143</v>
      </c>
      <c r="U917" t="s">
        <v>13</v>
      </c>
      <c r="W917">
        <v>469197</v>
      </c>
      <c r="AA917">
        <v>236283</v>
      </c>
      <c r="AC917" t="s">
        <v>144</v>
      </c>
      <c r="AD917" t="s">
        <v>145</v>
      </c>
      <c r="AE917" t="s">
        <v>145</v>
      </c>
      <c r="AF917">
        <v>16755</v>
      </c>
      <c r="AH917">
        <v>27991</v>
      </c>
      <c r="AI917">
        <v>9543</v>
      </c>
      <c r="AJ917">
        <v>1692</v>
      </c>
      <c r="AN917">
        <v>0.21299999999999999</v>
      </c>
      <c r="AP917" t="s">
        <v>146</v>
      </c>
      <c r="AQ917" t="s">
        <v>1539</v>
      </c>
      <c r="AV917">
        <v>0.39</v>
      </c>
      <c r="AW917">
        <v>0.28000000000000003</v>
      </c>
      <c r="AX917">
        <v>172741</v>
      </c>
      <c r="AY917">
        <v>241837</v>
      </c>
      <c r="AZ917">
        <v>0.15</v>
      </c>
      <c r="BA917">
        <v>241837</v>
      </c>
      <c r="BD917">
        <v>1</v>
      </c>
      <c r="BF917" s="1">
        <v>43253</v>
      </c>
      <c r="BM917" t="s">
        <v>148</v>
      </c>
    </row>
    <row r="918" spans="1:65" x14ac:dyDescent="0.25">
      <c r="A918">
        <v>9245</v>
      </c>
      <c r="B918">
        <v>2017</v>
      </c>
      <c r="C918" t="s">
        <v>837</v>
      </c>
      <c r="D918" s="14">
        <f>VLOOKUP(Tabelle6[[#This Row],[FishStock]],'Export 2012'!$C:$J,8,FALSE)</f>
        <v>2012</v>
      </c>
      <c r="E918" s="14" t="str">
        <f>VLOOKUP(Tabelle6[[#This Row],[FishStock]],'Export 2016'!$C:$K,8,FALSE)</f>
        <v>Advice</v>
      </c>
      <c r="F918" s="14" t="str">
        <f>VLOOKUP(Tabelle6[[#This Row],[FishStock]],'Export 2012'!$C:$J,3,FALSE)</f>
        <v>x</v>
      </c>
      <c r="G918" s="14" t="str">
        <f>VLOOKUP(Tabelle6[[#This Row],[FishStock]],'Export 2016'!$C:$K,3,FALSE)</f>
        <v>x</v>
      </c>
      <c r="H918">
        <v>1507</v>
      </c>
      <c r="I918">
        <v>169302</v>
      </c>
      <c r="J918" t="s">
        <v>138</v>
      </c>
      <c r="K918">
        <v>2015</v>
      </c>
      <c r="L918" t="s">
        <v>1581</v>
      </c>
      <c r="M918" t="s">
        <v>839</v>
      </c>
      <c r="N918" t="s">
        <v>467</v>
      </c>
      <c r="P918" t="s">
        <v>1582</v>
      </c>
      <c r="R918">
        <v>2668688</v>
      </c>
      <c r="T918" t="s">
        <v>143</v>
      </c>
      <c r="U918" t="s">
        <v>13</v>
      </c>
      <c r="W918">
        <v>547576</v>
      </c>
      <c r="AA918">
        <v>264295</v>
      </c>
      <c r="AC918" t="s">
        <v>144</v>
      </c>
      <c r="AD918" t="s">
        <v>145</v>
      </c>
      <c r="AE918" t="s">
        <v>145</v>
      </c>
      <c r="AF918">
        <v>17598</v>
      </c>
      <c r="AH918">
        <v>30015</v>
      </c>
      <c r="AI918">
        <v>10166</v>
      </c>
      <c r="AJ918">
        <v>2123</v>
      </c>
      <c r="AN918">
        <v>0.20899999999999999</v>
      </c>
      <c r="AP918" t="s">
        <v>146</v>
      </c>
      <c r="AQ918" t="s">
        <v>1539</v>
      </c>
      <c r="AV918">
        <v>0.39</v>
      </c>
      <c r="AW918">
        <v>0.28000000000000003</v>
      </c>
      <c r="AX918">
        <v>172741</v>
      </c>
      <c r="AY918">
        <v>241837</v>
      </c>
      <c r="AZ918">
        <v>0.15</v>
      </c>
      <c r="BA918">
        <v>241837</v>
      </c>
      <c r="BD918">
        <v>1</v>
      </c>
      <c r="BF918" s="1">
        <v>43253</v>
      </c>
      <c r="BM918" t="s">
        <v>148</v>
      </c>
    </row>
    <row r="919" spans="1:65" x14ac:dyDescent="0.25">
      <c r="A919">
        <v>9245</v>
      </c>
      <c r="B919">
        <v>2017</v>
      </c>
      <c r="C919" t="s">
        <v>837</v>
      </c>
      <c r="D919" s="14">
        <f>VLOOKUP(Tabelle6[[#This Row],[FishStock]],'Export 2012'!$C:$J,8,FALSE)</f>
        <v>2012</v>
      </c>
      <c r="E919" s="14" t="str">
        <f>VLOOKUP(Tabelle6[[#This Row],[FishStock]],'Export 2016'!$C:$K,8,FALSE)</f>
        <v>Advice</v>
      </c>
      <c r="F919" s="14" t="str">
        <f>VLOOKUP(Tabelle6[[#This Row],[FishStock]],'Export 2012'!$C:$J,3,FALSE)</f>
        <v>x</v>
      </c>
      <c r="G919" s="14" t="str">
        <f>VLOOKUP(Tabelle6[[#This Row],[FishStock]],'Export 2016'!$C:$K,3,FALSE)</f>
        <v>x</v>
      </c>
      <c r="H919">
        <v>1507</v>
      </c>
      <c r="I919">
        <v>169302</v>
      </c>
      <c r="J919" t="s">
        <v>138</v>
      </c>
      <c r="K919">
        <v>2016</v>
      </c>
      <c r="L919" t="s">
        <v>1581</v>
      </c>
      <c r="M919" t="s">
        <v>839</v>
      </c>
      <c r="N919" t="s">
        <v>467</v>
      </c>
      <c r="P919" t="s">
        <v>1582</v>
      </c>
      <c r="R919">
        <v>1991084</v>
      </c>
      <c r="T919" t="s">
        <v>143</v>
      </c>
      <c r="U919" t="s">
        <v>13</v>
      </c>
      <c r="W919">
        <v>540573</v>
      </c>
      <c r="AA919">
        <v>296870</v>
      </c>
      <c r="AC919" t="s">
        <v>144</v>
      </c>
      <c r="AD919" t="s">
        <v>145</v>
      </c>
      <c r="AE919" t="s">
        <v>145</v>
      </c>
      <c r="AF919">
        <v>15854</v>
      </c>
      <c r="AH919">
        <v>33759</v>
      </c>
      <c r="AI919">
        <v>12572</v>
      </c>
      <c r="AJ919">
        <v>4701</v>
      </c>
      <c r="AN919">
        <v>0.24399999999999999</v>
      </c>
      <c r="AP919" t="s">
        <v>146</v>
      </c>
      <c r="AQ919" t="s">
        <v>1539</v>
      </c>
      <c r="AV919">
        <v>0.39</v>
      </c>
      <c r="AW919">
        <v>0.28000000000000003</v>
      </c>
      <c r="AX919">
        <v>172741</v>
      </c>
      <c r="AY919">
        <v>241837</v>
      </c>
      <c r="AZ919">
        <v>0.15</v>
      </c>
      <c r="BA919">
        <v>241837</v>
      </c>
      <c r="BD919">
        <v>1</v>
      </c>
      <c r="BF919" s="1">
        <v>43253</v>
      </c>
      <c r="BM919" t="s">
        <v>148</v>
      </c>
    </row>
    <row r="920" spans="1:65" x14ac:dyDescent="0.25">
      <c r="A920">
        <v>9245</v>
      </c>
      <c r="B920">
        <v>2017</v>
      </c>
      <c r="C920" t="s">
        <v>837</v>
      </c>
      <c r="D920" s="14">
        <f>VLOOKUP(Tabelle6[[#This Row],[FishStock]],'Export 2012'!$C:$J,8,FALSE)</f>
        <v>2012</v>
      </c>
      <c r="E920" s="14" t="str">
        <f>VLOOKUP(Tabelle6[[#This Row],[FishStock]],'Export 2016'!$C:$K,8,FALSE)</f>
        <v>Advice</v>
      </c>
      <c r="F920" s="14" t="str">
        <f>VLOOKUP(Tabelle6[[#This Row],[FishStock]],'Export 2012'!$C:$J,3,FALSE)</f>
        <v>x</v>
      </c>
      <c r="G920" s="14" t="str">
        <f>VLOOKUP(Tabelle6[[#This Row],[FishStock]],'Export 2016'!$C:$K,3,FALSE)</f>
        <v>x</v>
      </c>
      <c r="H920">
        <v>1507</v>
      </c>
      <c r="I920">
        <v>169302</v>
      </c>
      <c r="J920" t="s">
        <v>138</v>
      </c>
      <c r="K920">
        <v>2017</v>
      </c>
      <c r="L920" t="s">
        <v>1581</v>
      </c>
      <c r="M920" t="s">
        <v>839</v>
      </c>
      <c r="N920" t="s">
        <v>467</v>
      </c>
      <c r="P920" t="s">
        <v>1582</v>
      </c>
      <c r="R920">
        <v>3815195</v>
      </c>
      <c r="T920" t="s">
        <v>143</v>
      </c>
      <c r="U920" t="s">
        <v>13</v>
      </c>
      <c r="W920">
        <v>766339</v>
      </c>
      <c r="AA920">
        <v>312257</v>
      </c>
      <c r="AC920" t="s">
        <v>144</v>
      </c>
      <c r="AD920" t="s">
        <v>145</v>
      </c>
      <c r="AE920" t="s">
        <v>145</v>
      </c>
      <c r="AP920" t="s">
        <v>146</v>
      </c>
      <c r="AQ920" t="s">
        <v>1539</v>
      </c>
      <c r="AV920">
        <v>0.39</v>
      </c>
      <c r="AW920">
        <v>0.28000000000000003</v>
      </c>
      <c r="AX920">
        <v>172741</v>
      </c>
      <c r="AY920">
        <v>241837</v>
      </c>
      <c r="AZ920">
        <v>0.15</v>
      </c>
      <c r="BA920">
        <v>241837</v>
      </c>
      <c r="BD920">
        <v>1</v>
      </c>
      <c r="BF920" s="1">
        <v>43253</v>
      </c>
      <c r="BM920" t="s">
        <v>148</v>
      </c>
    </row>
    <row r="921" spans="1:65" x14ac:dyDescent="0.25">
      <c r="A921">
        <v>9246</v>
      </c>
      <c r="B921">
        <v>2017</v>
      </c>
      <c r="C921" t="s">
        <v>1298</v>
      </c>
      <c r="D921" s="14">
        <f>VLOOKUP(Tabelle6[[#This Row],[FishStock]],'Export 2012'!$C:$J,8,FALSE)</f>
        <v>2012</v>
      </c>
      <c r="E921" s="14" t="str">
        <f>VLOOKUP(Tabelle6[[#This Row],[FishStock]],'Export 2016'!$C:$K,8,FALSE)</f>
        <v>Advice</v>
      </c>
      <c r="F921" s="14" t="str">
        <f>VLOOKUP(Tabelle6[[#This Row],[FishStock]],'Export 2012'!$C:$J,3,FALSE)</f>
        <v>no</v>
      </c>
      <c r="G921" s="14" t="str">
        <f>VLOOKUP(Tabelle6[[#This Row],[FishStock]],'Export 2016'!$C:$K,3,FALSE)</f>
        <v>no</v>
      </c>
      <c r="H921">
        <v>1463</v>
      </c>
      <c r="I921">
        <v>169169</v>
      </c>
      <c r="J921" t="s">
        <v>138</v>
      </c>
      <c r="K921">
        <v>2012</v>
      </c>
      <c r="L921" t="s">
        <v>1299</v>
      </c>
      <c r="M921" t="s">
        <v>1289</v>
      </c>
      <c r="N921" t="s">
        <v>699</v>
      </c>
      <c r="P921" t="s">
        <v>1771</v>
      </c>
      <c r="Z921">
        <v>458</v>
      </c>
      <c r="AA921">
        <v>522</v>
      </c>
      <c r="AB921">
        <v>586</v>
      </c>
      <c r="AC921" t="s">
        <v>1666</v>
      </c>
      <c r="AD921" t="s">
        <v>1667</v>
      </c>
      <c r="AE921" t="s">
        <v>145</v>
      </c>
      <c r="AF921">
        <v>2129</v>
      </c>
      <c r="AI921">
        <v>379</v>
      </c>
      <c r="AM921">
        <v>22</v>
      </c>
      <c r="AN921">
        <v>24.6</v>
      </c>
      <c r="AO921">
        <v>28.2</v>
      </c>
      <c r="AP921" t="s">
        <v>1523</v>
      </c>
      <c r="AQ921" t="s">
        <v>1673</v>
      </c>
      <c r="AZ921">
        <v>16.3</v>
      </c>
      <c r="BA921">
        <v>292</v>
      </c>
      <c r="BM921" t="s">
        <v>148</v>
      </c>
    </row>
    <row r="922" spans="1:65" x14ac:dyDescent="0.25">
      <c r="A922">
        <v>9246</v>
      </c>
      <c r="B922">
        <v>2017</v>
      </c>
      <c r="C922" t="s">
        <v>1298</v>
      </c>
      <c r="D922" s="14">
        <f>VLOOKUP(Tabelle6[[#This Row],[FishStock]],'Export 2012'!$C:$J,8,FALSE)</f>
        <v>2012</v>
      </c>
      <c r="E922" s="14" t="str">
        <f>VLOOKUP(Tabelle6[[#This Row],[FishStock]],'Export 2016'!$C:$K,8,FALSE)</f>
        <v>Advice</v>
      </c>
      <c r="F922" s="14" t="str">
        <f>VLOOKUP(Tabelle6[[#This Row],[FishStock]],'Export 2012'!$C:$J,3,FALSE)</f>
        <v>no</v>
      </c>
      <c r="G922" s="14" t="str">
        <f>VLOOKUP(Tabelle6[[#This Row],[FishStock]],'Export 2016'!$C:$K,3,FALSE)</f>
        <v>no</v>
      </c>
      <c r="H922">
        <v>1463</v>
      </c>
      <c r="I922">
        <v>169169</v>
      </c>
      <c r="J922" t="s">
        <v>138</v>
      </c>
      <c r="K922">
        <v>2013</v>
      </c>
      <c r="L922" t="s">
        <v>1299</v>
      </c>
      <c r="M922" t="s">
        <v>1289</v>
      </c>
      <c r="N922" t="s">
        <v>699</v>
      </c>
      <c r="P922" t="s">
        <v>1771</v>
      </c>
      <c r="Z922">
        <v>542</v>
      </c>
      <c r="AA922">
        <v>668</v>
      </c>
      <c r="AB922">
        <v>794</v>
      </c>
      <c r="AC922" t="s">
        <v>1666</v>
      </c>
      <c r="AD922" t="s">
        <v>1667</v>
      </c>
      <c r="AE922" t="s">
        <v>145</v>
      </c>
      <c r="AF922">
        <v>1503</v>
      </c>
      <c r="AI922">
        <v>301</v>
      </c>
      <c r="AM922">
        <v>13.1</v>
      </c>
      <c r="AN922">
        <v>15.6</v>
      </c>
      <c r="AO922">
        <v>19.2</v>
      </c>
      <c r="AP922" t="s">
        <v>1523</v>
      </c>
      <c r="AQ922" t="s">
        <v>1673</v>
      </c>
      <c r="AZ922">
        <v>16.3</v>
      </c>
      <c r="BA922">
        <v>292</v>
      </c>
      <c r="BM922" t="s">
        <v>148</v>
      </c>
    </row>
    <row r="923" spans="1:65" x14ac:dyDescent="0.25">
      <c r="A923">
        <v>9246</v>
      </c>
      <c r="B923">
        <v>2017</v>
      </c>
      <c r="C923" t="s">
        <v>1298</v>
      </c>
      <c r="D923" s="14">
        <f>VLOOKUP(Tabelle6[[#This Row],[FishStock]],'Export 2012'!$C:$J,8,FALSE)</f>
        <v>2012</v>
      </c>
      <c r="E923" s="14" t="str">
        <f>VLOOKUP(Tabelle6[[#This Row],[FishStock]],'Export 2016'!$C:$K,8,FALSE)</f>
        <v>Advice</v>
      </c>
      <c r="F923" s="14" t="str">
        <f>VLOOKUP(Tabelle6[[#This Row],[FishStock]],'Export 2012'!$C:$J,3,FALSE)</f>
        <v>no</v>
      </c>
      <c r="G923" s="14" t="str">
        <f>VLOOKUP(Tabelle6[[#This Row],[FishStock]],'Export 2016'!$C:$K,3,FALSE)</f>
        <v>no</v>
      </c>
      <c r="H923">
        <v>1463</v>
      </c>
      <c r="I923">
        <v>169169</v>
      </c>
      <c r="J923" t="s">
        <v>138</v>
      </c>
      <c r="K923">
        <v>2014</v>
      </c>
      <c r="L923" t="s">
        <v>1299</v>
      </c>
      <c r="M923" t="s">
        <v>1289</v>
      </c>
      <c r="N923" t="s">
        <v>699</v>
      </c>
      <c r="P923" t="s">
        <v>1771</v>
      </c>
      <c r="Z923">
        <v>348</v>
      </c>
      <c r="AA923">
        <v>428</v>
      </c>
      <c r="AB923">
        <v>508</v>
      </c>
      <c r="AC923" t="s">
        <v>1666</v>
      </c>
      <c r="AD923" t="s">
        <v>1667</v>
      </c>
      <c r="AE923" t="s">
        <v>145</v>
      </c>
      <c r="AF923">
        <v>2371</v>
      </c>
      <c r="AI923">
        <v>353</v>
      </c>
      <c r="AM923">
        <v>24.4</v>
      </c>
      <c r="AN923">
        <v>29.1</v>
      </c>
      <c r="AO923">
        <v>35.6</v>
      </c>
      <c r="AP923" t="s">
        <v>1523</v>
      </c>
      <c r="AQ923" t="s">
        <v>1673</v>
      </c>
      <c r="AZ923">
        <v>16.3</v>
      </c>
      <c r="BA923">
        <v>292</v>
      </c>
      <c r="BM923" t="s">
        <v>148</v>
      </c>
    </row>
    <row r="924" spans="1:65" x14ac:dyDescent="0.25">
      <c r="A924">
        <v>9246</v>
      </c>
      <c r="B924">
        <v>2017</v>
      </c>
      <c r="C924" t="s">
        <v>1298</v>
      </c>
      <c r="D924" s="14">
        <f>VLOOKUP(Tabelle6[[#This Row],[FishStock]],'Export 2012'!$C:$J,8,FALSE)</f>
        <v>2012</v>
      </c>
      <c r="E924" s="14" t="str">
        <f>VLOOKUP(Tabelle6[[#This Row],[FishStock]],'Export 2016'!$C:$K,8,FALSE)</f>
        <v>Advice</v>
      </c>
      <c r="F924" s="14" t="str">
        <f>VLOOKUP(Tabelle6[[#This Row],[FishStock]],'Export 2012'!$C:$J,3,FALSE)</f>
        <v>no</v>
      </c>
      <c r="G924" s="14" t="str">
        <f>VLOOKUP(Tabelle6[[#This Row],[FishStock]],'Export 2016'!$C:$K,3,FALSE)</f>
        <v>no</v>
      </c>
      <c r="H924">
        <v>1463</v>
      </c>
      <c r="I924">
        <v>169169</v>
      </c>
      <c r="J924" t="s">
        <v>138</v>
      </c>
      <c r="K924">
        <v>2015</v>
      </c>
      <c r="L924" t="s">
        <v>1299</v>
      </c>
      <c r="M924" t="s">
        <v>1289</v>
      </c>
      <c r="N924" t="s">
        <v>699</v>
      </c>
      <c r="P924" t="s">
        <v>1771</v>
      </c>
      <c r="Z924">
        <v>537</v>
      </c>
      <c r="AA924">
        <v>664</v>
      </c>
      <c r="AB924">
        <v>791</v>
      </c>
      <c r="AC924" t="s">
        <v>1666</v>
      </c>
      <c r="AD924" t="s">
        <v>1667</v>
      </c>
      <c r="AE924" t="s">
        <v>145</v>
      </c>
      <c r="AF924">
        <v>1897</v>
      </c>
      <c r="AI924">
        <v>311</v>
      </c>
      <c r="AM924">
        <v>14.2</v>
      </c>
      <c r="AN924">
        <v>16.8</v>
      </c>
      <c r="AO924">
        <v>20.9</v>
      </c>
      <c r="AP924" t="s">
        <v>1523</v>
      </c>
      <c r="AQ924" t="s">
        <v>1673</v>
      </c>
      <c r="AZ924">
        <v>16.3</v>
      </c>
      <c r="BA924">
        <v>292</v>
      </c>
      <c r="BM924" t="s">
        <v>148</v>
      </c>
    </row>
    <row r="925" spans="1:65" x14ac:dyDescent="0.25">
      <c r="A925">
        <v>9246</v>
      </c>
      <c r="B925">
        <v>2017</v>
      </c>
      <c r="C925" t="s">
        <v>1298</v>
      </c>
      <c r="D925" s="14">
        <f>VLOOKUP(Tabelle6[[#This Row],[FishStock]],'Export 2012'!$C:$J,8,FALSE)</f>
        <v>2012</v>
      </c>
      <c r="E925" s="14" t="str">
        <f>VLOOKUP(Tabelle6[[#This Row],[FishStock]],'Export 2016'!$C:$K,8,FALSE)</f>
        <v>Advice</v>
      </c>
      <c r="F925" s="14" t="str">
        <f>VLOOKUP(Tabelle6[[#This Row],[FishStock]],'Export 2012'!$C:$J,3,FALSE)</f>
        <v>no</v>
      </c>
      <c r="G925" s="14" t="str">
        <f>VLOOKUP(Tabelle6[[#This Row],[FishStock]],'Export 2016'!$C:$K,3,FALSE)</f>
        <v>no</v>
      </c>
      <c r="H925">
        <v>1463</v>
      </c>
      <c r="I925">
        <v>169169</v>
      </c>
      <c r="J925" t="s">
        <v>138</v>
      </c>
      <c r="K925">
        <v>2016</v>
      </c>
      <c r="L925" t="s">
        <v>1299</v>
      </c>
      <c r="M925" t="s">
        <v>1289</v>
      </c>
      <c r="N925" t="s">
        <v>699</v>
      </c>
      <c r="P925" t="s">
        <v>1771</v>
      </c>
      <c r="Z925">
        <v>651</v>
      </c>
      <c r="AA925">
        <v>797</v>
      </c>
      <c r="AB925">
        <v>943</v>
      </c>
      <c r="AC925" t="s">
        <v>1666</v>
      </c>
      <c r="AD925" t="s">
        <v>1667</v>
      </c>
      <c r="AE925" t="s">
        <v>145</v>
      </c>
      <c r="AF925">
        <v>1935</v>
      </c>
      <c r="AI925">
        <v>165</v>
      </c>
      <c r="AM925">
        <v>10.4</v>
      </c>
      <c r="AN925">
        <v>12.3</v>
      </c>
      <c r="AO925">
        <v>15.1</v>
      </c>
      <c r="AP925" t="s">
        <v>1523</v>
      </c>
      <c r="AQ925" t="s">
        <v>1673</v>
      </c>
      <c r="AZ925">
        <v>16.3</v>
      </c>
      <c r="BA925">
        <v>292</v>
      </c>
      <c r="BM925" t="s">
        <v>148</v>
      </c>
    </row>
    <row r="926" spans="1:65" x14ac:dyDescent="0.25">
      <c r="A926">
        <v>9246</v>
      </c>
      <c r="B926">
        <v>2017</v>
      </c>
      <c r="C926" t="s">
        <v>1298</v>
      </c>
      <c r="D926" s="14">
        <f>VLOOKUP(Tabelle6[[#This Row],[FishStock]],'Export 2012'!$C:$J,8,FALSE)</f>
        <v>2012</v>
      </c>
      <c r="E926" s="14" t="str">
        <f>VLOOKUP(Tabelle6[[#This Row],[FishStock]],'Export 2016'!$C:$K,8,FALSE)</f>
        <v>Advice</v>
      </c>
      <c r="F926" s="14" t="str">
        <f>VLOOKUP(Tabelle6[[#This Row],[FishStock]],'Export 2012'!$C:$J,3,FALSE)</f>
        <v>no</v>
      </c>
      <c r="G926" s="14" t="str">
        <f>VLOOKUP(Tabelle6[[#This Row],[FishStock]],'Export 2016'!$C:$K,3,FALSE)</f>
        <v>no</v>
      </c>
      <c r="H926">
        <v>1463</v>
      </c>
      <c r="I926">
        <v>169169</v>
      </c>
      <c r="J926" t="s">
        <v>138</v>
      </c>
      <c r="K926">
        <v>2017</v>
      </c>
      <c r="L926" t="s">
        <v>1299</v>
      </c>
      <c r="M926" t="s">
        <v>1289</v>
      </c>
      <c r="N926" t="s">
        <v>699</v>
      </c>
      <c r="P926" t="s">
        <v>1771</v>
      </c>
      <c r="Z926">
        <v>537</v>
      </c>
      <c r="AA926">
        <v>670</v>
      </c>
      <c r="AB926">
        <v>803</v>
      </c>
      <c r="AC926" t="s">
        <v>1666</v>
      </c>
      <c r="AD926" t="s">
        <v>1667</v>
      </c>
      <c r="AE926" t="s">
        <v>145</v>
      </c>
      <c r="AP926" t="s">
        <v>1523</v>
      </c>
      <c r="AQ926" t="s">
        <v>1673</v>
      </c>
      <c r="AZ926">
        <v>16.3</v>
      </c>
      <c r="BA926">
        <v>292</v>
      </c>
      <c r="BM926" t="s">
        <v>148</v>
      </c>
    </row>
    <row r="927" spans="1:65" x14ac:dyDescent="0.25">
      <c r="A927">
        <v>9248</v>
      </c>
      <c r="B927">
        <v>2017</v>
      </c>
      <c r="C927" t="s">
        <v>1276</v>
      </c>
      <c r="D927" s="14">
        <f>VLOOKUP(Tabelle6[[#This Row],[FishStock]],'Export 2012'!$C:$J,8,FALSE)</f>
        <v>2012</v>
      </c>
      <c r="E927" s="14" t="str">
        <f>VLOOKUP(Tabelle6[[#This Row],[FishStock]],'Export 2016'!$C:$K,8,FALSE)</f>
        <v>Advice</v>
      </c>
      <c r="F927" s="14" t="str">
        <f>VLOOKUP(Tabelle6[[#This Row],[FishStock]],'Export 2012'!$C:$J,3,FALSE)</f>
        <v>no</v>
      </c>
      <c r="G927" s="14" t="str">
        <f>VLOOKUP(Tabelle6[[#This Row],[FishStock]],'Export 2016'!$C:$K,3,FALSE)</f>
        <v>no</v>
      </c>
      <c r="H927">
        <v>1462</v>
      </c>
      <c r="I927">
        <v>169168</v>
      </c>
      <c r="J927" t="s">
        <v>138</v>
      </c>
      <c r="K927">
        <v>2012</v>
      </c>
      <c r="L927" t="s">
        <v>1277</v>
      </c>
      <c r="M927" t="s">
        <v>1278</v>
      </c>
      <c r="N927" t="s">
        <v>699</v>
      </c>
      <c r="P927" t="s">
        <v>1704</v>
      </c>
      <c r="Z927">
        <v>2.3559999999999999</v>
      </c>
      <c r="AA927">
        <v>2.7480000000000002</v>
      </c>
      <c r="AB927">
        <v>3.14</v>
      </c>
      <c r="AC927" t="s">
        <v>1705</v>
      </c>
      <c r="AD927" t="s">
        <v>1706</v>
      </c>
      <c r="AE927" t="s">
        <v>145</v>
      </c>
      <c r="AF927">
        <v>4415</v>
      </c>
      <c r="AI927">
        <v>0</v>
      </c>
      <c r="AM927">
        <v>4.0999999999999996</v>
      </c>
      <c r="AN927">
        <v>4.7</v>
      </c>
      <c r="AO927">
        <v>5.4</v>
      </c>
      <c r="AP927" t="s">
        <v>1707</v>
      </c>
      <c r="AQ927" t="s">
        <v>1673</v>
      </c>
      <c r="AZ927">
        <v>7.5</v>
      </c>
      <c r="BA927">
        <v>2.7669999999999999</v>
      </c>
      <c r="BM927" t="s">
        <v>148</v>
      </c>
    </row>
    <row r="928" spans="1:65" x14ac:dyDescent="0.25">
      <c r="A928">
        <v>9248</v>
      </c>
      <c r="B928">
        <v>2017</v>
      </c>
      <c r="C928" t="s">
        <v>1276</v>
      </c>
      <c r="D928" s="14">
        <f>VLOOKUP(Tabelle6[[#This Row],[FishStock]],'Export 2012'!$C:$J,8,FALSE)</f>
        <v>2012</v>
      </c>
      <c r="E928" s="14" t="str">
        <f>VLOOKUP(Tabelle6[[#This Row],[FishStock]],'Export 2016'!$C:$K,8,FALSE)</f>
        <v>Advice</v>
      </c>
      <c r="F928" s="14" t="str">
        <f>VLOOKUP(Tabelle6[[#This Row],[FishStock]],'Export 2012'!$C:$J,3,FALSE)</f>
        <v>no</v>
      </c>
      <c r="G928" s="14" t="str">
        <f>VLOOKUP(Tabelle6[[#This Row],[FishStock]],'Export 2016'!$C:$K,3,FALSE)</f>
        <v>no</v>
      </c>
      <c r="H928">
        <v>1462</v>
      </c>
      <c r="I928">
        <v>169168</v>
      </c>
      <c r="J928" t="s">
        <v>138</v>
      </c>
      <c r="K928">
        <v>2013</v>
      </c>
      <c r="L928" t="s">
        <v>1277</v>
      </c>
      <c r="M928" t="s">
        <v>1278</v>
      </c>
      <c r="N928" t="s">
        <v>699</v>
      </c>
      <c r="P928" t="s">
        <v>1704</v>
      </c>
      <c r="Z928">
        <v>2.5670000000000002</v>
      </c>
      <c r="AA928">
        <v>2.9020000000000001</v>
      </c>
      <c r="AB928">
        <v>3.2370000000000001</v>
      </c>
      <c r="AC928" t="s">
        <v>1705</v>
      </c>
      <c r="AD928" t="s">
        <v>1706</v>
      </c>
      <c r="AE928" t="s">
        <v>145</v>
      </c>
      <c r="AF928">
        <v>2951</v>
      </c>
      <c r="AI928">
        <v>0</v>
      </c>
      <c r="AM928">
        <v>2.7</v>
      </c>
      <c r="AN928">
        <v>3.1</v>
      </c>
      <c r="AO928">
        <v>3.5</v>
      </c>
      <c r="AP928" t="s">
        <v>1707</v>
      </c>
      <c r="AQ928" t="s">
        <v>1673</v>
      </c>
      <c r="AZ928">
        <v>7.5</v>
      </c>
      <c r="BA928">
        <v>2.7669999999999999</v>
      </c>
      <c r="BM928" t="s">
        <v>148</v>
      </c>
    </row>
    <row r="929" spans="1:65" x14ac:dyDescent="0.25">
      <c r="A929">
        <v>9248</v>
      </c>
      <c r="B929">
        <v>2017</v>
      </c>
      <c r="C929" t="s">
        <v>1276</v>
      </c>
      <c r="D929" s="14">
        <f>VLOOKUP(Tabelle6[[#This Row],[FishStock]],'Export 2012'!$C:$J,8,FALSE)</f>
        <v>2012</v>
      </c>
      <c r="E929" s="14" t="str">
        <f>VLOOKUP(Tabelle6[[#This Row],[FishStock]],'Export 2016'!$C:$K,8,FALSE)</f>
        <v>Advice</v>
      </c>
      <c r="F929" s="14" t="str">
        <f>VLOOKUP(Tabelle6[[#This Row],[FishStock]],'Export 2012'!$C:$J,3,FALSE)</f>
        <v>no</v>
      </c>
      <c r="G929" s="14" t="str">
        <f>VLOOKUP(Tabelle6[[#This Row],[FishStock]],'Export 2016'!$C:$K,3,FALSE)</f>
        <v>no</v>
      </c>
      <c r="H929">
        <v>1462</v>
      </c>
      <c r="I929">
        <v>169168</v>
      </c>
      <c r="J929" t="s">
        <v>138</v>
      </c>
      <c r="K929">
        <v>2014</v>
      </c>
      <c r="L929" t="s">
        <v>1277</v>
      </c>
      <c r="M929" t="s">
        <v>1278</v>
      </c>
      <c r="N929" t="s">
        <v>699</v>
      </c>
      <c r="P929" t="s">
        <v>1704</v>
      </c>
      <c r="Z929">
        <v>2.5779999999999998</v>
      </c>
      <c r="AA929">
        <v>2.99</v>
      </c>
      <c r="AB929">
        <v>3.4020000000000001</v>
      </c>
      <c r="AC929" t="s">
        <v>1705</v>
      </c>
      <c r="AD929" t="s">
        <v>1706</v>
      </c>
      <c r="AE929" t="s">
        <v>145</v>
      </c>
      <c r="AF929">
        <v>4148</v>
      </c>
      <c r="AI929">
        <v>37</v>
      </c>
      <c r="AM929">
        <v>3.1</v>
      </c>
      <c r="AN929">
        <v>3.5</v>
      </c>
      <c r="AO929">
        <v>4</v>
      </c>
      <c r="AP929" t="s">
        <v>1707</v>
      </c>
      <c r="AQ929" t="s">
        <v>1673</v>
      </c>
      <c r="AZ929">
        <v>7.5</v>
      </c>
      <c r="BA929">
        <v>2.7669999999999999</v>
      </c>
      <c r="BM929" t="s">
        <v>148</v>
      </c>
    </row>
    <row r="930" spans="1:65" x14ac:dyDescent="0.25">
      <c r="A930">
        <v>9248</v>
      </c>
      <c r="B930">
        <v>2017</v>
      </c>
      <c r="C930" t="s">
        <v>1276</v>
      </c>
      <c r="D930" s="14">
        <f>VLOOKUP(Tabelle6[[#This Row],[FishStock]],'Export 2012'!$C:$J,8,FALSE)</f>
        <v>2012</v>
      </c>
      <c r="E930" s="14" t="str">
        <f>VLOOKUP(Tabelle6[[#This Row],[FishStock]],'Export 2016'!$C:$K,8,FALSE)</f>
        <v>Advice</v>
      </c>
      <c r="F930" s="14" t="str">
        <f>VLOOKUP(Tabelle6[[#This Row],[FishStock]],'Export 2012'!$C:$J,3,FALSE)</f>
        <v>no</v>
      </c>
      <c r="G930" s="14" t="str">
        <f>VLOOKUP(Tabelle6[[#This Row],[FishStock]],'Export 2016'!$C:$K,3,FALSE)</f>
        <v>no</v>
      </c>
      <c r="H930">
        <v>1462</v>
      </c>
      <c r="I930">
        <v>169168</v>
      </c>
      <c r="J930" t="s">
        <v>138</v>
      </c>
      <c r="K930">
        <v>2015</v>
      </c>
      <c r="L930" t="s">
        <v>1277</v>
      </c>
      <c r="M930" t="s">
        <v>1278</v>
      </c>
      <c r="N930" t="s">
        <v>699</v>
      </c>
      <c r="P930" t="s">
        <v>1704</v>
      </c>
      <c r="Z930">
        <v>2.2490000000000001</v>
      </c>
      <c r="AA930">
        <v>2.569</v>
      </c>
      <c r="AB930">
        <v>2.8889999999999998</v>
      </c>
      <c r="AC930" t="s">
        <v>1705</v>
      </c>
      <c r="AD930" t="s">
        <v>1706</v>
      </c>
      <c r="AE930" t="s">
        <v>145</v>
      </c>
      <c r="AF930">
        <v>1784</v>
      </c>
      <c r="AI930">
        <v>0</v>
      </c>
      <c r="AM930">
        <v>1.8</v>
      </c>
      <c r="AN930">
        <v>2</v>
      </c>
      <c r="AO930">
        <v>2.2999999999999998</v>
      </c>
      <c r="AP930" t="s">
        <v>1707</v>
      </c>
      <c r="AQ930" t="s">
        <v>1673</v>
      </c>
      <c r="AZ930">
        <v>7.5</v>
      </c>
      <c r="BA930">
        <v>2.7669999999999999</v>
      </c>
      <c r="BM930" t="s">
        <v>148</v>
      </c>
    </row>
    <row r="931" spans="1:65" x14ac:dyDescent="0.25">
      <c r="A931">
        <v>9248</v>
      </c>
      <c r="B931">
        <v>2017</v>
      </c>
      <c r="C931" t="s">
        <v>1276</v>
      </c>
      <c r="D931" s="14">
        <f>VLOOKUP(Tabelle6[[#This Row],[FishStock]],'Export 2012'!$C:$J,8,FALSE)</f>
        <v>2012</v>
      </c>
      <c r="E931" s="14" t="str">
        <f>VLOOKUP(Tabelle6[[#This Row],[FishStock]],'Export 2016'!$C:$K,8,FALSE)</f>
        <v>Advice</v>
      </c>
      <c r="F931" s="14" t="str">
        <f>VLOOKUP(Tabelle6[[#This Row],[FishStock]],'Export 2012'!$C:$J,3,FALSE)</f>
        <v>no</v>
      </c>
      <c r="G931" s="14" t="str">
        <f>VLOOKUP(Tabelle6[[#This Row],[FishStock]],'Export 2016'!$C:$K,3,FALSE)</f>
        <v>no</v>
      </c>
      <c r="H931">
        <v>1462</v>
      </c>
      <c r="I931">
        <v>169168</v>
      </c>
      <c r="J931" t="s">
        <v>138</v>
      </c>
      <c r="K931">
        <v>2016</v>
      </c>
      <c r="L931" t="s">
        <v>1277</v>
      </c>
      <c r="M931" t="s">
        <v>1278</v>
      </c>
      <c r="N931" t="s">
        <v>699</v>
      </c>
      <c r="P931" t="s">
        <v>1704</v>
      </c>
      <c r="Z931">
        <v>3.7869999999999999</v>
      </c>
      <c r="AA931">
        <v>4.4489999999999998</v>
      </c>
      <c r="AB931">
        <v>5.1109999999999998</v>
      </c>
      <c r="AC931" t="s">
        <v>1705</v>
      </c>
      <c r="AD931" t="s">
        <v>1706</v>
      </c>
      <c r="AE931" t="s">
        <v>145</v>
      </c>
      <c r="AF931">
        <v>2399</v>
      </c>
      <c r="AI931">
        <v>0</v>
      </c>
      <c r="AM931">
        <v>1.2</v>
      </c>
      <c r="AN931">
        <v>1.4</v>
      </c>
      <c r="AO931">
        <v>1.7</v>
      </c>
      <c r="AP931" t="s">
        <v>1707</v>
      </c>
      <c r="AQ931" t="s">
        <v>1673</v>
      </c>
      <c r="AZ931">
        <v>7.5</v>
      </c>
      <c r="BA931">
        <v>2.7669999999999999</v>
      </c>
      <c r="BM931" t="s">
        <v>148</v>
      </c>
    </row>
    <row r="932" spans="1:65" x14ac:dyDescent="0.25">
      <c r="A932">
        <v>9248</v>
      </c>
      <c r="B932">
        <v>2017</v>
      </c>
      <c r="C932" t="s">
        <v>1276</v>
      </c>
      <c r="D932" s="14">
        <f>VLOOKUP(Tabelle6[[#This Row],[FishStock]],'Export 2012'!$C:$J,8,FALSE)</f>
        <v>2012</v>
      </c>
      <c r="E932" s="14" t="str">
        <f>VLOOKUP(Tabelle6[[#This Row],[FishStock]],'Export 2016'!$C:$K,8,FALSE)</f>
        <v>Advice</v>
      </c>
      <c r="F932" s="14" t="str">
        <f>VLOOKUP(Tabelle6[[#This Row],[FishStock]],'Export 2012'!$C:$J,3,FALSE)</f>
        <v>no</v>
      </c>
      <c r="G932" s="14" t="str">
        <f>VLOOKUP(Tabelle6[[#This Row],[FishStock]],'Export 2016'!$C:$K,3,FALSE)</f>
        <v>no</v>
      </c>
      <c r="H932">
        <v>1462</v>
      </c>
      <c r="I932">
        <v>169168</v>
      </c>
      <c r="J932" t="s">
        <v>138</v>
      </c>
      <c r="K932">
        <v>2017</v>
      </c>
      <c r="L932" t="s">
        <v>1277</v>
      </c>
      <c r="M932" t="s">
        <v>1278</v>
      </c>
      <c r="N932" t="s">
        <v>699</v>
      </c>
      <c r="P932" t="s">
        <v>1704</v>
      </c>
      <c r="Z932">
        <v>6.0679999999999996</v>
      </c>
      <c r="AA932">
        <v>7.0359999999999996</v>
      </c>
      <c r="AB932">
        <v>8.0039999999999996</v>
      </c>
      <c r="AC932" t="s">
        <v>1705</v>
      </c>
      <c r="AD932" t="s">
        <v>1706</v>
      </c>
      <c r="AE932" t="s">
        <v>145</v>
      </c>
      <c r="AP932" t="s">
        <v>1707</v>
      </c>
      <c r="AQ932" t="s">
        <v>1673</v>
      </c>
      <c r="AZ932">
        <v>7.5</v>
      </c>
      <c r="BA932">
        <v>2.7669999999999999</v>
      </c>
      <c r="BM932" t="s">
        <v>148</v>
      </c>
    </row>
    <row r="933" spans="1:65" x14ac:dyDescent="0.25">
      <c r="A933">
        <v>9249</v>
      </c>
      <c r="B933">
        <v>2017</v>
      </c>
      <c r="C933" t="s">
        <v>1758</v>
      </c>
      <c r="D933" s="14">
        <f>VLOOKUP(Tabelle6[[#This Row],[FishStock]],'Export 2012'!$C:$J,8,FALSE)</f>
        <v>2012</v>
      </c>
      <c r="E933" s="14" t="str">
        <f>VLOOKUP(Tabelle6[[#This Row],[FishStock]],'Export 2016'!$C:$K,8,FALSE)</f>
        <v>Advice</v>
      </c>
      <c r="F933" s="14" t="str">
        <f>VLOOKUP(Tabelle6[[#This Row],[FishStock]],'Export 2012'!$C:$J,3,FALSE)</f>
        <v>no</v>
      </c>
      <c r="G933" s="14" t="str">
        <f>VLOOKUP(Tabelle6[[#This Row],[FishStock]],'Export 2016'!$C:$K,3,FALSE)</f>
        <v>no</v>
      </c>
      <c r="H933">
        <v>1493</v>
      </c>
      <c r="I933">
        <v>169284</v>
      </c>
      <c r="J933" t="s">
        <v>138</v>
      </c>
      <c r="K933">
        <v>2012</v>
      </c>
      <c r="L933" t="s">
        <v>1759</v>
      </c>
      <c r="M933" t="s">
        <v>439</v>
      </c>
      <c r="N933" t="s">
        <v>1682</v>
      </c>
      <c r="P933" t="s">
        <v>1760</v>
      </c>
      <c r="AA933">
        <v>1.94684568414215</v>
      </c>
      <c r="AC933" t="s">
        <v>1551</v>
      </c>
      <c r="AD933" t="s">
        <v>1539</v>
      </c>
      <c r="AF933">
        <v>2526</v>
      </c>
      <c r="BM933" t="s">
        <v>148</v>
      </c>
    </row>
    <row r="934" spans="1:65" x14ac:dyDescent="0.25">
      <c r="A934">
        <v>9249</v>
      </c>
      <c r="B934">
        <v>2017</v>
      </c>
      <c r="C934" t="s">
        <v>1758</v>
      </c>
      <c r="D934" s="14">
        <f>VLOOKUP(Tabelle6[[#This Row],[FishStock]],'Export 2012'!$C:$J,8,FALSE)</f>
        <v>2012</v>
      </c>
      <c r="E934" s="14" t="str">
        <f>VLOOKUP(Tabelle6[[#This Row],[FishStock]],'Export 2016'!$C:$K,8,FALSE)</f>
        <v>Advice</v>
      </c>
      <c r="F934" s="14" t="str">
        <f>VLOOKUP(Tabelle6[[#This Row],[FishStock]],'Export 2012'!$C:$J,3,FALSE)</f>
        <v>no</v>
      </c>
      <c r="G934" s="14" t="str">
        <f>VLOOKUP(Tabelle6[[#This Row],[FishStock]],'Export 2016'!$C:$K,3,FALSE)</f>
        <v>no</v>
      </c>
      <c r="H934">
        <v>1493</v>
      </c>
      <c r="I934">
        <v>169284</v>
      </c>
      <c r="J934" t="s">
        <v>138</v>
      </c>
      <c r="K934">
        <v>2013</v>
      </c>
      <c r="L934" t="s">
        <v>1759</v>
      </c>
      <c r="M934" t="s">
        <v>439</v>
      </c>
      <c r="N934" t="s">
        <v>1682</v>
      </c>
      <c r="P934" t="s">
        <v>1760</v>
      </c>
      <c r="AA934">
        <v>2.57223294340836</v>
      </c>
      <c r="AC934" t="s">
        <v>1551</v>
      </c>
      <c r="AD934" t="s">
        <v>1539</v>
      </c>
      <c r="AF934">
        <v>2472</v>
      </c>
      <c r="BM934" t="s">
        <v>148</v>
      </c>
    </row>
    <row r="935" spans="1:65" x14ac:dyDescent="0.25">
      <c r="A935">
        <v>9249</v>
      </c>
      <c r="B935">
        <v>2017</v>
      </c>
      <c r="C935" t="s">
        <v>1758</v>
      </c>
      <c r="D935" s="14">
        <f>VLOOKUP(Tabelle6[[#This Row],[FishStock]],'Export 2012'!$C:$J,8,FALSE)</f>
        <v>2012</v>
      </c>
      <c r="E935" s="14" t="str">
        <f>VLOOKUP(Tabelle6[[#This Row],[FishStock]],'Export 2016'!$C:$K,8,FALSE)</f>
        <v>Advice</v>
      </c>
      <c r="F935" s="14" t="str">
        <f>VLOOKUP(Tabelle6[[#This Row],[FishStock]],'Export 2012'!$C:$J,3,FALSE)</f>
        <v>no</v>
      </c>
      <c r="G935" s="14" t="str">
        <f>VLOOKUP(Tabelle6[[#This Row],[FishStock]],'Export 2016'!$C:$K,3,FALSE)</f>
        <v>no</v>
      </c>
      <c r="H935">
        <v>1493</v>
      </c>
      <c r="I935">
        <v>169284</v>
      </c>
      <c r="J935" t="s">
        <v>138</v>
      </c>
      <c r="K935">
        <v>2014</v>
      </c>
      <c r="L935" t="s">
        <v>1759</v>
      </c>
      <c r="M935" t="s">
        <v>439</v>
      </c>
      <c r="N935" t="s">
        <v>1682</v>
      </c>
      <c r="P935" t="s">
        <v>1760</v>
      </c>
      <c r="AA935">
        <v>1.6790112546477101</v>
      </c>
      <c r="AC935" t="s">
        <v>1551</v>
      </c>
      <c r="AD935" t="s">
        <v>1539</v>
      </c>
      <c r="AF935">
        <v>2705</v>
      </c>
      <c r="BM935" t="s">
        <v>148</v>
      </c>
    </row>
    <row r="936" spans="1:65" x14ac:dyDescent="0.25">
      <c r="A936">
        <v>9249</v>
      </c>
      <c r="B936">
        <v>2017</v>
      </c>
      <c r="C936" t="s">
        <v>1758</v>
      </c>
      <c r="D936" s="14">
        <f>VLOOKUP(Tabelle6[[#This Row],[FishStock]],'Export 2012'!$C:$J,8,FALSE)</f>
        <v>2012</v>
      </c>
      <c r="E936" s="14" t="str">
        <f>VLOOKUP(Tabelle6[[#This Row],[FishStock]],'Export 2016'!$C:$K,8,FALSE)</f>
        <v>Advice</v>
      </c>
      <c r="F936" s="14" t="str">
        <f>VLOOKUP(Tabelle6[[#This Row],[FishStock]],'Export 2012'!$C:$J,3,FALSE)</f>
        <v>no</v>
      </c>
      <c r="G936" s="14" t="str">
        <f>VLOOKUP(Tabelle6[[#This Row],[FishStock]],'Export 2016'!$C:$K,3,FALSE)</f>
        <v>no</v>
      </c>
      <c r="H936">
        <v>1493</v>
      </c>
      <c r="I936">
        <v>169284</v>
      </c>
      <c r="J936" t="s">
        <v>138</v>
      </c>
      <c r="K936">
        <v>2015</v>
      </c>
      <c r="L936" t="s">
        <v>1759</v>
      </c>
      <c r="M936" t="s">
        <v>439</v>
      </c>
      <c r="N936" t="s">
        <v>1682</v>
      </c>
      <c r="P936" t="s">
        <v>1760</v>
      </c>
      <c r="AA936">
        <v>2.2940484418386702</v>
      </c>
      <c r="AC936" t="s">
        <v>1551</v>
      </c>
      <c r="AD936" t="s">
        <v>1539</v>
      </c>
      <c r="AF936">
        <v>2776</v>
      </c>
      <c r="BM936" t="s">
        <v>148</v>
      </c>
    </row>
    <row r="937" spans="1:65" x14ac:dyDescent="0.25">
      <c r="A937">
        <v>9249</v>
      </c>
      <c r="B937">
        <v>2017</v>
      </c>
      <c r="C937" t="s">
        <v>1758</v>
      </c>
      <c r="D937" s="14">
        <f>VLOOKUP(Tabelle6[[#This Row],[FishStock]],'Export 2012'!$C:$J,8,FALSE)</f>
        <v>2012</v>
      </c>
      <c r="E937" s="14" t="str">
        <f>VLOOKUP(Tabelle6[[#This Row],[FishStock]],'Export 2016'!$C:$K,8,FALSE)</f>
        <v>Advice</v>
      </c>
      <c r="F937" s="14" t="str">
        <f>VLOOKUP(Tabelle6[[#This Row],[FishStock]],'Export 2012'!$C:$J,3,FALSE)</f>
        <v>no</v>
      </c>
      <c r="G937" s="14" t="str">
        <f>VLOOKUP(Tabelle6[[#This Row],[FishStock]],'Export 2016'!$C:$K,3,FALSE)</f>
        <v>no</v>
      </c>
      <c r="H937">
        <v>1493</v>
      </c>
      <c r="I937">
        <v>169284</v>
      </c>
      <c r="J937" t="s">
        <v>138</v>
      </c>
      <c r="K937">
        <v>2016</v>
      </c>
      <c r="L937" t="s">
        <v>1759</v>
      </c>
      <c r="M937" t="s">
        <v>439</v>
      </c>
      <c r="N937" t="s">
        <v>1682</v>
      </c>
      <c r="P937" t="s">
        <v>1760</v>
      </c>
      <c r="AA937">
        <v>2.1094549627779502</v>
      </c>
      <c r="AC937" t="s">
        <v>1551</v>
      </c>
      <c r="AD937" t="s">
        <v>1539</v>
      </c>
      <c r="AF937">
        <v>2967</v>
      </c>
      <c r="BM937" t="s">
        <v>148</v>
      </c>
    </row>
    <row r="938" spans="1:65" x14ac:dyDescent="0.25">
      <c r="A938">
        <v>9249</v>
      </c>
      <c r="B938">
        <v>2017</v>
      </c>
      <c r="C938" t="s">
        <v>1758</v>
      </c>
      <c r="D938" s="14">
        <f>VLOOKUP(Tabelle6[[#This Row],[FishStock]],'Export 2012'!$C:$J,8,FALSE)</f>
        <v>2012</v>
      </c>
      <c r="E938" s="14" t="str">
        <f>VLOOKUP(Tabelle6[[#This Row],[FishStock]],'Export 2016'!$C:$K,8,FALSE)</f>
        <v>Advice</v>
      </c>
      <c r="F938" s="14" t="str">
        <f>VLOOKUP(Tabelle6[[#This Row],[FishStock]],'Export 2012'!$C:$J,3,FALSE)</f>
        <v>no</v>
      </c>
      <c r="G938" s="14" t="str">
        <f>VLOOKUP(Tabelle6[[#This Row],[FishStock]],'Export 2016'!$C:$K,3,FALSE)</f>
        <v>no</v>
      </c>
      <c r="H938">
        <v>1493</v>
      </c>
      <c r="I938">
        <v>169284</v>
      </c>
      <c r="J938" t="s">
        <v>138</v>
      </c>
      <c r="K938">
        <v>2017</v>
      </c>
      <c r="L938" t="s">
        <v>1759</v>
      </c>
      <c r="M938" t="s">
        <v>439</v>
      </c>
      <c r="N938" t="s">
        <v>1682</v>
      </c>
      <c r="P938" t="s">
        <v>1760</v>
      </c>
      <c r="AC938" t="s">
        <v>1551</v>
      </c>
      <c r="AD938" t="s">
        <v>1539</v>
      </c>
      <c r="BM938" t="s">
        <v>148</v>
      </c>
    </row>
    <row r="939" spans="1:65" x14ac:dyDescent="0.25">
      <c r="A939">
        <v>9250</v>
      </c>
      <c r="B939">
        <v>2017</v>
      </c>
      <c r="C939" t="s">
        <v>1170</v>
      </c>
      <c r="D939" s="14">
        <f>VLOOKUP(Tabelle6[[#This Row],[FishStock]],'Export 2012'!$C:$J,8,FALSE)</f>
        <v>2012</v>
      </c>
      <c r="E939" s="14" t="str">
        <f>VLOOKUP(Tabelle6[[#This Row],[FishStock]],'Export 2016'!$C:$K,8,FALSE)</f>
        <v>Advice</v>
      </c>
      <c r="F939" s="14" t="str">
        <f>VLOOKUP(Tabelle6[[#This Row],[FishStock]],'Export 2012'!$C:$J,3,FALSE)</f>
        <v>x</v>
      </c>
      <c r="G939" s="14" t="str">
        <f>VLOOKUP(Tabelle6[[#This Row],[FishStock]],'Export 2016'!$C:$K,3,FALSE)</f>
        <v>x</v>
      </c>
      <c r="H939">
        <v>1404</v>
      </c>
      <c r="I939">
        <v>169189</v>
      </c>
      <c r="J939" t="s">
        <v>138</v>
      </c>
      <c r="K939">
        <v>2012</v>
      </c>
      <c r="L939" t="s">
        <v>1171</v>
      </c>
      <c r="M939" t="s">
        <v>388</v>
      </c>
      <c r="N939" t="s">
        <v>332</v>
      </c>
      <c r="P939" t="s">
        <v>1527</v>
      </c>
      <c r="Q939">
        <v>1131533.1035851799</v>
      </c>
      <c r="R939">
        <v>1272860</v>
      </c>
      <c r="S939">
        <v>1432477.4704316601</v>
      </c>
      <c r="T939" t="s">
        <v>143</v>
      </c>
      <c r="U939" t="s">
        <v>13</v>
      </c>
      <c r="W939">
        <v>789406.87970000005</v>
      </c>
      <c r="Z939">
        <v>517092</v>
      </c>
      <c r="AA939">
        <v>605786.69369999995</v>
      </c>
      <c r="AB939">
        <v>694488</v>
      </c>
      <c r="AC939" t="s">
        <v>144</v>
      </c>
      <c r="AD939" t="s">
        <v>145</v>
      </c>
      <c r="AE939" t="s">
        <v>145</v>
      </c>
      <c r="AF939">
        <v>82018</v>
      </c>
      <c r="AH939">
        <v>141931.82999999999</v>
      </c>
      <c r="AI939">
        <v>59913.83</v>
      </c>
      <c r="AM939">
        <v>0.17985999999999999</v>
      </c>
      <c r="AN939">
        <v>0.2079906</v>
      </c>
      <c r="AO939">
        <v>0.23612</v>
      </c>
      <c r="AP939" t="s">
        <v>146</v>
      </c>
      <c r="AQ939" t="s">
        <v>147</v>
      </c>
      <c r="AR939">
        <v>0.11118067794221199</v>
      </c>
      <c r="AS939">
        <v>9.6809922057788406E-2</v>
      </c>
      <c r="AV939">
        <v>0.51600000000000001</v>
      </c>
      <c r="AW939">
        <v>0.36899999999999999</v>
      </c>
      <c r="AX939">
        <v>207288</v>
      </c>
      <c r="AY939">
        <v>290203</v>
      </c>
      <c r="AZ939">
        <v>0.21</v>
      </c>
      <c r="BA939">
        <v>564599</v>
      </c>
      <c r="BD939">
        <v>1</v>
      </c>
      <c r="BF939" s="1">
        <v>43253</v>
      </c>
      <c r="BM939" t="s">
        <v>148</v>
      </c>
    </row>
    <row r="940" spans="1:65" x14ac:dyDescent="0.25">
      <c r="A940">
        <v>9250</v>
      </c>
      <c r="B940">
        <v>2017</v>
      </c>
      <c r="C940" t="s">
        <v>1170</v>
      </c>
      <c r="D940" s="14">
        <f>VLOOKUP(Tabelle6[[#This Row],[FishStock]],'Export 2012'!$C:$J,8,FALSE)</f>
        <v>2012</v>
      </c>
      <c r="E940" s="14" t="str">
        <f>VLOOKUP(Tabelle6[[#This Row],[FishStock]],'Export 2016'!$C:$K,8,FALSE)</f>
        <v>Advice</v>
      </c>
      <c r="F940" s="14" t="str">
        <f>VLOOKUP(Tabelle6[[#This Row],[FishStock]],'Export 2012'!$C:$J,3,FALSE)</f>
        <v>x</v>
      </c>
      <c r="G940" s="14" t="str">
        <f>VLOOKUP(Tabelle6[[#This Row],[FishStock]],'Export 2016'!$C:$K,3,FALSE)</f>
        <v>x</v>
      </c>
      <c r="H940">
        <v>1404</v>
      </c>
      <c r="I940">
        <v>169189</v>
      </c>
      <c r="J940" t="s">
        <v>138</v>
      </c>
      <c r="K940">
        <v>2013</v>
      </c>
      <c r="L940" t="s">
        <v>1171</v>
      </c>
      <c r="M940" t="s">
        <v>388</v>
      </c>
      <c r="N940" t="s">
        <v>332</v>
      </c>
      <c r="P940" t="s">
        <v>1527</v>
      </c>
      <c r="Q940">
        <v>1268792.2224540201</v>
      </c>
      <c r="R940">
        <v>1449990</v>
      </c>
      <c r="S940">
        <v>1656842.10137449</v>
      </c>
      <c r="T940" t="s">
        <v>143</v>
      </c>
      <c r="U940" t="s">
        <v>13</v>
      </c>
      <c r="W940">
        <v>887399.87120000005</v>
      </c>
      <c r="Z940">
        <v>593664</v>
      </c>
      <c r="AA940">
        <v>694432.11670000001</v>
      </c>
      <c r="AB940">
        <v>795196</v>
      </c>
      <c r="AC940" t="s">
        <v>144</v>
      </c>
      <c r="AD940" t="s">
        <v>145</v>
      </c>
      <c r="AE940" t="s">
        <v>145</v>
      </c>
      <c r="AF940">
        <v>86222</v>
      </c>
      <c r="AH940">
        <v>126247.181</v>
      </c>
      <c r="AI940">
        <v>40025.180999999997</v>
      </c>
      <c r="AM940">
        <v>0.175036</v>
      </c>
      <c r="AN940">
        <v>0.20284840000000001</v>
      </c>
      <c r="AO940">
        <v>0.23066400000000001</v>
      </c>
      <c r="AP940" t="s">
        <v>146</v>
      </c>
      <c r="AQ940" t="s">
        <v>147</v>
      </c>
      <c r="AR940">
        <v>0.116747534915046</v>
      </c>
      <c r="AS940">
        <v>8.6100865084954001E-2</v>
      </c>
      <c r="AV940">
        <v>0.51600000000000001</v>
      </c>
      <c r="AW940">
        <v>0.36899999999999999</v>
      </c>
      <c r="AX940">
        <v>207288</v>
      </c>
      <c r="AY940">
        <v>290203</v>
      </c>
      <c r="AZ940">
        <v>0.21</v>
      </c>
      <c r="BA940">
        <v>564599</v>
      </c>
      <c r="BD940">
        <v>1</v>
      </c>
      <c r="BF940" s="1">
        <v>43253</v>
      </c>
      <c r="BM940" t="s">
        <v>148</v>
      </c>
    </row>
    <row r="941" spans="1:65" x14ac:dyDescent="0.25">
      <c r="A941">
        <v>9250</v>
      </c>
      <c r="B941">
        <v>2017</v>
      </c>
      <c r="C941" t="s">
        <v>1170</v>
      </c>
      <c r="D941" s="14">
        <f>VLOOKUP(Tabelle6[[#This Row],[FishStock]],'Export 2012'!$C:$J,8,FALSE)</f>
        <v>2012</v>
      </c>
      <c r="E941" s="14" t="str">
        <f>VLOOKUP(Tabelle6[[#This Row],[FishStock]],'Export 2016'!$C:$K,8,FALSE)</f>
        <v>Advice</v>
      </c>
      <c r="F941" s="14" t="str">
        <f>VLOOKUP(Tabelle6[[#This Row],[FishStock]],'Export 2012'!$C:$J,3,FALSE)</f>
        <v>x</v>
      </c>
      <c r="G941" s="14" t="str">
        <f>VLOOKUP(Tabelle6[[#This Row],[FishStock]],'Export 2016'!$C:$K,3,FALSE)</f>
        <v>x</v>
      </c>
      <c r="H941">
        <v>1404</v>
      </c>
      <c r="I941">
        <v>169189</v>
      </c>
      <c r="J941" t="s">
        <v>138</v>
      </c>
      <c r="K941">
        <v>2014</v>
      </c>
      <c r="L941" t="s">
        <v>1171</v>
      </c>
      <c r="M941" t="s">
        <v>388</v>
      </c>
      <c r="N941" t="s">
        <v>332</v>
      </c>
      <c r="P941" t="s">
        <v>1527</v>
      </c>
      <c r="Q941">
        <v>1450168.0438614499</v>
      </c>
      <c r="R941">
        <v>1704070</v>
      </c>
      <c r="S941">
        <v>2004309.15850607</v>
      </c>
      <c r="T941" t="s">
        <v>143</v>
      </c>
      <c r="U941" t="s">
        <v>13</v>
      </c>
      <c r="W941">
        <v>1013760.8158</v>
      </c>
      <c r="Z941">
        <v>689572</v>
      </c>
      <c r="AA941">
        <v>809921.47180000006</v>
      </c>
      <c r="AB941">
        <v>930268</v>
      </c>
      <c r="AC941" t="s">
        <v>144</v>
      </c>
      <c r="AD941" t="s">
        <v>145</v>
      </c>
      <c r="AE941" t="s">
        <v>145</v>
      </c>
      <c r="AF941">
        <v>80686</v>
      </c>
      <c r="AH941">
        <v>133623.084</v>
      </c>
      <c r="AI941">
        <v>52937.084000000003</v>
      </c>
      <c r="AM941">
        <v>0.16997799999999999</v>
      </c>
      <c r="AN941">
        <v>0.19889200000000001</v>
      </c>
      <c r="AO941">
        <v>0.227802</v>
      </c>
      <c r="AP941" t="s">
        <v>146</v>
      </c>
      <c r="AQ941" t="s">
        <v>147</v>
      </c>
      <c r="AR941">
        <v>9.25410612932627E-2</v>
      </c>
      <c r="AS941">
        <v>0.10635093870673699</v>
      </c>
      <c r="AV941">
        <v>0.51600000000000001</v>
      </c>
      <c r="AW941">
        <v>0.36899999999999999</v>
      </c>
      <c r="AX941">
        <v>207288</v>
      </c>
      <c r="AY941">
        <v>290203</v>
      </c>
      <c r="AZ941">
        <v>0.21</v>
      </c>
      <c r="BA941">
        <v>564599</v>
      </c>
      <c r="BD941">
        <v>1</v>
      </c>
      <c r="BF941" s="1">
        <v>43253</v>
      </c>
      <c r="BM941" t="s">
        <v>148</v>
      </c>
    </row>
    <row r="942" spans="1:65" x14ac:dyDescent="0.25">
      <c r="A942">
        <v>9250</v>
      </c>
      <c r="B942">
        <v>2017</v>
      </c>
      <c r="C942" t="s">
        <v>1170</v>
      </c>
      <c r="D942" s="14">
        <f>VLOOKUP(Tabelle6[[#This Row],[FishStock]],'Export 2012'!$C:$J,8,FALSE)</f>
        <v>2012</v>
      </c>
      <c r="E942" s="14" t="str">
        <f>VLOOKUP(Tabelle6[[#This Row],[FishStock]],'Export 2016'!$C:$K,8,FALSE)</f>
        <v>Advice</v>
      </c>
      <c r="F942" s="14" t="str">
        <f>VLOOKUP(Tabelle6[[#This Row],[FishStock]],'Export 2012'!$C:$J,3,FALSE)</f>
        <v>x</v>
      </c>
      <c r="G942" s="14" t="str">
        <f>VLOOKUP(Tabelle6[[#This Row],[FishStock]],'Export 2016'!$C:$K,3,FALSE)</f>
        <v>x</v>
      </c>
      <c r="H942">
        <v>1404</v>
      </c>
      <c r="I942">
        <v>169189</v>
      </c>
      <c r="J942" t="s">
        <v>138</v>
      </c>
      <c r="K942">
        <v>2015</v>
      </c>
      <c r="L942" t="s">
        <v>1171</v>
      </c>
      <c r="M942" t="s">
        <v>388</v>
      </c>
      <c r="N942" t="s">
        <v>332</v>
      </c>
      <c r="P942" t="s">
        <v>1527</v>
      </c>
      <c r="Q942">
        <v>798507.788098171</v>
      </c>
      <c r="R942">
        <v>993983</v>
      </c>
      <c r="S942">
        <v>1236134.83394219</v>
      </c>
      <c r="T942" t="s">
        <v>143</v>
      </c>
      <c r="U942" t="s">
        <v>13</v>
      </c>
      <c r="W942">
        <v>889759.42299999995</v>
      </c>
      <c r="Z942">
        <v>655372</v>
      </c>
      <c r="AA942">
        <v>770555.60100000002</v>
      </c>
      <c r="AB942">
        <v>885748</v>
      </c>
      <c r="AC942" t="s">
        <v>144</v>
      </c>
      <c r="AD942" t="s">
        <v>145</v>
      </c>
      <c r="AE942" t="s">
        <v>145</v>
      </c>
      <c r="AF942">
        <v>85360</v>
      </c>
      <c r="AH942">
        <v>134459.606</v>
      </c>
      <c r="AI942">
        <v>49099.606</v>
      </c>
      <c r="AM942">
        <v>0.17063800000000001</v>
      </c>
      <c r="AN942">
        <v>0.1989108</v>
      </c>
      <c r="AO942">
        <v>0.227182</v>
      </c>
      <c r="AP942" t="s">
        <v>146</v>
      </c>
      <c r="AQ942" t="s">
        <v>147</v>
      </c>
      <c r="AR942">
        <v>0.10053275803111</v>
      </c>
      <c r="AS942">
        <v>9.8378041968890301E-2</v>
      </c>
      <c r="AV942">
        <v>0.51600000000000001</v>
      </c>
      <c r="AW942">
        <v>0.36899999999999999</v>
      </c>
      <c r="AX942">
        <v>207288</v>
      </c>
      <c r="AY942">
        <v>290203</v>
      </c>
      <c r="AZ942">
        <v>0.21</v>
      </c>
      <c r="BA942">
        <v>564599</v>
      </c>
      <c r="BD942">
        <v>1</v>
      </c>
      <c r="BF942" s="1">
        <v>43253</v>
      </c>
      <c r="BM942" t="s">
        <v>148</v>
      </c>
    </row>
    <row r="943" spans="1:65" x14ac:dyDescent="0.25">
      <c r="A943">
        <v>9250</v>
      </c>
      <c r="B943">
        <v>2017</v>
      </c>
      <c r="C943" t="s">
        <v>1170</v>
      </c>
      <c r="D943" s="14">
        <f>VLOOKUP(Tabelle6[[#This Row],[FishStock]],'Export 2012'!$C:$J,8,FALSE)</f>
        <v>2012</v>
      </c>
      <c r="E943" s="14" t="str">
        <f>VLOOKUP(Tabelle6[[#This Row],[FishStock]],'Export 2016'!$C:$K,8,FALSE)</f>
        <v>Advice</v>
      </c>
      <c r="F943" s="14" t="str">
        <f>VLOOKUP(Tabelle6[[#This Row],[FishStock]],'Export 2012'!$C:$J,3,FALSE)</f>
        <v>x</v>
      </c>
      <c r="G943" s="14" t="str">
        <f>VLOOKUP(Tabelle6[[#This Row],[FishStock]],'Export 2016'!$C:$K,3,FALSE)</f>
        <v>x</v>
      </c>
      <c r="H943">
        <v>1404</v>
      </c>
      <c r="I943">
        <v>169189</v>
      </c>
      <c r="J943" t="s">
        <v>138</v>
      </c>
      <c r="K943">
        <v>2016</v>
      </c>
      <c r="L943" t="s">
        <v>1171</v>
      </c>
      <c r="M943" t="s">
        <v>388</v>
      </c>
      <c r="N943" t="s">
        <v>332</v>
      </c>
      <c r="P943" t="s">
        <v>1527</v>
      </c>
      <c r="Q943">
        <v>802735.05939476297</v>
      </c>
      <c r="R943">
        <v>1173720</v>
      </c>
      <c r="S943">
        <v>1717224.70152862</v>
      </c>
      <c r="T943" t="s">
        <v>143</v>
      </c>
      <c r="U943" t="s">
        <v>13</v>
      </c>
      <c r="W943">
        <v>956572.196</v>
      </c>
      <c r="Z943">
        <v>705542</v>
      </c>
      <c r="AA943">
        <v>836066.43200000003</v>
      </c>
      <c r="AB943">
        <v>966598</v>
      </c>
      <c r="AC943" t="s">
        <v>144</v>
      </c>
      <c r="AD943" t="s">
        <v>145</v>
      </c>
      <c r="AE943" t="s">
        <v>145</v>
      </c>
      <c r="AF943">
        <v>92744</v>
      </c>
      <c r="AH943">
        <v>136949.28400000001</v>
      </c>
      <c r="AI943">
        <v>44184.794000000002</v>
      </c>
      <c r="AM943">
        <v>0.16372</v>
      </c>
      <c r="AN943">
        <v>0.20177880000000001</v>
      </c>
      <c r="AO943">
        <v>0.23984</v>
      </c>
      <c r="AP943" t="s">
        <v>146</v>
      </c>
      <c r="AQ943" t="s">
        <v>147</v>
      </c>
      <c r="AR943">
        <v>9.9253942518962607E-2</v>
      </c>
      <c r="AS943">
        <v>0.102524857481037</v>
      </c>
      <c r="AV943">
        <v>0.51600000000000001</v>
      </c>
      <c r="AW943">
        <v>0.36899999999999999</v>
      </c>
      <c r="AX943">
        <v>207288</v>
      </c>
      <c r="AY943">
        <v>290203</v>
      </c>
      <c r="AZ943">
        <v>0.21</v>
      </c>
      <c r="BA943">
        <v>564599</v>
      </c>
      <c r="BD943">
        <v>1</v>
      </c>
      <c r="BF943" s="1">
        <v>43253</v>
      </c>
      <c r="BM943" t="s">
        <v>148</v>
      </c>
    </row>
    <row r="944" spans="1:65" x14ac:dyDescent="0.25">
      <c r="A944">
        <v>9250</v>
      </c>
      <c r="B944">
        <v>2017</v>
      </c>
      <c r="C944" t="s">
        <v>1170</v>
      </c>
      <c r="D944" s="14">
        <f>VLOOKUP(Tabelle6[[#This Row],[FishStock]],'Export 2012'!$C:$J,8,FALSE)</f>
        <v>2012</v>
      </c>
      <c r="E944" s="14" t="str">
        <f>VLOOKUP(Tabelle6[[#This Row],[FishStock]],'Export 2016'!$C:$K,8,FALSE)</f>
        <v>Advice</v>
      </c>
      <c r="F944" s="14" t="str">
        <f>VLOOKUP(Tabelle6[[#This Row],[FishStock]],'Export 2012'!$C:$J,3,FALSE)</f>
        <v>x</v>
      </c>
      <c r="G944" s="14" t="str">
        <f>VLOOKUP(Tabelle6[[#This Row],[FishStock]],'Export 2016'!$C:$K,3,FALSE)</f>
        <v>x</v>
      </c>
      <c r="H944">
        <v>1404</v>
      </c>
      <c r="I944">
        <v>169189</v>
      </c>
      <c r="J944" t="s">
        <v>138</v>
      </c>
      <c r="K944">
        <v>2017</v>
      </c>
      <c r="L944" t="s">
        <v>1171</v>
      </c>
      <c r="M944" t="s">
        <v>388</v>
      </c>
      <c r="N944" t="s">
        <v>332</v>
      </c>
      <c r="P944" t="s">
        <v>1527</v>
      </c>
      <c r="R944">
        <v>1562822</v>
      </c>
      <c r="T944" t="s">
        <v>143</v>
      </c>
      <c r="U944" t="s">
        <v>13</v>
      </c>
      <c r="AA944">
        <v>940411</v>
      </c>
      <c r="AC944" t="s">
        <v>144</v>
      </c>
      <c r="AD944" t="s">
        <v>145</v>
      </c>
      <c r="AE944" t="s">
        <v>145</v>
      </c>
      <c r="AP944" t="s">
        <v>146</v>
      </c>
      <c r="AQ944" t="s">
        <v>147</v>
      </c>
      <c r="AV944">
        <v>0.51600000000000001</v>
      </c>
      <c r="AW944">
        <v>0.36899999999999999</v>
      </c>
      <c r="AX944">
        <v>207288</v>
      </c>
      <c r="AY944">
        <v>290203</v>
      </c>
      <c r="AZ944">
        <v>0.21</v>
      </c>
      <c r="BA944">
        <v>564599</v>
      </c>
      <c r="BD944">
        <v>1</v>
      </c>
      <c r="BF944" s="1">
        <v>43253</v>
      </c>
      <c r="BM944" t="s">
        <v>148</v>
      </c>
    </row>
    <row r="945" spans="1:65" x14ac:dyDescent="0.25">
      <c r="A945">
        <v>9251</v>
      </c>
      <c r="B945">
        <v>2017</v>
      </c>
      <c r="C945" t="s">
        <v>346</v>
      </c>
      <c r="D945" s="14">
        <f>VLOOKUP(Tabelle6[[#This Row],[FishStock]],'Export 2012'!$C:$J,8,FALSE)</f>
        <v>2012</v>
      </c>
      <c r="E945" s="14" t="str">
        <f>VLOOKUP(Tabelle6[[#This Row],[FishStock]],'Export 2016'!$C:$K,8,FALSE)</f>
        <v>Advice</v>
      </c>
      <c r="F945" s="14" t="str">
        <f>VLOOKUP(Tabelle6[[#This Row],[FishStock]],'Export 2012'!$C:$J,3,FALSE)</f>
        <v>x</v>
      </c>
      <c r="G945" s="14" t="str">
        <f>VLOOKUP(Tabelle6[[#This Row],[FishStock]],'Export 2016'!$C:$K,3,FALSE)</f>
        <v>x</v>
      </c>
      <c r="H945">
        <v>1323</v>
      </c>
      <c r="I945">
        <v>169077</v>
      </c>
      <c r="J945" t="s">
        <v>138</v>
      </c>
      <c r="K945">
        <v>2012</v>
      </c>
      <c r="L945" t="s">
        <v>348</v>
      </c>
      <c r="M945" t="s">
        <v>349</v>
      </c>
      <c r="N945" t="s">
        <v>324</v>
      </c>
      <c r="P945" t="s">
        <v>1566</v>
      </c>
      <c r="Q945">
        <v>153258</v>
      </c>
      <c r="R945">
        <v>199786</v>
      </c>
      <c r="S945">
        <v>260438</v>
      </c>
      <c r="T945" t="s">
        <v>143</v>
      </c>
      <c r="U945" t="s">
        <v>13</v>
      </c>
      <c r="V945">
        <v>161410</v>
      </c>
      <c r="W945">
        <v>188151</v>
      </c>
      <c r="X945">
        <v>219323</v>
      </c>
      <c r="Z945">
        <v>81254</v>
      </c>
      <c r="AA945">
        <v>98913</v>
      </c>
      <c r="AB945">
        <v>120411</v>
      </c>
      <c r="AC945" t="s">
        <v>144</v>
      </c>
      <c r="AD945" t="s">
        <v>145</v>
      </c>
      <c r="AE945" t="s">
        <v>145</v>
      </c>
      <c r="AF945">
        <v>32696</v>
      </c>
      <c r="AH945">
        <v>40376</v>
      </c>
      <c r="AI945">
        <v>7675</v>
      </c>
      <c r="AK945">
        <v>0</v>
      </c>
      <c r="AM945">
        <v>0.36699999999999999</v>
      </c>
      <c r="AN945">
        <v>0.432</v>
      </c>
      <c r="AO945">
        <v>0.51</v>
      </c>
      <c r="AP945" t="s">
        <v>146</v>
      </c>
      <c r="AQ945" t="s">
        <v>147</v>
      </c>
      <c r="AV945">
        <v>0.54</v>
      </c>
      <c r="AW945">
        <v>0.39</v>
      </c>
      <c r="AX945">
        <v>107000</v>
      </c>
      <c r="AY945">
        <v>150000</v>
      </c>
      <c r="AZ945">
        <v>0.31</v>
      </c>
      <c r="BA945">
        <v>150000</v>
      </c>
      <c r="BD945">
        <v>1</v>
      </c>
      <c r="BF945" s="1">
        <v>43192</v>
      </c>
      <c r="BM945" t="s">
        <v>148</v>
      </c>
    </row>
    <row r="946" spans="1:65" x14ac:dyDescent="0.25">
      <c r="A946">
        <v>9251</v>
      </c>
      <c r="B946">
        <v>2017</v>
      </c>
      <c r="C946" t="s">
        <v>346</v>
      </c>
      <c r="D946" s="14">
        <f>VLOOKUP(Tabelle6[[#This Row],[FishStock]],'Export 2012'!$C:$J,8,FALSE)</f>
        <v>2012</v>
      </c>
      <c r="E946" s="14" t="str">
        <f>VLOOKUP(Tabelle6[[#This Row],[FishStock]],'Export 2016'!$C:$K,8,FALSE)</f>
        <v>Advice</v>
      </c>
      <c r="F946" s="14" t="str">
        <f>VLOOKUP(Tabelle6[[#This Row],[FishStock]],'Export 2012'!$C:$J,3,FALSE)</f>
        <v>x</v>
      </c>
      <c r="G946" s="14" t="str">
        <f>VLOOKUP(Tabelle6[[#This Row],[FishStock]],'Export 2016'!$C:$K,3,FALSE)</f>
        <v>x</v>
      </c>
      <c r="H946">
        <v>1323</v>
      </c>
      <c r="I946">
        <v>169077</v>
      </c>
      <c r="J946" t="s">
        <v>138</v>
      </c>
      <c r="K946">
        <v>2013</v>
      </c>
      <c r="L946" t="s">
        <v>348</v>
      </c>
      <c r="M946" t="s">
        <v>349</v>
      </c>
      <c r="N946" t="s">
        <v>324</v>
      </c>
      <c r="P946" t="s">
        <v>1566</v>
      </c>
      <c r="Q946">
        <v>199466</v>
      </c>
      <c r="R946">
        <v>260407</v>
      </c>
      <c r="S946">
        <v>339966</v>
      </c>
      <c r="T946" t="s">
        <v>143</v>
      </c>
      <c r="U946" t="s">
        <v>13</v>
      </c>
      <c r="V946">
        <v>210224</v>
      </c>
      <c r="W946">
        <v>246718</v>
      </c>
      <c r="X946">
        <v>289547</v>
      </c>
      <c r="Z946">
        <v>88120</v>
      </c>
      <c r="AA946">
        <v>107152</v>
      </c>
      <c r="AB946">
        <v>130293</v>
      </c>
      <c r="AC946" t="s">
        <v>144</v>
      </c>
      <c r="AD946" t="s">
        <v>145</v>
      </c>
      <c r="AE946" t="s">
        <v>145</v>
      </c>
      <c r="AF946">
        <v>30884</v>
      </c>
      <c r="AH946">
        <v>41815</v>
      </c>
      <c r="AI946">
        <v>10937</v>
      </c>
      <c r="AK946">
        <v>0</v>
      </c>
      <c r="AM946">
        <v>0.36</v>
      </c>
      <c r="AN946">
        <v>0.42199999999999999</v>
      </c>
      <c r="AO946">
        <v>0.49399999999999999</v>
      </c>
      <c r="AP946" t="s">
        <v>146</v>
      </c>
      <c r="AQ946" t="s">
        <v>147</v>
      </c>
      <c r="AV946">
        <v>0.54</v>
      </c>
      <c r="AW946">
        <v>0.39</v>
      </c>
      <c r="AX946">
        <v>107000</v>
      </c>
      <c r="AY946">
        <v>150000</v>
      </c>
      <c r="AZ946">
        <v>0.31</v>
      </c>
      <c r="BA946">
        <v>150000</v>
      </c>
      <c r="BD946">
        <v>1</v>
      </c>
      <c r="BF946" s="1">
        <v>43192</v>
      </c>
      <c r="BM946" t="s">
        <v>148</v>
      </c>
    </row>
    <row r="947" spans="1:65" x14ac:dyDescent="0.25">
      <c r="A947">
        <v>9251</v>
      </c>
      <c r="B947">
        <v>2017</v>
      </c>
      <c r="C947" t="s">
        <v>346</v>
      </c>
      <c r="D947" s="14">
        <f>VLOOKUP(Tabelle6[[#This Row],[FishStock]],'Export 2012'!$C:$J,8,FALSE)</f>
        <v>2012</v>
      </c>
      <c r="E947" s="14" t="str">
        <f>VLOOKUP(Tabelle6[[#This Row],[FishStock]],'Export 2016'!$C:$K,8,FALSE)</f>
        <v>Advice</v>
      </c>
      <c r="F947" s="14" t="str">
        <f>VLOOKUP(Tabelle6[[#This Row],[FishStock]],'Export 2012'!$C:$J,3,FALSE)</f>
        <v>x</v>
      </c>
      <c r="G947" s="14" t="str">
        <f>VLOOKUP(Tabelle6[[#This Row],[FishStock]],'Export 2016'!$C:$K,3,FALSE)</f>
        <v>x</v>
      </c>
      <c r="H947">
        <v>1323</v>
      </c>
      <c r="I947">
        <v>169077</v>
      </c>
      <c r="J947" t="s">
        <v>138</v>
      </c>
      <c r="K947">
        <v>2014</v>
      </c>
      <c r="L947" t="s">
        <v>348</v>
      </c>
      <c r="M947" t="s">
        <v>349</v>
      </c>
      <c r="N947" t="s">
        <v>324</v>
      </c>
      <c r="P947" t="s">
        <v>1566</v>
      </c>
      <c r="Q947">
        <v>279071</v>
      </c>
      <c r="R947">
        <v>365127</v>
      </c>
      <c r="S947">
        <v>477720</v>
      </c>
      <c r="T947" t="s">
        <v>143</v>
      </c>
      <c r="U947" t="s">
        <v>13</v>
      </c>
      <c r="V947">
        <v>260026</v>
      </c>
      <c r="W947">
        <v>307122</v>
      </c>
      <c r="X947">
        <v>362748</v>
      </c>
      <c r="Z947">
        <v>94559</v>
      </c>
      <c r="AA947">
        <v>114462</v>
      </c>
      <c r="AB947">
        <v>138555</v>
      </c>
      <c r="AC947" t="s">
        <v>144</v>
      </c>
      <c r="AD947" t="s">
        <v>145</v>
      </c>
      <c r="AE947" t="s">
        <v>145</v>
      </c>
      <c r="AF947">
        <v>34857</v>
      </c>
      <c r="AH947">
        <v>45936</v>
      </c>
      <c r="AI947">
        <v>11097</v>
      </c>
      <c r="AK947">
        <v>0</v>
      </c>
      <c r="AM947">
        <v>0.36099999999999999</v>
      </c>
      <c r="AN947">
        <v>0.42</v>
      </c>
      <c r="AO947">
        <v>0.48799999999999999</v>
      </c>
      <c r="AP947" t="s">
        <v>146</v>
      </c>
      <c r="AQ947" t="s">
        <v>147</v>
      </c>
      <c r="AV947">
        <v>0.54</v>
      </c>
      <c r="AW947">
        <v>0.39</v>
      </c>
      <c r="AX947">
        <v>107000</v>
      </c>
      <c r="AY947">
        <v>150000</v>
      </c>
      <c r="AZ947">
        <v>0.31</v>
      </c>
      <c r="BA947">
        <v>150000</v>
      </c>
      <c r="BD947">
        <v>1</v>
      </c>
      <c r="BF947" s="1">
        <v>43192</v>
      </c>
      <c r="BM947" t="s">
        <v>148</v>
      </c>
    </row>
    <row r="948" spans="1:65" x14ac:dyDescent="0.25">
      <c r="A948">
        <v>9251</v>
      </c>
      <c r="B948">
        <v>2017</v>
      </c>
      <c r="C948" t="s">
        <v>346</v>
      </c>
      <c r="D948" s="14">
        <f>VLOOKUP(Tabelle6[[#This Row],[FishStock]],'Export 2012'!$C:$J,8,FALSE)</f>
        <v>2012</v>
      </c>
      <c r="E948" s="14" t="str">
        <f>VLOOKUP(Tabelle6[[#This Row],[FishStock]],'Export 2016'!$C:$K,8,FALSE)</f>
        <v>Advice</v>
      </c>
      <c r="F948" s="14" t="str">
        <f>VLOOKUP(Tabelle6[[#This Row],[FishStock]],'Export 2012'!$C:$J,3,FALSE)</f>
        <v>x</v>
      </c>
      <c r="G948" s="14" t="str">
        <f>VLOOKUP(Tabelle6[[#This Row],[FishStock]],'Export 2016'!$C:$K,3,FALSE)</f>
        <v>x</v>
      </c>
      <c r="H948">
        <v>1323</v>
      </c>
      <c r="I948">
        <v>169077</v>
      </c>
      <c r="J948" t="s">
        <v>138</v>
      </c>
      <c r="K948">
        <v>2015</v>
      </c>
      <c r="L948" t="s">
        <v>348</v>
      </c>
      <c r="M948" t="s">
        <v>349</v>
      </c>
      <c r="N948" t="s">
        <v>324</v>
      </c>
      <c r="P948" t="s">
        <v>1566</v>
      </c>
      <c r="Q948">
        <v>132431</v>
      </c>
      <c r="R948">
        <v>175431</v>
      </c>
      <c r="S948">
        <v>232392</v>
      </c>
      <c r="T948" t="s">
        <v>143</v>
      </c>
      <c r="U948" t="s">
        <v>13</v>
      </c>
      <c r="V948">
        <v>234284</v>
      </c>
      <c r="W948">
        <v>272665</v>
      </c>
      <c r="X948">
        <v>317335</v>
      </c>
      <c r="Z948">
        <v>107173</v>
      </c>
      <c r="AA948">
        <v>130744</v>
      </c>
      <c r="AB948">
        <v>159501</v>
      </c>
      <c r="AC948" t="s">
        <v>144</v>
      </c>
      <c r="AD948" t="s">
        <v>145</v>
      </c>
      <c r="AE948" t="s">
        <v>145</v>
      </c>
      <c r="AF948">
        <v>38177</v>
      </c>
      <c r="AH948">
        <v>51483</v>
      </c>
      <c r="AI948">
        <v>13324</v>
      </c>
      <c r="AK948">
        <v>0</v>
      </c>
      <c r="AM948">
        <v>0.34499999999999997</v>
      </c>
      <c r="AN948">
        <v>0.40200000000000002</v>
      </c>
      <c r="AO948">
        <v>0.46700000000000003</v>
      </c>
      <c r="AP948" t="s">
        <v>146</v>
      </c>
      <c r="AQ948" t="s">
        <v>147</v>
      </c>
      <c r="AV948">
        <v>0.54</v>
      </c>
      <c r="AW948">
        <v>0.39</v>
      </c>
      <c r="AX948">
        <v>107000</v>
      </c>
      <c r="AY948">
        <v>150000</v>
      </c>
      <c r="AZ948">
        <v>0.31</v>
      </c>
      <c r="BA948">
        <v>150000</v>
      </c>
      <c r="BD948">
        <v>1</v>
      </c>
      <c r="BF948" s="1">
        <v>43192</v>
      </c>
      <c r="BM948" t="s">
        <v>148</v>
      </c>
    </row>
    <row r="949" spans="1:65" x14ac:dyDescent="0.25">
      <c r="A949">
        <v>9251</v>
      </c>
      <c r="B949">
        <v>2017</v>
      </c>
      <c r="C949" t="s">
        <v>346</v>
      </c>
      <c r="D949" s="14">
        <f>VLOOKUP(Tabelle6[[#This Row],[FishStock]],'Export 2012'!$C:$J,8,FALSE)</f>
        <v>2012</v>
      </c>
      <c r="E949" s="14" t="str">
        <f>VLOOKUP(Tabelle6[[#This Row],[FishStock]],'Export 2016'!$C:$K,8,FALSE)</f>
        <v>Advice</v>
      </c>
      <c r="F949" s="14" t="str">
        <f>VLOOKUP(Tabelle6[[#This Row],[FishStock]],'Export 2012'!$C:$J,3,FALSE)</f>
        <v>x</v>
      </c>
      <c r="G949" s="14" t="str">
        <f>VLOOKUP(Tabelle6[[#This Row],[FishStock]],'Export 2016'!$C:$K,3,FALSE)</f>
        <v>x</v>
      </c>
      <c r="H949">
        <v>1323</v>
      </c>
      <c r="I949">
        <v>169077</v>
      </c>
      <c r="J949" t="s">
        <v>138</v>
      </c>
      <c r="K949">
        <v>2016</v>
      </c>
      <c r="L949" t="s">
        <v>348</v>
      </c>
      <c r="M949" t="s">
        <v>349</v>
      </c>
      <c r="N949" t="s">
        <v>324</v>
      </c>
      <c r="P949" t="s">
        <v>1566</v>
      </c>
      <c r="Q949">
        <v>88362</v>
      </c>
      <c r="R949">
        <v>122516</v>
      </c>
      <c r="S949">
        <v>169872</v>
      </c>
      <c r="T949" t="s">
        <v>143</v>
      </c>
      <c r="U949" t="s">
        <v>13</v>
      </c>
      <c r="V949">
        <v>205896</v>
      </c>
      <c r="W949">
        <v>240867</v>
      </c>
      <c r="X949">
        <v>281777</v>
      </c>
      <c r="Z949">
        <v>109316</v>
      </c>
      <c r="AA949">
        <v>133386</v>
      </c>
      <c r="AB949">
        <v>162755</v>
      </c>
      <c r="AC949" t="s">
        <v>144</v>
      </c>
      <c r="AD949" t="s">
        <v>145</v>
      </c>
      <c r="AE949" t="s">
        <v>145</v>
      </c>
      <c r="AF949">
        <v>38369</v>
      </c>
      <c r="AH949">
        <v>50716</v>
      </c>
      <c r="AI949">
        <v>12362</v>
      </c>
      <c r="AK949">
        <v>0</v>
      </c>
      <c r="AM949">
        <v>0.31900000000000001</v>
      </c>
      <c r="AN949">
        <v>0.377</v>
      </c>
      <c r="AO949">
        <v>0.44500000000000001</v>
      </c>
      <c r="AP949" t="s">
        <v>146</v>
      </c>
      <c r="AQ949" t="s">
        <v>147</v>
      </c>
      <c r="AV949">
        <v>0.54</v>
      </c>
      <c r="AW949">
        <v>0.39</v>
      </c>
      <c r="AX949">
        <v>107000</v>
      </c>
      <c r="AY949">
        <v>150000</v>
      </c>
      <c r="AZ949">
        <v>0.31</v>
      </c>
      <c r="BA949">
        <v>150000</v>
      </c>
      <c r="BD949">
        <v>1</v>
      </c>
      <c r="BF949" s="1">
        <v>43192</v>
      </c>
      <c r="BM949" t="s">
        <v>148</v>
      </c>
    </row>
    <row r="950" spans="1:65" x14ac:dyDescent="0.25">
      <c r="A950">
        <v>9251</v>
      </c>
      <c r="B950">
        <v>2017</v>
      </c>
      <c r="C950" t="s">
        <v>346</v>
      </c>
      <c r="D950" s="14">
        <f>VLOOKUP(Tabelle6[[#This Row],[FishStock]],'Export 2012'!$C:$J,8,FALSE)</f>
        <v>2012</v>
      </c>
      <c r="E950" s="14" t="str">
        <f>VLOOKUP(Tabelle6[[#This Row],[FishStock]],'Export 2016'!$C:$K,8,FALSE)</f>
        <v>Advice</v>
      </c>
      <c r="F950" s="14" t="str">
        <f>VLOOKUP(Tabelle6[[#This Row],[FishStock]],'Export 2012'!$C:$J,3,FALSE)</f>
        <v>x</v>
      </c>
      <c r="G950" s="14" t="str">
        <f>VLOOKUP(Tabelle6[[#This Row],[FishStock]],'Export 2016'!$C:$K,3,FALSE)</f>
        <v>x</v>
      </c>
      <c r="H950">
        <v>1323</v>
      </c>
      <c r="I950">
        <v>169077</v>
      </c>
      <c r="J950" t="s">
        <v>138</v>
      </c>
      <c r="K950">
        <v>2017</v>
      </c>
      <c r="L950" t="s">
        <v>348</v>
      </c>
      <c r="M950" t="s">
        <v>349</v>
      </c>
      <c r="N950" t="s">
        <v>324</v>
      </c>
      <c r="P950" t="s">
        <v>1566</v>
      </c>
      <c r="Q950">
        <v>356960</v>
      </c>
      <c r="R950">
        <v>619706</v>
      </c>
      <c r="S950">
        <v>1075848</v>
      </c>
      <c r="T950" t="s">
        <v>143</v>
      </c>
      <c r="U950" t="s">
        <v>13</v>
      </c>
      <c r="Z950">
        <v>121523</v>
      </c>
      <c r="AA950">
        <v>152207</v>
      </c>
      <c r="AB950">
        <v>190640</v>
      </c>
      <c r="AC950" t="s">
        <v>144</v>
      </c>
      <c r="AD950" t="s">
        <v>145</v>
      </c>
      <c r="AE950" t="s">
        <v>145</v>
      </c>
      <c r="AP950" t="s">
        <v>146</v>
      </c>
      <c r="AQ950" t="s">
        <v>147</v>
      </c>
      <c r="AV950">
        <v>0.54</v>
      </c>
      <c r="AW950">
        <v>0.39</v>
      </c>
      <c r="AX950">
        <v>107000</v>
      </c>
      <c r="AY950">
        <v>150000</v>
      </c>
      <c r="AZ950">
        <v>0.31</v>
      </c>
      <c r="BA950">
        <v>150000</v>
      </c>
      <c r="BD950">
        <v>1</v>
      </c>
      <c r="BF950" s="1">
        <v>43192</v>
      </c>
      <c r="BM950" t="s">
        <v>148</v>
      </c>
    </row>
    <row r="951" spans="1:65" x14ac:dyDescent="0.25">
      <c r="A951">
        <v>9252</v>
      </c>
      <c r="B951">
        <v>2017</v>
      </c>
      <c r="C951" t="s">
        <v>1370</v>
      </c>
      <c r="D951" s="14">
        <f>VLOOKUP(Tabelle6[[#This Row],[FishStock]],'Export 2012'!$C:$J,8,FALSE)</f>
        <v>2012</v>
      </c>
      <c r="E951" s="14" t="str">
        <f>VLOOKUP(Tabelle6[[#This Row],[FishStock]],'Export 2016'!$C:$K,8,FALSE)</f>
        <v>Advice</v>
      </c>
      <c r="F951" s="14" t="str">
        <f>VLOOKUP(Tabelle6[[#This Row],[FishStock]],'Export 2012'!$C:$J,3,FALSE)</f>
        <v>no</v>
      </c>
      <c r="G951" s="14" t="str">
        <f>VLOOKUP(Tabelle6[[#This Row],[FishStock]],'Export 2016'!$C:$K,3,FALSE)</f>
        <v>no</v>
      </c>
      <c r="H951">
        <v>1387</v>
      </c>
      <c r="I951">
        <v>169146</v>
      </c>
      <c r="J951" t="s">
        <v>138</v>
      </c>
      <c r="K951">
        <v>2012</v>
      </c>
      <c r="L951" t="s">
        <v>1371</v>
      </c>
      <c r="M951" t="s">
        <v>801</v>
      </c>
      <c r="N951" t="s">
        <v>699</v>
      </c>
      <c r="P951" t="s">
        <v>1729</v>
      </c>
      <c r="T951" t="s">
        <v>1537</v>
      </c>
      <c r="U951" t="s">
        <v>1538</v>
      </c>
      <c r="Z951">
        <v>710</v>
      </c>
      <c r="AA951">
        <v>891</v>
      </c>
      <c r="AB951">
        <v>1072</v>
      </c>
      <c r="AC951" t="s">
        <v>1666</v>
      </c>
      <c r="AD951" t="s">
        <v>1667</v>
      </c>
      <c r="AE951" t="s">
        <v>145</v>
      </c>
      <c r="AF951">
        <v>3542</v>
      </c>
      <c r="AH951">
        <v>3755</v>
      </c>
      <c r="AI951">
        <v>213</v>
      </c>
      <c r="AN951">
        <v>18.7</v>
      </c>
      <c r="AP951" t="s">
        <v>1523</v>
      </c>
      <c r="AQ951" t="s">
        <v>1673</v>
      </c>
      <c r="AZ951">
        <v>10.8</v>
      </c>
      <c r="BA951">
        <v>540</v>
      </c>
      <c r="BM951" t="s">
        <v>148</v>
      </c>
    </row>
    <row r="952" spans="1:65" x14ac:dyDescent="0.25">
      <c r="A952">
        <v>9252</v>
      </c>
      <c r="B952">
        <v>2017</v>
      </c>
      <c r="C952" t="s">
        <v>1370</v>
      </c>
      <c r="D952" s="14">
        <f>VLOOKUP(Tabelle6[[#This Row],[FishStock]],'Export 2012'!$C:$J,8,FALSE)</f>
        <v>2012</v>
      </c>
      <c r="E952" s="14" t="str">
        <f>VLOOKUP(Tabelle6[[#This Row],[FishStock]],'Export 2016'!$C:$K,8,FALSE)</f>
        <v>Advice</v>
      </c>
      <c r="F952" s="14" t="str">
        <f>VLOOKUP(Tabelle6[[#This Row],[FishStock]],'Export 2012'!$C:$J,3,FALSE)</f>
        <v>no</v>
      </c>
      <c r="G952" s="14" t="str">
        <f>VLOOKUP(Tabelle6[[#This Row],[FishStock]],'Export 2016'!$C:$K,3,FALSE)</f>
        <v>no</v>
      </c>
      <c r="H952">
        <v>1387</v>
      </c>
      <c r="I952">
        <v>169146</v>
      </c>
      <c r="J952" t="s">
        <v>138</v>
      </c>
      <c r="K952">
        <v>2013</v>
      </c>
      <c r="L952" t="s">
        <v>1371</v>
      </c>
      <c r="M952" t="s">
        <v>801</v>
      </c>
      <c r="N952" t="s">
        <v>699</v>
      </c>
      <c r="P952" t="s">
        <v>1729</v>
      </c>
      <c r="T952" t="s">
        <v>1537</v>
      </c>
      <c r="U952" t="s">
        <v>1538</v>
      </c>
      <c r="Z952">
        <v>1197</v>
      </c>
      <c r="AA952">
        <v>1403</v>
      </c>
      <c r="AB952">
        <v>1609</v>
      </c>
      <c r="AC952" t="s">
        <v>1666</v>
      </c>
      <c r="AD952" t="s">
        <v>1667</v>
      </c>
      <c r="AE952" t="s">
        <v>145</v>
      </c>
      <c r="AF952">
        <v>3413</v>
      </c>
      <c r="AH952">
        <v>3777</v>
      </c>
      <c r="AI952">
        <v>364</v>
      </c>
      <c r="AN952">
        <v>10</v>
      </c>
      <c r="AP952" t="s">
        <v>1523</v>
      </c>
      <c r="AQ952" t="s">
        <v>1673</v>
      </c>
      <c r="AZ952">
        <v>10.8</v>
      </c>
      <c r="BA952">
        <v>540</v>
      </c>
      <c r="BM952" t="s">
        <v>148</v>
      </c>
    </row>
    <row r="953" spans="1:65" x14ac:dyDescent="0.25">
      <c r="A953">
        <v>9252</v>
      </c>
      <c r="B953">
        <v>2017</v>
      </c>
      <c r="C953" t="s">
        <v>1370</v>
      </c>
      <c r="D953" s="14">
        <f>VLOOKUP(Tabelle6[[#This Row],[FishStock]],'Export 2012'!$C:$J,8,FALSE)</f>
        <v>2012</v>
      </c>
      <c r="E953" s="14" t="str">
        <f>VLOOKUP(Tabelle6[[#This Row],[FishStock]],'Export 2016'!$C:$K,8,FALSE)</f>
        <v>Advice</v>
      </c>
      <c r="F953" s="14" t="str">
        <f>VLOOKUP(Tabelle6[[#This Row],[FishStock]],'Export 2012'!$C:$J,3,FALSE)</f>
        <v>no</v>
      </c>
      <c r="G953" s="14" t="str">
        <f>VLOOKUP(Tabelle6[[#This Row],[FishStock]],'Export 2016'!$C:$K,3,FALSE)</f>
        <v>no</v>
      </c>
      <c r="H953">
        <v>1387</v>
      </c>
      <c r="I953">
        <v>169146</v>
      </c>
      <c r="J953" t="s">
        <v>138</v>
      </c>
      <c r="K953">
        <v>2014</v>
      </c>
      <c r="L953" t="s">
        <v>1371</v>
      </c>
      <c r="M953" t="s">
        <v>801</v>
      </c>
      <c r="N953" t="s">
        <v>699</v>
      </c>
      <c r="P953" t="s">
        <v>1729</v>
      </c>
      <c r="T953" t="s">
        <v>1537</v>
      </c>
      <c r="U953" t="s">
        <v>1538</v>
      </c>
      <c r="Z953">
        <v>1080</v>
      </c>
      <c r="AA953">
        <v>1251</v>
      </c>
      <c r="AB953">
        <v>1422</v>
      </c>
      <c r="AC953" t="s">
        <v>1666</v>
      </c>
      <c r="AD953" t="s">
        <v>1667</v>
      </c>
      <c r="AE953" t="s">
        <v>145</v>
      </c>
      <c r="AF953">
        <v>3257</v>
      </c>
      <c r="AH953">
        <v>3334</v>
      </c>
      <c r="AI953">
        <v>77</v>
      </c>
      <c r="AN953">
        <v>9.6</v>
      </c>
      <c r="AP953" t="s">
        <v>1523</v>
      </c>
      <c r="AQ953" t="s">
        <v>1673</v>
      </c>
      <c r="AZ953">
        <v>10.8</v>
      </c>
      <c r="BA953">
        <v>540</v>
      </c>
      <c r="BM953" t="s">
        <v>148</v>
      </c>
    </row>
    <row r="954" spans="1:65" x14ac:dyDescent="0.25">
      <c r="A954">
        <v>9252</v>
      </c>
      <c r="B954">
        <v>2017</v>
      </c>
      <c r="C954" t="s">
        <v>1370</v>
      </c>
      <c r="D954" s="14">
        <f>VLOOKUP(Tabelle6[[#This Row],[FishStock]],'Export 2012'!$C:$J,8,FALSE)</f>
        <v>2012</v>
      </c>
      <c r="E954" s="14" t="str">
        <f>VLOOKUP(Tabelle6[[#This Row],[FishStock]],'Export 2016'!$C:$K,8,FALSE)</f>
        <v>Advice</v>
      </c>
      <c r="F954" s="14" t="str">
        <f>VLOOKUP(Tabelle6[[#This Row],[FishStock]],'Export 2012'!$C:$J,3,FALSE)</f>
        <v>no</v>
      </c>
      <c r="G954" s="14" t="str">
        <f>VLOOKUP(Tabelle6[[#This Row],[FishStock]],'Export 2016'!$C:$K,3,FALSE)</f>
        <v>no</v>
      </c>
      <c r="H954">
        <v>1387</v>
      </c>
      <c r="I954">
        <v>169146</v>
      </c>
      <c r="J954" t="s">
        <v>138</v>
      </c>
      <c r="K954">
        <v>2015</v>
      </c>
      <c r="L954" t="s">
        <v>1371</v>
      </c>
      <c r="M954" t="s">
        <v>801</v>
      </c>
      <c r="N954" t="s">
        <v>699</v>
      </c>
      <c r="P954" t="s">
        <v>1729</v>
      </c>
      <c r="T954" t="s">
        <v>1537</v>
      </c>
      <c r="U954" t="s">
        <v>1538</v>
      </c>
      <c r="Z954">
        <v>1075</v>
      </c>
      <c r="AA954">
        <v>1445</v>
      </c>
      <c r="AB954">
        <v>1815</v>
      </c>
      <c r="AC954" t="s">
        <v>1666</v>
      </c>
      <c r="AD954" t="s">
        <v>1667</v>
      </c>
      <c r="AE954" t="s">
        <v>145</v>
      </c>
      <c r="AF954">
        <v>3002</v>
      </c>
      <c r="AH954">
        <v>3145</v>
      </c>
      <c r="AI954">
        <v>143</v>
      </c>
      <c r="AN954">
        <v>7.9</v>
      </c>
      <c r="AP954" t="s">
        <v>1523</v>
      </c>
      <c r="AQ954" t="s">
        <v>1673</v>
      </c>
      <c r="AZ954">
        <v>10.8</v>
      </c>
      <c r="BA954">
        <v>540</v>
      </c>
      <c r="BM954" t="s">
        <v>148</v>
      </c>
    </row>
    <row r="955" spans="1:65" x14ac:dyDescent="0.25">
      <c r="A955">
        <v>9252</v>
      </c>
      <c r="B955">
        <v>2017</v>
      </c>
      <c r="C955" t="s">
        <v>1370</v>
      </c>
      <c r="D955" s="14">
        <f>VLOOKUP(Tabelle6[[#This Row],[FishStock]],'Export 2012'!$C:$J,8,FALSE)</f>
        <v>2012</v>
      </c>
      <c r="E955" s="14" t="str">
        <f>VLOOKUP(Tabelle6[[#This Row],[FishStock]],'Export 2016'!$C:$K,8,FALSE)</f>
        <v>Advice</v>
      </c>
      <c r="F955" s="14" t="str">
        <f>VLOOKUP(Tabelle6[[#This Row],[FishStock]],'Export 2012'!$C:$J,3,FALSE)</f>
        <v>no</v>
      </c>
      <c r="G955" s="14" t="str">
        <f>VLOOKUP(Tabelle6[[#This Row],[FishStock]],'Export 2016'!$C:$K,3,FALSE)</f>
        <v>no</v>
      </c>
      <c r="H955">
        <v>1387</v>
      </c>
      <c r="I955">
        <v>169146</v>
      </c>
      <c r="J955" t="s">
        <v>138</v>
      </c>
      <c r="K955">
        <v>2016</v>
      </c>
      <c r="L955" t="s">
        <v>1371</v>
      </c>
      <c r="M955" t="s">
        <v>801</v>
      </c>
      <c r="N955" t="s">
        <v>699</v>
      </c>
      <c r="P955" t="s">
        <v>1729</v>
      </c>
      <c r="T955" t="s">
        <v>1537</v>
      </c>
      <c r="U955" t="s">
        <v>1538</v>
      </c>
      <c r="Z955">
        <v>1132</v>
      </c>
      <c r="AA955">
        <v>1422</v>
      </c>
      <c r="AB955">
        <v>1712</v>
      </c>
      <c r="AC955" t="s">
        <v>1666</v>
      </c>
      <c r="AD955" t="s">
        <v>1667</v>
      </c>
      <c r="AE955" t="s">
        <v>145</v>
      </c>
      <c r="AF955">
        <v>3529</v>
      </c>
      <c r="AH955">
        <v>3795</v>
      </c>
      <c r="AI955">
        <v>266</v>
      </c>
      <c r="AN955">
        <v>10.7</v>
      </c>
      <c r="AP955" t="s">
        <v>1523</v>
      </c>
      <c r="AQ955" t="s">
        <v>1673</v>
      </c>
      <c r="AZ955">
        <v>10.8</v>
      </c>
      <c r="BA955">
        <v>540</v>
      </c>
      <c r="BM955" t="s">
        <v>148</v>
      </c>
    </row>
    <row r="956" spans="1:65" x14ac:dyDescent="0.25">
      <c r="A956">
        <v>9252</v>
      </c>
      <c r="B956">
        <v>2017</v>
      </c>
      <c r="C956" t="s">
        <v>1370</v>
      </c>
      <c r="D956" s="14">
        <f>VLOOKUP(Tabelle6[[#This Row],[FishStock]],'Export 2012'!$C:$J,8,FALSE)</f>
        <v>2012</v>
      </c>
      <c r="E956" s="14" t="str">
        <f>VLOOKUP(Tabelle6[[#This Row],[FishStock]],'Export 2016'!$C:$K,8,FALSE)</f>
        <v>Advice</v>
      </c>
      <c r="F956" s="14" t="str">
        <f>VLOOKUP(Tabelle6[[#This Row],[FishStock]],'Export 2012'!$C:$J,3,FALSE)</f>
        <v>no</v>
      </c>
      <c r="G956" s="14" t="str">
        <f>VLOOKUP(Tabelle6[[#This Row],[FishStock]],'Export 2016'!$C:$K,3,FALSE)</f>
        <v>no</v>
      </c>
      <c r="H956">
        <v>1387</v>
      </c>
      <c r="I956">
        <v>169146</v>
      </c>
      <c r="J956" t="s">
        <v>138</v>
      </c>
      <c r="K956">
        <v>2017</v>
      </c>
      <c r="L956" t="s">
        <v>1371</v>
      </c>
      <c r="M956" t="s">
        <v>801</v>
      </c>
      <c r="N956" t="s">
        <v>699</v>
      </c>
      <c r="P956" t="s">
        <v>1729</v>
      </c>
      <c r="T956" t="s">
        <v>1537</v>
      </c>
      <c r="U956" t="s">
        <v>1538</v>
      </c>
      <c r="Z956">
        <v>901</v>
      </c>
      <c r="AA956">
        <v>1050</v>
      </c>
      <c r="AB956">
        <v>1199</v>
      </c>
      <c r="AC956" t="s">
        <v>1666</v>
      </c>
      <c r="AD956" t="s">
        <v>1667</v>
      </c>
      <c r="AE956" t="s">
        <v>145</v>
      </c>
      <c r="AP956" t="s">
        <v>1523</v>
      </c>
      <c r="AQ956" t="s">
        <v>1673</v>
      </c>
      <c r="AZ956">
        <v>10.8</v>
      </c>
      <c r="BA956">
        <v>540</v>
      </c>
      <c r="BM956" t="s">
        <v>148</v>
      </c>
    </row>
    <row r="957" spans="1:65" x14ac:dyDescent="0.25">
      <c r="A957">
        <v>9253</v>
      </c>
      <c r="B957">
        <v>2017</v>
      </c>
      <c r="C957" t="s">
        <v>1375</v>
      </c>
      <c r="D957" s="14">
        <f>VLOOKUP(Tabelle6[[#This Row],[FishStock]],'Export 2012'!$C:$J,8,FALSE)</f>
        <v>2012</v>
      </c>
      <c r="E957" s="14" t="str">
        <f>VLOOKUP(Tabelle6[[#This Row],[FishStock]],'Export 2016'!$C:$K,8,FALSE)</f>
        <v>Advice</v>
      </c>
      <c r="F957" s="14" t="str">
        <f>VLOOKUP(Tabelle6[[#This Row],[FishStock]],'Export 2012'!$C:$J,3,FALSE)</f>
        <v>no</v>
      </c>
      <c r="G957" s="14" t="str">
        <f>VLOOKUP(Tabelle6[[#This Row],[FishStock]],'Export 2016'!$C:$K,3,FALSE)</f>
        <v>no</v>
      </c>
      <c r="H957">
        <v>1388</v>
      </c>
      <c r="I957">
        <v>169147</v>
      </c>
      <c r="J957" t="s">
        <v>138</v>
      </c>
      <c r="K957">
        <v>2012</v>
      </c>
      <c r="L957" t="s">
        <v>1376</v>
      </c>
      <c r="M957" t="s">
        <v>801</v>
      </c>
      <c r="N957" t="s">
        <v>699</v>
      </c>
      <c r="P957" t="s">
        <v>1714</v>
      </c>
      <c r="T957" t="s">
        <v>1537</v>
      </c>
      <c r="U957" t="s">
        <v>1538</v>
      </c>
      <c r="Z957">
        <v>734</v>
      </c>
      <c r="AA957">
        <v>919</v>
      </c>
      <c r="AB957">
        <v>1104</v>
      </c>
      <c r="AC957" t="s">
        <v>1666</v>
      </c>
      <c r="AD957" t="s">
        <v>1667</v>
      </c>
      <c r="AE957" t="s">
        <v>145</v>
      </c>
      <c r="AF957">
        <v>3989</v>
      </c>
      <c r="AH957">
        <v>4134</v>
      </c>
      <c r="AI957">
        <v>145</v>
      </c>
      <c r="AN957">
        <v>15.8</v>
      </c>
      <c r="AP957" t="s">
        <v>1523</v>
      </c>
      <c r="AQ957" t="s">
        <v>1673</v>
      </c>
      <c r="AZ957">
        <v>11.7</v>
      </c>
      <c r="BA957">
        <v>1020</v>
      </c>
      <c r="BM957" t="s">
        <v>148</v>
      </c>
    </row>
    <row r="958" spans="1:65" x14ac:dyDescent="0.25">
      <c r="A958">
        <v>9253</v>
      </c>
      <c r="B958">
        <v>2017</v>
      </c>
      <c r="C958" t="s">
        <v>1375</v>
      </c>
      <c r="D958" s="14">
        <f>VLOOKUP(Tabelle6[[#This Row],[FishStock]],'Export 2012'!$C:$J,8,FALSE)</f>
        <v>2012</v>
      </c>
      <c r="E958" s="14" t="str">
        <f>VLOOKUP(Tabelle6[[#This Row],[FishStock]],'Export 2016'!$C:$K,8,FALSE)</f>
        <v>Advice</v>
      </c>
      <c r="F958" s="14" t="str">
        <f>VLOOKUP(Tabelle6[[#This Row],[FishStock]],'Export 2012'!$C:$J,3,FALSE)</f>
        <v>no</v>
      </c>
      <c r="G958" s="14" t="str">
        <f>VLOOKUP(Tabelle6[[#This Row],[FishStock]],'Export 2016'!$C:$K,3,FALSE)</f>
        <v>no</v>
      </c>
      <c r="H958">
        <v>1388</v>
      </c>
      <c r="I958">
        <v>169147</v>
      </c>
      <c r="J958" t="s">
        <v>138</v>
      </c>
      <c r="K958">
        <v>2013</v>
      </c>
      <c r="L958" t="s">
        <v>1376</v>
      </c>
      <c r="M958" t="s">
        <v>801</v>
      </c>
      <c r="N958" t="s">
        <v>699</v>
      </c>
      <c r="P958" t="s">
        <v>1714</v>
      </c>
      <c r="T958" t="s">
        <v>1537</v>
      </c>
      <c r="U958" t="s">
        <v>1538</v>
      </c>
      <c r="Z958">
        <v>1353</v>
      </c>
      <c r="AA958">
        <v>1718</v>
      </c>
      <c r="AB958">
        <v>2083</v>
      </c>
      <c r="AC958" t="s">
        <v>1666</v>
      </c>
      <c r="AD958" t="s">
        <v>1667</v>
      </c>
      <c r="AE958" t="s">
        <v>145</v>
      </c>
      <c r="AF958">
        <v>3776</v>
      </c>
      <c r="AH958">
        <v>3826</v>
      </c>
      <c r="AI958">
        <v>50</v>
      </c>
      <c r="AN958">
        <v>8.1</v>
      </c>
      <c r="AP958" t="s">
        <v>1523</v>
      </c>
      <c r="AQ958" t="s">
        <v>1673</v>
      </c>
      <c r="AZ958">
        <v>11.7</v>
      </c>
      <c r="BA958">
        <v>1020</v>
      </c>
      <c r="BM958" t="s">
        <v>148</v>
      </c>
    </row>
    <row r="959" spans="1:65" x14ac:dyDescent="0.25">
      <c r="A959">
        <v>9253</v>
      </c>
      <c r="B959">
        <v>2017</v>
      </c>
      <c r="C959" t="s">
        <v>1375</v>
      </c>
      <c r="D959" s="14">
        <f>VLOOKUP(Tabelle6[[#This Row],[FishStock]],'Export 2012'!$C:$J,8,FALSE)</f>
        <v>2012</v>
      </c>
      <c r="E959" s="14" t="str">
        <f>VLOOKUP(Tabelle6[[#This Row],[FishStock]],'Export 2016'!$C:$K,8,FALSE)</f>
        <v>Advice</v>
      </c>
      <c r="F959" s="14" t="str">
        <f>VLOOKUP(Tabelle6[[#This Row],[FishStock]],'Export 2012'!$C:$J,3,FALSE)</f>
        <v>no</v>
      </c>
      <c r="G959" s="14" t="str">
        <f>VLOOKUP(Tabelle6[[#This Row],[FishStock]],'Export 2016'!$C:$K,3,FALSE)</f>
        <v>no</v>
      </c>
      <c r="H959">
        <v>1388</v>
      </c>
      <c r="I959">
        <v>169147</v>
      </c>
      <c r="J959" t="s">
        <v>138</v>
      </c>
      <c r="K959">
        <v>2014</v>
      </c>
      <c r="L959" t="s">
        <v>1376</v>
      </c>
      <c r="M959" t="s">
        <v>801</v>
      </c>
      <c r="N959" t="s">
        <v>699</v>
      </c>
      <c r="P959" t="s">
        <v>1714</v>
      </c>
      <c r="T959" t="s">
        <v>1537</v>
      </c>
      <c r="U959" t="s">
        <v>1538</v>
      </c>
      <c r="Z959">
        <v>1543</v>
      </c>
      <c r="AA959">
        <v>2073</v>
      </c>
      <c r="AB959">
        <v>2603</v>
      </c>
      <c r="AC959" t="s">
        <v>1666</v>
      </c>
      <c r="AD959" t="s">
        <v>1667</v>
      </c>
      <c r="AE959" t="s">
        <v>145</v>
      </c>
      <c r="AF959">
        <v>3179</v>
      </c>
      <c r="AH959">
        <v>3412</v>
      </c>
      <c r="AI959">
        <v>233</v>
      </c>
      <c r="AN959">
        <v>5.8</v>
      </c>
      <c r="AP959" t="s">
        <v>1523</v>
      </c>
      <c r="AQ959" t="s">
        <v>1673</v>
      </c>
      <c r="AZ959">
        <v>11.7</v>
      </c>
      <c r="BA959">
        <v>1020</v>
      </c>
      <c r="BM959" t="s">
        <v>148</v>
      </c>
    </row>
    <row r="960" spans="1:65" x14ac:dyDescent="0.25">
      <c r="A960">
        <v>9253</v>
      </c>
      <c r="B960">
        <v>2017</v>
      </c>
      <c r="C960" t="s">
        <v>1375</v>
      </c>
      <c r="D960" s="14">
        <f>VLOOKUP(Tabelle6[[#This Row],[FishStock]],'Export 2012'!$C:$J,8,FALSE)</f>
        <v>2012</v>
      </c>
      <c r="E960" s="14" t="str">
        <f>VLOOKUP(Tabelle6[[#This Row],[FishStock]],'Export 2016'!$C:$K,8,FALSE)</f>
        <v>Advice</v>
      </c>
      <c r="F960" s="14" t="str">
        <f>VLOOKUP(Tabelle6[[#This Row],[FishStock]],'Export 2012'!$C:$J,3,FALSE)</f>
        <v>no</v>
      </c>
      <c r="G960" s="14" t="str">
        <f>VLOOKUP(Tabelle6[[#This Row],[FishStock]],'Export 2016'!$C:$K,3,FALSE)</f>
        <v>no</v>
      </c>
      <c r="H960">
        <v>1388</v>
      </c>
      <c r="I960">
        <v>169147</v>
      </c>
      <c r="J960" t="s">
        <v>138</v>
      </c>
      <c r="K960">
        <v>2015</v>
      </c>
      <c r="L960" t="s">
        <v>1376</v>
      </c>
      <c r="M960" t="s">
        <v>801</v>
      </c>
      <c r="N960" t="s">
        <v>699</v>
      </c>
      <c r="P960" t="s">
        <v>1714</v>
      </c>
      <c r="T960" t="s">
        <v>1537</v>
      </c>
      <c r="U960" t="s">
        <v>1538</v>
      </c>
      <c r="Z960">
        <v>1484</v>
      </c>
      <c r="AA960">
        <v>1998</v>
      </c>
      <c r="AB960">
        <v>2512</v>
      </c>
      <c r="AC960" t="s">
        <v>1666</v>
      </c>
      <c r="AD960" t="s">
        <v>1667</v>
      </c>
      <c r="AE960" t="s">
        <v>145</v>
      </c>
      <c r="AF960">
        <v>3400</v>
      </c>
      <c r="AH960">
        <v>3521</v>
      </c>
      <c r="AI960">
        <v>121</v>
      </c>
      <c r="AN960">
        <v>6.4</v>
      </c>
      <c r="AP960" t="s">
        <v>1523</v>
      </c>
      <c r="AQ960" t="s">
        <v>1673</v>
      </c>
      <c r="AZ960">
        <v>11.7</v>
      </c>
      <c r="BA960">
        <v>1020</v>
      </c>
      <c r="BM960" t="s">
        <v>148</v>
      </c>
    </row>
    <row r="961" spans="1:89" x14ac:dyDescent="0.25">
      <c r="A961">
        <v>9253</v>
      </c>
      <c r="B961">
        <v>2017</v>
      </c>
      <c r="C961" t="s">
        <v>1375</v>
      </c>
      <c r="D961" s="14">
        <f>VLOOKUP(Tabelle6[[#This Row],[FishStock]],'Export 2012'!$C:$J,8,FALSE)</f>
        <v>2012</v>
      </c>
      <c r="E961" s="14" t="str">
        <f>VLOOKUP(Tabelle6[[#This Row],[FishStock]],'Export 2016'!$C:$K,8,FALSE)</f>
        <v>Advice</v>
      </c>
      <c r="F961" s="14" t="str">
        <f>VLOOKUP(Tabelle6[[#This Row],[FishStock]],'Export 2012'!$C:$J,3,FALSE)</f>
        <v>no</v>
      </c>
      <c r="G961" s="14" t="str">
        <f>VLOOKUP(Tabelle6[[#This Row],[FishStock]],'Export 2016'!$C:$K,3,FALSE)</f>
        <v>no</v>
      </c>
      <c r="H961">
        <v>1388</v>
      </c>
      <c r="I961">
        <v>169147</v>
      </c>
      <c r="J961" t="s">
        <v>138</v>
      </c>
      <c r="K961">
        <v>2016</v>
      </c>
      <c r="L961" t="s">
        <v>1376</v>
      </c>
      <c r="M961" t="s">
        <v>801</v>
      </c>
      <c r="N961" t="s">
        <v>699</v>
      </c>
      <c r="P961" t="s">
        <v>1714</v>
      </c>
      <c r="T961" t="s">
        <v>1537</v>
      </c>
      <c r="U961" t="s">
        <v>1538</v>
      </c>
      <c r="Z961">
        <v>1678</v>
      </c>
      <c r="AA961">
        <v>2118</v>
      </c>
      <c r="AB961">
        <v>2558</v>
      </c>
      <c r="AC961" t="s">
        <v>1666</v>
      </c>
      <c r="AD961" t="s">
        <v>1667</v>
      </c>
      <c r="AE961" t="s">
        <v>145</v>
      </c>
      <c r="AF961">
        <v>4402</v>
      </c>
      <c r="AH961">
        <v>4767</v>
      </c>
      <c r="AI961">
        <v>365</v>
      </c>
      <c r="AN961">
        <v>9.5</v>
      </c>
      <c r="AP961" t="s">
        <v>1523</v>
      </c>
      <c r="AQ961" t="s">
        <v>1673</v>
      </c>
      <c r="AZ961">
        <v>11.7</v>
      </c>
      <c r="BA961">
        <v>1020</v>
      </c>
      <c r="BM961" t="s">
        <v>148</v>
      </c>
    </row>
    <row r="962" spans="1:89" x14ac:dyDescent="0.25">
      <c r="A962">
        <v>9253</v>
      </c>
      <c r="B962">
        <v>2017</v>
      </c>
      <c r="C962" t="s">
        <v>1375</v>
      </c>
      <c r="D962" s="14">
        <f>VLOOKUP(Tabelle6[[#This Row],[FishStock]],'Export 2012'!$C:$J,8,FALSE)</f>
        <v>2012</v>
      </c>
      <c r="E962" s="14" t="str">
        <f>VLOOKUP(Tabelle6[[#This Row],[FishStock]],'Export 2016'!$C:$K,8,FALSE)</f>
        <v>Advice</v>
      </c>
      <c r="F962" s="14" t="str">
        <f>VLOOKUP(Tabelle6[[#This Row],[FishStock]],'Export 2012'!$C:$J,3,FALSE)</f>
        <v>no</v>
      </c>
      <c r="G962" s="14" t="str">
        <f>VLOOKUP(Tabelle6[[#This Row],[FishStock]],'Export 2016'!$C:$K,3,FALSE)</f>
        <v>no</v>
      </c>
      <c r="H962">
        <v>1388</v>
      </c>
      <c r="I962">
        <v>169147</v>
      </c>
      <c r="J962" t="s">
        <v>138</v>
      </c>
      <c r="K962">
        <v>2017</v>
      </c>
      <c r="L962" t="s">
        <v>1376</v>
      </c>
      <c r="M962" t="s">
        <v>801</v>
      </c>
      <c r="N962" t="s">
        <v>699</v>
      </c>
      <c r="P962" t="s">
        <v>1714</v>
      </c>
      <c r="T962" t="s">
        <v>1537</v>
      </c>
      <c r="U962" t="s">
        <v>1538</v>
      </c>
      <c r="Z962">
        <v>1102</v>
      </c>
      <c r="AA962">
        <v>1384</v>
      </c>
      <c r="AB962">
        <v>1666</v>
      </c>
      <c r="AC962" t="s">
        <v>1666</v>
      </c>
      <c r="AD962" t="s">
        <v>1667</v>
      </c>
      <c r="AE962" t="s">
        <v>145</v>
      </c>
      <c r="AP962" t="s">
        <v>1523</v>
      </c>
      <c r="AQ962" t="s">
        <v>1673</v>
      </c>
      <c r="AZ962">
        <v>11.7</v>
      </c>
      <c r="BA962">
        <v>1020</v>
      </c>
      <c r="BM962" t="s">
        <v>148</v>
      </c>
    </row>
    <row r="963" spans="1:89" x14ac:dyDescent="0.25">
      <c r="A963">
        <v>9254</v>
      </c>
      <c r="B963">
        <v>2017</v>
      </c>
      <c r="C963" t="s">
        <v>1273</v>
      </c>
      <c r="D963" s="14">
        <f>VLOOKUP(Tabelle6[[#This Row],[FishStock]],'Export 2012'!$C:$J,8,FALSE)</f>
        <v>2012</v>
      </c>
      <c r="E963" s="14" t="str">
        <f>VLOOKUP(Tabelle6[[#This Row],[FishStock]],'Export 2016'!$C:$K,8,FALSE)</f>
        <v>Advice</v>
      </c>
      <c r="F963" s="14" t="str">
        <f>VLOOKUP(Tabelle6[[#This Row],[FishStock]],'Export 2012'!$C:$J,3,FALSE)</f>
        <v>no</v>
      </c>
      <c r="G963" s="14" t="str">
        <f>VLOOKUP(Tabelle6[[#This Row],[FishStock]],'Export 2016'!$C:$K,3,FALSE)</f>
        <v>no</v>
      </c>
      <c r="H963">
        <v>1389</v>
      </c>
      <c r="I963">
        <v>169148</v>
      </c>
      <c r="J963" t="s">
        <v>138</v>
      </c>
      <c r="K963">
        <v>2012</v>
      </c>
      <c r="L963" t="s">
        <v>1274</v>
      </c>
      <c r="M963" t="s">
        <v>801</v>
      </c>
      <c r="N963" t="s">
        <v>699</v>
      </c>
      <c r="P963" t="s">
        <v>1672</v>
      </c>
      <c r="T963" t="s">
        <v>1537</v>
      </c>
      <c r="U963" t="s">
        <v>1538</v>
      </c>
      <c r="Z963">
        <v>1194</v>
      </c>
      <c r="AA963">
        <v>1421</v>
      </c>
      <c r="AB963">
        <v>1648</v>
      </c>
      <c r="AC963" t="s">
        <v>1666</v>
      </c>
      <c r="AD963" t="s">
        <v>1667</v>
      </c>
      <c r="AE963" t="s">
        <v>145</v>
      </c>
      <c r="AF963">
        <v>6687</v>
      </c>
      <c r="AH963">
        <v>7753</v>
      </c>
      <c r="AI963">
        <v>1066</v>
      </c>
      <c r="AN963">
        <v>20.98</v>
      </c>
      <c r="AP963" t="s">
        <v>1523</v>
      </c>
      <c r="AQ963" t="s">
        <v>1673</v>
      </c>
      <c r="AZ963">
        <v>15.1</v>
      </c>
      <c r="BA963">
        <v>580</v>
      </c>
      <c r="BM963" t="s">
        <v>148</v>
      </c>
      <c r="BN963" t="s">
        <v>48</v>
      </c>
      <c r="BO963">
        <v>160</v>
      </c>
      <c r="BP963" t="s">
        <v>1674</v>
      </c>
      <c r="CC963">
        <v>310</v>
      </c>
      <c r="CD963" t="s">
        <v>1675</v>
      </c>
      <c r="CE963" t="s">
        <v>1676</v>
      </c>
      <c r="CF963">
        <v>371</v>
      </c>
      <c r="CG963" t="s">
        <v>1677</v>
      </c>
      <c r="CH963" t="s">
        <v>1676</v>
      </c>
      <c r="CI963">
        <v>432</v>
      </c>
      <c r="CJ963" t="s">
        <v>1678</v>
      </c>
      <c r="CK963" t="s">
        <v>1676</v>
      </c>
    </row>
    <row r="964" spans="1:89" x14ac:dyDescent="0.25">
      <c r="A964">
        <v>9254</v>
      </c>
      <c r="B964">
        <v>2017</v>
      </c>
      <c r="C964" t="s">
        <v>1273</v>
      </c>
      <c r="D964" s="14">
        <f>VLOOKUP(Tabelle6[[#This Row],[FishStock]],'Export 2012'!$C:$J,8,FALSE)</f>
        <v>2012</v>
      </c>
      <c r="E964" s="14" t="str">
        <f>VLOOKUP(Tabelle6[[#This Row],[FishStock]],'Export 2016'!$C:$K,8,FALSE)</f>
        <v>Advice</v>
      </c>
      <c r="F964" s="14" t="str">
        <f>VLOOKUP(Tabelle6[[#This Row],[FishStock]],'Export 2012'!$C:$J,3,FALSE)</f>
        <v>no</v>
      </c>
      <c r="G964" s="14" t="str">
        <f>VLOOKUP(Tabelle6[[#This Row],[FishStock]],'Export 2016'!$C:$K,3,FALSE)</f>
        <v>no</v>
      </c>
      <c r="H964">
        <v>1389</v>
      </c>
      <c r="I964">
        <v>169148</v>
      </c>
      <c r="J964" t="s">
        <v>138</v>
      </c>
      <c r="K964">
        <v>2013</v>
      </c>
      <c r="L964" t="s">
        <v>1274</v>
      </c>
      <c r="M964" t="s">
        <v>801</v>
      </c>
      <c r="N964" t="s">
        <v>699</v>
      </c>
      <c r="P964" t="s">
        <v>1672</v>
      </c>
      <c r="T964" t="s">
        <v>1537</v>
      </c>
      <c r="U964" t="s">
        <v>1538</v>
      </c>
      <c r="Z964">
        <v>1744</v>
      </c>
      <c r="AA964">
        <v>1990</v>
      </c>
      <c r="AB964">
        <v>2236</v>
      </c>
      <c r="AC964" t="s">
        <v>1666</v>
      </c>
      <c r="AD964" t="s">
        <v>1667</v>
      </c>
      <c r="AE964" t="s">
        <v>145</v>
      </c>
      <c r="AF964">
        <v>5435</v>
      </c>
      <c r="AH964">
        <v>5889</v>
      </c>
      <c r="AI964">
        <v>454</v>
      </c>
      <c r="AN964">
        <v>14.12</v>
      </c>
      <c r="AP964" t="s">
        <v>1523</v>
      </c>
      <c r="AQ964" t="s">
        <v>1673</v>
      </c>
      <c r="AZ964">
        <v>15.1</v>
      </c>
      <c r="BA964">
        <v>580</v>
      </c>
      <c r="BM964" t="s">
        <v>148</v>
      </c>
      <c r="BN964" t="s">
        <v>48</v>
      </c>
      <c r="BO964">
        <v>160</v>
      </c>
      <c r="BP964" t="s">
        <v>1674</v>
      </c>
      <c r="CC964">
        <v>163</v>
      </c>
      <c r="CD964" t="s">
        <v>1675</v>
      </c>
      <c r="CE964" t="s">
        <v>1676</v>
      </c>
      <c r="CF964">
        <v>198</v>
      </c>
      <c r="CG964" t="s">
        <v>1677</v>
      </c>
      <c r="CH964" t="s">
        <v>1676</v>
      </c>
      <c r="CI964">
        <v>233</v>
      </c>
      <c r="CJ964" t="s">
        <v>1678</v>
      </c>
      <c r="CK964" t="s">
        <v>1676</v>
      </c>
    </row>
    <row r="965" spans="1:89" x14ac:dyDescent="0.25">
      <c r="A965">
        <v>9254</v>
      </c>
      <c r="B965">
        <v>2017</v>
      </c>
      <c r="C965" t="s">
        <v>1273</v>
      </c>
      <c r="D965" s="14">
        <f>VLOOKUP(Tabelle6[[#This Row],[FishStock]],'Export 2012'!$C:$J,8,FALSE)</f>
        <v>2012</v>
      </c>
      <c r="E965" s="14" t="str">
        <f>VLOOKUP(Tabelle6[[#This Row],[FishStock]],'Export 2016'!$C:$K,8,FALSE)</f>
        <v>Advice</v>
      </c>
      <c r="F965" s="14" t="str">
        <f>VLOOKUP(Tabelle6[[#This Row],[FishStock]],'Export 2012'!$C:$J,3,FALSE)</f>
        <v>no</v>
      </c>
      <c r="G965" s="14" t="str">
        <f>VLOOKUP(Tabelle6[[#This Row],[FishStock]],'Export 2016'!$C:$K,3,FALSE)</f>
        <v>no</v>
      </c>
      <c r="H965">
        <v>1389</v>
      </c>
      <c r="I965">
        <v>169148</v>
      </c>
      <c r="J965" t="s">
        <v>138</v>
      </c>
      <c r="K965">
        <v>2014</v>
      </c>
      <c r="L965" t="s">
        <v>1274</v>
      </c>
      <c r="M965" t="s">
        <v>801</v>
      </c>
      <c r="N965" t="s">
        <v>699</v>
      </c>
      <c r="P965" t="s">
        <v>1672</v>
      </c>
      <c r="T965" t="s">
        <v>1537</v>
      </c>
      <c r="U965" t="s">
        <v>1538</v>
      </c>
      <c r="Z965">
        <v>1091</v>
      </c>
      <c r="AA965">
        <v>1328</v>
      </c>
      <c r="AB965">
        <v>1565</v>
      </c>
      <c r="AC965" t="s">
        <v>1666</v>
      </c>
      <c r="AD965" t="s">
        <v>1667</v>
      </c>
      <c r="AE965" t="s">
        <v>145</v>
      </c>
      <c r="AF965">
        <v>6207</v>
      </c>
      <c r="AH965">
        <v>6903</v>
      </c>
      <c r="AI965">
        <v>696</v>
      </c>
      <c r="AN965">
        <v>22.64</v>
      </c>
      <c r="AP965" t="s">
        <v>1523</v>
      </c>
      <c r="AQ965" t="s">
        <v>1673</v>
      </c>
      <c r="AZ965">
        <v>15.1</v>
      </c>
      <c r="BA965">
        <v>580</v>
      </c>
      <c r="BM965" t="s">
        <v>148</v>
      </c>
      <c r="BN965" t="s">
        <v>48</v>
      </c>
      <c r="BO965">
        <v>160</v>
      </c>
      <c r="BP965" t="s">
        <v>1674</v>
      </c>
      <c r="CC965">
        <v>141</v>
      </c>
      <c r="CD965" t="s">
        <v>1675</v>
      </c>
      <c r="CE965" t="s">
        <v>1676</v>
      </c>
      <c r="CF965">
        <v>231</v>
      </c>
      <c r="CG965" t="s">
        <v>1677</v>
      </c>
      <c r="CH965" t="s">
        <v>1676</v>
      </c>
      <c r="CI965">
        <v>321</v>
      </c>
      <c r="CJ965" t="s">
        <v>1678</v>
      </c>
      <c r="CK965" t="s">
        <v>1676</v>
      </c>
    </row>
    <row r="966" spans="1:89" x14ac:dyDescent="0.25">
      <c r="A966">
        <v>9254</v>
      </c>
      <c r="B966">
        <v>2017</v>
      </c>
      <c r="C966" t="s">
        <v>1273</v>
      </c>
      <c r="D966" s="14">
        <f>VLOOKUP(Tabelle6[[#This Row],[FishStock]],'Export 2012'!$C:$J,8,FALSE)</f>
        <v>2012</v>
      </c>
      <c r="E966" s="14" t="str">
        <f>VLOOKUP(Tabelle6[[#This Row],[FishStock]],'Export 2016'!$C:$K,8,FALSE)</f>
        <v>Advice</v>
      </c>
      <c r="F966" s="14" t="str">
        <f>VLOOKUP(Tabelle6[[#This Row],[FishStock]],'Export 2012'!$C:$J,3,FALSE)</f>
        <v>no</v>
      </c>
      <c r="G966" s="14" t="str">
        <f>VLOOKUP(Tabelle6[[#This Row],[FishStock]],'Export 2016'!$C:$K,3,FALSE)</f>
        <v>no</v>
      </c>
      <c r="H966">
        <v>1389</v>
      </c>
      <c r="I966">
        <v>169148</v>
      </c>
      <c r="J966" t="s">
        <v>138</v>
      </c>
      <c r="K966">
        <v>2015</v>
      </c>
      <c r="L966" t="s">
        <v>1274</v>
      </c>
      <c r="M966" t="s">
        <v>801</v>
      </c>
      <c r="N966" t="s">
        <v>699</v>
      </c>
      <c r="P966" t="s">
        <v>1672</v>
      </c>
      <c r="T966" t="s">
        <v>1537</v>
      </c>
      <c r="U966" t="s">
        <v>1538</v>
      </c>
      <c r="Z966">
        <v>1469</v>
      </c>
      <c r="AA966">
        <v>1820</v>
      </c>
      <c r="AB966">
        <v>2171</v>
      </c>
      <c r="AC966" t="s">
        <v>1666</v>
      </c>
      <c r="AD966" t="s">
        <v>1667</v>
      </c>
      <c r="AE966" t="s">
        <v>145</v>
      </c>
      <c r="AF966">
        <v>5147</v>
      </c>
      <c r="AH966">
        <v>5548</v>
      </c>
      <c r="AI966">
        <v>401</v>
      </c>
      <c r="AN966">
        <v>12.43</v>
      </c>
      <c r="AP966" t="s">
        <v>1523</v>
      </c>
      <c r="AQ966" t="s">
        <v>1673</v>
      </c>
      <c r="AZ966">
        <v>15.1</v>
      </c>
      <c r="BA966">
        <v>580</v>
      </c>
      <c r="BM966" t="s">
        <v>148</v>
      </c>
      <c r="BN966" t="s">
        <v>48</v>
      </c>
      <c r="BO966">
        <v>160</v>
      </c>
      <c r="BP966" t="s">
        <v>1674</v>
      </c>
      <c r="CC966">
        <v>249</v>
      </c>
      <c r="CD966" t="s">
        <v>1675</v>
      </c>
      <c r="CE966" t="s">
        <v>1676</v>
      </c>
      <c r="CF966">
        <v>376</v>
      </c>
      <c r="CG966" t="s">
        <v>1677</v>
      </c>
      <c r="CH966" t="s">
        <v>1676</v>
      </c>
      <c r="CI966">
        <v>503</v>
      </c>
      <c r="CJ966" t="s">
        <v>1678</v>
      </c>
      <c r="CK966" t="s">
        <v>1676</v>
      </c>
    </row>
    <row r="967" spans="1:89" x14ac:dyDescent="0.25">
      <c r="A967">
        <v>9254</v>
      </c>
      <c r="B967">
        <v>2017</v>
      </c>
      <c r="C967" t="s">
        <v>1273</v>
      </c>
      <c r="D967" s="14">
        <f>VLOOKUP(Tabelle6[[#This Row],[FishStock]],'Export 2012'!$C:$J,8,FALSE)</f>
        <v>2012</v>
      </c>
      <c r="E967" s="14" t="str">
        <f>VLOOKUP(Tabelle6[[#This Row],[FishStock]],'Export 2016'!$C:$K,8,FALSE)</f>
        <v>Advice</v>
      </c>
      <c r="F967" s="14" t="str">
        <f>VLOOKUP(Tabelle6[[#This Row],[FishStock]],'Export 2012'!$C:$J,3,FALSE)</f>
        <v>no</v>
      </c>
      <c r="G967" s="14" t="str">
        <f>VLOOKUP(Tabelle6[[#This Row],[FishStock]],'Export 2016'!$C:$K,3,FALSE)</f>
        <v>no</v>
      </c>
      <c r="H967">
        <v>1389</v>
      </c>
      <c r="I967">
        <v>169148</v>
      </c>
      <c r="J967" t="s">
        <v>138</v>
      </c>
      <c r="K967">
        <v>2016</v>
      </c>
      <c r="L967" t="s">
        <v>1274</v>
      </c>
      <c r="M967" t="s">
        <v>801</v>
      </c>
      <c r="N967" t="s">
        <v>699</v>
      </c>
      <c r="P967" t="s">
        <v>1672</v>
      </c>
      <c r="T967" t="s">
        <v>1537</v>
      </c>
      <c r="U967" t="s">
        <v>1538</v>
      </c>
      <c r="Z967">
        <v>1697</v>
      </c>
      <c r="AA967">
        <v>1946</v>
      </c>
      <c r="AB967">
        <v>2195</v>
      </c>
      <c r="AC967" t="s">
        <v>1666</v>
      </c>
      <c r="AD967" t="s">
        <v>1667</v>
      </c>
      <c r="AE967" t="s">
        <v>145</v>
      </c>
      <c r="AF967">
        <v>6447</v>
      </c>
      <c r="AH967">
        <v>7083</v>
      </c>
      <c r="AI967">
        <v>636</v>
      </c>
      <c r="AN967">
        <v>17.57</v>
      </c>
      <c r="AP967" t="s">
        <v>1523</v>
      </c>
      <c r="AQ967" t="s">
        <v>1673</v>
      </c>
      <c r="AZ967">
        <v>15.1</v>
      </c>
      <c r="BA967">
        <v>580</v>
      </c>
      <c r="BM967" t="s">
        <v>148</v>
      </c>
      <c r="BN967" t="s">
        <v>48</v>
      </c>
      <c r="BO967">
        <v>160</v>
      </c>
      <c r="BP967" t="s">
        <v>1674</v>
      </c>
      <c r="CC967">
        <v>380</v>
      </c>
      <c r="CD967" t="s">
        <v>1675</v>
      </c>
      <c r="CE967" t="s">
        <v>1676</v>
      </c>
      <c r="CF967">
        <v>422</v>
      </c>
      <c r="CG967" t="s">
        <v>1677</v>
      </c>
      <c r="CH967" t="s">
        <v>1676</v>
      </c>
      <c r="CI967">
        <v>464</v>
      </c>
      <c r="CJ967" t="s">
        <v>1678</v>
      </c>
      <c r="CK967" t="s">
        <v>1676</v>
      </c>
    </row>
    <row r="968" spans="1:89" x14ac:dyDescent="0.25">
      <c r="A968">
        <v>9254</v>
      </c>
      <c r="B968">
        <v>2017</v>
      </c>
      <c r="C968" t="s">
        <v>1273</v>
      </c>
      <c r="D968" s="14">
        <f>VLOOKUP(Tabelle6[[#This Row],[FishStock]],'Export 2012'!$C:$J,8,FALSE)</f>
        <v>2012</v>
      </c>
      <c r="E968" s="14" t="str">
        <f>VLOOKUP(Tabelle6[[#This Row],[FishStock]],'Export 2016'!$C:$K,8,FALSE)</f>
        <v>Advice</v>
      </c>
      <c r="F968" s="14" t="str">
        <f>VLOOKUP(Tabelle6[[#This Row],[FishStock]],'Export 2012'!$C:$J,3,FALSE)</f>
        <v>no</v>
      </c>
      <c r="G968" s="14" t="str">
        <f>VLOOKUP(Tabelle6[[#This Row],[FishStock]],'Export 2016'!$C:$K,3,FALSE)</f>
        <v>no</v>
      </c>
      <c r="H968">
        <v>1389</v>
      </c>
      <c r="I968">
        <v>169148</v>
      </c>
      <c r="J968" t="s">
        <v>138</v>
      </c>
      <c r="K968">
        <v>2017</v>
      </c>
      <c r="L968" t="s">
        <v>1274</v>
      </c>
      <c r="M968" t="s">
        <v>801</v>
      </c>
      <c r="N968" t="s">
        <v>699</v>
      </c>
      <c r="P968" t="s">
        <v>1672</v>
      </c>
      <c r="T968" t="s">
        <v>1537</v>
      </c>
      <c r="U968" t="s">
        <v>1538</v>
      </c>
      <c r="Z968">
        <v>1329</v>
      </c>
      <c r="AA968">
        <v>1568</v>
      </c>
      <c r="AB968">
        <v>1807</v>
      </c>
      <c r="AC968" t="s">
        <v>1666</v>
      </c>
      <c r="AD968" t="s">
        <v>1667</v>
      </c>
      <c r="AE968" t="s">
        <v>145</v>
      </c>
      <c r="AP968" t="s">
        <v>1523</v>
      </c>
      <c r="AQ968" t="s">
        <v>1673</v>
      </c>
      <c r="AZ968">
        <v>15.1</v>
      </c>
      <c r="BA968">
        <v>580</v>
      </c>
      <c r="BM968" t="s">
        <v>148</v>
      </c>
      <c r="BN968" t="s">
        <v>48</v>
      </c>
      <c r="BO968">
        <v>160</v>
      </c>
      <c r="BP968" t="s">
        <v>1674</v>
      </c>
      <c r="CC968">
        <v>235</v>
      </c>
      <c r="CD968" t="s">
        <v>1675</v>
      </c>
      <c r="CE968" t="s">
        <v>1676</v>
      </c>
      <c r="CF968">
        <v>306</v>
      </c>
      <c r="CG968" t="s">
        <v>1677</v>
      </c>
      <c r="CH968" t="s">
        <v>1676</v>
      </c>
      <c r="CI968">
        <v>377</v>
      </c>
      <c r="CJ968" t="s">
        <v>1678</v>
      </c>
      <c r="CK968" t="s">
        <v>1676</v>
      </c>
    </row>
    <row r="969" spans="1:89" x14ac:dyDescent="0.25">
      <c r="A969">
        <v>9255</v>
      </c>
      <c r="B969">
        <v>2017</v>
      </c>
      <c r="C969" t="s">
        <v>386</v>
      </c>
      <c r="D969" s="14">
        <f>VLOOKUP(Tabelle6[[#This Row],[FishStock]],'Export 2012'!$C:$J,8,FALSE)</f>
        <v>2012</v>
      </c>
      <c r="E969" s="14" t="str">
        <f>VLOOKUP(Tabelle6[[#This Row],[FishStock]],'Export 2016'!$C:$K,8,FALSE)</f>
        <v>Advice</v>
      </c>
      <c r="F969" s="14" t="str">
        <f>VLOOKUP(Tabelle6[[#This Row],[FishStock]],'Export 2012'!$C:$J,3,FALSE)</f>
        <v>x</v>
      </c>
      <c r="G969" s="14" t="str">
        <f>VLOOKUP(Tabelle6[[#This Row],[FishStock]],'Export 2016'!$C:$K,3,FALSE)</f>
        <v>x</v>
      </c>
      <c r="H969">
        <v>1490</v>
      </c>
      <c r="I969">
        <v>169278</v>
      </c>
      <c r="J969" t="s">
        <v>138</v>
      </c>
      <c r="K969">
        <v>2012</v>
      </c>
      <c r="L969" t="s">
        <v>387</v>
      </c>
      <c r="M969" t="s">
        <v>388</v>
      </c>
      <c r="N969" t="s">
        <v>275</v>
      </c>
      <c r="P969" t="s">
        <v>1612</v>
      </c>
      <c r="Q969">
        <v>44921.8683132035</v>
      </c>
      <c r="R969">
        <v>56462.5</v>
      </c>
      <c r="S969">
        <v>70920.868052769307</v>
      </c>
      <c r="T969" t="s">
        <v>143</v>
      </c>
      <c r="U969" t="s">
        <v>13</v>
      </c>
      <c r="W969">
        <v>49296.569007999999</v>
      </c>
      <c r="Z969">
        <v>31248.2</v>
      </c>
      <c r="AA969">
        <v>36744.018508000001</v>
      </c>
      <c r="AB969">
        <v>42239.8</v>
      </c>
      <c r="AC969" t="s">
        <v>144</v>
      </c>
      <c r="AD969" t="s">
        <v>145</v>
      </c>
      <c r="AE969" t="s">
        <v>145</v>
      </c>
      <c r="AF969">
        <v>11602</v>
      </c>
      <c r="AH969">
        <v>14129.617</v>
      </c>
      <c r="AI969">
        <v>2527.6170000000002</v>
      </c>
      <c r="AM969">
        <v>0.28969</v>
      </c>
      <c r="AN969">
        <v>0.35864620000000003</v>
      </c>
      <c r="AO969">
        <v>0.42760999999999999</v>
      </c>
      <c r="AP969" t="s">
        <v>146</v>
      </c>
      <c r="AQ969" t="s">
        <v>147</v>
      </c>
      <c r="AR969">
        <v>0.30410000084486999</v>
      </c>
      <c r="AS969">
        <v>0.19909772122663699</v>
      </c>
      <c r="AV969">
        <v>0.62</v>
      </c>
      <c r="AW969">
        <v>0.44</v>
      </c>
      <c r="AX969">
        <v>26300</v>
      </c>
      <c r="AY969">
        <v>37000</v>
      </c>
      <c r="AZ969">
        <v>0.2</v>
      </c>
      <c r="BA969">
        <v>37000</v>
      </c>
      <c r="BD969">
        <v>1</v>
      </c>
      <c r="BF969" s="1">
        <v>43253</v>
      </c>
      <c r="BM969" t="s">
        <v>148</v>
      </c>
      <c r="CD969" t="s">
        <v>1543</v>
      </c>
      <c r="CE969" t="s">
        <v>145</v>
      </c>
    </row>
    <row r="970" spans="1:89" x14ac:dyDescent="0.25">
      <c r="A970">
        <v>9255</v>
      </c>
      <c r="B970">
        <v>2017</v>
      </c>
      <c r="C970" t="s">
        <v>386</v>
      </c>
      <c r="D970" s="14">
        <f>VLOOKUP(Tabelle6[[#This Row],[FishStock]],'Export 2012'!$C:$J,8,FALSE)</f>
        <v>2012</v>
      </c>
      <c r="E970" s="14" t="str">
        <f>VLOOKUP(Tabelle6[[#This Row],[FishStock]],'Export 2016'!$C:$K,8,FALSE)</f>
        <v>Advice</v>
      </c>
      <c r="F970" s="14" t="str">
        <f>VLOOKUP(Tabelle6[[#This Row],[FishStock]],'Export 2012'!$C:$J,3,FALSE)</f>
        <v>x</v>
      </c>
      <c r="G970" s="14" t="str">
        <f>VLOOKUP(Tabelle6[[#This Row],[FishStock]],'Export 2016'!$C:$K,3,FALSE)</f>
        <v>x</v>
      </c>
      <c r="H970">
        <v>1490</v>
      </c>
      <c r="I970">
        <v>169278</v>
      </c>
      <c r="J970" t="s">
        <v>138</v>
      </c>
      <c r="K970">
        <v>2013</v>
      </c>
      <c r="L970" t="s">
        <v>387</v>
      </c>
      <c r="M970" t="s">
        <v>388</v>
      </c>
      <c r="N970" t="s">
        <v>275</v>
      </c>
      <c r="P970" t="s">
        <v>1612</v>
      </c>
      <c r="Q970">
        <v>96809.460410240004</v>
      </c>
      <c r="R970">
        <v>127683</v>
      </c>
      <c r="S970">
        <v>168299.431116853</v>
      </c>
      <c r="T970" t="s">
        <v>143</v>
      </c>
      <c r="U970" t="s">
        <v>13</v>
      </c>
      <c r="W970">
        <v>52658.33077</v>
      </c>
      <c r="Z970">
        <v>37523</v>
      </c>
      <c r="AA970">
        <v>44948.313970000003</v>
      </c>
      <c r="AB970">
        <v>52373</v>
      </c>
      <c r="AC970" t="s">
        <v>144</v>
      </c>
      <c r="AD970" t="s">
        <v>145</v>
      </c>
      <c r="AE970" t="s">
        <v>145</v>
      </c>
      <c r="AF970">
        <v>13137</v>
      </c>
      <c r="AH970">
        <v>15256.145</v>
      </c>
      <c r="AI970">
        <v>2119.145</v>
      </c>
      <c r="AM970">
        <v>0.228242</v>
      </c>
      <c r="AN970">
        <v>0.2960392</v>
      </c>
      <c r="AO970">
        <v>0.36383799999999999</v>
      </c>
      <c r="AP970" t="s">
        <v>146</v>
      </c>
      <c r="AQ970" t="s">
        <v>147</v>
      </c>
      <c r="AR970">
        <v>0.253061128059551</v>
      </c>
      <c r="AS970">
        <v>0.14931889645494101</v>
      </c>
      <c r="AV970">
        <v>0.62</v>
      </c>
      <c r="AW970">
        <v>0.44</v>
      </c>
      <c r="AX970">
        <v>26300</v>
      </c>
      <c r="AY970">
        <v>37000</v>
      </c>
      <c r="AZ970">
        <v>0.2</v>
      </c>
      <c r="BA970">
        <v>37000</v>
      </c>
      <c r="BD970">
        <v>1</v>
      </c>
      <c r="BF970" s="1">
        <v>43253</v>
      </c>
      <c r="BM970" t="s">
        <v>148</v>
      </c>
      <c r="CD970" t="s">
        <v>1543</v>
      </c>
      <c r="CE970" t="s">
        <v>145</v>
      </c>
    </row>
    <row r="971" spans="1:89" x14ac:dyDescent="0.25">
      <c r="A971">
        <v>9255</v>
      </c>
      <c r="B971">
        <v>2017</v>
      </c>
      <c r="C971" t="s">
        <v>386</v>
      </c>
      <c r="D971" s="14">
        <f>VLOOKUP(Tabelle6[[#This Row],[FishStock]],'Export 2012'!$C:$J,8,FALSE)</f>
        <v>2012</v>
      </c>
      <c r="E971" s="14" t="str">
        <f>VLOOKUP(Tabelle6[[#This Row],[FishStock]],'Export 2016'!$C:$K,8,FALSE)</f>
        <v>Advice</v>
      </c>
      <c r="F971" s="14" t="str">
        <f>VLOOKUP(Tabelle6[[#This Row],[FishStock]],'Export 2012'!$C:$J,3,FALSE)</f>
        <v>x</v>
      </c>
      <c r="G971" s="14" t="str">
        <f>VLOOKUP(Tabelle6[[#This Row],[FishStock]],'Export 2016'!$C:$K,3,FALSE)</f>
        <v>x</v>
      </c>
      <c r="H971">
        <v>1490</v>
      </c>
      <c r="I971">
        <v>169278</v>
      </c>
      <c r="J971" t="s">
        <v>138</v>
      </c>
      <c r="K971">
        <v>2014</v>
      </c>
      <c r="L971" t="s">
        <v>387</v>
      </c>
      <c r="M971" t="s">
        <v>388</v>
      </c>
      <c r="N971" t="s">
        <v>275</v>
      </c>
      <c r="P971" t="s">
        <v>1612</v>
      </c>
      <c r="Q971">
        <v>177790.29201842699</v>
      </c>
      <c r="R971">
        <v>245184</v>
      </c>
      <c r="S971">
        <v>338283.64197721297</v>
      </c>
      <c r="T971" t="s">
        <v>143</v>
      </c>
      <c r="U971" t="s">
        <v>13</v>
      </c>
      <c r="W971">
        <v>56639.263700000003</v>
      </c>
      <c r="Z971">
        <v>34034.800000000003</v>
      </c>
      <c r="AA971">
        <v>42397.294699999999</v>
      </c>
      <c r="AB971">
        <v>50759.199999999997</v>
      </c>
      <c r="AC971" t="s">
        <v>144</v>
      </c>
      <c r="AD971" t="s">
        <v>145</v>
      </c>
      <c r="AE971" t="s">
        <v>145</v>
      </c>
      <c r="AF971">
        <v>13060</v>
      </c>
      <c r="AH971">
        <v>14628.017</v>
      </c>
      <c r="AI971">
        <v>1568.0170000000001</v>
      </c>
      <c r="AM971">
        <v>0.196156</v>
      </c>
      <c r="AN971">
        <v>0.25477880000000003</v>
      </c>
      <c r="AO971">
        <v>0.31340400000000002</v>
      </c>
      <c r="AP971" t="s">
        <v>146</v>
      </c>
      <c r="AQ971" t="s">
        <v>147</v>
      </c>
      <c r="AR971">
        <v>0.21850532526583399</v>
      </c>
      <c r="AS971">
        <v>0.120983173555193</v>
      </c>
      <c r="AV971">
        <v>0.62</v>
      </c>
      <c r="AW971">
        <v>0.44</v>
      </c>
      <c r="AX971">
        <v>26300</v>
      </c>
      <c r="AY971">
        <v>37000</v>
      </c>
      <c r="AZ971">
        <v>0.2</v>
      </c>
      <c r="BA971">
        <v>37000</v>
      </c>
      <c r="BD971">
        <v>1</v>
      </c>
      <c r="BF971" s="1">
        <v>43253</v>
      </c>
      <c r="BM971" t="s">
        <v>148</v>
      </c>
      <c r="CD971" t="s">
        <v>1543</v>
      </c>
      <c r="CE971" t="s">
        <v>145</v>
      </c>
    </row>
    <row r="972" spans="1:89" x14ac:dyDescent="0.25">
      <c r="A972">
        <v>9255</v>
      </c>
      <c r="B972">
        <v>2017</v>
      </c>
      <c r="C972" t="s">
        <v>386</v>
      </c>
      <c r="D972" s="14">
        <f>VLOOKUP(Tabelle6[[#This Row],[FishStock]],'Export 2012'!$C:$J,8,FALSE)</f>
        <v>2012</v>
      </c>
      <c r="E972" s="14" t="str">
        <f>VLOOKUP(Tabelle6[[#This Row],[FishStock]],'Export 2016'!$C:$K,8,FALSE)</f>
        <v>Advice</v>
      </c>
      <c r="F972" s="14" t="str">
        <f>VLOOKUP(Tabelle6[[#This Row],[FishStock]],'Export 2012'!$C:$J,3,FALSE)</f>
        <v>x</v>
      </c>
      <c r="G972" s="14" t="str">
        <f>VLOOKUP(Tabelle6[[#This Row],[FishStock]],'Export 2016'!$C:$K,3,FALSE)</f>
        <v>x</v>
      </c>
      <c r="H972">
        <v>1490</v>
      </c>
      <c r="I972">
        <v>169278</v>
      </c>
      <c r="J972" t="s">
        <v>138</v>
      </c>
      <c r="K972">
        <v>2015</v>
      </c>
      <c r="L972" t="s">
        <v>387</v>
      </c>
      <c r="M972" t="s">
        <v>388</v>
      </c>
      <c r="N972" t="s">
        <v>275</v>
      </c>
      <c r="P972" t="s">
        <v>1612</v>
      </c>
      <c r="Q972">
        <v>107119.466504624</v>
      </c>
      <c r="R972">
        <v>158732</v>
      </c>
      <c r="S972">
        <v>235225.52175904001</v>
      </c>
      <c r="T972" t="s">
        <v>143</v>
      </c>
      <c r="U972" t="s">
        <v>13</v>
      </c>
      <c r="W972">
        <v>72714.412654403699</v>
      </c>
      <c r="Z972">
        <v>35892.199999999997</v>
      </c>
      <c r="AA972">
        <v>45649.922654403701</v>
      </c>
      <c r="AB972">
        <v>55407.8</v>
      </c>
      <c r="AC972" t="s">
        <v>144</v>
      </c>
      <c r="AD972" t="s">
        <v>145</v>
      </c>
      <c r="AE972" t="s">
        <v>145</v>
      </c>
      <c r="AF972">
        <v>12867</v>
      </c>
      <c r="AH972">
        <v>14629.742</v>
      </c>
      <c r="AI972">
        <v>1762.742</v>
      </c>
      <c r="AM972">
        <v>0.175704</v>
      </c>
      <c r="AN972">
        <v>0.23017760000000001</v>
      </c>
      <c r="AO972">
        <v>0.28465600000000002</v>
      </c>
      <c r="AP972" t="s">
        <v>146</v>
      </c>
      <c r="AQ972" t="s">
        <v>147</v>
      </c>
      <c r="AR972">
        <v>0.196964945446751</v>
      </c>
      <c r="AS972">
        <v>0.10791050878004101</v>
      </c>
      <c r="AV972">
        <v>0.62</v>
      </c>
      <c r="AW972">
        <v>0.44</v>
      </c>
      <c r="AX972">
        <v>26300</v>
      </c>
      <c r="AY972">
        <v>37000</v>
      </c>
      <c r="AZ972">
        <v>0.2</v>
      </c>
      <c r="BA972">
        <v>37000</v>
      </c>
      <c r="BD972">
        <v>1</v>
      </c>
      <c r="BF972" s="1">
        <v>43253</v>
      </c>
      <c r="BM972" t="s">
        <v>148</v>
      </c>
      <c r="CD972" t="s">
        <v>1543</v>
      </c>
      <c r="CE972" t="s">
        <v>145</v>
      </c>
    </row>
    <row r="973" spans="1:89" x14ac:dyDescent="0.25">
      <c r="A973">
        <v>9255</v>
      </c>
      <c r="B973">
        <v>2017</v>
      </c>
      <c r="C973" t="s">
        <v>386</v>
      </c>
      <c r="D973" s="14">
        <f>VLOOKUP(Tabelle6[[#This Row],[FishStock]],'Export 2012'!$C:$J,8,FALSE)</f>
        <v>2012</v>
      </c>
      <c r="E973" s="14" t="str">
        <f>VLOOKUP(Tabelle6[[#This Row],[FishStock]],'Export 2016'!$C:$K,8,FALSE)</f>
        <v>Advice</v>
      </c>
      <c r="F973" s="14" t="str">
        <f>VLOOKUP(Tabelle6[[#This Row],[FishStock]],'Export 2012'!$C:$J,3,FALSE)</f>
        <v>x</v>
      </c>
      <c r="G973" s="14" t="str">
        <f>VLOOKUP(Tabelle6[[#This Row],[FishStock]],'Export 2016'!$C:$K,3,FALSE)</f>
        <v>x</v>
      </c>
      <c r="H973">
        <v>1490</v>
      </c>
      <c r="I973">
        <v>169278</v>
      </c>
      <c r="J973" t="s">
        <v>138</v>
      </c>
      <c r="K973">
        <v>2016</v>
      </c>
      <c r="L973" t="s">
        <v>387</v>
      </c>
      <c r="M973" t="s">
        <v>388</v>
      </c>
      <c r="N973" t="s">
        <v>275</v>
      </c>
      <c r="P973" t="s">
        <v>1612</v>
      </c>
      <c r="Q973">
        <v>29946.8672877186</v>
      </c>
      <c r="R973">
        <v>53947.3</v>
      </c>
      <c r="S973">
        <v>97228.581929877197</v>
      </c>
      <c r="T973" t="s">
        <v>143</v>
      </c>
      <c r="U973" t="s">
        <v>13</v>
      </c>
      <c r="W973">
        <v>72111.784404941398</v>
      </c>
      <c r="Z973">
        <v>48467.4</v>
      </c>
      <c r="AA973">
        <v>62636.454404941403</v>
      </c>
      <c r="AB973">
        <v>76804.600000000006</v>
      </c>
      <c r="AC973" t="s">
        <v>144</v>
      </c>
      <c r="AD973" t="s">
        <v>145</v>
      </c>
      <c r="AE973" t="s">
        <v>145</v>
      </c>
      <c r="AF973">
        <v>14127</v>
      </c>
      <c r="AH973">
        <v>15350</v>
      </c>
      <c r="AI973">
        <v>1208.1479999999999</v>
      </c>
      <c r="AM973">
        <v>0.14810599999999999</v>
      </c>
      <c r="AN973">
        <v>0.2152114</v>
      </c>
      <c r="AO973">
        <v>0.28231400000000001</v>
      </c>
      <c r="AP973" t="s">
        <v>146</v>
      </c>
      <c r="AQ973" t="s">
        <v>147</v>
      </c>
      <c r="AR973">
        <v>0.182869904187829</v>
      </c>
      <c r="AS973">
        <v>0.102977152083002</v>
      </c>
      <c r="AV973">
        <v>0.62</v>
      </c>
      <c r="AW973">
        <v>0.44</v>
      </c>
      <c r="AX973">
        <v>26300</v>
      </c>
      <c r="AY973">
        <v>37000</v>
      </c>
      <c r="AZ973">
        <v>0.2</v>
      </c>
      <c r="BA973">
        <v>37000</v>
      </c>
      <c r="BD973">
        <v>1</v>
      </c>
      <c r="BF973" s="1">
        <v>43253</v>
      </c>
      <c r="BM973" t="s">
        <v>148</v>
      </c>
      <c r="CC973">
        <v>15</v>
      </c>
      <c r="CD973" t="s">
        <v>1543</v>
      </c>
      <c r="CE973" t="s">
        <v>145</v>
      </c>
    </row>
    <row r="974" spans="1:89" x14ac:dyDescent="0.25">
      <c r="A974">
        <v>9255</v>
      </c>
      <c r="B974">
        <v>2017</v>
      </c>
      <c r="C974" t="s">
        <v>386</v>
      </c>
      <c r="D974" s="14">
        <f>VLOOKUP(Tabelle6[[#This Row],[FishStock]],'Export 2012'!$C:$J,8,FALSE)</f>
        <v>2012</v>
      </c>
      <c r="E974" s="14" t="str">
        <f>VLOOKUP(Tabelle6[[#This Row],[FishStock]],'Export 2016'!$C:$K,8,FALSE)</f>
        <v>Advice</v>
      </c>
      <c r="F974" s="14" t="str">
        <f>VLOOKUP(Tabelle6[[#This Row],[FishStock]],'Export 2012'!$C:$J,3,FALSE)</f>
        <v>x</v>
      </c>
      <c r="G974" s="14" t="str">
        <f>VLOOKUP(Tabelle6[[#This Row],[FishStock]],'Export 2016'!$C:$K,3,FALSE)</f>
        <v>x</v>
      </c>
      <c r="H974">
        <v>1490</v>
      </c>
      <c r="I974">
        <v>169278</v>
      </c>
      <c r="J974" t="s">
        <v>138</v>
      </c>
      <c r="K974">
        <v>2017</v>
      </c>
      <c r="L974" t="s">
        <v>387</v>
      </c>
      <c r="M974" t="s">
        <v>388</v>
      </c>
      <c r="N974" t="s">
        <v>275</v>
      </c>
      <c r="P974" t="s">
        <v>1612</v>
      </c>
      <c r="R974">
        <v>114581</v>
      </c>
      <c r="T974" t="s">
        <v>143</v>
      </c>
      <c r="U974" t="s">
        <v>13</v>
      </c>
      <c r="AA974">
        <v>67961.042992802497</v>
      </c>
      <c r="AC974" t="s">
        <v>144</v>
      </c>
      <c r="AD974" t="s">
        <v>145</v>
      </c>
      <c r="AE974" t="s">
        <v>145</v>
      </c>
      <c r="AP974" t="s">
        <v>146</v>
      </c>
      <c r="AQ974" t="s">
        <v>147</v>
      </c>
      <c r="AV974">
        <v>0.62</v>
      </c>
      <c r="AW974">
        <v>0.44</v>
      </c>
      <c r="AX974">
        <v>26300</v>
      </c>
      <c r="AY974">
        <v>37000</v>
      </c>
      <c r="AZ974">
        <v>0.2</v>
      </c>
      <c r="BA974">
        <v>37000</v>
      </c>
      <c r="BD974">
        <v>1</v>
      </c>
      <c r="BF974" s="1">
        <v>43253</v>
      </c>
      <c r="BM974" t="s">
        <v>148</v>
      </c>
      <c r="CD974" t="s">
        <v>1543</v>
      </c>
      <c r="CE974" t="s">
        <v>145</v>
      </c>
    </row>
    <row r="975" spans="1:89" x14ac:dyDescent="0.25">
      <c r="A975">
        <v>9256</v>
      </c>
      <c r="B975">
        <v>2017</v>
      </c>
      <c r="C975" t="s">
        <v>927</v>
      </c>
      <c r="D975" s="14">
        <f>VLOOKUP(Tabelle6[[#This Row],[FishStock]],'Export 2012'!$C:$J,8,FALSE)</f>
        <v>2012</v>
      </c>
      <c r="E975" s="14" t="str">
        <f>VLOOKUP(Tabelle6[[#This Row],[FishStock]],'Export 2016'!$C:$K,8,FALSE)</f>
        <v>Advice</v>
      </c>
      <c r="F975" s="14" t="str">
        <f>VLOOKUP(Tabelle6[[#This Row],[FishStock]],'Export 2012'!$C:$J,3,FALSE)</f>
        <v>x</v>
      </c>
      <c r="G975" s="14" t="str">
        <f>VLOOKUP(Tabelle6[[#This Row],[FishStock]],'Export 2016'!$C:$K,3,FALSE)</f>
        <v>x</v>
      </c>
      <c r="H975">
        <v>1539</v>
      </c>
      <c r="I975">
        <v>169108</v>
      </c>
      <c r="J975" t="s">
        <v>138</v>
      </c>
      <c r="K975">
        <v>2012</v>
      </c>
      <c r="L975" t="s">
        <v>928</v>
      </c>
      <c r="M975" t="s">
        <v>929</v>
      </c>
      <c r="N975" t="s">
        <v>253</v>
      </c>
      <c r="P975" t="s">
        <v>1565</v>
      </c>
      <c r="Q975">
        <v>761654</v>
      </c>
      <c r="R975">
        <v>1242318</v>
      </c>
      <c r="S975">
        <v>1722983</v>
      </c>
      <c r="T975" t="s">
        <v>143</v>
      </c>
      <c r="U975" t="s">
        <v>13</v>
      </c>
      <c r="V975">
        <v>392952</v>
      </c>
      <c r="W975">
        <v>435223</v>
      </c>
      <c r="X975">
        <v>477495</v>
      </c>
      <c r="Z975">
        <v>289959</v>
      </c>
      <c r="AA975">
        <v>326543</v>
      </c>
      <c r="AB975">
        <v>363127</v>
      </c>
      <c r="AC975" t="s">
        <v>144</v>
      </c>
      <c r="AD975" t="s">
        <v>145</v>
      </c>
      <c r="AE975" t="s">
        <v>145</v>
      </c>
      <c r="AF975">
        <v>38162</v>
      </c>
      <c r="AH975">
        <v>43195</v>
      </c>
      <c r="AI975">
        <v>5032</v>
      </c>
      <c r="AJ975">
        <v>1</v>
      </c>
      <c r="AM975">
        <v>0.13700000000000001</v>
      </c>
      <c r="AN975">
        <v>0.17699999999999999</v>
      </c>
      <c r="AO975">
        <v>0.216</v>
      </c>
      <c r="AP975" t="s">
        <v>146</v>
      </c>
      <c r="AQ975" t="s">
        <v>1539</v>
      </c>
      <c r="AV975">
        <v>0.39</v>
      </c>
      <c r="AW975">
        <v>0.28000000000000003</v>
      </c>
      <c r="AX975">
        <v>94000</v>
      </c>
      <c r="AY975">
        <v>132000</v>
      </c>
      <c r="AZ975">
        <v>0.19</v>
      </c>
      <c r="BA975">
        <v>132000</v>
      </c>
      <c r="BD975">
        <v>0</v>
      </c>
      <c r="BF975" s="1">
        <v>43192</v>
      </c>
      <c r="BM975" t="s">
        <v>148</v>
      </c>
    </row>
    <row r="976" spans="1:89" x14ac:dyDescent="0.25">
      <c r="A976">
        <v>9256</v>
      </c>
      <c r="B976">
        <v>2017</v>
      </c>
      <c r="C976" t="s">
        <v>927</v>
      </c>
      <c r="D976" s="14">
        <f>VLOOKUP(Tabelle6[[#This Row],[FishStock]],'Export 2012'!$C:$J,8,FALSE)</f>
        <v>2012</v>
      </c>
      <c r="E976" s="14" t="str">
        <f>VLOOKUP(Tabelle6[[#This Row],[FishStock]],'Export 2016'!$C:$K,8,FALSE)</f>
        <v>Advice</v>
      </c>
      <c r="F976" s="14" t="str">
        <f>VLOOKUP(Tabelle6[[#This Row],[FishStock]],'Export 2012'!$C:$J,3,FALSE)</f>
        <v>x</v>
      </c>
      <c r="G976" s="14" t="str">
        <f>VLOOKUP(Tabelle6[[#This Row],[FishStock]],'Export 2016'!$C:$K,3,FALSE)</f>
        <v>x</v>
      </c>
      <c r="H976">
        <v>1539</v>
      </c>
      <c r="I976">
        <v>169108</v>
      </c>
      <c r="J976" t="s">
        <v>138</v>
      </c>
      <c r="K976">
        <v>2013</v>
      </c>
      <c r="L976" t="s">
        <v>928</v>
      </c>
      <c r="M976" t="s">
        <v>929</v>
      </c>
      <c r="N976" t="s">
        <v>253</v>
      </c>
      <c r="P976" t="s">
        <v>1565</v>
      </c>
      <c r="Q976">
        <v>179117</v>
      </c>
      <c r="R976">
        <v>632681</v>
      </c>
      <c r="S976">
        <v>1086246</v>
      </c>
      <c r="T976" t="s">
        <v>143</v>
      </c>
      <c r="U976" t="s">
        <v>13</v>
      </c>
      <c r="V976">
        <v>338679</v>
      </c>
      <c r="W976">
        <v>374147</v>
      </c>
      <c r="X976">
        <v>409615</v>
      </c>
      <c r="Z976">
        <v>230907</v>
      </c>
      <c r="AA976">
        <v>258617</v>
      </c>
      <c r="AB976">
        <v>286327</v>
      </c>
      <c r="AC976" t="s">
        <v>144</v>
      </c>
      <c r="AD976" t="s">
        <v>145</v>
      </c>
      <c r="AE976" t="s">
        <v>145</v>
      </c>
      <c r="AF976">
        <v>43734</v>
      </c>
      <c r="AH976">
        <v>47092</v>
      </c>
      <c r="AI976">
        <v>3305</v>
      </c>
      <c r="AJ976">
        <v>54</v>
      </c>
      <c r="AM976">
        <v>0.14699999999999999</v>
      </c>
      <c r="AN976">
        <v>0.187</v>
      </c>
      <c r="AO976">
        <v>0.22700000000000001</v>
      </c>
      <c r="AP976" t="s">
        <v>146</v>
      </c>
      <c r="AQ976" t="s">
        <v>1539</v>
      </c>
      <c r="AV976">
        <v>0.39</v>
      </c>
      <c r="AW976">
        <v>0.28000000000000003</v>
      </c>
      <c r="AX976">
        <v>94000</v>
      </c>
      <c r="AY976">
        <v>132000</v>
      </c>
      <c r="AZ976">
        <v>0.19</v>
      </c>
      <c r="BA976">
        <v>132000</v>
      </c>
      <c r="BD976">
        <v>0</v>
      </c>
      <c r="BF976" s="1">
        <v>43192</v>
      </c>
      <c r="BM976" t="s">
        <v>148</v>
      </c>
    </row>
    <row r="977" spans="1:88" x14ac:dyDescent="0.25">
      <c r="A977">
        <v>9256</v>
      </c>
      <c r="B977">
        <v>2017</v>
      </c>
      <c r="C977" t="s">
        <v>927</v>
      </c>
      <c r="D977" s="14">
        <f>VLOOKUP(Tabelle6[[#This Row],[FishStock]],'Export 2012'!$C:$J,8,FALSE)</f>
        <v>2012</v>
      </c>
      <c r="E977" s="14" t="str">
        <f>VLOOKUP(Tabelle6[[#This Row],[FishStock]],'Export 2016'!$C:$K,8,FALSE)</f>
        <v>Advice</v>
      </c>
      <c r="F977" s="14" t="str">
        <f>VLOOKUP(Tabelle6[[#This Row],[FishStock]],'Export 2012'!$C:$J,3,FALSE)</f>
        <v>x</v>
      </c>
      <c r="G977" s="14" t="str">
        <f>VLOOKUP(Tabelle6[[#This Row],[FishStock]],'Export 2016'!$C:$K,3,FALSE)</f>
        <v>x</v>
      </c>
      <c r="H977">
        <v>1539</v>
      </c>
      <c r="I977">
        <v>169108</v>
      </c>
      <c r="J977" t="s">
        <v>138</v>
      </c>
      <c r="K977">
        <v>2014</v>
      </c>
      <c r="L977" t="s">
        <v>928</v>
      </c>
      <c r="M977" t="s">
        <v>929</v>
      </c>
      <c r="N977" t="s">
        <v>253</v>
      </c>
      <c r="P977" t="s">
        <v>1565</v>
      </c>
      <c r="Q977">
        <v>4735801</v>
      </c>
      <c r="R977">
        <v>5809046</v>
      </c>
      <c r="S977">
        <v>6882291</v>
      </c>
      <c r="T977" t="s">
        <v>143</v>
      </c>
      <c r="U977" t="s">
        <v>13</v>
      </c>
      <c r="V977">
        <v>468295</v>
      </c>
      <c r="W977">
        <v>523028</v>
      </c>
      <c r="X977">
        <v>577762</v>
      </c>
      <c r="Z977">
        <v>158122</v>
      </c>
      <c r="AA977">
        <v>181098</v>
      </c>
      <c r="AB977">
        <v>204075</v>
      </c>
      <c r="AC977" t="s">
        <v>144</v>
      </c>
      <c r="AD977" t="s">
        <v>145</v>
      </c>
      <c r="AE977" t="s">
        <v>145</v>
      </c>
      <c r="AF977">
        <v>41143</v>
      </c>
      <c r="AH977">
        <v>46295</v>
      </c>
      <c r="AI977">
        <v>5090</v>
      </c>
      <c r="AJ977">
        <v>65</v>
      </c>
      <c r="AM977">
        <v>0.24199999999999999</v>
      </c>
      <c r="AN977">
        <v>0.30399999999999999</v>
      </c>
      <c r="AO977">
        <v>0.36699999999999999</v>
      </c>
      <c r="AP977" t="s">
        <v>146</v>
      </c>
      <c r="AQ977" t="s">
        <v>1539</v>
      </c>
      <c r="AV977">
        <v>0.39</v>
      </c>
      <c r="AW977">
        <v>0.28000000000000003</v>
      </c>
      <c r="AX977">
        <v>94000</v>
      </c>
      <c r="AY977">
        <v>132000</v>
      </c>
      <c r="AZ977">
        <v>0.19</v>
      </c>
      <c r="BA977">
        <v>132000</v>
      </c>
      <c r="BD977">
        <v>0</v>
      </c>
      <c r="BF977" s="1">
        <v>43192</v>
      </c>
      <c r="BM977" t="s">
        <v>148</v>
      </c>
    </row>
    <row r="978" spans="1:88" x14ac:dyDescent="0.25">
      <c r="A978">
        <v>9256</v>
      </c>
      <c r="B978">
        <v>2017</v>
      </c>
      <c r="C978" t="s">
        <v>927</v>
      </c>
      <c r="D978" s="14">
        <f>VLOOKUP(Tabelle6[[#This Row],[FishStock]],'Export 2012'!$C:$J,8,FALSE)</f>
        <v>2012</v>
      </c>
      <c r="E978" s="14" t="str">
        <f>VLOOKUP(Tabelle6[[#This Row],[FishStock]],'Export 2016'!$C:$K,8,FALSE)</f>
        <v>Advice</v>
      </c>
      <c r="F978" s="14" t="str">
        <f>VLOOKUP(Tabelle6[[#This Row],[FishStock]],'Export 2012'!$C:$J,3,FALSE)</f>
        <v>x</v>
      </c>
      <c r="G978" s="14" t="str">
        <f>VLOOKUP(Tabelle6[[#This Row],[FishStock]],'Export 2016'!$C:$K,3,FALSE)</f>
        <v>x</v>
      </c>
      <c r="H978">
        <v>1539</v>
      </c>
      <c r="I978">
        <v>169108</v>
      </c>
      <c r="J978" t="s">
        <v>138</v>
      </c>
      <c r="K978">
        <v>2015</v>
      </c>
      <c r="L978" t="s">
        <v>928</v>
      </c>
      <c r="M978" t="s">
        <v>929</v>
      </c>
      <c r="N978" t="s">
        <v>253</v>
      </c>
      <c r="P978" t="s">
        <v>1565</v>
      </c>
      <c r="Q978">
        <v>1103663</v>
      </c>
      <c r="R978">
        <v>1625860</v>
      </c>
      <c r="S978">
        <v>2148057</v>
      </c>
      <c r="T978" t="s">
        <v>143</v>
      </c>
      <c r="U978" t="s">
        <v>13</v>
      </c>
      <c r="V978">
        <v>464246</v>
      </c>
      <c r="W978">
        <v>530165</v>
      </c>
      <c r="X978">
        <v>596084</v>
      </c>
      <c r="Z978">
        <v>122116</v>
      </c>
      <c r="AA978">
        <v>142921</v>
      </c>
      <c r="AB978">
        <v>163725</v>
      </c>
      <c r="AC978" t="s">
        <v>144</v>
      </c>
      <c r="AD978" t="s">
        <v>145</v>
      </c>
      <c r="AE978" t="s">
        <v>145</v>
      </c>
      <c r="AF978">
        <v>35295</v>
      </c>
      <c r="AH978">
        <v>41571</v>
      </c>
      <c r="AI978">
        <v>6255</v>
      </c>
      <c r="AJ978">
        <v>21</v>
      </c>
      <c r="AM978">
        <v>0.316</v>
      </c>
      <c r="AN978">
        <v>0.39800000000000002</v>
      </c>
      <c r="AO978">
        <v>0.48099999999999998</v>
      </c>
      <c r="AP978" t="s">
        <v>146</v>
      </c>
      <c r="AQ978" t="s">
        <v>1539</v>
      </c>
      <c r="AV978">
        <v>0.39</v>
      </c>
      <c r="AW978">
        <v>0.28000000000000003</v>
      </c>
      <c r="AX978">
        <v>94000</v>
      </c>
      <c r="AY978">
        <v>132000</v>
      </c>
      <c r="AZ978">
        <v>0.19</v>
      </c>
      <c r="BA978">
        <v>132000</v>
      </c>
      <c r="BD978">
        <v>0</v>
      </c>
      <c r="BF978" s="1">
        <v>43192</v>
      </c>
      <c r="BM978" t="s">
        <v>148</v>
      </c>
    </row>
    <row r="979" spans="1:88" x14ac:dyDescent="0.25">
      <c r="A979">
        <v>9256</v>
      </c>
      <c r="B979">
        <v>2017</v>
      </c>
      <c r="C979" t="s">
        <v>927</v>
      </c>
      <c r="D979" s="14">
        <f>VLOOKUP(Tabelle6[[#This Row],[FishStock]],'Export 2012'!$C:$J,8,FALSE)</f>
        <v>2012</v>
      </c>
      <c r="E979" s="14" t="str">
        <f>VLOOKUP(Tabelle6[[#This Row],[FishStock]],'Export 2016'!$C:$K,8,FALSE)</f>
        <v>Advice</v>
      </c>
      <c r="F979" s="14" t="str">
        <f>VLOOKUP(Tabelle6[[#This Row],[FishStock]],'Export 2012'!$C:$J,3,FALSE)</f>
        <v>x</v>
      </c>
      <c r="G979" s="14" t="str">
        <f>VLOOKUP(Tabelle6[[#This Row],[FishStock]],'Export 2016'!$C:$K,3,FALSE)</f>
        <v>x</v>
      </c>
      <c r="H979">
        <v>1539</v>
      </c>
      <c r="I979">
        <v>169108</v>
      </c>
      <c r="J979" t="s">
        <v>138</v>
      </c>
      <c r="K979">
        <v>2016</v>
      </c>
      <c r="L979" t="s">
        <v>928</v>
      </c>
      <c r="M979" t="s">
        <v>929</v>
      </c>
      <c r="N979" t="s">
        <v>253</v>
      </c>
      <c r="P979" t="s">
        <v>1565</v>
      </c>
      <c r="Q979">
        <v>1650404</v>
      </c>
      <c r="R979">
        <v>3013286</v>
      </c>
      <c r="S979">
        <v>4376169</v>
      </c>
      <c r="T979" t="s">
        <v>143</v>
      </c>
      <c r="U979" t="s">
        <v>13</v>
      </c>
      <c r="V979">
        <v>487445</v>
      </c>
      <c r="W979">
        <v>579216</v>
      </c>
      <c r="X979">
        <v>670987</v>
      </c>
      <c r="Z979">
        <v>101259</v>
      </c>
      <c r="AA979">
        <v>122886</v>
      </c>
      <c r="AB979">
        <v>144513</v>
      </c>
      <c r="AC979" t="s">
        <v>144</v>
      </c>
      <c r="AD979" t="s">
        <v>145</v>
      </c>
      <c r="AE979" t="s">
        <v>145</v>
      </c>
      <c r="AF979">
        <v>35058</v>
      </c>
      <c r="AH979">
        <v>43133</v>
      </c>
      <c r="AI979">
        <v>7449</v>
      </c>
      <c r="AJ979">
        <v>37</v>
      </c>
      <c r="AM979">
        <v>0.21299999999999999</v>
      </c>
      <c r="AN979">
        <v>0.28399999999999997</v>
      </c>
      <c r="AO979">
        <v>0.35499999999999998</v>
      </c>
      <c r="AP979" t="s">
        <v>146</v>
      </c>
      <c r="AQ979" t="s">
        <v>1539</v>
      </c>
      <c r="AV979">
        <v>0.39</v>
      </c>
      <c r="AW979">
        <v>0.28000000000000003</v>
      </c>
      <c r="AX979">
        <v>94000</v>
      </c>
      <c r="AY979">
        <v>132000</v>
      </c>
      <c r="AZ979">
        <v>0.19</v>
      </c>
      <c r="BA979">
        <v>132000</v>
      </c>
      <c r="BD979">
        <v>0</v>
      </c>
      <c r="BF979" s="1">
        <v>43192</v>
      </c>
      <c r="BM979" t="s">
        <v>148</v>
      </c>
    </row>
    <row r="980" spans="1:88" x14ac:dyDescent="0.25">
      <c r="A980">
        <v>9256</v>
      </c>
      <c r="B980">
        <v>2017</v>
      </c>
      <c r="C980" t="s">
        <v>927</v>
      </c>
      <c r="D980" s="14">
        <f>VLOOKUP(Tabelle6[[#This Row],[FishStock]],'Export 2012'!$C:$J,8,FALSE)</f>
        <v>2012</v>
      </c>
      <c r="E980" s="14" t="str">
        <f>VLOOKUP(Tabelle6[[#This Row],[FishStock]],'Export 2016'!$C:$K,8,FALSE)</f>
        <v>Advice</v>
      </c>
      <c r="F980" s="14" t="str">
        <f>VLOOKUP(Tabelle6[[#This Row],[FishStock]],'Export 2012'!$C:$J,3,FALSE)</f>
        <v>x</v>
      </c>
      <c r="G980" s="14" t="str">
        <f>VLOOKUP(Tabelle6[[#This Row],[FishStock]],'Export 2016'!$C:$K,3,FALSE)</f>
        <v>x</v>
      </c>
      <c r="H980">
        <v>1539</v>
      </c>
      <c r="I980">
        <v>169108</v>
      </c>
      <c r="J980" t="s">
        <v>138</v>
      </c>
      <c r="K980">
        <v>2017</v>
      </c>
      <c r="L980" t="s">
        <v>928</v>
      </c>
      <c r="M980" t="s">
        <v>929</v>
      </c>
      <c r="N980" t="s">
        <v>253</v>
      </c>
      <c r="P980" t="s">
        <v>1565</v>
      </c>
      <c r="R980">
        <v>162300</v>
      </c>
      <c r="T980" t="s">
        <v>143</v>
      </c>
      <c r="U980" t="s">
        <v>13</v>
      </c>
      <c r="V980">
        <v>417176</v>
      </c>
      <c r="W980">
        <v>647033</v>
      </c>
      <c r="X980">
        <v>876891</v>
      </c>
      <c r="Z980">
        <v>205319</v>
      </c>
      <c r="AA980">
        <v>248592</v>
      </c>
      <c r="AB980">
        <v>291864</v>
      </c>
      <c r="AC980" t="s">
        <v>144</v>
      </c>
      <c r="AD980" t="s">
        <v>145</v>
      </c>
      <c r="AE980" t="s">
        <v>145</v>
      </c>
      <c r="AM980">
        <v>0.13</v>
      </c>
      <c r="AN980">
        <v>0.30299999999999999</v>
      </c>
      <c r="AO980">
        <v>0.47699999999999998</v>
      </c>
      <c r="AP980" t="s">
        <v>146</v>
      </c>
      <c r="AQ980" t="s">
        <v>1539</v>
      </c>
      <c r="AV980">
        <v>0.39</v>
      </c>
      <c r="AW980">
        <v>0.28000000000000003</v>
      </c>
      <c r="AX980">
        <v>94000</v>
      </c>
      <c r="AY980">
        <v>132000</v>
      </c>
      <c r="AZ980">
        <v>0.19</v>
      </c>
      <c r="BA980">
        <v>132000</v>
      </c>
      <c r="BD980">
        <v>0</v>
      </c>
      <c r="BF980" s="1">
        <v>43192</v>
      </c>
      <c r="BM980" t="s">
        <v>148</v>
      </c>
    </row>
    <row r="981" spans="1:88" x14ac:dyDescent="0.25">
      <c r="A981">
        <v>9259</v>
      </c>
      <c r="B981">
        <v>2017</v>
      </c>
      <c r="C981" t="s">
        <v>1353</v>
      </c>
      <c r="D981" s="14">
        <f>VLOOKUP(Tabelle6[[#This Row],[FishStock]],'Export 2012'!$C:$J,8,FALSE)</f>
        <v>2012</v>
      </c>
      <c r="E981" s="14" t="str">
        <f>VLOOKUP(Tabelle6[[#This Row],[FishStock]],'Export 2016'!$C:$K,8,FALSE)</f>
        <v>Advice</v>
      </c>
      <c r="F981" s="14" t="str">
        <f>VLOOKUP(Tabelle6[[#This Row],[FishStock]],'Export 2012'!$C:$J,3,FALSE)</f>
        <v>no</v>
      </c>
      <c r="G981" s="14" t="str">
        <f>VLOOKUP(Tabelle6[[#This Row],[FishStock]],'Export 2016'!$C:$K,3,FALSE)</f>
        <v>no</v>
      </c>
      <c r="H981">
        <v>1355</v>
      </c>
      <c r="I981">
        <v>169095</v>
      </c>
      <c r="J981" t="s">
        <v>138</v>
      </c>
      <c r="K981">
        <v>2012</v>
      </c>
      <c r="L981" t="s">
        <v>1354</v>
      </c>
      <c r="N981" t="s">
        <v>1356</v>
      </c>
      <c r="P981" t="s">
        <v>2030</v>
      </c>
      <c r="BM981" t="s">
        <v>148</v>
      </c>
      <c r="BN981" t="s">
        <v>1358</v>
      </c>
      <c r="BO981">
        <v>100</v>
      </c>
      <c r="CC981">
        <v>5.6</v>
      </c>
      <c r="CD981" t="s">
        <v>1359</v>
      </c>
      <c r="CF981">
        <v>0.4</v>
      </c>
      <c r="CG981" t="s">
        <v>2031</v>
      </c>
      <c r="CI981">
        <v>14</v>
      </c>
      <c r="CJ981" t="s">
        <v>1361</v>
      </c>
    </row>
    <row r="982" spans="1:88" x14ac:dyDescent="0.25">
      <c r="A982">
        <v>9259</v>
      </c>
      <c r="B982">
        <v>2017</v>
      </c>
      <c r="C982" t="s">
        <v>1353</v>
      </c>
      <c r="D982" s="14">
        <f>VLOOKUP(Tabelle6[[#This Row],[FishStock]],'Export 2012'!$C:$J,8,FALSE)</f>
        <v>2012</v>
      </c>
      <c r="E982" s="14" t="str">
        <f>VLOOKUP(Tabelle6[[#This Row],[FishStock]],'Export 2016'!$C:$K,8,FALSE)</f>
        <v>Advice</v>
      </c>
      <c r="F982" s="14" t="str">
        <f>VLOOKUP(Tabelle6[[#This Row],[FishStock]],'Export 2012'!$C:$J,3,FALSE)</f>
        <v>no</v>
      </c>
      <c r="G982" s="14" t="str">
        <f>VLOOKUP(Tabelle6[[#This Row],[FishStock]],'Export 2016'!$C:$K,3,FALSE)</f>
        <v>no</v>
      </c>
      <c r="H982">
        <v>1355</v>
      </c>
      <c r="I982">
        <v>169095</v>
      </c>
      <c r="J982" t="s">
        <v>138</v>
      </c>
      <c r="K982">
        <v>2013</v>
      </c>
      <c r="L982" t="s">
        <v>1354</v>
      </c>
      <c r="N982" t="s">
        <v>1356</v>
      </c>
      <c r="P982" t="s">
        <v>2030</v>
      </c>
      <c r="BM982" t="s">
        <v>148</v>
      </c>
      <c r="BN982" t="s">
        <v>1358</v>
      </c>
      <c r="BO982">
        <v>100</v>
      </c>
      <c r="CC982">
        <v>8.6</v>
      </c>
      <c r="CD982" t="s">
        <v>1359</v>
      </c>
      <c r="CF982">
        <v>1.2</v>
      </c>
      <c r="CG982" t="s">
        <v>2031</v>
      </c>
      <c r="CI982">
        <v>9</v>
      </c>
      <c r="CJ982" t="s">
        <v>1361</v>
      </c>
    </row>
    <row r="983" spans="1:88" x14ac:dyDescent="0.25">
      <c r="A983">
        <v>9259</v>
      </c>
      <c r="B983">
        <v>2017</v>
      </c>
      <c r="C983" t="s">
        <v>1353</v>
      </c>
      <c r="D983" s="14">
        <f>VLOOKUP(Tabelle6[[#This Row],[FishStock]],'Export 2012'!$C:$J,8,FALSE)</f>
        <v>2012</v>
      </c>
      <c r="E983" s="14" t="str">
        <f>VLOOKUP(Tabelle6[[#This Row],[FishStock]],'Export 2016'!$C:$K,8,FALSE)</f>
        <v>Advice</v>
      </c>
      <c r="F983" s="14" t="str">
        <f>VLOOKUP(Tabelle6[[#This Row],[FishStock]],'Export 2012'!$C:$J,3,FALSE)</f>
        <v>no</v>
      </c>
      <c r="G983" s="14" t="str">
        <f>VLOOKUP(Tabelle6[[#This Row],[FishStock]],'Export 2016'!$C:$K,3,FALSE)</f>
        <v>no</v>
      </c>
      <c r="H983">
        <v>1355</v>
      </c>
      <c r="I983">
        <v>169095</v>
      </c>
      <c r="J983" t="s">
        <v>138</v>
      </c>
      <c r="K983">
        <v>2014</v>
      </c>
      <c r="L983" t="s">
        <v>1354</v>
      </c>
      <c r="N983" t="s">
        <v>1356</v>
      </c>
      <c r="P983" t="s">
        <v>2030</v>
      </c>
      <c r="BM983" t="s">
        <v>148</v>
      </c>
      <c r="BN983" t="s">
        <v>1358</v>
      </c>
      <c r="BO983">
        <v>100</v>
      </c>
      <c r="CC983">
        <v>14.9</v>
      </c>
      <c r="CD983" t="s">
        <v>1359</v>
      </c>
      <c r="CF983">
        <v>4</v>
      </c>
      <c r="CG983" t="s">
        <v>2031</v>
      </c>
      <c r="CI983">
        <v>31</v>
      </c>
      <c r="CJ983" t="s">
        <v>1361</v>
      </c>
    </row>
    <row r="984" spans="1:88" x14ac:dyDescent="0.25">
      <c r="A984">
        <v>9259</v>
      </c>
      <c r="B984">
        <v>2017</v>
      </c>
      <c r="C984" t="s">
        <v>1353</v>
      </c>
      <c r="D984" s="14">
        <f>VLOOKUP(Tabelle6[[#This Row],[FishStock]],'Export 2012'!$C:$J,8,FALSE)</f>
        <v>2012</v>
      </c>
      <c r="E984" s="14" t="str">
        <f>VLOOKUP(Tabelle6[[#This Row],[FishStock]],'Export 2016'!$C:$K,8,FALSE)</f>
        <v>Advice</v>
      </c>
      <c r="F984" s="14" t="str">
        <f>VLOOKUP(Tabelle6[[#This Row],[FishStock]],'Export 2012'!$C:$J,3,FALSE)</f>
        <v>no</v>
      </c>
      <c r="G984" s="14" t="str">
        <f>VLOOKUP(Tabelle6[[#This Row],[FishStock]],'Export 2016'!$C:$K,3,FALSE)</f>
        <v>no</v>
      </c>
      <c r="H984">
        <v>1355</v>
      </c>
      <c r="I984">
        <v>169095</v>
      </c>
      <c r="J984" t="s">
        <v>138</v>
      </c>
      <c r="K984">
        <v>2015</v>
      </c>
      <c r="L984" t="s">
        <v>1354</v>
      </c>
      <c r="N984" t="s">
        <v>1356</v>
      </c>
      <c r="P984" t="s">
        <v>2030</v>
      </c>
      <c r="BM984" t="s">
        <v>148</v>
      </c>
      <c r="BN984" t="s">
        <v>1358</v>
      </c>
      <c r="BO984">
        <v>100</v>
      </c>
      <c r="CC984">
        <v>8.1999999999999993</v>
      </c>
      <c r="CD984" t="s">
        <v>1359</v>
      </c>
      <c r="CF984">
        <v>0.9</v>
      </c>
      <c r="CG984" t="s">
        <v>2031</v>
      </c>
      <c r="CI984">
        <v>10</v>
      </c>
      <c r="CJ984" t="s">
        <v>1361</v>
      </c>
    </row>
    <row r="985" spans="1:88" x14ac:dyDescent="0.25">
      <c r="A985">
        <v>9259</v>
      </c>
      <c r="B985">
        <v>2017</v>
      </c>
      <c r="C985" t="s">
        <v>1353</v>
      </c>
      <c r="D985" s="14">
        <f>VLOOKUP(Tabelle6[[#This Row],[FishStock]],'Export 2012'!$C:$J,8,FALSE)</f>
        <v>2012</v>
      </c>
      <c r="E985" s="14" t="str">
        <f>VLOOKUP(Tabelle6[[#This Row],[FishStock]],'Export 2016'!$C:$K,8,FALSE)</f>
        <v>Advice</v>
      </c>
      <c r="F985" s="14" t="str">
        <f>VLOOKUP(Tabelle6[[#This Row],[FishStock]],'Export 2012'!$C:$J,3,FALSE)</f>
        <v>no</v>
      </c>
      <c r="G985" s="14" t="str">
        <f>VLOOKUP(Tabelle6[[#This Row],[FishStock]],'Export 2016'!$C:$K,3,FALSE)</f>
        <v>no</v>
      </c>
      <c r="H985">
        <v>1355</v>
      </c>
      <c r="I985">
        <v>169095</v>
      </c>
      <c r="J985" t="s">
        <v>138</v>
      </c>
      <c r="K985">
        <v>2016</v>
      </c>
      <c r="L985" t="s">
        <v>1354</v>
      </c>
      <c r="N985" t="s">
        <v>1356</v>
      </c>
      <c r="P985" t="s">
        <v>2030</v>
      </c>
      <c r="BM985" t="s">
        <v>148</v>
      </c>
      <c r="BN985" t="s">
        <v>1358</v>
      </c>
      <c r="BO985">
        <v>100</v>
      </c>
      <c r="CC985">
        <v>10.199999999999999</v>
      </c>
      <c r="CD985" t="s">
        <v>1359</v>
      </c>
      <c r="CF985">
        <v>1.8</v>
      </c>
      <c r="CG985" t="s">
        <v>2031</v>
      </c>
      <c r="CI985">
        <v>15</v>
      </c>
      <c r="CJ985" t="s">
        <v>1361</v>
      </c>
    </row>
    <row r="986" spans="1:88" x14ac:dyDescent="0.25">
      <c r="A986">
        <v>9259</v>
      </c>
      <c r="B986">
        <v>2017</v>
      </c>
      <c r="C986" t="s">
        <v>1353</v>
      </c>
      <c r="D986" s="14">
        <f>VLOOKUP(Tabelle6[[#This Row],[FishStock]],'Export 2012'!$C:$J,8,FALSE)</f>
        <v>2012</v>
      </c>
      <c r="E986" s="14" t="str">
        <f>VLOOKUP(Tabelle6[[#This Row],[FishStock]],'Export 2016'!$C:$K,8,FALSE)</f>
        <v>Advice</v>
      </c>
      <c r="F986" s="14" t="str">
        <f>VLOOKUP(Tabelle6[[#This Row],[FishStock]],'Export 2012'!$C:$J,3,FALSE)</f>
        <v>no</v>
      </c>
      <c r="G986" s="14" t="str">
        <f>VLOOKUP(Tabelle6[[#This Row],[FishStock]],'Export 2016'!$C:$K,3,FALSE)</f>
        <v>no</v>
      </c>
      <c r="H986">
        <v>1355</v>
      </c>
      <c r="I986">
        <v>169095</v>
      </c>
      <c r="J986" t="s">
        <v>138</v>
      </c>
      <c r="K986">
        <v>2017</v>
      </c>
      <c r="L986" t="s">
        <v>1354</v>
      </c>
      <c r="N986" t="s">
        <v>1356</v>
      </c>
      <c r="P986" t="s">
        <v>2030</v>
      </c>
      <c r="BM986" t="s">
        <v>148</v>
      </c>
      <c r="BN986" t="s">
        <v>1358</v>
      </c>
      <c r="BO986">
        <v>100</v>
      </c>
      <c r="CC986">
        <v>8.6999999999999993</v>
      </c>
      <c r="CD986" t="s">
        <v>1359</v>
      </c>
      <c r="CF986">
        <v>1.6</v>
      </c>
      <c r="CG986" t="s">
        <v>2031</v>
      </c>
      <c r="CI986">
        <v>24</v>
      </c>
      <c r="CJ986" t="s">
        <v>1361</v>
      </c>
    </row>
    <row r="987" spans="1:88" x14ac:dyDescent="0.25">
      <c r="A987">
        <v>9262</v>
      </c>
      <c r="B987">
        <v>2017</v>
      </c>
      <c r="C987" t="s">
        <v>1447</v>
      </c>
      <c r="D987" s="14">
        <f>VLOOKUP(Tabelle6[[#This Row],[FishStock]],'Export 2012'!$C:$J,8,FALSE)</f>
        <v>2012</v>
      </c>
      <c r="E987" s="14" t="str">
        <f>VLOOKUP(Tabelle6[[#This Row],[FishStock]],'Export 2016'!$C:$K,8,FALSE)</f>
        <v>Advice</v>
      </c>
      <c r="F987" s="14" t="str">
        <f>VLOOKUP(Tabelle6[[#This Row],[FishStock]],'Export 2012'!$C:$J,3,FALSE)</f>
        <v>no</v>
      </c>
      <c r="G987" s="14" t="str">
        <f>VLOOKUP(Tabelle6[[#This Row],[FishStock]],'Export 2016'!$C:$K,3,FALSE)</f>
        <v>no</v>
      </c>
      <c r="H987">
        <v>1320</v>
      </c>
      <c r="I987">
        <v>169074</v>
      </c>
      <c r="J987" t="s">
        <v>138</v>
      </c>
      <c r="K987">
        <v>2012</v>
      </c>
      <c r="L987" t="s">
        <v>1504</v>
      </c>
      <c r="M987" t="s">
        <v>1449</v>
      </c>
      <c r="N987" t="s">
        <v>1450</v>
      </c>
      <c r="P987" t="s">
        <v>1505</v>
      </c>
      <c r="R987">
        <v>20500000</v>
      </c>
      <c r="T987" t="s">
        <v>143</v>
      </c>
      <c r="U987" t="s">
        <v>973</v>
      </c>
      <c r="AC987" t="s">
        <v>144</v>
      </c>
      <c r="AD987" t="s">
        <v>145</v>
      </c>
      <c r="AE987" t="s">
        <v>145</v>
      </c>
      <c r="AF987">
        <v>551000</v>
      </c>
      <c r="AH987">
        <v>551000</v>
      </c>
      <c r="AX987">
        <v>150000</v>
      </c>
      <c r="BD987">
        <v>1</v>
      </c>
      <c r="BM987" t="s">
        <v>148</v>
      </c>
      <c r="CC987">
        <v>418000</v>
      </c>
      <c r="CD987" t="s">
        <v>1506</v>
      </c>
      <c r="CE987" t="s">
        <v>145</v>
      </c>
    </row>
    <row r="988" spans="1:88" x14ac:dyDescent="0.25">
      <c r="A988">
        <v>9262</v>
      </c>
      <c r="B988">
        <v>2017</v>
      </c>
      <c r="C988" t="s">
        <v>1447</v>
      </c>
      <c r="D988" s="14">
        <f>VLOOKUP(Tabelle6[[#This Row],[FishStock]],'Export 2012'!$C:$J,8,FALSE)</f>
        <v>2012</v>
      </c>
      <c r="E988" s="14" t="str">
        <f>VLOOKUP(Tabelle6[[#This Row],[FishStock]],'Export 2016'!$C:$K,8,FALSE)</f>
        <v>Advice</v>
      </c>
      <c r="F988" s="14" t="str">
        <f>VLOOKUP(Tabelle6[[#This Row],[FishStock]],'Export 2012'!$C:$J,3,FALSE)</f>
        <v>no</v>
      </c>
      <c r="G988" s="14" t="str">
        <f>VLOOKUP(Tabelle6[[#This Row],[FishStock]],'Export 2016'!$C:$K,3,FALSE)</f>
        <v>no</v>
      </c>
      <c r="H988">
        <v>1320</v>
      </c>
      <c r="I988">
        <v>169074</v>
      </c>
      <c r="J988" t="s">
        <v>138</v>
      </c>
      <c r="K988">
        <v>2013</v>
      </c>
      <c r="L988" t="s">
        <v>1504</v>
      </c>
      <c r="M988" t="s">
        <v>1449</v>
      </c>
      <c r="N988" t="s">
        <v>1450</v>
      </c>
      <c r="P988" t="s">
        <v>1505</v>
      </c>
      <c r="R988">
        <v>67000000</v>
      </c>
      <c r="T988" t="s">
        <v>143</v>
      </c>
      <c r="U988" t="s">
        <v>973</v>
      </c>
      <c r="AC988" t="s">
        <v>144</v>
      </c>
      <c r="AD988" t="s">
        <v>145</v>
      </c>
      <c r="AE988" t="s">
        <v>145</v>
      </c>
      <c r="AF988">
        <v>142000</v>
      </c>
      <c r="AH988">
        <v>142000</v>
      </c>
      <c r="AX988">
        <v>150000</v>
      </c>
      <c r="BD988">
        <v>1</v>
      </c>
      <c r="BM988" t="s">
        <v>148</v>
      </c>
      <c r="CC988">
        <v>417000</v>
      </c>
      <c r="CD988" t="s">
        <v>1506</v>
      </c>
      <c r="CE988" t="s">
        <v>145</v>
      </c>
    </row>
    <row r="989" spans="1:88" x14ac:dyDescent="0.25">
      <c r="A989">
        <v>9262</v>
      </c>
      <c r="B989">
        <v>2017</v>
      </c>
      <c r="C989" t="s">
        <v>1447</v>
      </c>
      <c r="D989" s="14">
        <f>VLOOKUP(Tabelle6[[#This Row],[FishStock]],'Export 2012'!$C:$J,8,FALSE)</f>
        <v>2012</v>
      </c>
      <c r="E989" s="14" t="str">
        <f>VLOOKUP(Tabelle6[[#This Row],[FishStock]],'Export 2016'!$C:$K,8,FALSE)</f>
        <v>Advice</v>
      </c>
      <c r="F989" s="14" t="str">
        <f>VLOOKUP(Tabelle6[[#This Row],[FishStock]],'Export 2012'!$C:$J,3,FALSE)</f>
        <v>no</v>
      </c>
      <c r="G989" s="14" t="str">
        <f>VLOOKUP(Tabelle6[[#This Row],[FishStock]],'Export 2016'!$C:$K,3,FALSE)</f>
        <v>no</v>
      </c>
      <c r="H989">
        <v>1320</v>
      </c>
      <c r="I989">
        <v>169074</v>
      </c>
      <c r="J989" t="s">
        <v>138</v>
      </c>
      <c r="K989">
        <v>2014</v>
      </c>
      <c r="L989" t="s">
        <v>1504</v>
      </c>
      <c r="M989" t="s">
        <v>1449</v>
      </c>
      <c r="N989" t="s">
        <v>1450</v>
      </c>
      <c r="P989" t="s">
        <v>1505</v>
      </c>
      <c r="R989">
        <v>60300000</v>
      </c>
      <c r="T989" t="s">
        <v>143</v>
      </c>
      <c r="U989" t="s">
        <v>973</v>
      </c>
      <c r="AC989" t="s">
        <v>144</v>
      </c>
      <c r="AD989" t="s">
        <v>145</v>
      </c>
      <c r="AE989" t="s">
        <v>145</v>
      </c>
      <c r="AF989">
        <v>518000</v>
      </c>
      <c r="AH989">
        <v>518000</v>
      </c>
      <c r="AX989">
        <v>150000</v>
      </c>
      <c r="BD989">
        <v>1</v>
      </c>
      <c r="BM989" t="s">
        <v>148</v>
      </c>
      <c r="CC989">
        <v>424000</v>
      </c>
      <c r="CD989" t="s">
        <v>1506</v>
      </c>
      <c r="CE989" t="s">
        <v>145</v>
      </c>
    </row>
    <row r="990" spans="1:88" x14ac:dyDescent="0.25">
      <c r="A990">
        <v>9262</v>
      </c>
      <c r="B990">
        <v>2017</v>
      </c>
      <c r="C990" t="s">
        <v>1447</v>
      </c>
      <c r="D990" s="14">
        <f>VLOOKUP(Tabelle6[[#This Row],[FishStock]],'Export 2012'!$C:$J,8,FALSE)</f>
        <v>2012</v>
      </c>
      <c r="E990" s="14" t="str">
        <f>VLOOKUP(Tabelle6[[#This Row],[FishStock]],'Export 2016'!$C:$K,8,FALSE)</f>
        <v>Advice</v>
      </c>
      <c r="F990" s="14" t="str">
        <f>VLOOKUP(Tabelle6[[#This Row],[FishStock]],'Export 2012'!$C:$J,3,FALSE)</f>
        <v>no</v>
      </c>
      <c r="G990" s="14" t="str">
        <f>VLOOKUP(Tabelle6[[#This Row],[FishStock]],'Export 2016'!$C:$K,3,FALSE)</f>
        <v>no</v>
      </c>
      <c r="H990">
        <v>1320</v>
      </c>
      <c r="I990">
        <v>169074</v>
      </c>
      <c r="J990" t="s">
        <v>138</v>
      </c>
      <c r="K990">
        <v>2015</v>
      </c>
      <c r="L990" t="s">
        <v>1504</v>
      </c>
      <c r="M990" t="s">
        <v>1449</v>
      </c>
      <c r="N990" t="s">
        <v>1450</v>
      </c>
      <c r="P990" t="s">
        <v>1505</v>
      </c>
      <c r="R990">
        <v>6200000</v>
      </c>
      <c r="T990" t="s">
        <v>143</v>
      </c>
      <c r="U990" t="s">
        <v>973</v>
      </c>
      <c r="AC990" t="s">
        <v>144</v>
      </c>
      <c r="AD990" t="s">
        <v>145</v>
      </c>
      <c r="AE990" t="s">
        <v>145</v>
      </c>
      <c r="AF990">
        <v>174000</v>
      </c>
      <c r="AH990">
        <v>174000</v>
      </c>
      <c r="AX990">
        <v>150000</v>
      </c>
      <c r="BD990">
        <v>1</v>
      </c>
      <c r="BM990" t="s">
        <v>148</v>
      </c>
      <c r="CC990">
        <v>460000</v>
      </c>
      <c r="CD990" t="s">
        <v>1506</v>
      </c>
      <c r="CE990" t="s">
        <v>145</v>
      </c>
    </row>
    <row r="991" spans="1:88" x14ac:dyDescent="0.25">
      <c r="A991">
        <v>9262</v>
      </c>
      <c r="B991">
        <v>2017</v>
      </c>
      <c r="C991" t="s">
        <v>1447</v>
      </c>
      <c r="D991" s="14">
        <f>VLOOKUP(Tabelle6[[#This Row],[FishStock]],'Export 2012'!$C:$J,8,FALSE)</f>
        <v>2012</v>
      </c>
      <c r="E991" s="14" t="str">
        <f>VLOOKUP(Tabelle6[[#This Row],[FishStock]],'Export 2016'!$C:$K,8,FALSE)</f>
        <v>Advice</v>
      </c>
      <c r="F991" s="14" t="str">
        <f>VLOOKUP(Tabelle6[[#This Row],[FishStock]],'Export 2012'!$C:$J,3,FALSE)</f>
        <v>no</v>
      </c>
      <c r="G991" s="14" t="str">
        <f>VLOOKUP(Tabelle6[[#This Row],[FishStock]],'Export 2016'!$C:$K,3,FALSE)</f>
        <v>no</v>
      </c>
      <c r="H991">
        <v>1320</v>
      </c>
      <c r="I991">
        <v>169074</v>
      </c>
      <c r="J991" t="s">
        <v>138</v>
      </c>
      <c r="K991">
        <v>2016</v>
      </c>
      <c r="L991" t="s">
        <v>1504</v>
      </c>
      <c r="M991" t="s">
        <v>1449</v>
      </c>
      <c r="N991" t="s">
        <v>1450</v>
      </c>
      <c r="P991" t="s">
        <v>1505</v>
      </c>
      <c r="R991">
        <v>9400000</v>
      </c>
      <c r="T991" t="s">
        <v>143</v>
      </c>
      <c r="U991" t="s">
        <v>973</v>
      </c>
      <c r="Z991">
        <v>150338</v>
      </c>
      <c r="AA991">
        <v>298000</v>
      </c>
      <c r="AB991">
        <v>447828</v>
      </c>
      <c r="AC991" t="s">
        <v>144</v>
      </c>
      <c r="AD991" t="s">
        <v>145</v>
      </c>
      <c r="AE991" t="s">
        <v>145</v>
      </c>
      <c r="AF991">
        <v>300000</v>
      </c>
      <c r="AH991">
        <v>300000</v>
      </c>
      <c r="AX991">
        <v>150000</v>
      </c>
      <c r="BD991">
        <v>1</v>
      </c>
      <c r="BM991" t="s">
        <v>148</v>
      </c>
      <c r="CD991" t="s">
        <v>1506</v>
      </c>
      <c r="CE991" t="s">
        <v>145</v>
      </c>
    </row>
    <row r="992" spans="1:88" x14ac:dyDescent="0.25">
      <c r="A992">
        <v>9262</v>
      </c>
      <c r="B992">
        <v>2017</v>
      </c>
      <c r="C992" t="s">
        <v>1447</v>
      </c>
      <c r="D992" s="14">
        <f>VLOOKUP(Tabelle6[[#This Row],[FishStock]],'Export 2012'!$C:$J,8,FALSE)</f>
        <v>2012</v>
      </c>
      <c r="E992" s="14" t="str">
        <f>VLOOKUP(Tabelle6[[#This Row],[FishStock]],'Export 2016'!$C:$K,8,FALSE)</f>
        <v>Advice</v>
      </c>
      <c r="F992" s="14" t="str">
        <f>VLOOKUP(Tabelle6[[#This Row],[FishStock]],'Export 2012'!$C:$J,3,FALSE)</f>
        <v>no</v>
      </c>
      <c r="G992" s="14" t="str">
        <f>VLOOKUP(Tabelle6[[#This Row],[FishStock]],'Export 2016'!$C:$K,3,FALSE)</f>
        <v>no</v>
      </c>
      <c r="H992">
        <v>1320</v>
      </c>
      <c r="I992">
        <v>169074</v>
      </c>
      <c r="J992" t="s">
        <v>138</v>
      </c>
      <c r="K992">
        <v>2017</v>
      </c>
      <c r="L992" t="s">
        <v>1504</v>
      </c>
      <c r="M992" t="s">
        <v>1449</v>
      </c>
      <c r="N992" t="s">
        <v>1450</v>
      </c>
      <c r="P992" t="s">
        <v>1505</v>
      </c>
      <c r="R992">
        <v>26100000</v>
      </c>
      <c r="T992" t="s">
        <v>143</v>
      </c>
      <c r="U992" t="s">
        <v>973</v>
      </c>
      <c r="Z992">
        <v>150190</v>
      </c>
      <c r="AA992">
        <v>355000</v>
      </c>
      <c r="AB992">
        <v>596320</v>
      </c>
      <c r="AC992" t="s">
        <v>144</v>
      </c>
      <c r="AD992" t="s">
        <v>145</v>
      </c>
      <c r="AE992" t="s">
        <v>145</v>
      </c>
      <c r="AX992">
        <v>150000</v>
      </c>
      <c r="BD992">
        <v>1</v>
      </c>
      <c r="BM992" t="s">
        <v>148</v>
      </c>
      <c r="CD992" t="s">
        <v>1506</v>
      </c>
      <c r="CE992" t="s">
        <v>145</v>
      </c>
    </row>
    <row r="993" spans="1:98" x14ac:dyDescent="0.25">
      <c r="A993">
        <v>9266</v>
      </c>
      <c r="B993">
        <v>2017</v>
      </c>
      <c r="C993" t="s">
        <v>1420</v>
      </c>
      <c r="D993" s="14">
        <f>VLOOKUP(Tabelle6[[#This Row],[FishStock]],'Export 2012'!$C:$J,8,FALSE)</f>
        <v>2012</v>
      </c>
      <c r="E993" s="14" t="str">
        <f>VLOOKUP(Tabelle6[[#This Row],[FishStock]],'Export 2016'!$C:$K,8,FALSE)</f>
        <v>Advice</v>
      </c>
      <c r="F993" s="14" t="str">
        <f>VLOOKUP(Tabelle6[[#This Row],[FishStock]],'Export 2012'!$C:$J,3,FALSE)</f>
        <v>no</v>
      </c>
      <c r="G993" s="14" t="str">
        <f>VLOOKUP(Tabelle6[[#This Row],[FishStock]],'Export 2016'!$C:$K,3,FALSE)</f>
        <v>no</v>
      </c>
      <c r="H993">
        <v>1363</v>
      </c>
      <c r="I993">
        <v>169051</v>
      </c>
      <c r="J993" t="s">
        <v>138</v>
      </c>
      <c r="K993">
        <v>2012</v>
      </c>
      <c r="L993" t="s">
        <v>1421</v>
      </c>
      <c r="M993" t="s">
        <v>1156</v>
      </c>
      <c r="N993" t="s">
        <v>942</v>
      </c>
      <c r="P993" t="s">
        <v>1611</v>
      </c>
      <c r="Q993">
        <v>34369</v>
      </c>
      <c r="R993">
        <v>44890</v>
      </c>
      <c r="S993">
        <v>59058</v>
      </c>
      <c r="T993" t="s">
        <v>145</v>
      </c>
      <c r="U993" t="s">
        <v>13</v>
      </c>
      <c r="Z993">
        <v>79591</v>
      </c>
      <c r="AA993">
        <v>97605</v>
      </c>
      <c r="AB993">
        <v>120779</v>
      </c>
      <c r="AC993" t="s">
        <v>144</v>
      </c>
      <c r="AD993" t="s">
        <v>145</v>
      </c>
      <c r="AE993" t="s">
        <v>145</v>
      </c>
      <c r="AF993">
        <v>14402</v>
      </c>
      <c r="AH993">
        <v>14402</v>
      </c>
      <c r="AM993">
        <v>0.11899999999999999</v>
      </c>
      <c r="AN993">
        <v>0.14699999999999999</v>
      </c>
      <c r="AO993">
        <v>0.18</v>
      </c>
      <c r="AP993" t="s">
        <v>1523</v>
      </c>
      <c r="AQ993" t="s">
        <v>1539</v>
      </c>
      <c r="AX993">
        <v>21000</v>
      </c>
      <c r="BD993">
        <v>1</v>
      </c>
      <c r="BM993" t="s">
        <v>148</v>
      </c>
    </row>
    <row r="994" spans="1:98" x14ac:dyDescent="0.25">
      <c r="A994">
        <v>9266</v>
      </c>
      <c r="B994">
        <v>2017</v>
      </c>
      <c r="C994" t="s">
        <v>1420</v>
      </c>
      <c r="D994" s="14">
        <f>VLOOKUP(Tabelle6[[#This Row],[FishStock]],'Export 2012'!$C:$J,8,FALSE)</f>
        <v>2012</v>
      </c>
      <c r="E994" s="14" t="str">
        <f>VLOOKUP(Tabelle6[[#This Row],[FishStock]],'Export 2016'!$C:$K,8,FALSE)</f>
        <v>Advice</v>
      </c>
      <c r="F994" s="14" t="str">
        <f>VLOOKUP(Tabelle6[[#This Row],[FishStock]],'Export 2012'!$C:$J,3,FALSE)</f>
        <v>no</v>
      </c>
      <c r="G994" s="14" t="str">
        <f>VLOOKUP(Tabelle6[[#This Row],[FishStock]],'Export 2016'!$C:$K,3,FALSE)</f>
        <v>no</v>
      </c>
      <c r="H994">
        <v>1363</v>
      </c>
      <c r="I994">
        <v>169051</v>
      </c>
      <c r="J994" t="s">
        <v>138</v>
      </c>
      <c r="K994">
        <v>2013</v>
      </c>
      <c r="L994" t="s">
        <v>1421</v>
      </c>
      <c r="M994" t="s">
        <v>1156</v>
      </c>
      <c r="N994" t="s">
        <v>942</v>
      </c>
      <c r="P994" t="s">
        <v>1611</v>
      </c>
      <c r="Q994">
        <v>28804</v>
      </c>
      <c r="R994">
        <v>37843</v>
      </c>
      <c r="S994">
        <v>49786</v>
      </c>
      <c r="T994" t="s">
        <v>145</v>
      </c>
      <c r="U994" t="s">
        <v>13</v>
      </c>
      <c r="Z994">
        <v>55012</v>
      </c>
      <c r="AA994">
        <v>68881</v>
      </c>
      <c r="AB994">
        <v>86609</v>
      </c>
      <c r="AC994" t="s">
        <v>144</v>
      </c>
      <c r="AD994" t="s">
        <v>145</v>
      </c>
      <c r="AE994" t="s">
        <v>145</v>
      </c>
      <c r="AF994">
        <v>14192</v>
      </c>
      <c r="AH994">
        <v>14192</v>
      </c>
      <c r="AM994">
        <v>0.16200000000000001</v>
      </c>
      <c r="AN994">
        <v>0.20399999999999999</v>
      </c>
      <c r="AO994">
        <v>0.25600000000000001</v>
      </c>
      <c r="AP994" t="s">
        <v>1523</v>
      </c>
      <c r="AQ994" t="s">
        <v>1539</v>
      </c>
      <c r="AX994">
        <v>21000</v>
      </c>
      <c r="BD994">
        <v>1</v>
      </c>
      <c r="BM994" t="s">
        <v>148</v>
      </c>
    </row>
    <row r="995" spans="1:98" x14ac:dyDescent="0.25">
      <c r="A995">
        <v>9266</v>
      </c>
      <c r="B995">
        <v>2017</v>
      </c>
      <c r="C995" t="s">
        <v>1420</v>
      </c>
      <c r="D995" s="14">
        <f>VLOOKUP(Tabelle6[[#This Row],[FishStock]],'Export 2012'!$C:$J,8,FALSE)</f>
        <v>2012</v>
      </c>
      <c r="E995" s="14" t="str">
        <f>VLOOKUP(Tabelle6[[#This Row],[FishStock]],'Export 2016'!$C:$K,8,FALSE)</f>
        <v>Advice</v>
      </c>
      <c r="F995" s="14" t="str">
        <f>VLOOKUP(Tabelle6[[#This Row],[FishStock]],'Export 2012'!$C:$J,3,FALSE)</f>
        <v>no</v>
      </c>
      <c r="G995" s="14" t="str">
        <f>VLOOKUP(Tabelle6[[#This Row],[FishStock]],'Export 2016'!$C:$K,3,FALSE)</f>
        <v>no</v>
      </c>
      <c r="H995">
        <v>1363</v>
      </c>
      <c r="I995">
        <v>169051</v>
      </c>
      <c r="J995" t="s">
        <v>138</v>
      </c>
      <c r="K995">
        <v>2014</v>
      </c>
      <c r="L995" t="s">
        <v>1421</v>
      </c>
      <c r="M995" t="s">
        <v>1156</v>
      </c>
      <c r="N995" t="s">
        <v>942</v>
      </c>
      <c r="P995" t="s">
        <v>1611</v>
      </c>
      <c r="Q995">
        <v>52810</v>
      </c>
      <c r="R995">
        <v>69521</v>
      </c>
      <c r="S995">
        <v>90454</v>
      </c>
      <c r="T995" t="s">
        <v>145</v>
      </c>
      <c r="U995" t="s">
        <v>13</v>
      </c>
      <c r="Z995">
        <v>65246</v>
      </c>
      <c r="AA995">
        <v>84158</v>
      </c>
      <c r="AB995">
        <v>107292</v>
      </c>
      <c r="AC995" t="s">
        <v>144</v>
      </c>
      <c r="AD995" t="s">
        <v>145</v>
      </c>
      <c r="AE995" t="s">
        <v>145</v>
      </c>
      <c r="AF995">
        <v>20126</v>
      </c>
      <c r="AH995">
        <v>20126</v>
      </c>
      <c r="AM995">
        <v>0.182</v>
      </c>
      <c r="AN995">
        <v>0.23200000000000001</v>
      </c>
      <c r="AO995">
        <v>0.3</v>
      </c>
      <c r="AP995" t="s">
        <v>1523</v>
      </c>
      <c r="AQ995" t="s">
        <v>1539</v>
      </c>
      <c r="AX995">
        <v>21000</v>
      </c>
      <c r="BD995">
        <v>1</v>
      </c>
      <c r="BM995" t="s">
        <v>148</v>
      </c>
    </row>
    <row r="996" spans="1:98" x14ac:dyDescent="0.25">
      <c r="A996">
        <v>9266</v>
      </c>
      <c r="B996">
        <v>2017</v>
      </c>
      <c r="C996" t="s">
        <v>1420</v>
      </c>
      <c r="D996" s="14">
        <f>VLOOKUP(Tabelle6[[#This Row],[FishStock]],'Export 2012'!$C:$J,8,FALSE)</f>
        <v>2012</v>
      </c>
      <c r="E996" s="14" t="str">
        <f>VLOOKUP(Tabelle6[[#This Row],[FishStock]],'Export 2016'!$C:$K,8,FALSE)</f>
        <v>Advice</v>
      </c>
      <c r="F996" s="14" t="str">
        <f>VLOOKUP(Tabelle6[[#This Row],[FishStock]],'Export 2012'!$C:$J,3,FALSE)</f>
        <v>no</v>
      </c>
      <c r="G996" s="14" t="str">
        <f>VLOOKUP(Tabelle6[[#This Row],[FishStock]],'Export 2016'!$C:$K,3,FALSE)</f>
        <v>no</v>
      </c>
      <c r="H996">
        <v>1363</v>
      </c>
      <c r="I996">
        <v>169051</v>
      </c>
      <c r="J996" t="s">
        <v>138</v>
      </c>
      <c r="K996">
        <v>2015</v>
      </c>
      <c r="L996" t="s">
        <v>1421</v>
      </c>
      <c r="M996" t="s">
        <v>1156</v>
      </c>
      <c r="N996" t="s">
        <v>942</v>
      </c>
      <c r="P996" t="s">
        <v>1611</v>
      </c>
      <c r="Q996">
        <v>89627</v>
      </c>
      <c r="R996">
        <v>115878</v>
      </c>
      <c r="S996">
        <v>150862</v>
      </c>
      <c r="T996" t="s">
        <v>145</v>
      </c>
      <c r="U996" t="s">
        <v>13</v>
      </c>
      <c r="Z996">
        <v>104208</v>
      </c>
      <c r="AA996">
        <v>132564</v>
      </c>
      <c r="AB996">
        <v>168884</v>
      </c>
      <c r="AC996" t="s">
        <v>144</v>
      </c>
      <c r="AD996" t="s">
        <v>145</v>
      </c>
      <c r="AE996" t="s">
        <v>145</v>
      </c>
      <c r="AF996">
        <v>28258</v>
      </c>
      <c r="AH996">
        <v>28258</v>
      </c>
      <c r="AM996">
        <v>0.16700000000000001</v>
      </c>
      <c r="AN996">
        <v>0.21299999999999999</v>
      </c>
      <c r="AO996">
        <v>0.27100000000000002</v>
      </c>
      <c r="AP996" t="s">
        <v>1523</v>
      </c>
      <c r="AQ996" t="s">
        <v>1539</v>
      </c>
      <c r="AX996">
        <v>21000</v>
      </c>
      <c r="BD996">
        <v>1</v>
      </c>
      <c r="BM996" t="s">
        <v>148</v>
      </c>
    </row>
    <row r="997" spans="1:98" x14ac:dyDescent="0.25">
      <c r="A997">
        <v>9266</v>
      </c>
      <c r="B997">
        <v>2017</v>
      </c>
      <c r="C997" t="s">
        <v>1420</v>
      </c>
      <c r="D997" s="14">
        <f>VLOOKUP(Tabelle6[[#This Row],[FishStock]],'Export 2012'!$C:$J,8,FALSE)</f>
        <v>2012</v>
      </c>
      <c r="E997" s="14" t="str">
        <f>VLOOKUP(Tabelle6[[#This Row],[FishStock]],'Export 2016'!$C:$K,8,FALSE)</f>
        <v>Advice</v>
      </c>
      <c r="F997" s="14" t="str">
        <f>VLOOKUP(Tabelle6[[#This Row],[FishStock]],'Export 2012'!$C:$J,3,FALSE)</f>
        <v>no</v>
      </c>
      <c r="G997" s="14" t="str">
        <f>VLOOKUP(Tabelle6[[#This Row],[FishStock]],'Export 2016'!$C:$K,3,FALSE)</f>
        <v>no</v>
      </c>
      <c r="H997">
        <v>1363</v>
      </c>
      <c r="I997">
        <v>169051</v>
      </c>
      <c r="J997" t="s">
        <v>138</v>
      </c>
      <c r="K997">
        <v>2016</v>
      </c>
      <c r="L997" t="s">
        <v>1421</v>
      </c>
      <c r="M997" t="s">
        <v>1156</v>
      </c>
      <c r="N997" t="s">
        <v>942</v>
      </c>
      <c r="P997" t="s">
        <v>1611</v>
      </c>
      <c r="Q997">
        <v>39837</v>
      </c>
      <c r="R997">
        <v>54170</v>
      </c>
      <c r="S997">
        <v>74611</v>
      </c>
      <c r="T997" t="s">
        <v>145</v>
      </c>
      <c r="U997" t="s">
        <v>13</v>
      </c>
      <c r="Z997">
        <v>78747</v>
      </c>
      <c r="AA997">
        <v>103546</v>
      </c>
      <c r="AB997">
        <v>135333</v>
      </c>
      <c r="AC997" t="s">
        <v>144</v>
      </c>
      <c r="AD997" t="s">
        <v>145</v>
      </c>
      <c r="AE997" t="s">
        <v>145</v>
      </c>
      <c r="AF997">
        <v>20670</v>
      </c>
      <c r="AH997">
        <v>20670</v>
      </c>
      <c r="AM997">
        <v>0.14299999999999999</v>
      </c>
      <c r="AN997">
        <v>0.187</v>
      </c>
      <c r="AO997">
        <v>0.246</v>
      </c>
      <c r="AP997" t="s">
        <v>1523</v>
      </c>
      <c r="AQ997" t="s">
        <v>1539</v>
      </c>
      <c r="AX997">
        <v>21000</v>
      </c>
      <c r="BD997">
        <v>1</v>
      </c>
      <c r="BM997" t="s">
        <v>148</v>
      </c>
    </row>
    <row r="998" spans="1:98" x14ac:dyDescent="0.25">
      <c r="A998">
        <v>9266</v>
      </c>
      <c r="B998">
        <v>2017</v>
      </c>
      <c r="C998" t="s">
        <v>1420</v>
      </c>
      <c r="D998" s="14">
        <f>VLOOKUP(Tabelle6[[#This Row],[FishStock]],'Export 2012'!$C:$J,8,FALSE)</f>
        <v>2012</v>
      </c>
      <c r="E998" s="14" t="str">
        <f>VLOOKUP(Tabelle6[[#This Row],[FishStock]],'Export 2016'!$C:$K,8,FALSE)</f>
        <v>Advice</v>
      </c>
      <c r="F998" s="14" t="str">
        <f>VLOOKUP(Tabelle6[[#This Row],[FishStock]],'Export 2012'!$C:$J,3,FALSE)</f>
        <v>no</v>
      </c>
      <c r="G998" s="14" t="str">
        <f>VLOOKUP(Tabelle6[[#This Row],[FishStock]],'Export 2016'!$C:$K,3,FALSE)</f>
        <v>no</v>
      </c>
      <c r="H998">
        <v>1363</v>
      </c>
      <c r="I998">
        <v>169051</v>
      </c>
      <c r="J998" t="s">
        <v>138</v>
      </c>
      <c r="K998">
        <v>2017</v>
      </c>
      <c r="L998" t="s">
        <v>1421</v>
      </c>
      <c r="M998" t="s">
        <v>1156</v>
      </c>
      <c r="N998" t="s">
        <v>942</v>
      </c>
      <c r="P998" t="s">
        <v>1611</v>
      </c>
      <c r="Q998">
        <v>55042</v>
      </c>
      <c r="R998">
        <v>78528</v>
      </c>
      <c r="S998">
        <v>111180</v>
      </c>
      <c r="T998" t="s">
        <v>145</v>
      </c>
      <c r="U998" t="s">
        <v>13</v>
      </c>
      <c r="Z998">
        <v>71394</v>
      </c>
      <c r="AA998">
        <v>101786</v>
      </c>
      <c r="AB998">
        <v>141714</v>
      </c>
      <c r="AC998" t="s">
        <v>144</v>
      </c>
      <c r="AD998" t="s">
        <v>145</v>
      </c>
      <c r="AE998" t="s">
        <v>145</v>
      </c>
      <c r="AF998">
        <v>26505</v>
      </c>
      <c r="AH998">
        <v>26505</v>
      </c>
      <c r="AM998">
        <v>0.187</v>
      </c>
      <c r="AN998">
        <v>0.26</v>
      </c>
      <c r="AO998">
        <v>0.371</v>
      </c>
      <c r="AP998" t="s">
        <v>1523</v>
      </c>
      <c r="AQ998" t="s">
        <v>1539</v>
      </c>
      <c r="AX998">
        <v>21000</v>
      </c>
      <c r="BD998">
        <v>1</v>
      </c>
      <c r="BM998" t="s">
        <v>148</v>
      </c>
    </row>
    <row r="999" spans="1:98" x14ac:dyDescent="0.25">
      <c r="A999">
        <v>9266</v>
      </c>
      <c r="B999">
        <v>2017</v>
      </c>
      <c r="C999" t="s">
        <v>1420</v>
      </c>
      <c r="D999" s="14">
        <f>VLOOKUP(Tabelle6[[#This Row],[FishStock]],'Export 2012'!$C:$J,8,FALSE)</f>
        <v>2012</v>
      </c>
      <c r="E999" s="14" t="str">
        <f>VLOOKUP(Tabelle6[[#This Row],[FishStock]],'Export 2016'!$C:$K,8,FALSE)</f>
        <v>Advice</v>
      </c>
      <c r="F999" s="14" t="str">
        <f>VLOOKUP(Tabelle6[[#This Row],[FishStock]],'Export 2012'!$C:$J,3,FALSE)</f>
        <v>no</v>
      </c>
      <c r="G999" s="14" t="str">
        <f>VLOOKUP(Tabelle6[[#This Row],[FishStock]],'Export 2016'!$C:$K,3,FALSE)</f>
        <v>no</v>
      </c>
      <c r="H999">
        <v>1363</v>
      </c>
      <c r="I999">
        <v>169051</v>
      </c>
      <c r="J999" t="s">
        <v>138</v>
      </c>
      <c r="K999">
        <v>2018</v>
      </c>
      <c r="L999" t="s">
        <v>1421</v>
      </c>
      <c r="M999" t="s">
        <v>1156</v>
      </c>
      <c r="N999" t="s">
        <v>942</v>
      </c>
      <c r="P999" t="s">
        <v>1611</v>
      </c>
      <c r="Q999">
        <v>47951</v>
      </c>
      <c r="R999">
        <v>98670</v>
      </c>
      <c r="S999">
        <v>202431</v>
      </c>
      <c r="T999" t="s">
        <v>145</v>
      </c>
      <c r="U999" t="s">
        <v>13</v>
      </c>
      <c r="AC999" t="s">
        <v>144</v>
      </c>
      <c r="AD999" t="s">
        <v>145</v>
      </c>
      <c r="AE999" t="s">
        <v>145</v>
      </c>
      <c r="AP999" t="s">
        <v>1523</v>
      </c>
      <c r="AQ999" t="s">
        <v>1539</v>
      </c>
      <c r="AX999">
        <v>21000</v>
      </c>
      <c r="BD999">
        <v>1</v>
      </c>
      <c r="BM999" t="s">
        <v>148</v>
      </c>
    </row>
    <row r="1000" spans="1:98" x14ac:dyDescent="0.25">
      <c r="A1000">
        <v>9273</v>
      </c>
      <c r="B1000">
        <v>2017</v>
      </c>
      <c r="C1000" t="s">
        <v>940</v>
      </c>
      <c r="D1000" s="14">
        <f>VLOOKUP(Tabelle6[[#This Row],[FishStock]],'Export 2012'!$C:$J,8,FALSE)</f>
        <v>2012</v>
      </c>
      <c r="E1000" s="14" t="str">
        <f>VLOOKUP(Tabelle6[[#This Row],[FishStock]],'Export 2016'!$C:$K,8,FALSE)</f>
        <v>Advice</v>
      </c>
      <c r="F1000" s="14" t="str">
        <f>VLOOKUP(Tabelle6[[#This Row],[FishStock]],'Export 2012'!$C:$J,3,FALSE)</f>
        <v>no</v>
      </c>
      <c r="G1000" s="14" t="str">
        <f>VLOOKUP(Tabelle6[[#This Row],[FishStock]],'Export 2016'!$C:$K,3,FALSE)</f>
        <v>no</v>
      </c>
      <c r="H1000">
        <v>1364</v>
      </c>
      <c r="I1000">
        <v>169052</v>
      </c>
      <c r="J1000" t="s">
        <v>138</v>
      </c>
      <c r="K1000">
        <v>2012</v>
      </c>
      <c r="L1000" t="s">
        <v>941</v>
      </c>
      <c r="M1000" t="s">
        <v>698</v>
      </c>
      <c r="N1000" t="s">
        <v>942</v>
      </c>
      <c r="P1000" t="s">
        <v>2032</v>
      </c>
      <c r="AD1000" t="s">
        <v>145</v>
      </c>
      <c r="AE1000" t="s">
        <v>145</v>
      </c>
      <c r="AQ1000" t="s">
        <v>1539</v>
      </c>
      <c r="BM1000" t="s">
        <v>148</v>
      </c>
      <c r="CC1000">
        <v>0.77877940000000001</v>
      </c>
      <c r="CD1000" t="s">
        <v>2033</v>
      </c>
      <c r="CE1000" t="s">
        <v>1519</v>
      </c>
      <c r="CG1000" t="s">
        <v>2034</v>
      </c>
      <c r="CH1000" t="s">
        <v>1519</v>
      </c>
      <c r="CI1000">
        <v>4.8103028999999999</v>
      </c>
      <c r="CJ1000" t="s">
        <v>2035</v>
      </c>
      <c r="CK1000" t="s">
        <v>1519</v>
      </c>
      <c r="CM1000" t="s">
        <v>2036</v>
      </c>
      <c r="CN1000" t="s">
        <v>1519</v>
      </c>
      <c r="CP1000" t="s">
        <v>2037</v>
      </c>
      <c r="CQ1000" t="s">
        <v>1519</v>
      </c>
      <c r="CS1000" t="s">
        <v>2038</v>
      </c>
      <c r="CT1000" t="s">
        <v>1539</v>
      </c>
    </row>
    <row r="1001" spans="1:98" x14ac:dyDescent="0.25">
      <c r="A1001">
        <v>9273</v>
      </c>
      <c r="B1001">
        <v>2017</v>
      </c>
      <c r="C1001" t="s">
        <v>940</v>
      </c>
      <c r="D1001" s="14">
        <f>VLOOKUP(Tabelle6[[#This Row],[FishStock]],'Export 2012'!$C:$J,8,FALSE)</f>
        <v>2012</v>
      </c>
      <c r="E1001" s="14" t="str">
        <f>VLOOKUP(Tabelle6[[#This Row],[FishStock]],'Export 2016'!$C:$K,8,FALSE)</f>
        <v>Advice</v>
      </c>
      <c r="F1001" s="14" t="str">
        <f>VLOOKUP(Tabelle6[[#This Row],[FishStock]],'Export 2012'!$C:$J,3,FALSE)</f>
        <v>no</v>
      </c>
      <c r="G1001" s="14" t="str">
        <f>VLOOKUP(Tabelle6[[#This Row],[FishStock]],'Export 2016'!$C:$K,3,FALSE)</f>
        <v>no</v>
      </c>
      <c r="H1001">
        <v>1364</v>
      </c>
      <c r="I1001">
        <v>169052</v>
      </c>
      <c r="J1001" t="s">
        <v>138</v>
      </c>
      <c r="K1001">
        <v>2013</v>
      </c>
      <c r="L1001" t="s">
        <v>941</v>
      </c>
      <c r="M1001" t="s">
        <v>698</v>
      </c>
      <c r="N1001" t="s">
        <v>942</v>
      </c>
      <c r="P1001" t="s">
        <v>2032</v>
      </c>
      <c r="AA1001">
        <v>10593.472</v>
      </c>
      <c r="AD1001" t="s">
        <v>145</v>
      </c>
      <c r="AE1001" t="s">
        <v>145</v>
      </c>
      <c r="AN1001">
        <v>0.49460413922838498</v>
      </c>
      <c r="AQ1001" t="s">
        <v>1539</v>
      </c>
      <c r="BM1001" t="s">
        <v>148</v>
      </c>
      <c r="CC1001">
        <v>0.39249125000000001</v>
      </c>
      <c r="CD1001" t="s">
        <v>2033</v>
      </c>
      <c r="CE1001" t="s">
        <v>1519</v>
      </c>
      <c r="CG1001" t="s">
        <v>2034</v>
      </c>
      <c r="CH1001" t="s">
        <v>1519</v>
      </c>
      <c r="CI1001">
        <v>5.2395750999999997</v>
      </c>
      <c r="CJ1001" t="s">
        <v>2035</v>
      </c>
      <c r="CK1001" t="s">
        <v>1519</v>
      </c>
      <c r="CM1001" t="s">
        <v>2036</v>
      </c>
      <c r="CN1001" t="s">
        <v>1519</v>
      </c>
      <c r="CO1001">
        <v>4.2842940499999997</v>
      </c>
      <c r="CP1001" t="s">
        <v>2037</v>
      </c>
      <c r="CQ1001" t="s">
        <v>1519</v>
      </c>
      <c r="CR1001">
        <v>0.09</v>
      </c>
      <c r="CS1001" t="s">
        <v>2038</v>
      </c>
      <c r="CT1001" t="s">
        <v>1539</v>
      </c>
    </row>
    <row r="1002" spans="1:98" x14ac:dyDescent="0.25">
      <c r="A1002">
        <v>9273</v>
      </c>
      <c r="B1002">
        <v>2017</v>
      </c>
      <c r="C1002" t="s">
        <v>940</v>
      </c>
      <c r="D1002" s="14">
        <f>VLOOKUP(Tabelle6[[#This Row],[FishStock]],'Export 2012'!$C:$J,8,FALSE)</f>
        <v>2012</v>
      </c>
      <c r="E1002" s="14" t="str">
        <f>VLOOKUP(Tabelle6[[#This Row],[FishStock]],'Export 2016'!$C:$K,8,FALSE)</f>
        <v>Advice</v>
      </c>
      <c r="F1002" s="14" t="str">
        <f>VLOOKUP(Tabelle6[[#This Row],[FishStock]],'Export 2012'!$C:$J,3,FALSE)</f>
        <v>no</v>
      </c>
      <c r="G1002" s="14" t="str">
        <f>VLOOKUP(Tabelle6[[#This Row],[FishStock]],'Export 2016'!$C:$K,3,FALSE)</f>
        <v>no</v>
      </c>
      <c r="H1002">
        <v>1364</v>
      </c>
      <c r="I1002">
        <v>169052</v>
      </c>
      <c r="J1002" t="s">
        <v>138</v>
      </c>
      <c r="K1002">
        <v>2014</v>
      </c>
      <c r="L1002" t="s">
        <v>941</v>
      </c>
      <c r="M1002" t="s">
        <v>698</v>
      </c>
      <c r="N1002" t="s">
        <v>942</v>
      </c>
      <c r="P1002" t="s">
        <v>2032</v>
      </c>
      <c r="AA1002">
        <v>29901.662</v>
      </c>
      <c r="AD1002" t="s">
        <v>145</v>
      </c>
      <c r="AE1002" t="s">
        <v>145</v>
      </c>
      <c r="AN1002">
        <v>0.302693482054609</v>
      </c>
      <c r="AQ1002" t="s">
        <v>1539</v>
      </c>
      <c r="BM1002" t="s">
        <v>148</v>
      </c>
      <c r="CC1002">
        <v>1.2814352</v>
      </c>
      <c r="CD1002" t="s">
        <v>2033</v>
      </c>
      <c r="CE1002" t="s">
        <v>1519</v>
      </c>
      <c r="CF1002">
        <v>0</v>
      </c>
      <c r="CG1002" t="s">
        <v>2034</v>
      </c>
      <c r="CH1002" t="s">
        <v>1519</v>
      </c>
      <c r="CI1002">
        <v>8.9209581900000003</v>
      </c>
      <c r="CJ1002" t="s">
        <v>2035</v>
      </c>
      <c r="CK1002" t="s">
        <v>1519</v>
      </c>
      <c r="CL1002">
        <v>0.13008</v>
      </c>
      <c r="CM1002" t="s">
        <v>2036</v>
      </c>
      <c r="CN1002" t="s">
        <v>1519</v>
      </c>
      <c r="CO1002">
        <v>1.9470000000000001</v>
      </c>
      <c r="CP1002" t="s">
        <v>2037</v>
      </c>
      <c r="CQ1002" t="s">
        <v>1519</v>
      </c>
      <c r="CR1002">
        <v>0.66</v>
      </c>
      <c r="CS1002" t="s">
        <v>2038</v>
      </c>
      <c r="CT1002" t="s">
        <v>1539</v>
      </c>
    </row>
    <row r="1003" spans="1:98" x14ac:dyDescent="0.25">
      <c r="A1003">
        <v>9273</v>
      </c>
      <c r="B1003">
        <v>2017</v>
      </c>
      <c r="C1003" t="s">
        <v>940</v>
      </c>
      <c r="D1003" s="14">
        <f>VLOOKUP(Tabelle6[[#This Row],[FishStock]],'Export 2012'!$C:$J,8,FALSE)</f>
        <v>2012</v>
      </c>
      <c r="E1003" s="14" t="str">
        <f>VLOOKUP(Tabelle6[[#This Row],[FishStock]],'Export 2016'!$C:$K,8,FALSE)</f>
        <v>Advice</v>
      </c>
      <c r="F1003" s="14" t="str">
        <f>VLOOKUP(Tabelle6[[#This Row],[FishStock]],'Export 2012'!$C:$J,3,FALSE)</f>
        <v>no</v>
      </c>
      <c r="G1003" s="14" t="str">
        <f>VLOOKUP(Tabelle6[[#This Row],[FishStock]],'Export 2016'!$C:$K,3,FALSE)</f>
        <v>no</v>
      </c>
      <c r="H1003">
        <v>1364</v>
      </c>
      <c r="I1003">
        <v>169052</v>
      </c>
      <c r="J1003" t="s">
        <v>138</v>
      </c>
      <c r="K1003">
        <v>2015</v>
      </c>
      <c r="L1003" t="s">
        <v>941</v>
      </c>
      <c r="M1003" t="s">
        <v>698</v>
      </c>
      <c r="N1003" t="s">
        <v>942</v>
      </c>
      <c r="P1003" t="s">
        <v>2032</v>
      </c>
      <c r="AA1003">
        <v>27202.687999999998</v>
      </c>
      <c r="AD1003" t="s">
        <v>145</v>
      </c>
      <c r="AE1003" t="s">
        <v>145</v>
      </c>
      <c r="AN1003">
        <v>0.25290737812380898</v>
      </c>
      <c r="AQ1003" t="s">
        <v>1539</v>
      </c>
      <c r="BM1003" t="s">
        <v>148</v>
      </c>
      <c r="CC1003">
        <v>2.7168500500000001</v>
      </c>
      <c r="CD1003" t="s">
        <v>2033</v>
      </c>
      <c r="CE1003" t="s">
        <v>1519</v>
      </c>
      <c r="CF1003">
        <v>1.5200000000000001E-4</v>
      </c>
      <c r="CG1003" t="s">
        <v>2034</v>
      </c>
      <c r="CH1003" t="s">
        <v>1519</v>
      </c>
      <c r="CI1003">
        <v>6.7035115000000003</v>
      </c>
      <c r="CJ1003" t="s">
        <v>2035</v>
      </c>
      <c r="CK1003" t="s">
        <v>1519</v>
      </c>
      <c r="CL1003">
        <v>0.17624899999999999</v>
      </c>
      <c r="CM1003" t="s">
        <v>2036</v>
      </c>
      <c r="CN1003" t="s">
        <v>1519</v>
      </c>
      <c r="CO1003">
        <v>8.2370000000000001</v>
      </c>
      <c r="CP1003" t="s">
        <v>2037</v>
      </c>
      <c r="CQ1003" t="s">
        <v>1519</v>
      </c>
      <c r="CR1003">
        <v>0.33</v>
      </c>
      <c r="CS1003" t="s">
        <v>2038</v>
      </c>
      <c r="CT1003" t="s">
        <v>1539</v>
      </c>
    </row>
    <row r="1004" spans="1:98" x14ac:dyDescent="0.25">
      <c r="A1004">
        <v>9273</v>
      </c>
      <c r="B1004">
        <v>2017</v>
      </c>
      <c r="C1004" t="s">
        <v>940</v>
      </c>
      <c r="D1004" s="14">
        <f>VLOOKUP(Tabelle6[[#This Row],[FishStock]],'Export 2012'!$C:$J,8,FALSE)</f>
        <v>2012</v>
      </c>
      <c r="E1004" s="14" t="str">
        <f>VLOOKUP(Tabelle6[[#This Row],[FishStock]],'Export 2016'!$C:$K,8,FALSE)</f>
        <v>Advice</v>
      </c>
      <c r="F1004" s="14" t="str">
        <f>VLOOKUP(Tabelle6[[#This Row],[FishStock]],'Export 2012'!$C:$J,3,FALSE)</f>
        <v>no</v>
      </c>
      <c r="G1004" s="14" t="str">
        <f>VLOOKUP(Tabelle6[[#This Row],[FishStock]],'Export 2016'!$C:$K,3,FALSE)</f>
        <v>no</v>
      </c>
      <c r="H1004">
        <v>1364</v>
      </c>
      <c r="I1004">
        <v>169052</v>
      </c>
      <c r="J1004" t="s">
        <v>138</v>
      </c>
      <c r="K1004">
        <v>2016</v>
      </c>
      <c r="L1004" t="s">
        <v>941</v>
      </c>
      <c r="M1004" t="s">
        <v>698</v>
      </c>
      <c r="N1004" t="s">
        <v>942</v>
      </c>
      <c r="P1004" t="s">
        <v>2032</v>
      </c>
      <c r="AA1004">
        <v>49823.116000000002</v>
      </c>
      <c r="AD1004" t="s">
        <v>145</v>
      </c>
      <c r="AE1004" t="s">
        <v>145</v>
      </c>
      <c r="AN1004">
        <v>0.13260819085706599</v>
      </c>
      <c r="AQ1004" t="s">
        <v>1539</v>
      </c>
      <c r="BM1004" t="s">
        <v>148</v>
      </c>
      <c r="CC1004">
        <v>7.1404269999999999</v>
      </c>
      <c r="CD1004" t="s">
        <v>2033</v>
      </c>
      <c r="CE1004" t="s">
        <v>1519</v>
      </c>
      <c r="CF1004">
        <v>0</v>
      </c>
      <c r="CG1004" t="s">
        <v>2034</v>
      </c>
      <c r="CH1004" t="s">
        <v>1519</v>
      </c>
      <c r="CI1004">
        <v>6.4429505899999997</v>
      </c>
      <c r="CJ1004" t="s">
        <v>2035</v>
      </c>
      <c r="CK1004" t="s">
        <v>1519</v>
      </c>
      <c r="CL1004">
        <v>0.15622800000000001</v>
      </c>
      <c r="CM1004" t="s">
        <v>2036</v>
      </c>
      <c r="CN1004" t="s">
        <v>1519</v>
      </c>
      <c r="CO1004">
        <v>38.507399999999997</v>
      </c>
      <c r="CP1004" t="s">
        <v>2037</v>
      </c>
      <c r="CQ1004" t="s">
        <v>1519</v>
      </c>
      <c r="CR1004">
        <v>0.19</v>
      </c>
      <c r="CS1004" t="s">
        <v>2038</v>
      </c>
      <c r="CT1004" t="s">
        <v>1539</v>
      </c>
    </row>
    <row r="1005" spans="1:98" x14ac:dyDescent="0.25">
      <c r="A1005">
        <v>9273</v>
      </c>
      <c r="B1005">
        <v>2017</v>
      </c>
      <c r="C1005" t="s">
        <v>940</v>
      </c>
      <c r="D1005" s="14">
        <f>VLOOKUP(Tabelle6[[#This Row],[FishStock]],'Export 2012'!$C:$J,8,FALSE)</f>
        <v>2012</v>
      </c>
      <c r="E1005" s="14" t="str">
        <f>VLOOKUP(Tabelle6[[#This Row],[FishStock]],'Export 2016'!$C:$K,8,FALSE)</f>
        <v>Advice</v>
      </c>
      <c r="F1005" s="14" t="str">
        <f>VLOOKUP(Tabelle6[[#This Row],[FishStock]],'Export 2012'!$C:$J,3,FALSE)</f>
        <v>no</v>
      </c>
      <c r="G1005" s="14" t="str">
        <f>VLOOKUP(Tabelle6[[#This Row],[FishStock]],'Export 2016'!$C:$K,3,FALSE)</f>
        <v>no</v>
      </c>
      <c r="H1005">
        <v>1364</v>
      </c>
      <c r="I1005">
        <v>169052</v>
      </c>
      <c r="J1005" t="s">
        <v>138</v>
      </c>
      <c r="K1005">
        <v>2017</v>
      </c>
      <c r="L1005" t="s">
        <v>941</v>
      </c>
      <c r="M1005" t="s">
        <v>698</v>
      </c>
      <c r="N1005" t="s">
        <v>942</v>
      </c>
      <c r="P1005" t="s">
        <v>2032</v>
      </c>
      <c r="AA1005">
        <v>12816</v>
      </c>
      <c r="AD1005" t="s">
        <v>145</v>
      </c>
      <c r="AE1005" t="s">
        <v>145</v>
      </c>
      <c r="AQ1005" t="s">
        <v>1539</v>
      </c>
      <c r="BM1005" t="s">
        <v>148</v>
      </c>
      <c r="CD1005" t="s">
        <v>2033</v>
      </c>
      <c r="CE1005" t="s">
        <v>1519</v>
      </c>
      <c r="CG1005" t="s">
        <v>2034</v>
      </c>
      <c r="CH1005" t="s">
        <v>1519</v>
      </c>
      <c r="CJ1005" t="s">
        <v>2035</v>
      </c>
      <c r="CK1005" t="s">
        <v>1519</v>
      </c>
      <c r="CM1005" t="s">
        <v>2036</v>
      </c>
      <c r="CN1005" t="s">
        <v>1519</v>
      </c>
      <c r="CO1005">
        <v>19.047000000000001</v>
      </c>
      <c r="CP1005" t="s">
        <v>2037</v>
      </c>
      <c r="CQ1005" t="s">
        <v>1519</v>
      </c>
      <c r="CS1005" t="s">
        <v>2038</v>
      </c>
      <c r="CT1005" t="s">
        <v>1539</v>
      </c>
    </row>
    <row r="1006" spans="1:98" x14ac:dyDescent="0.25">
      <c r="A1006">
        <v>9874</v>
      </c>
      <c r="B1006">
        <v>2017</v>
      </c>
      <c r="C1006" t="s">
        <v>620</v>
      </c>
      <c r="D1006" s="14">
        <f>VLOOKUP(Tabelle6[[#This Row],[FishStock]],'Export 2012'!$C:$J,8,FALSE)</f>
        <v>2012</v>
      </c>
      <c r="E1006" s="14" t="str">
        <f>VLOOKUP(Tabelle6[[#This Row],[FishStock]],'Export 2016'!$C:$K,8,FALSE)</f>
        <v>Advice</v>
      </c>
      <c r="F1006" s="14" t="str">
        <f>VLOOKUP(Tabelle6[[#This Row],[FishStock]],'Export 2012'!$C:$J,3,FALSE)</f>
        <v>x</v>
      </c>
      <c r="G1006" s="14" t="str">
        <f>VLOOKUP(Tabelle6[[#This Row],[FishStock]],'Export 2016'!$C:$K,3,FALSE)</f>
        <v>x</v>
      </c>
      <c r="H1006">
        <v>1488</v>
      </c>
      <c r="I1006">
        <v>169276</v>
      </c>
      <c r="J1006" t="s">
        <v>138</v>
      </c>
      <c r="K1006">
        <v>2012</v>
      </c>
      <c r="L1006" t="s">
        <v>621</v>
      </c>
      <c r="M1006" t="s">
        <v>622</v>
      </c>
      <c r="N1006" t="s">
        <v>275</v>
      </c>
      <c r="R1006">
        <v>990</v>
      </c>
      <c r="T1006" t="s">
        <v>143</v>
      </c>
      <c r="U1006" t="s">
        <v>13</v>
      </c>
      <c r="W1006">
        <v>1326</v>
      </c>
      <c r="AA1006">
        <v>1181</v>
      </c>
      <c r="AC1006" t="s">
        <v>144</v>
      </c>
      <c r="AD1006" t="s">
        <v>145</v>
      </c>
      <c r="AE1006" t="s">
        <v>145</v>
      </c>
      <c r="AF1006">
        <v>298</v>
      </c>
      <c r="AH1006">
        <v>320</v>
      </c>
      <c r="AI1006">
        <v>22</v>
      </c>
      <c r="AN1006">
        <v>0.29530000000000001</v>
      </c>
      <c r="AP1006" t="s">
        <v>146</v>
      </c>
      <c r="AQ1006" t="s">
        <v>1539</v>
      </c>
      <c r="AV1006">
        <v>0.28999999999999998</v>
      </c>
      <c r="AW1006">
        <v>0.21</v>
      </c>
      <c r="AX1006">
        <v>2500</v>
      </c>
      <c r="AY1006">
        <v>3500</v>
      </c>
      <c r="AZ1006">
        <v>0.2</v>
      </c>
      <c r="BA1006">
        <v>3500</v>
      </c>
      <c r="BD1006">
        <v>2</v>
      </c>
      <c r="BF1006" s="1">
        <v>43285</v>
      </c>
      <c r="BM1006" t="s">
        <v>148</v>
      </c>
    </row>
    <row r="1007" spans="1:98" x14ac:dyDescent="0.25">
      <c r="A1007">
        <v>9874</v>
      </c>
      <c r="B1007">
        <v>2017</v>
      </c>
      <c r="C1007" t="s">
        <v>620</v>
      </c>
      <c r="D1007" s="14">
        <f>VLOOKUP(Tabelle6[[#This Row],[FishStock]],'Export 2012'!$C:$J,8,FALSE)</f>
        <v>2012</v>
      </c>
      <c r="E1007" s="14" t="str">
        <f>VLOOKUP(Tabelle6[[#This Row],[FishStock]],'Export 2016'!$C:$K,8,FALSE)</f>
        <v>Advice</v>
      </c>
      <c r="F1007" s="14" t="str">
        <f>VLOOKUP(Tabelle6[[#This Row],[FishStock]],'Export 2012'!$C:$J,3,FALSE)</f>
        <v>x</v>
      </c>
      <c r="G1007" s="14" t="str">
        <f>VLOOKUP(Tabelle6[[#This Row],[FishStock]],'Export 2016'!$C:$K,3,FALSE)</f>
        <v>x</v>
      </c>
      <c r="H1007">
        <v>1488</v>
      </c>
      <c r="I1007">
        <v>169276</v>
      </c>
      <c r="J1007" t="s">
        <v>138</v>
      </c>
      <c r="K1007">
        <v>2013</v>
      </c>
      <c r="L1007" t="s">
        <v>621</v>
      </c>
      <c r="M1007" t="s">
        <v>622</v>
      </c>
      <c r="N1007" t="s">
        <v>275</v>
      </c>
      <c r="R1007">
        <v>701</v>
      </c>
      <c r="T1007" t="s">
        <v>143</v>
      </c>
      <c r="U1007" t="s">
        <v>13</v>
      </c>
      <c r="W1007">
        <v>1247</v>
      </c>
      <c r="AA1007">
        <v>1125</v>
      </c>
      <c r="AC1007" t="s">
        <v>144</v>
      </c>
      <c r="AD1007" t="s">
        <v>145</v>
      </c>
      <c r="AE1007" t="s">
        <v>145</v>
      </c>
      <c r="AF1007">
        <v>148</v>
      </c>
      <c r="AH1007">
        <v>159</v>
      </c>
      <c r="AI1007">
        <v>11</v>
      </c>
      <c r="AN1007">
        <v>0.1643</v>
      </c>
      <c r="AP1007" t="s">
        <v>146</v>
      </c>
      <c r="AQ1007" t="s">
        <v>1539</v>
      </c>
      <c r="AV1007">
        <v>0.28999999999999998</v>
      </c>
      <c r="AW1007">
        <v>0.21</v>
      </c>
      <c r="AX1007">
        <v>2500</v>
      </c>
      <c r="AY1007">
        <v>3500</v>
      </c>
      <c r="AZ1007">
        <v>0.2</v>
      </c>
      <c r="BA1007">
        <v>3500</v>
      </c>
      <c r="BD1007">
        <v>2</v>
      </c>
      <c r="BF1007" s="1">
        <v>43285</v>
      </c>
      <c r="BM1007" t="s">
        <v>148</v>
      </c>
    </row>
    <row r="1008" spans="1:98" x14ac:dyDescent="0.25">
      <c r="A1008">
        <v>9874</v>
      </c>
      <c r="B1008">
        <v>2017</v>
      </c>
      <c r="C1008" t="s">
        <v>620</v>
      </c>
      <c r="D1008" s="14">
        <f>VLOOKUP(Tabelle6[[#This Row],[FishStock]],'Export 2012'!$C:$J,8,FALSE)</f>
        <v>2012</v>
      </c>
      <c r="E1008" s="14" t="str">
        <f>VLOOKUP(Tabelle6[[#This Row],[FishStock]],'Export 2016'!$C:$K,8,FALSE)</f>
        <v>Advice</v>
      </c>
      <c r="F1008" s="14" t="str">
        <f>VLOOKUP(Tabelle6[[#This Row],[FishStock]],'Export 2012'!$C:$J,3,FALSE)</f>
        <v>x</v>
      </c>
      <c r="G1008" s="14" t="str">
        <f>VLOOKUP(Tabelle6[[#This Row],[FishStock]],'Export 2016'!$C:$K,3,FALSE)</f>
        <v>x</v>
      </c>
      <c r="H1008">
        <v>1488</v>
      </c>
      <c r="I1008">
        <v>169276</v>
      </c>
      <c r="J1008" t="s">
        <v>138</v>
      </c>
      <c r="K1008">
        <v>2014</v>
      </c>
      <c r="L1008" t="s">
        <v>621</v>
      </c>
      <c r="M1008" t="s">
        <v>622</v>
      </c>
      <c r="N1008" t="s">
        <v>275</v>
      </c>
      <c r="R1008">
        <v>821</v>
      </c>
      <c r="T1008" t="s">
        <v>143</v>
      </c>
      <c r="U1008" t="s">
        <v>13</v>
      </c>
      <c r="W1008">
        <v>1011</v>
      </c>
      <c r="AA1008">
        <v>916</v>
      </c>
      <c r="AC1008" t="s">
        <v>144</v>
      </c>
      <c r="AD1008" t="s">
        <v>145</v>
      </c>
      <c r="AE1008" t="s">
        <v>145</v>
      </c>
      <c r="AF1008">
        <v>99</v>
      </c>
      <c r="AH1008">
        <v>107</v>
      </c>
      <c r="AI1008">
        <v>7</v>
      </c>
      <c r="AN1008">
        <v>0.1137</v>
      </c>
      <c r="AP1008" t="s">
        <v>146</v>
      </c>
      <c r="AQ1008" t="s">
        <v>1539</v>
      </c>
      <c r="AV1008">
        <v>0.28999999999999998</v>
      </c>
      <c r="AW1008">
        <v>0.21</v>
      </c>
      <c r="AX1008">
        <v>2500</v>
      </c>
      <c r="AY1008">
        <v>3500</v>
      </c>
      <c r="AZ1008">
        <v>0.2</v>
      </c>
      <c r="BA1008">
        <v>3500</v>
      </c>
      <c r="BD1008">
        <v>2</v>
      </c>
      <c r="BF1008" s="1">
        <v>43285</v>
      </c>
      <c r="BM1008" t="s">
        <v>148</v>
      </c>
    </row>
    <row r="1009" spans="1:65" x14ac:dyDescent="0.25">
      <c r="A1009">
        <v>9874</v>
      </c>
      <c r="B1009">
        <v>2017</v>
      </c>
      <c r="C1009" t="s">
        <v>620</v>
      </c>
      <c r="D1009" s="14">
        <f>VLOOKUP(Tabelle6[[#This Row],[FishStock]],'Export 2012'!$C:$J,8,FALSE)</f>
        <v>2012</v>
      </c>
      <c r="E1009" s="14" t="str">
        <f>VLOOKUP(Tabelle6[[#This Row],[FishStock]],'Export 2016'!$C:$K,8,FALSE)</f>
        <v>Advice</v>
      </c>
      <c r="F1009" s="14" t="str">
        <f>VLOOKUP(Tabelle6[[#This Row],[FishStock]],'Export 2012'!$C:$J,3,FALSE)</f>
        <v>x</v>
      </c>
      <c r="G1009" s="14" t="str">
        <f>VLOOKUP(Tabelle6[[#This Row],[FishStock]],'Export 2016'!$C:$K,3,FALSE)</f>
        <v>x</v>
      </c>
      <c r="H1009">
        <v>1488</v>
      </c>
      <c r="I1009">
        <v>169276</v>
      </c>
      <c r="J1009" t="s">
        <v>138</v>
      </c>
      <c r="K1009">
        <v>2015</v>
      </c>
      <c r="L1009" t="s">
        <v>621</v>
      </c>
      <c r="M1009" t="s">
        <v>622</v>
      </c>
      <c r="N1009" t="s">
        <v>275</v>
      </c>
      <c r="R1009">
        <v>2094</v>
      </c>
      <c r="T1009" t="s">
        <v>143</v>
      </c>
      <c r="U1009" t="s">
        <v>13</v>
      </c>
      <c r="W1009">
        <v>1621</v>
      </c>
      <c r="AA1009">
        <v>1374</v>
      </c>
      <c r="AC1009" t="s">
        <v>144</v>
      </c>
      <c r="AD1009" t="s">
        <v>145</v>
      </c>
      <c r="AE1009" t="s">
        <v>145</v>
      </c>
      <c r="AF1009">
        <v>76</v>
      </c>
      <c r="AH1009">
        <v>83</v>
      </c>
      <c r="AI1009">
        <v>7</v>
      </c>
      <c r="AN1009">
        <v>7.0300000000000001E-2</v>
      </c>
      <c r="AP1009" t="s">
        <v>146</v>
      </c>
      <c r="AQ1009" t="s">
        <v>1539</v>
      </c>
      <c r="AV1009">
        <v>0.28999999999999998</v>
      </c>
      <c r="AW1009">
        <v>0.21</v>
      </c>
      <c r="AX1009">
        <v>2500</v>
      </c>
      <c r="AY1009">
        <v>3500</v>
      </c>
      <c r="AZ1009">
        <v>0.2</v>
      </c>
      <c r="BA1009">
        <v>3500</v>
      </c>
      <c r="BD1009">
        <v>2</v>
      </c>
      <c r="BF1009" s="1">
        <v>43285</v>
      </c>
      <c r="BM1009" t="s">
        <v>148</v>
      </c>
    </row>
    <row r="1010" spans="1:65" x14ac:dyDescent="0.25">
      <c r="A1010">
        <v>9874</v>
      </c>
      <c r="B1010">
        <v>2017</v>
      </c>
      <c r="C1010" t="s">
        <v>620</v>
      </c>
      <c r="D1010" s="14">
        <f>VLOOKUP(Tabelle6[[#This Row],[FishStock]],'Export 2012'!$C:$J,8,FALSE)</f>
        <v>2012</v>
      </c>
      <c r="E1010" s="14" t="str">
        <f>VLOOKUP(Tabelle6[[#This Row],[FishStock]],'Export 2016'!$C:$K,8,FALSE)</f>
        <v>Advice</v>
      </c>
      <c r="F1010" s="14" t="str">
        <f>VLOOKUP(Tabelle6[[#This Row],[FishStock]],'Export 2012'!$C:$J,3,FALSE)</f>
        <v>x</v>
      </c>
      <c r="G1010" s="14" t="str">
        <f>VLOOKUP(Tabelle6[[#This Row],[FishStock]],'Export 2016'!$C:$K,3,FALSE)</f>
        <v>x</v>
      </c>
      <c r="H1010">
        <v>1488</v>
      </c>
      <c r="I1010">
        <v>169276</v>
      </c>
      <c r="J1010" t="s">
        <v>138</v>
      </c>
      <c r="K1010">
        <v>2016</v>
      </c>
      <c r="L1010" t="s">
        <v>621</v>
      </c>
      <c r="M1010" t="s">
        <v>622</v>
      </c>
      <c r="N1010" t="s">
        <v>275</v>
      </c>
      <c r="R1010">
        <v>4658</v>
      </c>
      <c r="T1010" t="s">
        <v>143</v>
      </c>
      <c r="U1010" t="s">
        <v>13</v>
      </c>
      <c r="W1010">
        <v>1816</v>
      </c>
      <c r="AA1010">
        <v>1333</v>
      </c>
      <c r="AC1010" t="s">
        <v>144</v>
      </c>
      <c r="AD1010" t="s">
        <v>145</v>
      </c>
      <c r="AE1010" t="s">
        <v>145</v>
      </c>
      <c r="AF1010">
        <v>35</v>
      </c>
      <c r="AH1010">
        <v>37</v>
      </c>
      <c r="AI1010">
        <v>2</v>
      </c>
      <c r="AN1010">
        <v>3.4200000000000001E-2</v>
      </c>
      <c r="AP1010" t="s">
        <v>146</v>
      </c>
      <c r="AQ1010" t="s">
        <v>1539</v>
      </c>
      <c r="AV1010">
        <v>0.28999999999999998</v>
      </c>
      <c r="AW1010">
        <v>0.21</v>
      </c>
      <c r="AX1010">
        <v>2500</v>
      </c>
      <c r="AY1010">
        <v>3500</v>
      </c>
      <c r="AZ1010">
        <v>0.2</v>
      </c>
      <c r="BA1010">
        <v>3500</v>
      </c>
      <c r="BD1010">
        <v>2</v>
      </c>
      <c r="BF1010" s="1">
        <v>43285</v>
      </c>
      <c r="BM1010" t="s">
        <v>148</v>
      </c>
    </row>
    <row r="1011" spans="1:65" x14ac:dyDescent="0.25">
      <c r="A1011">
        <v>9874</v>
      </c>
      <c r="B1011">
        <v>2017</v>
      </c>
      <c r="C1011" t="s">
        <v>620</v>
      </c>
      <c r="D1011" s="14">
        <f>VLOOKUP(Tabelle6[[#This Row],[FishStock]],'Export 2012'!$C:$J,8,FALSE)</f>
        <v>2012</v>
      </c>
      <c r="E1011" s="14" t="str">
        <f>VLOOKUP(Tabelle6[[#This Row],[FishStock]],'Export 2016'!$C:$K,8,FALSE)</f>
        <v>Advice</v>
      </c>
      <c r="F1011" s="14" t="str">
        <f>VLOOKUP(Tabelle6[[#This Row],[FishStock]],'Export 2012'!$C:$J,3,FALSE)</f>
        <v>x</v>
      </c>
      <c r="G1011" s="14" t="str">
        <f>VLOOKUP(Tabelle6[[#This Row],[FishStock]],'Export 2016'!$C:$K,3,FALSE)</f>
        <v>x</v>
      </c>
      <c r="H1011">
        <v>1488</v>
      </c>
      <c r="I1011">
        <v>169276</v>
      </c>
      <c r="J1011" t="s">
        <v>138</v>
      </c>
      <c r="K1011">
        <v>2017</v>
      </c>
      <c r="L1011" t="s">
        <v>621</v>
      </c>
      <c r="M1011" t="s">
        <v>622</v>
      </c>
      <c r="N1011" t="s">
        <v>275</v>
      </c>
      <c r="R1011">
        <v>1298</v>
      </c>
      <c r="T1011" t="s">
        <v>143</v>
      </c>
      <c r="U1011" t="s">
        <v>13</v>
      </c>
      <c r="W1011">
        <v>2292</v>
      </c>
      <c r="AA1011">
        <v>1913</v>
      </c>
      <c r="AC1011" t="s">
        <v>144</v>
      </c>
      <c r="AD1011" t="s">
        <v>145</v>
      </c>
      <c r="AE1011" t="s">
        <v>145</v>
      </c>
      <c r="AP1011" t="s">
        <v>146</v>
      </c>
      <c r="AQ1011" t="s">
        <v>1539</v>
      </c>
      <c r="AV1011">
        <v>0.28999999999999998</v>
      </c>
      <c r="AW1011">
        <v>0.21</v>
      </c>
      <c r="AX1011">
        <v>2500</v>
      </c>
      <c r="AY1011">
        <v>3500</v>
      </c>
      <c r="AZ1011">
        <v>0.2</v>
      </c>
      <c r="BA1011">
        <v>3500</v>
      </c>
      <c r="BD1011">
        <v>2</v>
      </c>
      <c r="BF1011" s="1">
        <v>43285</v>
      </c>
      <c r="BM1011" t="s">
        <v>148</v>
      </c>
    </row>
    <row r="1012" spans="1:65" x14ac:dyDescent="0.25">
      <c r="A1012">
        <v>9888</v>
      </c>
      <c r="B1012">
        <v>2017</v>
      </c>
      <c r="C1012" t="s">
        <v>799</v>
      </c>
      <c r="D1012" s="14">
        <f>VLOOKUP(Tabelle6[[#This Row],[FishStock]],'Export 2012'!$C:$J,8,FALSE)</f>
        <v>2012</v>
      </c>
      <c r="E1012" s="14" t="str">
        <f>VLOOKUP(Tabelle6[[#This Row],[FishStock]],'Export 2016'!$C:$K,8,FALSE)</f>
        <v>Advice</v>
      </c>
      <c r="F1012" s="14" t="str">
        <f>VLOOKUP(Tabelle6[[#This Row],[FishStock]],'Export 2012'!$C:$J,3,FALSE)</f>
        <v>x</v>
      </c>
      <c r="G1012" s="14" t="str">
        <f>VLOOKUP(Tabelle6[[#This Row],[FishStock]],'Export 2016'!$C:$K,3,FALSE)</f>
        <v>x</v>
      </c>
      <c r="H1012">
        <v>1513</v>
      </c>
      <c r="I1012">
        <v>169308</v>
      </c>
      <c r="J1012" t="s">
        <v>138</v>
      </c>
      <c r="K1012">
        <v>2012</v>
      </c>
      <c r="L1012" t="s">
        <v>800</v>
      </c>
      <c r="M1012" t="s">
        <v>801</v>
      </c>
      <c r="N1012" t="s">
        <v>467</v>
      </c>
      <c r="R1012">
        <v>38328.32</v>
      </c>
      <c r="T1012" t="s">
        <v>143</v>
      </c>
      <c r="U1012" t="s">
        <v>13</v>
      </c>
      <c r="AA1012">
        <v>5524.875</v>
      </c>
      <c r="AC1012" t="s">
        <v>144</v>
      </c>
      <c r="AD1012" t="s">
        <v>145</v>
      </c>
      <c r="AN1012">
        <v>0.12816934999999999</v>
      </c>
      <c r="AP1012" t="s">
        <v>146</v>
      </c>
      <c r="AQ1012" t="s">
        <v>1539</v>
      </c>
      <c r="AV1012">
        <v>0.27</v>
      </c>
      <c r="AW1012">
        <v>0.19</v>
      </c>
      <c r="AX1012">
        <v>31880</v>
      </c>
      <c r="AY1012">
        <v>44632</v>
      </c>
      <c r="AZ1012">
        <v>0.18</v>
      </c>
      <c r="BA1012">
        <v>44632</v>
      </c>
      <c r="BD1012">
        <v>1</v>
      </c>
      <c r="BF1012" s="1">
        <v>43192</v>
      </c>
      <c r="BM1012" t="s">
        <v>148</v>
      </c>
    </row>
    <row r="1013" spans="1:65" x14ac:dyDescent="0.25">
      <c r="A1013">
        <v>9888</v>
      </c>
      <c r="B1013">
        <v>2017</v>
      </c>
      <c r="C1013" t="s">
        <v>799</v>
      </c>
      <c r="D1013" s="14">
        <f>VLOOKUP(Tabelle6[[#This Row],[FishStock]],'Export 2012'!$C:$J,8,FALSE)</f>
        <v>2012</v>
      </c>
      <c r="E1013" s="14" t="str">
        <f>VLOOKUP(Tabelle6[[#This Row],[FishStock]],'Export 2016'!$C:$K,8,FALSE)</f>
        <v>Advice</v>
      </c>
      <c r="F1013" s="14" t="str">
        <f>VLOOKUP(Tabelle6[[#This Row],[FishStock]],'Export 2012'!$C:$J,3,FALSE)</f>
        <v>x</v>
      </c>
      <c r="G1013" s="14" t="str">
        <f>VLOOKUP(Tabelle6[[#This Row],[FishStock]],'Export 2016'!$C:$K,3,FALSE)</f>
        <v>x</v>
      </c>
      <c r="H1013">
        <v>1513</v>
      </c>
      <c r="I1013">
        <v>169308</v>
      </c>
      <c r="J1013" t="s">
        <v>138</v>
      </c>
      <c r="K1013">
        <v>2013</v>
      </c>
      <c r="L1013" t="s">
        <v>800</v>
      </c>
      <c r="M1013" t="s">
        <v>801</v>
      </c>
      <c r="N1013" t="s">
        <v>467</v>
      </c>
      <c r="R1013">
        <v>19751.14</v>
      </c>
      <c r="T1013" t="s">
        <v>143</v>
      </c>
      <c r="U1013" t="s">
        <v>13</v>
      </c>
      <c r="AA1013">
        <v>6558.0360000000001</v>
      </c>
      <c r="AC1013" t="s">
        <v>144</v>
      </c>
      <c r="AD1013" t="s">
        <v>145</v>
      </c>
      <c r="AN1013">
        <v>9.5393439999999996E-2</v>
      </c>
      <c r="AP1013" t="s">
        <v>146</v>
      </c>
      <c r="AQ1013" t="s">
        <v>1539</v>
      </c>
      <c r="AV1013">
        <v>0.27</v>
      </c>
      <c r="AW1013">
        <v>0.19</v>
      </c>
      <c r="AX1013">
        <v>31880</v>
      </c>
      <c r="AY1013">
        <v>44632</v>
      </c>
      <c r="AZ1013">
        <v>0.18</v>
      </c>
      <c r="BA1013">
        <v>44632</v>
      </c>
      <c r="BD1013">
        <v>1</v>
      </c>
      <c r="BF1013" s="1">
        <v>43192</v>
      </c>
      <c r="BM1013" t="s">
        <v>148</v>
      </c>
    </row>
    <row r="1014" spans="1:65" x14ac:dyDescent="0.25">
      <c r="A1014">
        <v>9888</v>
      </c>
      <c r="B1014">
        <v>2017</v>
      </c>
      <c r="C1014" t="s">
        <v>799</v>
      </c>
      <c r="D1014" s="14">
        <f>VLOOKUP(Tabelle6[[#This Row],[FishStock]],'Export 2012'!$C:$J,8,FALSE)</f>
        <v>2012</v>
      </c>
      <c r="E1014" s="14" t="str">
        <f>VLOOKUP(Tabelle6[[#This Row],[FishStock]],'Export 2016'!$C:$K,8,FALSE)</f>
        <v>Advice</v>
      </c>
      <c r="F1014" s="14" t="str">
        <f>VLOOKUP(Tabelle6[[#This Row],[FishStock]],'Export 2012'!$C:$J,3,FALSE)</f>
        <v>x</v>
      </c>
      <c r="G1014" s="14" t="str">
        <f>VLOOKUP(Tabelle6[[#This Row],[FishStock]],'Export 2016'!$C:$K,3,FALSE)</f>
        <v>x</v>
      </c>
      <c r="H1014">
        <v>1513</v>
      </c>
      <c r="I1014">
        <v>169308</v>
      </c>
      <c r="J1014" t="s">
        <v>138</v>
      </c>
      <c r="K1014">
        <v>2014</v>
      </c>
      <c r="L1014" t="s">
        <v>800</v>
      </c>
      <c r="M1014" t="s">
        <v>801</v>
      </c>
      <c r="N1014" t="s">
        <v>467</v>
      </c>
      <c r="R1014">
        <v>48209.99</v>
      </c>
      <c r="T1014" t="s">
        <v>143</v>
      </c>
      <c r="U1014" t="s">
        <v>13</v>
      </c>
      <c r="AA1014">
        <v>6433.6549999999997</v>
      </c>
      <c r="AC1014" t="s">
        <v>144</v>
      </c>
      <c r="AD1014" t="s">
        <v>145</v>
      </c>
      <c r="AN1014">
        <v>7.2054119999999999E-2</v>
      </c>
      <c r="AP1014" t="s">
        <v>146</v>
      </c>
      <c r="AQ1014" t="s">
        <v>1539</v>
      </c>
      <c r="AV1014">
        <v>0.27</v>
      </c>
      <c r="AW1014">
        <v>0.19</v>
      </c>
      <c r="AX1014">
        <v>31880</v>
      </c>
      <c r="AY1014">
        <v>44632</v>
      </c>
      <c r="AZ1014">
        <v>0.18</v>
      </c>
      <c r="BA1014">
        <v>44632</v>
      </c>
      <c r="BD1014">
        <v>1</v>
      </c>
      <c r="BF1014" s="1">
        <v>43192</v>
      </c>
      <c r="BM1014" t="s">
        <v>148</v>
      </c>
    </row>
    <row r="1015" spans="1:65" x14ac:dyDescent="0.25">
      <c r="A1015">
        <v>9888</v>
      </c>
      <c r="B1015">
        <v>2017</v>
      </c>
      <c r="C1015" t="s">
        <v>799</v>
      </c>
      <c r="D1015" s="14">
        <f>VLOOKUP(Tabelle6[[#This Row],[FishStock]],'Export 2012'!$C:$J,8,FALSE)</f>
        <v>2012</v>
      </c>
      <c r="E1015" s="14" t="str">
        <f>VLOOKUP(Tabelle6[[#This Row],[FishStock]],'Export 2016'!$C:$K,8,FALSE)</f>
        <v>Advice</v>
      </c>
      <c r="F1015" s="14" t="str">
        <f>VLOOKUP(Tabelle6[[#This Row],[FishStock]],'Export 2012'!$C:$J,3,FALSE)</f>
        <v>x</v>
      </c>
      <c r="G1015" s="14" t="str">
        <f>VLOOKUP(Tabelle6[[#This Row],[FishStock]],'Export 2016'!$C:$K,3,FALSE)</f>
        <v>x</v>
      </c>
      <c r="H1015">
        <v>1513</v>
      </c>
      <c r="I1015">
        <v>169308</v>
      </c>
      <c r="J1015" t="s">
        <v>138</v>
      </c>
      <c r="K1015">
        <v>2015</v>
      </c>
      <c r="L1015" t="s">
        <v>800</v>
      </c>
      <c r="M1015" t="s">
        <v>801</v>
      </c>
      <c r="N1015" t="s">
        <v>467</v>
      </c>
      <c r="R1015">
        <v>101689.36</v>
      </c>
      <c r="T1015" t="s">
        <v>143</v>
      </c>
      <c r="U1015" t="s">
        <v>13</v>
      </c>
      <c r="AA1015">
        <v>7713.4089999999997</v>
      </c>
      <c r="AC1015" t="s">
        <v>144</v>
      </c>
      <c r="AD1015" t="s">
        <v>145</v>
      </c>
      <c r="AN1015">
        <v>6.6900520000000005E-2</v>
      </c>
      <c r="AP1015" t="s">
        <v>146</v>
      </c>
      <c r="AQ1015" t="s">
        <v>1539</v>
      </c>
      <c r="AV1015">
        <v>0.27</v>
      </c>
      <c r="AW1015">
        <v>0.19</v>
      </c>
      <c r="AX1015">
        <v>31880</v>
      </c>
      <c r="AY1015">
        <v>44632</v>
      </c>
      <c r="AZ1015">
        <v>0.18</v>
      </c>
      <c r="BA1015">
        <v>44632</v>
      </c>
      <c r="BD1015">
        <v>1</v>
      </c>
      <c r="BF1015" s="1">
        <v>43192</v>
      </c>
      <c r="BM1015" t="s">
        <v>148</v>
      </c>
    </row>
    <row r="1016" spans="1:65" x14ac:dyDescent="0.25">
      <c r="A1016">
        <v>9888</v>
      </c>
      <c r="B1016">
        <v>2017</v>
      </c>
      <c r="C1016" t="s">
        <v>799</v>
      </c>
      <c r="D1016" s="14">
        <f>VLOOKUP(Tabelle6[[#This Row],[FishStock]],'Export 2012'!$C:$J,8,FALSE)</f>
        <v>2012</v>
      </c>
      <c r="E1016" s="14" t="str">
        <f>VLOOKUP(Tabelle6[[#This Row],[FishStock]],'Export 2016'!$C:$K,8,FALSE)</f>
        <v>Advice</v>
      </c>
      <c r="F1016" s="14" t="str">
        <f>VLOOKUP(Tabelle6[[#This Row],[FishStock]],'Export 2012'!$C:$J,3,FALSE)</f>
        <v>x</v>
      </c>
      <c r="G1016" s="14" t="str">
        <f>VLOOKUP(Tabelle6[[#This Row],[FishStock]],'Export 2016'!$C:$K,3,FALSE)</f>
        <v>x</v>
      </c>
      <c r="H1016">
        <v>1513</v>
      </c>
      <c r="I1016">
        <v>169308</v>
      </c>
      <c r="J1016" t="s">
        <v>138</v>
      </c>
      <c r="K1016">
        <v>2016</v>
      </c>
      <c r="L1016" t="s">
        <v>800</v>
      </c>
      <c r="M1016" t="s">
        <v>801</v>
      </c>
      <c r="N1016" t="s">
        <v>467</v>
      </c>
      <c r="R1016">
        <v>70431.03</v>
      </c>
      <c r="T1016" t="s">
        <v>143</v>
      </c>
      <c r="U1016" t="s">
        <v>13</v>
      </c>
      <c r="AA1016">
        <v>15907.118</v>
      </c>
      <c r="AC1016" t="s">
        <v>144</v>
      </c>
      <c r="AD1016" t="s">
        <v>145</v>
      </c>
      <c r="AN1016">
        <v>5.206794E-2</v>
      </c>
      <c r="AP1016" t="s">
        <v>146</v>
      </c>
      <c r="AQ1016" t="s">
        <v>1539</v>
      </c>
      <c r="AV1016">
        <v>0.27</v>
      </c>
      <c r="AW1016">
        <v>0.19</v>
      </c>
      <c r="AX1016">
        <v>31880</v>
      </c>
      <c r="AY1016">
        <v>44632</v>
      </c>
      <c r="AZ1016">
        <v>0.18</v>
      </c>
      <c r="BA1016">
        <v>44632</v>
      </c>
      <c r="BD1016">
        <v>1</v>
      </c>
      <c r="BF1016" s="1">
        <v>43192</v>
      </c>
      <c r="BM1016" t="s">
        <v>148</v>
      </c>
    </row>
    <row r="1017" spans="1:65" x14ac:dyDescent="0.25">
      <c r="A1017">
        <v>9888</v>
      </c>
      <c r="B1017">
        <v>2017</v>
      </c>
      <c r="C1017" t="s">
        <v>799</v>
      </c>
      <c r="D1017" s="14">
        <f>VLOOKUP(Tabelle6[[#This Row],[FishStock]],'Export 2012'!$C:$J,8,FALSE)</f>
        <v>2012</v>
      </c>
      <c r="E1017" s="14" t="str">
        <f>VLOOKUP(Tabelle6[[#This Row],[FishStock]],'Export 2016'!$C:$K,8,FALSE)</f>
        <v>Advice</v>
      </c>
      <c r="F1017" s="14" t="str">
        <f>VLOOKUP(Tabelle6[[#This Row],[FishStock]],'Export 2012'!$C:$J,3,FALSE)</f>
        <v>x</v>
      </c>
      <c r="G1017" s="14" t="str">
        <f>VLOOKUP(Tabelle6[[#This Row],[FishStock]],'Export 2016'!$C:$K,3,FALSE)</f>
        <v>x</v>
      </c>
      <c r="H1017">
        <v>1513</v>
      </c>
      <c r="I1017">
        <v>169308</v>
      </c>
      <c r="J1017" t="s">
        <v>138</v>
      </c>
      <c r="K1017">
        <v>2017</v>
      </c>
      <c r="L1017" t="s">
        <v>800</v>
      </c>
      <c r="M1017" t="s">
        <v>801</v>
      </c>
      <c r="N1017" t="s">
        <v>467</v>
      </c>
      <c r="R1017">
        <v>138913.13</v>
      </c>
      <c r="T1017" t="s">
        <v>143</v>
      </c>
      <c r="U1017" t="s">
        <v>13</v>
      </c>
      <c r="AA1017">
        <v>17023.133999999998</v>
      </c>
      <c r="AC1017" t="s">
        <v>144</v>
      </c>
      <c r="AD1017" t="s">
        <v>145</v>
      </c>
      <c r="AN1017">
        <v>5.4394900000000003E-2</v>
      </c>
      <c r="AP1017" t="s">
        <v>146</v>
      </c>
      <c r="AQ1017" t="s">
        <v>1539</v>
      </c>
      <c r="AV1017">
        <v>0.27</v>
      </c>
      <c r="AW1017">
        <v>0.19</v>
      </c>
      <c r="AX1017">
        <v>31880</v>
      </c>
      <c r="AY1017">
        <v>44632</v>
      </c>
      <c r="AZ1017">
        <v>0.18</v>
      </c>
      <c r="BA1017">
        <v>44632</v>
      </c>
      <c r="BD1017">
        <v>1</v>
      </c>
      <c r="BF1017" s="1">
        <v>43192</v>
      </c>
      <c r="BM1017" t="s">
        <v>148</v>
      </c>
    </row>
    <row r="1018" spans="1:65" x14ac:dyDescent="0.25">
      <c r="A1018">
        <v>8358</v>
      </c>
      <c r="B1018">
        <v>2017</v>
      </c>
      <c r="C1018" t="s">
        <v>1476</v>
      </c>
      <c r="D1018" s="14">
        <f>VLOOKUP(Tabelle6[[#This Row],[FishStock]],'Export 2012'!$C:$J,8,FALSE)</f>
        <v>2012</v>
      </c>
      <c r="E1018" s="14" t="str">
        <f>VLOOKUP(Tabelle6[[#This Row],[FishStock]],'Export 2016'!$C:$K,8,FALSE)</f>
        <v>Advice</v>
      </c>
      <c r="F1018" s="14" t="str">
        <f>VLOOKUP(Tabelle6[[#This Row],[FishStock]],'Export 2012'!$C:$J,3,FALSE)</f>
        <v>x</v>
      </c>
      <c r="G1018" s="14" t="str">
        <f>VLOOKUP(Tabelle6[[#This Row],[FishStock]],'Export 2016'!$C:$K,3,FALSE)</f>
        <v>x</v>
      </c>
      <c r="H1018">
        <v>1331</v>
      </c>
      <c r="I1018">
        <v>169086</v>
      </c>
      <c r="J1018" t="s">
        <v>138</v>
      </c>
      <c r="K1018">
        <v>2012</v>
      </c>
      <c r="L1018" t="s">
        <v>1477</v>
      </c>
      <c r="M1018" t="s">
        <v>466</v>
      </c>
      <c r="N1018" t="s">
        <v>324</v>
      </c>
      <c r="P1018" t="s">
        <v>1894</v>
      </c>
      <c r="R1018">
        <v>1.5031858230872599</v>
      </c>
      <c r="T1018" t="s">
        <v>1479</v>
      </c>
      <c r="U1018" t="s">
        <v>13</v>
      </c>
      <c r="W1018">
        <v>0.37890459663082998</v>
      </c>
      <c r="AA1018">
        <v>0.30610965402660401</v>
      </c>
      <c r="AC1018" t="s">
        <v>1480</v>
      </c>
      <c r="AE1018" t="s">
        <v>145</v>
      </c>
      <c r="AF1018">
        <v>94</v>
      </c>
      <c r="AH1018">
        <v>251</v>
      </c>
      <c r="AI1018">
        <v>157</v>
      </c>
      <c r="AN1018">
        <v>0.550769383994821</v>
      </c>
      <c r="AP1018" t="s">
        <v>1481</v>
      </c>
      <c r="BD1018">
        <v>1</v>
      </c>
      <c r="BH1018" t="s">
        <v>1482</v>
      </c>
      <c r="BM1018" t="s">
        <v>148</v>
      </c>
    </row>
    <row r="1019" spans="1:65" x14ac:dyDescent="0.25">
      <c r="A1019">
        <v>8358</v>
      </c>
      <c r="B1019">
        <v>2017</v>
      </c>
      <c r="C1019" t="s">
        <v>1476</v>
      </c>
      <c r="D1019" s="14">
        <f>VLOOKUP(Tabelle6[[#This Row],[FishStock]],'Export 2012'!$C:$J,8,FALSE)</f>
        <v>2012</v>
      </c>
      <c r="E1019" s="14" t="str">
        <f>VLOOKUP(Tabelle6[[#This Row],[FishStock]],'Export 2016'!$C:$K,8,FALSE)</f>
        <v>Advice</v>
      </c>
      <c r="F1019" s="14" t="str">
        <f>VLOOKUP(Tabelle6[[#This Row],[FishStock]],'Export 2012'!$C:$J,3,FALSE)</f>
        <v>x</v>
      </c>
      <c r="G1019" s="14" t="str">
        <f>VLOOKUP(Tabelle6[[#This Row],[FishStock]],'Export 2016'!$C:$K,3,FALSE)</f>
        <v>x</v>
      </c>
      <c r="H1019">
        <v>1331</v>
      </c>
      <c r="I1019">
        <v>169086</v>
      </c>
      <c r="J1019" t="s">
        <v>138</v>
      </c>
      <c r="K1019">
        <v>2013</v>
      </c>
      <c r="L1019" t="s">
        <v>1477</v>
      </c>
      <c r="M1019" t="s">
        <v>466</v>
      </c>
      <c r="N1019" t="s">
        <v>324</v>
      </c>
      <c r="P1019" t="s">
        <v>1894</v>
      </c>
      <c r="R1019">
        <v>2.1995868385683699</v>
      </c>
      <c r="T1019" t="s">
        <v>1479</v>
      </c>
      <c r="U1019" t="s">
        <v>13</v>
      </c>
      <c r="W1019">
        <v>0.71429780750021199</v>
      </c>
      <c r="AA1019">
        <v>0.56745488552888701</v>
      </c>
      <c r="AC1019" t="s">
        <v>1480</v>
      </c>
      <c r="AE1019" t="s">
        <v>145</v>
      </c>
      <c r="AF1019">
        <v>92</v>
      </c>
      <c r="AH1019">
        <v>447</v>
      </c>
      <c r="AI1019">
        <v>355</v>
      </c>
      <c r="AN1019">
        <v>0.39539863552611898</v>
      </c>
      <c r="AP1019" t="s">
        <v>1481</v>
      </c>
      <c r="BD1019">
        <v>1</v>
      </c>
      <c r="BH1019" t="s">
        <v>1482</v>
      </c>
      <c r="BM1019" t="s">
        <v>148</v>
      </c>
    </row>
    <row r="1020" spans="1:65" x14ac:dyDescent="0.25">
      <c r="A1020">
        <v>8358</v>
      </c>
      <c r="B1020">
        <v>2017</v>
      </c>
      <c r="C1020" t="s">
        <v>1476</v>
      </c>
      <c r="D1020" s="14">
        <f>VLOOKUP(Tabelle6[[#This Row],[FishStock]],'Export 2012'!$C:$J,8,FALSE)</f>
        <v>2012</v>
      </c>
      <c r="E1020" s="14" t="str">
        <f>VLOOKUP(Tabelle6[[#This Row],[FishStock]],'Export 2016'!$C:$K,8,FALSE)</f>
        <v>Advice</v>
      </c>
      <c r="F1020" s="14" t="str">
        <f>VLOOKUP(Tabelle6[[#This Row],[FishStock]],'Export 2012'!$C:$J,3,FALSE)</f>
        <v>x</v>
      </c>
      <c r="G1020" s="14" t="str">
        <f>VLOOKUP(Tabelle6[[#This Row],[FishStock]],'Export 2016'!$C:$K,3,FALSE)</f>
        <v>x</v>
      </c>
      <c r="H1020">
        <v>1331</v>
      </c>
      <c r="I1020">
        <v>169086</v>
      </c>
      <c r="J1020" t="s">
        <v>138</v>
      </c>
      <c r="K1020">
        <v>2014</v>
      </c>
      <c r="L1020" t="s">
        <v>1477</v>
      </c>
      <c r="M1020" t="s">
        <v>466</v>
      </c>
      <c r="N1020" t="s">
        <v>324</v>
      </c>
      <c r="P1020" t="s">
        <v>1894</v>
      </c>
      <c r="R1020">
        <v>0.74680173229130398</v>
      </c>
      <c r="T1020" t="s">
        <v>1479</v>
      </c>
      <c r="U1020" t="s">
        <v>13</v>
      </c>
      <c r="W1020">
        <v>1.1680352154406199</v>
      </c>
      <c r="AA1020">
        <v>0.84811026008087698</v>
      </c>
      <c r="AC1020" t="s">
        <v>1480</v>
      </c>
      <c r="AE1020" t="s">
        <v>145</v>
      </c>
      <c r="AF1020">
        <v>108</v>
      </c>
      <c r="AH1020">
        <v>456</v>
      </c>
      <c r="AI1020">
        <v>348</v>
      </c>
      <c r="AN1020">
        <v>0.32368905930979502</v>
      </c>
      <c r="AP1020" t="s">
        <v>1481</v>
      </c>
      <c r="BD1020">
        <v>1</v>
      </c>
      <c r="BH1020" t="s">
        <v>1482</v>
      </c>
      <c r="BM1020" t="s">
        <v>148</v>
      </c>
    </row>
    <row r="1021" spans="1:65" x14ac:dyDescent="0.25">
      <c r="A1021">
        <v>8358</v>
      </c>
      <c r="B1021">
        <v>2017</v>
      </c>
      <c r="C1021" t="s">
        <v>1476</v>
      </c>
      <c r="D1021" s="14">
        <f>VLOOKUP(Tabelle6[[#This Row],[FishStock]],'Export 2012'!$C:$J,8,FALSE)</f>
        <v>2012</v>
      </c>
      <c r="E1021" s="14" t="str">
        <f>VLOOKUP(Tabelle6[[#This Row],[FishStock]],'Export 2016'!$C:$K,8,FALSE)</f>
        <v>Advice</v>
      </c>
      <c r="F1021" s="14" t="str">
        <f>VLOOKUP(Tabelle6[[#This Row],[FishStock]],'Export 2012'!$C:$J,3,FALSE)</f>
        <v>x</v>
      </c>
      <c r="G1021" s="14" t="str">
        <f>VLOOKUP(Tabelle6[[#This Row],[FishStock]],'Export 2016'!$C:$K,3,FALSE)</f>
        <v>x</v>
      </c>
      <c r="H1021">
        <v>1331</v>
      </c>
      <c r="I1021">
        <v>169086</v>
      </c>
      <c r="J1021" t="s">
        <v>138</v>
      </c>
      <c r="K1021">
        <v>2015</v>
      </c>
      <c r="L1021" t="s">
        <v>1477</v>
      </c>
      <c r="M1021" t="s">
        <v>466</v>
      </c>
      <c r="N1021" t="s">
        <v>324</v>
      </c>
      <c r="P1021" t="s">
        <v>1894</v>
      </c>
      <c r="R1021">
        <v>0.40581910498282597</v>
      </c>
      <c r="T1021" t="s">
        <v>1479</v>
      </c>
      <c r="U1021" t="s">
        <v>13</v>
      </c>
      <c r="W1021">
        <v>1.6471683738254499</v>
      </c>
      <c r="AA1021">
        <v>1.5724600578886301</v>
      </c>
      <c r="AC1021" t="s">
        <v>1480</v>
      </c>
      <c r="AE1021" t="s">
        <v>145</v>
      </c>
      <c r="AF1021">
        <v>103</v>
      </c>
      <c r="AH1021">
        <v>584</v>
      </c>
      <c r="AI1021">
        <v>481</v>
      </c>
      <c r="AN1021">
        <v>0.378467207808376</v>
      </c>
      <c r="AP1021" t="s">
        <v>1481</v>
      </c>
      <c r="BD1021">
        <v>1</v>
      </c>
      <c r="BH1021" t="s">
        <v>1482</v>
      </c>
      <c r="BM1021" t="s">
        <v>148</v>
      </c>
    </row>
    <row r="1022" spans="1:65" x14ac:dyDescent="0.25">
      <c r="A1022">
        <v>8358</v>
      </c>
      <c r="B1022">
        <v>2017</v>
      </c>
      <c r="C1022" t="s">
        <v>1476</v>
      </c>
      <c r="D1022" s="14">
        <f>VLOOKUP(Tabelle6[[#This Row],[FishStock]],'Export 2012'!$C:$J,8,FALSE)</f>
        <v>2012</v>
      </c>
      <c r="E1022" s="14" t="str">
        <f>VLOOKUP(Tabelle6[[#This Row],[FishStock]],'Export 2016'!$C:$K,8,FALSE)</f>
        <v>Advice</v>
      </c>
      <c r="F1022" s="14" t="str">
        <f>VLOOKUP(Tabelle6[[#This Row],[FishStock]],'Export 2012'!$C:$J,3,FALSE)</f>
        <v>x</v>
      </c>
      <c r="G1022" s="14" t="str">
        <f>VLOOKUP(Tabelle6[[#This Row],[FishStock]],'Export 2016'!$C:$K,3,FALSE)</f>
        <v>x</v>
      </c>
      <c r="H1022">
        <v>1331</v>
      </c>
      <c r="I1022">
        <v>169086</v>
      </c>
      <c r="J1022" t="s">
        <v>138</v>
      </c>
      <c r="K1022">
        <v>2016</v>
      </c>
      <c r="L1022" t="s">
        <v>1477</v>
      </c>
      <c r="M1022" t="s">
        <v>466</v>
      </c>
      <c r="N1022" t="s">
        <v>324</v>
      </c>
      <c r="P1022" t="s">
        <v>1894</v>
      </c>
      <c r="R1022">
        <v>4.0071681019463401E-2</v>
      </c>
      <c r="T1022" t="s">
        <v>1479</v>
      </c>
      <c r="U1022" t="s">
        <v>13</v>
      </c>
      <c r="W1022">
        <v>1.4030305595530299</v>
      </c>
      <c r="AA1022">
        <v>1.5522721810639399</v>
      </c>
      <c r="AC1022" t="s">
        <v>1480</v>
      </c>
      <c r="AE1022" t="s">
        <v>145</v>
      </c>
      <c r="AF1022">
        <v>299</v>
      </c>
      <c r="AH1022">
        <v>521</v>
      </c>
      <c r="AI1022">
        <v>222</v>
      </c>
      <c r="AN1022">
        <v>0.42428165927991601</v>
      </c>
      <c r="AP1022" t="s">
        <v>1481</v>
      </c>
      <c r="BD1022">
        <v>1</v>
      </c>
      <c r="BH1022" t="s">
        <v>1482</v>
      </c>
      <c r="BM1022" t="s">
        <v>148</v>
      </c>
    </row>
    <row r="1023" spans="1:65" x14ac:dyDescent="0.25">
      <c r="A1023">
        <v>8358</v>
      </c>
      <c r="B1023">
        <v>2017</v>
      </c>
      <c r="C1023" t="s">
        <v>1476</v>
      </c>
      <c r="D1023" s="14">
        <f>VLOOKUP(Tabelle6[[#This Row],[FishStock]],'Export 2012'!$C:$J,8,FALSE)</f>
        <v>2012</v>
      </c>
      <c r="E1023" s="14" t="str">
        <f>VLOOKUP(Tabelle6[[#This Row],[FishStock]],'Export 2016'!$C:$K,8,FALSE)</f>
        <v>Advice</v>
      </c>
      <c r="F1023" s="14" t="str">
        <f>VLOOKUP(Tabelle6[[#This Row],[FishStock]],'Export 2012'!$C:$J,3,FALSE)</f>
        <v>x</v>
      </c>
      <c r="G1023" s="14" t="str">
        <f>VLOOKUP(Tabelle6[[#This Row],[FishStock]],'Export 2016'!$C:$K,3,FALSE)</f>
        <v>x</v>
      </c>
      <c r="H1023">
        <v>1331</v>
      </c>
      <c r="I1023">
        <v>169086</v>
      </c>
      <c r="J1023" t="s">
        <v>138</v>
      </c>
      <c r="K1023">
        <v>2017</v>
      </c>
      <c r="L1023" t="s">
        <v>1477</v>
      </c>
      <c r="M1023" t="s">
        <v>466</v>
      </c>
      <c r="N1023" t="s">
        <v>324</v>
      </c>
      <c r="P1023" t="s">
        <v>1894</v>
      </c>
      <c r="T1023" t="s">
        <v>1479</v>
      </c>
      <c r="U1023" t="s">
        <v>13</v>
      </c>
      <c r="AA1023">
        <v>1.34732134460455</v>
      </c>
      <c r="AC1023" t="s">
        <v>1480</v>
      </c>
      <c r="AE1023" t="s">
        <v>145</v>
      </c>
      <c r="AP1023" t="s">
        <v>1481</v>
      </c>
      <c r="BD1023">
        <v>1</v>
      </c>
      <c r="BH1023" t="s">
        <v>1482</v>
      </c>
      <c r="BM1023" t="s">
        <v>148</v>
      </c>
    </row>
    <row r="1024" spans="1:65" x14ac:dyDescent="0.25">
      <c r="A1024">
        <v>8888</v>
      </c>
      <c r="B1024">
        <v>2017</v>
      </c>
      <c r="C1024" t="s">
        <v>968</v>
      </c>
      <c r="D1024" s="14">
        <f>VLOOKUP(Tabelle6[[#This Row],[FishStock]],'Export 2012'!$C:$J,8,FALSE)</f>
        <v>2012</v>
      </c>
      <c r="E1024" s="14" t="str">
        <f>VLOOKUP(Tabelle6[[#This Row],[FishStock]],'Export 2016'!$C:$K,8,FALSE)</f>
        <v>Advice</v>
      </c>
      <c r="F1024" s="14" t="str">
        <f>VLOOKUP(Tabelle6[[#This Row],[FishStock]],'Export 2012'!$C:$J,3,FALSE)</f>
        <v>no</v>
      </c>
      <c r="G1024" s="14" t="str">
        <f>VLOOKUP(Tabelle6[[#This Row],[FishStock]],'Export 2016'!$C:$K,3,FALSE)</f>
        <v>no</v>
      </c>
      <c r="H1024">
        <v>1336</v>
      </c>
      <c r="I1024">
        <v>169093</v>
      </c>
      <c r="J1024" t="s">
        <v>138</v>
      </c>
      <c r="K1024">
        <v>2012</v>
      </c>
      <c r="L1024" t="s">
        <v>969</v>
      </c>
      <c r="M1024" t="s">
        <v>970</v>
      </c>
      <c r="N1024" t="s">
        <v>971</v>
      </c>
      <c r="P1024" t="s">
        <v>1555</v>
      </c>
      <c r="R1024">
        <v>1.3447794370025801</v>
      </c>
      <c r="T1024" t="s">
        <v>1479</v>
      </c>
      <c r="U1024" t="s">
        <v>13</v>
      </c>
      <c r="W1024">
        <v>1.17669263129521</v>
      </c>
      <c r="AA1024">
        <v>1.17312934998463</v>
      </c>
      <c r="AC1024" t="s">
        <v>1480</v>
      </c>
      <c r="AE1024" t="s">
        <v>145</v>
      </c>
      <c r="AF1024">
        <v>7046.8518199999999</v>
      </c>
      <c r="AH1024">
        <v>59679.194040000002</v>
      </c>
      <c r="AI1024">
        <v>52632.342219999999</v>
      </c>
      <c r="AN1024">
        <v>0.99561528313112702</v>
      </c>
      <c r="AP1024" t="s">
        <v>1481</v>
      </c>
      <c r="BH1024" t="s">
        <v>1482</v>
      </c>
      <c r="BM1024" t="s">
        <v>148</v>
      </c>
    </row>
    <row r="1025" spans="1:65" x14ac:dyDescent="0.25">
      <c r="A1025">
        <v>8888</v>
      </c>
      <c r="B1025">
        <v>2017</v>
      </c>
      <c r="C1025" t="s">
        <v>968</v>
      </c>
      <c r="D1025" s="14">
        <f>VLOOKUP(Tabelle6[[#This Row],[FishStock]],'Export 2012'!$C:$J,8,FALSE)</f>
        <v>2012</v>
      </c>
      <c r="E1025" s="14" t="str">
        <f>VLOOKUP(Tabelle6[[#This Row],[FishStock]],'Export 2016'!$C:$K,8,FALSE)</f>
        <v>Advice</v>
      </c>
      <c r="F1025" s="14" t="str">
        <f>VLOOKUP(Tabelle6[[#This Row],[FishStock]],'Export 2012'!$C:$J,3,FALSE)</f>
        <v>no</v>
      </c>
      <c r="G1025" s="14" t="str">
        <f>VLOOKUP(Tabelle6[[#This Row],[FishStock]],'Export 2016'!$C:$K,3,FALSE)</f>
        <v>no</v>
      </c>
      <c r="H1025">
        <v>1336</v>
      </c>
      <c r="I1025">
        <v>169093</v>
      </c>
      <c r="J1025" t="s">
        <v>138</v>
      </c>
      <c r="K1025">
        <v>2013</v>
      </c>
      <c r="L1025" t="s">
        <v>969</v>
      </c>
      <c r="M1025" t="s">
        <v>970</v>
      </c>
      <c r="N1025" t="s">
        <v>971</v>
      </c>
      <c r="P1025" t="s">
        <v>1555</v>
      </c>
      <c r="R1025">
        <v>1.4198365838567699</v>
      </c>
      <c r="T1025" t="s">
        <v>1479</v>
      </c>
      <c r="U1025" t="s">
        <v>13</v>
      </c>
      <c r="W1025">
        <v>1.25166251419574</v>
      </c>
      <c r="AA1025">
        <v>1.2604087611100601</v>
      </c>
      <c r="AC1025" t="s">
        <v>1480</v>
      </c>
      <c r="AE1025" t="s">
        <v>145</v>
      </c>
      <c r="AF1025">
        <v>6611.1949999999997</v>
      </c>
      <c r="AH1025">
        <v>60087.042659999999</v>
      </c>
      <c r="AI1025">
        <v>53475.847659999999</v>
      </c>
      <c r="AN1025">
        <v>0.775385739670992</v>
      </c>
      <c r="AP1025" t="s">
        <v>1481</v>
      </c>
      <c r="BH1025" t="s">
        <v>1482</v>
      </c>
      <c r="BM1025" t="s">
        <v>148</v>
      </c>
    </row>
    <row r="1026" spans="1:65" x14ac:dyDescent="0.25">
      <c r="A1026">
        <v>8888</v>
      </c>
      <c r="B1026">
        <v>2017</v>
      </c>
      <c r="C1026" t="s">
        <v>968</v>
      </c>
      <c r="D1026" s="14">
        <f>VLOOKUP(Tabelle6[[#This Row],[FishStock]],'Export 2012'!$C:$J,8,FALSE)</f>
        <v>2012</v>
      </c>
      <c r="E1026" s="14" t="str">
        <f>VLOOKUP(Tabelle6[[#This Row],[FishStock]],'Export 2016'!$C:$K,8,FALSE)</f>
        <v>Advice</v>
      </c>
      <c r="F1026" s="14" t="str">
        <f>VLOOKUP(Tabelle6[[#This Row],[FishStock]],'Export 2012'!$C:$J,3,FALSE)</f>
        <v>no</v>
      </c>
      <c r="G1026" s="14" t="str">
        <f>VLOOKUP(Tabelle6[[#This Row],[FishStock]],'Export 2016'!$C:$K,3,FALSE)</f>
        <v>no</v>
      </c>
      <c r="H1026">
        <v>1336</v>
      </c>
      <c r="I1026">
        <v>169093</v>
      </c>
      <c r="J1026" t="s">
        <v>138</v>
      </c>
      <c r="K1026">
        <v>2014</v>
      </c>
      <c r="L1026" t="s">
        <v>969</v>
      </c>
      <c r="M1026" t="s">
        <v>970</v>
      </c>
      <c r="N1026" t="s">
        <v>971</v>
      </c>
      <c r="P1026" t="s">
        <v>1555</v>
      </c>
      <c r="R1026">
        <v>1.51880054117821</v>
      </c>
      <c r="T1026" t="s">
        <v>1479</v>
      </c>
      <c r="U1026" t="s">
        <v>13</v>
      </c>
      <c r="W1026">
        <v>1.39594999163225</v>
      </c>
      <c r="AA1026">
        <v>1.4114817551882699</v>
      </c>
      <c r="AC1026" t="s">
        <v>1480</v>
      </c>
      <c r="AE1026" t="s">
        <v>145</v>
      </c>
      <c r="AF1026">
        <v>5047.1831899999997</v>
      </c>
      <c r="AH1026">
        <v>58780.213920000002</v>
      </c>
      <c r="AI1026">
        <v>53733.030729999999</v>
      </c>
      <c r="AN1026">
        <v>0.66622996929603695</v>
      </c>
      <c r="AP1026" t="s">
        <v>1481</v>
      </c>
      <c r="BH1026" t="s">
        <v>1482</v>
      </c>
      <c r="BM1026" t="s">
        <v>148</v>
      </c>
    </row>
    <row r="1027" spans="1:65" x14ac:dyDescent="0.25">
      <c r="A1027">
        <v>8888</v>
      </c>
      <c r="B1027">
        <v>2017</v>
      </c>
      <c r="C1027" t="s">
        <v>968</v>
      </c>
      <c r="D1027" s="14">
        <f>VLOOKUP(Tabelle6[[#This Row],[FishStock]],'Export 2012'!$C:$J,8,FALSE)</f>
        <v>2012</v>
      </c>
      <c r="E1027" s="14" t="str">
        <f>VLOOKUP(Tabelle6[[#This Row],[FishStock]],'Export 2016'!$C:$K,8,FALSE)</f>
        <v>Advice</v>
      </c>
      <c r="F1027" s="14" t="str">
        <f>VLOOKUP(Tabelle6[[#This Row],[FishStock]],'Export 2012'!$C:$J,3,FALSE)</f>
        <v>no</v>
      </c>
      <c r="G1027" s="14" t="str">
        <f>VLOOKUP(Tabelle6[[#This Row],[FishStock]],'Export 2016'!$C:$K,3,FALSE)</f>
        <v>no</v>
      </c>
      <c r="H1027">
        <v>1336</v>
      </c>
      <c r="I1027">
        <v>169093</v>
      </c>
      <c r="J1027" t="s">
        <v>138</v>
      </c>
      <c r="K1027">
        <v>2015</v>
      </c>
      <c r="L1027" t="s">
        <v>969</v>
      </c>
      <c r="M1027" t="s">
        <v>970</v>
      </c>
      <c r="N1027" t="s">
        <v>971</v>
      </c>
      <c r="P1027" t="s">
        <v>1555</v>
      </c>
      <c r="R1027">
        <v>1.35895556872654</v>
      </c>
      <c r="T1027" t="s">
        <v>1479</v>
      </c>
      <c r="U1027" t="s">
        <v>13</v>
      </c>
      <c r="W1027">
        <v>1.4720952794219999</v>
      </c>
      <c r="AA1027">
        <v>1.5232701502513899</v>
      </c>
      <c r="AC1027" t="s">
        <v>1480</v>
      </c>
      <c r="AE1027" t="s">
        <v>145</v>
      </c>
      <c r="AF1027">
        <v>5082.1844499999997</v>
      </c>
      <c r="AH1027">
        <v>52453.699959999998</v>
      </c>
      <c r="AI1027">
        <v>47371.515509999997</v>
      </c>
      <c r="AN1027">
        <v>0.857230056851083</v>
      </c>
      <c r="AP1027" t="s">
        <v>1481</v>
      </c>
      <c r="BH1027" t="s">
        <v>1482</v>
      </c>
      <c r="BM1027" t="s">
        <v>148</v>
      </c>
    </row>
    <row r="1028" spans="1:65" x14ac:dyDescent="0.25">
      <c r="A1028">
        <v>8888</v>
      </c>
      <c r="B1028">
        <v>2017</v>
      </c>
      <c r="C1028" t="s">
        <v>968</v>
      </c>
      <c r="D1028" s="14">
        <f>VLOOKUP(Tabelle6[[#This Row],[FishStock]],'Export 2012'!$C:$J,8,FALSE)</f>
        <v>2012</v>
      </c>
      <c r="E1028" s="14" t="str">
        <f>VLOOKUP(Tabelle6[[#This Row],[FishStock]],'Export 2016'!$C:$K,8,FALSE)</f>
        <v>Advice</v>
      </c>
      <c r="F1028" s="14" t="str">
        <f>VLOOKUP(Tabelle6[[#This Row],[FishStock]],'Export 2012'!$C:$J,3,FALSE)</f>
        <v>no</v>
      </c>
      <c r="G1028" s="14" t="str">
        <f>VLOOKUP(Tabelle6[[#This Row],[FishStock]],'Export 2016'!$C:$K,3,FALSE)</f>
        <v>no</v>
      </c>
      <c r="H1028">
        <v>1336</v>
      </c>
      <c r="I1028">
        <v>169093</v>
      </c>
      <c r="J1028" t="s">
        <v>138</v>
      </c>
      <c r="K1028">
        <v>2016</v>
      </c>
      <c r="L1028" t="s">
        <v>969</v>
      </c>
      <c r="M1028" t="s">
        <v>970</v>
      </c>
      <c r="N1028" t="s">
        <v>971</v>
      </c>
      <c r="P1028" t="s">
        <v>1555</v>
      </c>
      <c r="R1028">
        <v>1.08862864608933</v>
      </c>
      <c r="T1028" t="s">
        <v>1479</v>
      </c>
      <c r="U1028" t="s">
        <v>13</v>
      </c>
      <c r="W1028">
        <v>1.8803421051549101</v>
      </c>
      <c r="AA1028">
        <v>1.97174810504454</v>
      </c>
      <c r="AC1028" t="s">
        <v>1480</v>
      </c>
      <c r="AE1028" t="s">
        <v>145</v>
      </c>
      <c r="AF1028">
        <v>5085</v>
      </c>
      <c r="AH1028">
        <v>49896</v>
      </c>
      <c r="AI1028">
        <v>44811</v>
      </c>
      <c r="AN1028">
        <v>0.76628175611542104</v>
      </c>
      <c r="AP1028" t="s">
        <v>1481</v>
      </c>
      <c r="BH1028" t="s">
        <v>1482</v>
      </c>
      <c r="BM1028" t="s">
        <v>148</v>
      </c>
    </row>
    <row r="1029" spans="1:65" x14ac:dyDescent="0.25">
      <c r="A1029">
        <v>8361</v>
      </c>
      <c r="B1029">
        <v>2017</v>
      </c>
      <c r="C1029" t="s">
        <v>330</v>
      </c>
      <c r="D1029" s="14">
        <f>VLOOKUP(Tabelle6[[#This Row],[FishStock]],'Export 2012'!$C:$J,8,FALSE)</f>
        <v>2012</v>
      </c>
      <c r="E1029" s="14" t="str">
        <f>VLOOKUP(Tabelle6[[#This Row],[FishStock]],'Export 2016'!$C:$K,8,FALSE)</f>
        <v>Advice</v>
      </c>
      <c r="F1029" s="14" t="str">
        <f>VLOOKUP(Tabelle6[[#This Row],[FishStock]],'Export 2012'!$C:$J,3,FALSE)</f>
        <v>no</v>
      </c>
      <c r="G1029" s="14" t="str">
        <f>VLOOKUP(Tabelle6[[#This Row],[FishStock]],'Export 2016'!$C:$K,3,FALSE)</f>
        <v>no</v>
      </c>
      <c r="H1029">
        <v>1396</v>
      </c>
      <c r="I1029">
        <v>169181</v>
      </c>
      <c r="J1029" t="s">
        <v>138</v>
      </c>
      <c r="K1029">
        <v>2012</v>
      </c>
      <c r="L1029" t="s">
        <v>1778</v>
      </c>
      <c r="M1029" t="s">
        <v>323</v>
      </c>
      <c r="N1029" t="s">
        <v>332</v>
      </c>
      <c r="P1029" t="s">
        <v>1779</v>
      </c>
      <c r="R1029">
        <v>1.09588068988226</v>
      </c>
      <c r="T1029" t="s">
        <v>1479</v>
      </c>
      <c r="U1029" t="s">
        <v>13</v>
      </c>
      <c r="W1029">
        <v>1.4904298533495499</v>
      </c>
      <c r="AA1029">
        <v>1.39413856058422</v>
      </c>
      <c r="AC1029" t="s">
        <v>1480</v>
      </c>
      <c r="AE1029" t="s">
        <v>145</v>
      </c>
      <c r="AF1029">
        <v>848</v>
      </c>
      <c r="AH1029">
        <v>1766</v>
      </c>
      <c r="AI1029">
        <v>917</v>
      </c>
      <c r="AN1029">
        <v>0.970686682219292</v>
      </c>
      <c r="AP1029" t="s">
        <v>1481</v>
      </c>
      <c r="BD1029">
        <v>1</v>
      </c>
      <c r="BF1029" s="1">
        <v>43222</v>
      </c>
      <c r="BH1029" t="s">
        <v>1482</v>
      </c>
      <c r="BM1029" t="s">
        <v>148</v>
      </c>
    </row>
    <row r="1030" spans="1:65" x14ac:dyDescent="0.25">
      <c r="A1030">
        <v>8361</v>
      </c>
      <c r="B1030">
        <v>2017</v>
      </c>
      <c r="C1030" t="s">
        <v>330</v>
      </c>
      <c r="D1030" s="14">
        <f>VLOOKUP(Tabelle6[[#This Row],[FishStock]],'Export 2012'!$C:$J,8,FALSE)</f>
        <v>2012</v>
      </c>
      <c r="E1030" s="14" t="str">
        <f>VLOOKUP(Tabelle6[[#This Row],[FishStock]],'Export 2016'!$C:$K,8,FALSE)</f>
        <v>Advice</v>
      </c>
      <c r="F1030" s="14" t="str">
        <f>VLOOKUP(Tabelle6[[#This Row],[FishStock]],'Export 2012'!$C:$J,3,FALSE)</f>
        <v>no</v>
      </c>
      <c r="G1030" s="14" t="str">
        <f>VLOOKUP(Tabelle6[[#This Row],[FishStock]],'Export 2016'!$C:$K,3,FALSE)</f>
        <v>no</v>
      </c>
      <c r="H1030">
        <v>1396</v>
      </c>
      <c r="I1030">
        <v>169181</v>
      </c>
      <c r="J1030" t="s">
        <v>138</v>
      </c>
      <c r="K1030">
        <v>2013</v>
      </c>
      <c r="L1030" t="s">
        <v>1778</v>
      </c>
      <c r="M1030" t="s">
        <v>323</v>
      </c>
      <c r="N1030" t="s">
        <v>332</v>
      </c>
      <c r="P1030" t="s">
        <v>1779</v>
      </c>
      <c r="R1030">
        <v>1.00340058814847</v>
      </c>
      <c r="T1030" t="s">
        <v>1479</v>
      </c>
      <c r="U1030" t="s">
        <v>13</v>
      </c>
      <c r="W1030">
        <v>1.2678723062446899</v>
      </c>
      <c r="AA1030">
        <v>1.25607764004997</v>
      </c>
      <c r="AC1030" t="s">
        <v>1480</v>
      </c>
      <c r="AE1030" t="s">
        <v>145</v>
      </c>
      <c r="AF1030">
        <v>738</v>
      </c>
      <c r="AH1030">
        <v>1520</v>
      </c>
      <c r="AI1030">
        <v>781</v>
      </c>
      <c r="AN1030">
        <v>0.94938634749974604</v>
      </c>
      <c r="AP1030" t="s">
        <v>1481</v>
      </c>
      <c r="BD1030">
        <v>1</v>
      </c>
      <c r="BF1030" s="1">
        <v>43222</v>
      </c>
      <c r="BH1030" t="s">
        <v>1482</v>
      </c>
      <c r="BM1030" t="s">
        <v>148</v>
      </c>
    </row>
    <row r="1031" spans="1:65" x14ac:dyDescent="0.25">
      <c r="A1031">
        <v>8361</v>
      </c>
      <c r="B1031">
        <v>2017</v>
      </c>
      <c r="C1031" t="s">
        <v>330</v>
      </c>
      <c r="D1031" s="14">
        <f>VLOOKUP(Tabelle6[[#This Row],[FishStock]],'Export 2012'!$C:$J,8,FALSE)</f>
        <v>2012</v>
      </c>
      <c r="E1031" s="14" t="str">
        <f>VLOOKUP(Tabelle6[[#This Row],[FishStock]],'Export 2016'!$C:$K,8,FALSE)</f>
        <v>Advice</v>
      </c>
      <c r="F1031" s="14" t="str">
        <f>VLOOKUP(Tabelle6[[#This Row],[FishStock]],'Export 2012'!$C:$J,3,FALSE)</f>
        <v>no</v>
      </c>
      <c r="G1031" s="14" t="str">
        <f>VLOOKUP(Tabelle6[[#This Row],[FishStock]],'Export 2016'!$C:$K,3,FALSE)</f>
        <v>no</v>
      </c>
      <c r="H1031">
        <v>1396</v>
      </c>
      <c r="I1031">
        <v>169181</v>
      </c>
      <c r="J1031" t="s">
        <v>138</v>
      </c>
      <c r="K1031">
        <v>2014</v>
      </c>
      <c r="L1031" t="s">
        <v>1778</v>
      </c>
      <c r="M1031" t="s">
        <v>323</v>
      </c>
      <c r="N1031" t="s">
        <v>332</v>
      </c>
      <c r="P1031" t="s">
        <v>1779</v>
      </c>
      <c r="R1031">
        <v>1.34334586082</v>
      </c>
      <c r="T1031" t="s">
        <v>1479</v>
      </c>
      <c r="U1031" t="s">
        <v>13</v>
      </c>
      <c r="W1031">
        <v>1.33018153443646</v>
      </c>
      <c r="AA1031">
        <v>1.20411261650812</v>
      </c>
      <c r="AC1031" t="s">
        <v>1480</v>
      </c>
      <c r="AE1031" t="s">
        <v>145</v>
      </c>
      <c r="AF1031">
        <v>534</v>
      </c>
      <c r="AH1031">
        <v>1015</v>
      </c>
      <c r="AI1031">
        <v>481</v>
      </c>
      <c r="AN1031">
        <v>0.89765696318084998</v>
      </c>
      <c r="AP1031" t="s">
        <v>1481</v>
      </c>
      <c r="BD1031">
        <v>1</v>
      </c>
      <c r="BF1031" s="1">
        <v>43222</v>
      </c>
      <c r="BH1031" t="s">
        <v>1482</v>
      </c>
      <c r="BM1031" t="s">
        <v>148</v>
      </c>
    </row>
    <row r="1032" spans="1:65" x14ac:dyDescent="0.25">
      <c r="A1032">
        <v>8361</v>
      </c>
      <c r="B1032">
        <v>2017</v>
      </c>
      <c r="C1032" t="s">
        <v>330</v>
      </c>
      <c r="D1032" s="14">
        <f>VLOOKUP(Tabelle6[[#This Row],[FishStock]],'Export 2012'!$C:$J,8,FALSE)</f>
        <v>2012</v>
      </c>
      <c r="E1032" s="14" t="str">
        <f>VLOOKUP(Tabelle6[[#This Row],[FishStock]],'Export 2016'!$C:$K,8,FALSE)</f>
        <v>Advice</v>
      </c>
      <c r="F1032" s="14" t="str">
        <f>VLOOKUP(Tabelle6[[#This Row],[FishStock]],'Export 2012'!$C:$J,3,FALSE)</f>
        <v>no</v>
      </c>
      <c r="G1032" s="14" t="str">
        <f>VLOOKUP(Tabelle6[[#This Row],[FishStock]],'Export 2016'!$C:$K,3,FALSE)</f>
        <v>no</v>
      </c>
      <c r="H1032">
        <v>1396</v>
      </c>
      <c r="I1032">
        <v>169181</v>
      </c>
      <c r="J1032" t="s">
        <v>138</v>
      </c>
      <c r="K1032">
        <v>2015</v>
      </c>
      <c r="L1032" t="s">
        <v>1778</v>
      </c>
      <c r="M1032" t="s">
        <v>323</v>
      </c>
      <c r="N1032" t="s">
        <v>332</v>
      </c>
      <c r="P1032" t="s">
        <v>1779</v>
      </c>
      <c r="R1032">
        <v>2.13606894280881</v>
      </c>
      <c r="T1032" t="s">
        <v>1479</v>
      </c>
      <c r="U1032" t="s">
        <v>13</v>
      </c>
      <c r="W1032">
        <v>1.7301998944300401</v>
      </c>
      <c r="AA1032">
        <v>1.4313442874988</v>
      </c>
      <c r="AC1032" t="s">
        <v>1480</v>
      </c>
      <c r="AE1032" t="s">
        <v>145</v>
      </c>
      <c r="AF1032">
        <v>427</v>
      </c>
      <c r="AH1032">
        <v>647</v>
      </c>
      <c r="AI1032">
        <v>220</v>
      </c>
      <c r="AN1032">
        <v>0.871792271021402</v>
      </c>
      <c r="AP1032" t="s">
        <v>1481</v>
      </c>
      <c r="BD1032">
        <v>1</v>
      </c>
      <c r="BF1032" s="1">
        <v>43222</v>
      </c>
      <c r="BH1032" t="s">
        <v>1482</v>
      </c>
      <c r="BM1032" t="s">
        <v>148</v>
      </c>
    </row>
    <row r="1033" spans="1:65" x14ac:dyDescent="0.25">
      <c r="A1033">
        <v>8361</v>
      </c>
      <c r="B1033">
        <v>2017</v>
      </c>
      <c r="C1033" t="s">
        <v>330</v>
      </c>
      <c r="D1033" s="14">
        <f>VLOOKUP(Tabelle6[[#This Row],[FishStock]],'Export 2012'!$C:$J,8,FALSE)</f>
        <v>2012</v>
      </c>
      <c r="E1033" s="14" t="str">
        <f>VLOOKUP(Tabelle6[[#This Row],[FishStock]],'Export 2016'!$C:$K,8,FALSE)</f>
        <v>Advice</v>
      </c>
      <c r="F1033" s="14" t="str">
        <f>VLOOKUP(Tabelle6[[#This Row],[FishStock]],'Export 2012'!$C:$J,3,FALSE)</f>
        <v>no</v>
      </c>
      <c r="G1033" s="14" t="str">
        <f>VLOOKUP(Tabelle6[[#This Row],[FishStock]],'Export 2016'!$C:$K,3,FALSE)</f>
        <v>no</v>
      </c>
      <c r="H1033">
        <v>1396</v>
      </c>
      <c r="I1033">
        <v>169181</v>
      </c>
      <c r="J1033" t="s">
        <v>138</v>
      </c>
      <c r="K1033">
        <v>2016</v>
      </c>
      <c r="L1033" t="s">
        <v>1778</v>
      </c>
      <c r="M1033" t="s">
        <v>323</v>
      </c>
      <c r="N1033" t="s">
        <v>332</v>
      </c>
      <c r="P1033" t="s">
        <v>1779</v>
      </c>
      <c r="R1033">
        <v>2.88059337140781</v>
      </c>
      <c r="T1033" t="s">
        <v>1479</v>
      </c>
      <c r="U1033" t="s">
        <v>13</v>
      </c>
      <c r="W1033">
        <v>2.2340095930966402</v>
      </c>
      <c r="AA1033">
        <v>1.7741904487364299</v>
      </c>
      <c r="AC1033" t="s">
        <v>1480</v>
      </c>
      <c r="AE1033" t="s">
        <v>145</v>
      </c>
      <c r="AF1033">
        <v>521</v>
      </c>
      <c r="AH1033">
        <v>1579</v>
      </c>
      <c r="AI1033">
        <v>1058</v>
      </c>
      <c r="AN1033">
        <v>0.87331372350136904</v>
      </c>
      <c r="AP1033" t="s">
        <v>1481</v>
      </c>
      <c r="BD1033">
        <v>1</v>
      </c>
      <c r="BF1033" s="1">
        <v>43222</v>
      </c>
      <c r="BH1033" t="s">
        <v>1482</v>
      </c>
      <c r="BM1033" t="s">
        <v>148</v>
      </c>
    </row>
    <row r="1034" spans="1:65" x14ac:dyDescent="0.25">
      <c r="A1034">
        <v>8361</v>
      </c>
      <c r="B1034">
        <v>2017</v>
      </c>
      <c r="C1034" t="s">
        <v>330</v>
      </c>
      <c r="D1034" s="14">
        <f>VLOOKUP(Tabelle6[[#This Row],[FishStock]],'Export 2012'!$C:$J,8,FALSE)</f>
        <v>2012</v>
      </c>
      <c r="E1034" s="14" t="str">
        <f>VLOOKUP(Tabelle6[[#This Row],[FishStock]],'Export 2016'!$C:$K,8,FALSE)</f>
        <v>Advice</v>
      </c>
      <c r="F1034" s="14" t="str">
        <f>VLOOKUP(Tabelle6[[#This Row],[FishStock]],'Export 2012'!$C:$J,3,FALSE)</f>
        <v>no</v>
      </c>
      <c r="G1034" s="14" t="str">
        <f>VLOOKUP(Tabelle6[[#This Row],[FishStock]],'Export 2016'!$C:$K,3,FALSE)</f>
        <v>no</v>
      </c>
      <c r="H1034">
        <v>1396</v>
      </c>
      <c r="I1034">
        <v>169181</v>
      </c>
      <c r="J1034" t="s">
        <v>138</v>
      </c>
      <c r="K1034">
        <v>2017</v>
      </c>
      <c r="L1034" t="s">
        <v>1778</v>
      </c>
      <c r="M1034" t="s">
        <v>323</v>
      </c>
      <c r="N1034" t="s">
        <v>332</v>
      </c>
      <c r="P1034" t="s">
        <v>1779</v>
      </c>
      <c r="T1034" t="s">
        <v>1479</v>
      </c>
      <c r="U1034" t="s">
        <v>13</v>
      </c>
      <c r="AA1034">
        <v>2.5259921206880001</v>
      </c>
      <c r="AC1034" t="s">
        <v>1480</v>
      </c>
      <c r="AE1034" t="s">
        <v>145</v>
      </c>
      <c r="AP1034" t="s">
        <v>1481</v>
      </c>
      <c r="BD1034">
        <v>1</v>
      </c>
      <c r="BF1034" s="1">
        <v>43222</v>
      </c>
      <c r="BH1034" t="s">
        <v>1482</v>
      </c>
      <c r="BM1034" t="s">
        <v>148</v>
      </c>
    </row>
    <row r="1035" spans="1:65" x14ac:dyDescent="0.25">
      <c r="A1035">
        <v>8292</v>
      </c>
      <c r="B1035">
        <v>2017</v>
      </c>
      <c r="C1035" t="s">
        <v>491</v>
      </c>
      <c r="D1035" s="14">
        <f>VLOOKUP(Tabelle6[[#This Row],[FishStock]],'Export 2012'!$C:$J,8,FALSE)</f>
        <v>2012</v>
      </c>
      <c r="E1035" s="14" t="str">
        <f>VLOOKUP(Tabelle6[[#This Row],[FishStock]],'Export 2016'!$C:$K,8,FALSE)</f>
        <v>Advice</v>
      </c>
      <c r="F1035" s="14" t="str">
        <f>VLOOKUP(Tabelle6[[#This Row],[FishStock]],'Export 2012'!$C:$J,3,FALSE)</f>
        <v>no</v>
      </c>
      <c r="G1035" s="14" t="str">
        <f>VLOOKUP(Tabelle6[[#This Row],[FishStock]],'Export 2016'!$C:$K,3,FALSE)</f>
        <v>no</v>
      </c>
      <c r="H1035">
        <v>1567</v>
      </c>
      <c r="I1035">
        <v>169281</v>
      </c>
      <c r="J1035" t="s">
        <v>138</v>
      </c>
      <c r="K1035">
        <v>2012</v>
      </c>
      <c r="L1035" t="s">
        <v>492</v>
      </c>
      <c r="M1035" t="s">
        <v>493</v>
      </c>
      <c r="N1035" t="s">
        <v>309</v>
      </c>
      <c r="P1035" t="s">
        <v>1703</v>
      </c>
      <c r="T1035" t="s">
        <v>1479</v>
      </c>
      <c r="AC1035" t="s">
        <v>1480</v>
      </c>
      <c r="AE1035" t="s">
        <v>145</v>
      </c>
      <c r="AF1035">
        <v>4474</v>
      </c>
      <c r="AP1035" t="s">
        <v>1481</v>
      </c>
      <c r="BH1035" t="s">
        <v>1482</v>
      </c>
      <c r="BM1035" t="s">
        <v>148</v>
      </c>
    </row>
    <row r="1036" spans="1:65" x14ac:dyDescent="0.25">
      <c r="A1036">
        <v>8292</v>
      </c>
      <c r="B1036">
        <v>2017</v>
      </c>
      <c r="C1036" t="s">
        <v>491</v>
      </c>
      <c r="D1036" s="14">
        <f>VLOOKUP(Tabelle6[[#This Row],[FishStock]],'Export 2012'!$C:$J,8,FALSE)</f>
        <v>2012</v>
      </c>
      <c r="E1036" s="14" t="str">
        <f>VLOOKUP(Tabelle6[[#This Row],[FishStock]],'Export 2016'!$C:$K,8,FALSE)</f>
        <v>Advice</v>
      </c>
      <c r="F1036" s="14" t="str">
        <f>VLOOKUP(Tabelle6[[#This Row],[FishStock]],'Export 2012'!$C:$J,3,FALSE)</f>
        <v>no</v>
      </c>
      <c r="G1036" s="14" t="str">
        <f>VLOOKUP(Tabelle6[[#This Row],[FishStock]],'Export 2016'!$C:$K,3,FALSE)</f>
        <v>no</v>
      </c>
      <c r="H1036">
        <v>1567</v>
      </c>
      <c r="I1036">
        <v>169281</v>
      </c>
      <c r="J1036" t="s">
        <v>138</v>
      </c>
      <c r="K1036">
        <v>2013</v>
      </c>
      <c r="L1036" t="s">
        <v>492</v>
      </c>
      <c r="M1036" t="s">
        <v>493</v>
      </c>
      <c r="N1036" t="s">
        <v>309</v>
      </c>
      <c r="P1036" t="s">
        <v>1703</v>
      </c>
      <c r="T1036" t="s">
        <v>1479</v>
      </c>
      <c r="AA1036">
        <v>1.35679488503451</v>
      </c>
      <c r="AC1036" t="s">
        <v>1480</v>
      </c>
      <c r="AE1036" t="s">
        <v>145</v>
      </c>
      <c r="AF1036">
        <v>3793</v>
      </c>
      <c r="AN1036">
        <v>0.39841850064311701</v>
      </c>
      <c r="AP1036" t="s">
        <v>1481</v>
      </c>
      <c r="BH1036" t="s">
        <v>1482</v>
      </c>
      <c r="BM1036" t="s">
        <v>148</v>
      </c>
    </row>
    <row r="1037" spans="1:65" x14ac:dyDescent="0.25">
      <c r="A1037">
        <v>8292</v>
      </c>
      <c r="B1037">
        <v>2017</v>
      </c>
      <c r="C1037" t="s">
        <v>491</v>
      </c>
      <c r="D1037" s="14">
        <f>VLOOKUP(Tabelle6[[#This Row],[FishStock]],'Export 2012'!$C:$J,8,FALSE)</f>
        <v>2012</v>
      </c>
      <c r="E1037" s="14" t="str">
        <f>VLOOKUP(Tabelle6[[#This Row],[FishStock]],'Export 2016'!$C:$K,8,FALSE)</f>
        <v>Advice</v>
      </c>
      <c r="F1037" s="14" t="str">
        <f>VLOOKUP(Tabelle6[[#This Row],[FishStock]],'Export 2012'!$C:$J,3,FALSE)</f>
        <v>no</v>
      </c>
      <c r="G1037" s="14" t="str">
        <f>VLOOKUP(Tabelle6[[#This Row],[FishStock]],'Export 2016'!$C:$K,3,FALSE)</f>
        <v>no</v>
      </c>
      <c r="H1037">
        <v>1567</v>
      </c>
      <c r="I1037">
        <v>169281</v>
      </c>
      <c r="J1037" t="s">
        <v>138</v>
      </c>
      <c r="K1037">
        <v>2014</v>
      </c>
      <c r="L1037" t="s">
        <v>492</v>
      </c>
      <c r="M1037" t="s">
        <v>493</v>
      </c>
      <c r="N1037" t="s">
        <v>309</v>
      </c>
      <c r="P1037" t="s">
        <v>1703</v>
      </c>
      <c r="T1037" t="s">
        <v>1479</v>
      </c>
      <c r="AA1037">
        <v>1.39727638863321</v>
      </c>
      <c r="AC1037" t="s">
        <v>1480</v>
      </c>
      <c r="AE1037" t="s">
        <v>145</v>
      </c>
      <c r="AF1037">
        <v>3658</v>
      </c>
      <c r="AN1037">
        <v>0.373105999528904</v>
      </c>
      <c r="AP1037" t="s">
        <v>1481</v>
      </c>
      <c r="BH1037" t="s">
        <v>1482</v>
      </c>
      <c r="BM1037" t="s">
        <v>148</v>
      </c>
    </row>
    <row r="1038" spans="1:65" x14ac:dyDescent="0.25">
      <c r="A1038">
        <v>8292</v>
      </c>
      <c r="B1038">
        <v>2017</v>
      </c>
      <c r="C1038" t="s">
        <v>491</v>
      </c>
      <c r="D1038" s="14">
        <f>VLOOKUP(Tabelle6[[#This Row],[FishStock]],'Export 2012'!$C:$J,8,FALSE)</f>
        <v>2012</v>
      </c>
      <c r="E1038" s="14" t="str">
        <f>VLOOKUP(Tabelle6[[#This Row],[FishStock]],'Export 2016'!$C:$K,8,FALSE)</f>
        <v>Advice</v>
      </c>
      <c r="F1038" s="14" t="str">
        <f>VLOOKUP(Tabelle6[[#This Row],[FishStock]],'Export 2012'!$C:$J,3,FALSE)</f>
        <v>no</v>
      </c>
      <c r="G1038" s="14" t="str">
        <f>VLOOKUP(Tabelle6[[#This Row],[FishStock]],'Export 2016'!$C:$K,3,FALSE)</f>
        <v>no</v>
      </c>
      <c r="H1038">
        <v>1567</v>
      </c>
      <c r="I1038">
        <v>169281</v>
      </c>
      <c r="J1038" t="s">
        <v>138</v>
      </c>
      <c r="K1038">
        <v>2015</v>
      </c>
      <c r="L1038" t="s">
        <v>492</v>
      </c>
      <c r="M1038" t="s">
        <v>493</v>
      </c>
      <c r="N1038" t="s">
        <v>309</v>
      </c>
      <c r="P1038" t="s">
        <v>1703</v>
      </c>
      <c r="T1038" t="s">
        <v>1479</v>
      </c>
      <c r="AA1038">
        <v>1.0777886035766999</v>
      </c>
      <c r="AC1038" t="s">
        <v>1480</v>
      </c>
      <c r="AE1038" t="s">
        <v>145</v>
      </c>
      <c r="AF1038">
        <v>3012</v>
      </c>
      <c r="AN1038">
        <v>0.39828342410601097</v>
      </c>
      <c r="AP1038" t="s">
        <v>1481</v>
      </c>
      <c r="BH1038" t="s">
        <v>1482</v>
      </c>
      <c r="BM1038" t="s">
        <v>148</v>
      </c>
    </row>
    <row r="1039" spans="1:65" x14ac:dyDescent="0.25">
      <c r="A1039">
        <v>8292</v>
      </c>
      <c r="B1039">
        <v>2017</v>
      </c>
      <c r="C1039" t="s">
        <v>491</v>
      </c>
      <c r="D1039" s="14">
        <f>VLOOKUP(Tabelle6[[#This Row],[FishStock]],'Export 2012'!$C:$J,8,FALSE)</f>
        <v>2012</v>
      </c>
      <c r="E1039" s="14" t="str">
        <f>VLOOKUP(Tabelle6[[#This Row],[FishStock]],'Export 2016'!$C:$K,8,FALSE)</f>
        <v>Advice</v>
      </c>
      <c r="F1039" s="14" t="str">
        <f>VLOOKUP(Tabelle6[[#This Row],[FishStock]],'Export 2012'!$C:$J,3,FALSE)</f>
        <v>no</v>
      </c>
      <c r="G1039" s="14" t="str">
        <f>VLOOKUP(Tabelle6[[#This Row],[FishStock]],'Export 2016'!$C:$K,3,FALSE)</f>
        <v>no</v>
      </c>
      <c r="H1039">
        <v>1567</v>
      </c>
      <c r="I1039">
        <v>169281</v>
      </c>
      <c r="J1039" t="s">
        <v>138</v>
      </c>
      <c r="K1039">
        <v>2016</v>
      </c>
      <c r="L1039" t="s">
        <v>492</v>
      </c>
      <c r="M1039" t="s">
        <v>493</v>
      </c>
      <c r="N1039" t="s">
        <v>309</v>
      </c>
      <c r="P1039" t="s">
        <v>1703</v>
      </c>
      <c r="T1039" t="s">
        <v>1479</v>
      </c>
      <c r="AA1039">
        <v>0.16814012275557999</v>
      </c>
      <c r="AC1039" t="s">
        <v>1480</v>
      </c>
      <c r="AE1039" t="s">
        <v>145</v>
      </c>
      <c r="AF1039">
        <v>3339</v>
      </c>
      <c r="AN1039">
        <v>2.8301920757219698</v>
      </c>
      <c r="AP1039" t="s">
        <v>1481</v>
      </c>
      <c r="BH1039" t="s">
        <v>1482</v>
      </c>
      <c r="BM1039" t="s">
        <v>148</v>
      </c>
    </row>
    <row r="1040" spans="1:65" x14ac:dyDescent="0.25">
      <c r="A1040">
        <v>9260</v>
      </c>
      <c r="B1040">
        <v>2017</v>
      </c>
      <c r="C1040" t="s">
        <v>404</v>
      </c>
      <c r="D1040" s="14">
        <f>VLOOKUP(Tabelle6[[#This Row],[FishStock]],'Export 2012'!$C:$J,8,FALSE)</f>
        <v>2012</v>
      </c>
      <c r="E1040" s="14" t="str">
        <f>VLOOKUP(Tabelle6[[#This Row],[FishStock]],'Export 2016'!$C:$K,8,FALSE)</f>
        <v>Replaced</v>
      </c>
      <c r="F1040" s="14" t="str">
        <f>VLOOKUP(Tabelle6[[#This Row],[FishStock]],'Export 2012'!$C:$J,3,FALSE)</f>
        <v>no</v>
      </c>
      <c r="G1040" s="14" t="str">
        <f>VLOOKUP(Tabelle6[[#This Row],[FishStock]],'Export 2016'!$C:$K,3,FALSE)</f>
        <v>no</v>
      </c>
      <c r="H1040">
        <v>1500</v>
      </c>
      <c r="I1040">
        <v>169295</v>
      </c>
      <c r="J1040" t="s">
        <v>347</v>
      </c>
      <c r="K1040">
        <v>2012</v>
      </c>
      <c r="L1040" t="s">
        <v>405</v>
      </c>
      <c r="M1040" t="s">
        <v>388</v>
      </c>
      <c r="N1040" t="s">
        <v>406</v>
      </c>
      <c r="R1040">
        <v>0.81085159288125197</v>
      </c>
      <c r="T1040" t="s">
        <v>1479</v>
      </c>
      <c r="U1040" t="s">
        <v>13</v>
      </c>
      <c r="AA1040">
        <v>1.02965765566159</v>
      </c>
      <c r="AC1040" t="s">
        <v>1480</v>
      </c>
      <c r="AE1040" t="s">
        <v>145</v>
      </c>
      <c r="AF1040">
        <v>2914</v>
      </c>
      <c r="AN1040">
        <v>0.63359642510969705</v>
      </c>
      <c r="AP1040" t="s">
        <v>1481</v>
      </c>
      <c r="BD1040">
        <v>1</v>
      </c>
      <c r="BF1040" s="1">
        <v>43253</v>
      </c>
      <c r="BH1040" t="s">
        <v>1482</v>
      </c>
      <c r="BM1040" t="s">
        <v>148</v>
      </c>
    </row>
    <row r="1041" spans="1:65" x14ac:dyDescent="0.25">
      <c r="A1041">
        <v>9260</v>
      </c>
      <c r="B1041">
        <v>2017</v>
      </c>
      <c r="C1041" t="s">
        <v>404</v>
      </c>
      <c r="D1041" s="14">
        <f>VLOOKUP(Tabelle6[[#This Row],[FishStock]],'Export 2012'!$C:$J,8,FALSE)</f>
        <v>2012</v>
      </c>
      <c r="E1041" s="14" t="str">
        <f>VLOOKUP(Tabelle6[[#This Row],[FishStock]],'Export 2016'!$C:$K,8,FALSE)</f>
        <v>Replaced</v>
      </c>
      <c r="F1041" s="14" t="str">
        <f>VLOOKUP(Tabelle6[[#This Row],[FishStock]],'Export 2012'!$C:$J,3,FALSE)</f>
        <v>no</v>
      </c>
      <c r="G1041" s="14" t="str">
        <f>VLOOKUP(Tabelle6[[#This Row],[FishStock]],'Export 2016'!$C:$K,3,FALSE)</f>
        <v>no</v>
      </c>
      <c r="H1041">
        <v>1500</v>
      </c>
      <c r="I1041">
        <v>169295</v>
      </c>
      <c r="J1041" t="s">
        <v>347</v>
      </c>
      <c r="K1041">
        <v>2013</v>
      </c>
      <c r="L1041" t="s">
        <v>405</v>
      </c>
      <c r="M1041" t="s">
        <v>388</v>
      </c>
      <c r="N1041" t="s">
        <v>406</v>
      </c>
      <c r="R1041">
        <v>0.730736490963939</v>
      </c>
      <c r="T1041" t="s">
        <v>1479</v>
      </c>
      <c r="U1041" t="s">
        <v>13</v>
      </c>
      <c r="AA1041">
        <v>1.09175483052694</v>
      </c>
      <c r="AC1041" t="s">
        <v>1480</v>
      </c>
      <c r="AE1041" t="s">
        <v>145</v>
      </c>
      <c r="AF1041">
        <v>2982</v>
      </c>
      <c r="AH1041">
        <v>3079</v>
      </c>
      <c r="AI1041">
        <v>97</v>
      </c>
      <c r="AN1041">
        <v>0.62587275020549804</v>
      </c>
      <c r="AP1041" t="s">
        <v>1481</v>
      </c>
      <c r="BD1041">
        <v>1</v>
      </c>
      <c r="BF1041" s="1">
        <v>43253</v>
      </c>
      <c r="BH1041" t="s">
        <v>1482</v>
      </c>
      <c r="BM1041" t="s">
        <v>148</v>
      </c>
    </row>
    <row r="1042" spans="1:65" x14ac:dyDescent="0.25">
      <c r="A1042">
        <v>9260</v>
      </c>
      <c r="B1042">
        <v>2017</v>
      </c>
      <c r="C1042" t="s">
        <v>404</v>
      </c>
      <c r="D1042" s="14">
        <f>VLOOKUP(Tabelle6[[#This Row],[FishStock]],'Export 2012'!$C:$J,8,FALSE)</f>
        <v>2012</v>
      </c>
      <c r="E1042" s="14" t="str">
        <f>VLOOKUP(Tabelle6[[#This Row],[FishStock]],'Export 2016'!$C:$K,8,FALSE)</f>
        <v>Replaced</v>
      </c>
      <c r="F1042" s="14" t="str">
        <f>VLOOKUP(Tabelle6[[#This Row],[FishStock]],'Export 2012'!$C:$J,3,FALSE)</f>
        <v>no</v>
      </c>
      <c r="G1042" s="14" t="str">
        <f>VLOOKUP(Tabelle6[[#This Row],[FishStock]],'Export 2016'!$C:$K,3,FALSE)</f>
        <v>no</v>
      </c>
      <c r="H1042">
        <v>1500</v>
      </c>
      <c r="I1042">
        <v>169295</v>
      </c>
      <c r="J1042" t="s">
        <v>347</v>
      </c>
      <c r="K1042">
        <v>2014</v>
      </c>
      <c r="L1042" t="s">
        <v>405</v>
      </c>
      <c r="M1042" t="s">
        <v>388</v>
      </c>
      <c r="N1042" t="s">
        <v>406</v>
      </c>
      <c r="R1042">
        <v>1.1490718634542001</v>
      </c>
      <c r="T1042" t="s">
        <v>1479</v>
      </c>
      <c r="U1042" t="s">
        <v>13</v>
      </c>
      <c r="AA1042">
        <v>1.1843037484814101</v>
      </c>
      <c r="AC1042" t="s">
        <v>1480</v>
      </c>
      <c r="AE1042" t="s">
        <v>145</v>
      </c>
      <c r="AF1042">
        <v>2834</v>
      </c>
      <c r="AH1042">
        <v>2992</v>
      </c>
      <c r="AI1042">
        <v>158</v>
      </c>
      <c r="AN1042">
        <v>0.63408752337686702</v>
      </c>
      <c r="AP1042" t="s">
        <v>1481</v>
      </c>
      <c r="BD1042">
        <v>1</v>
      </c>
      <c r="BF1042" s="1">
        <v>43253</v>
      </c>
      <c r="BH1042" t="s">
        <v>1482</v>
      </c>
      <c r="BM1042" t="s">
        <v>148</v>
      </c>
    </row>
    <row r="1043" spans="1:65" x14ac:dyDescent="0.25">
      <c r="A1043">
        <v>9260</v>
      </c>
      <c r="B1043">
        <v>2017</v>
      </c>
      <c r="C1043" t="s">
        <v>404</v>
      </c>
      <c r="D1043" s="14">
        <f>VLOOKUP(Tabelle6[[#This Row],[FishStock]],'Export 2012'!$C:$J,8,FALSE)</f>
        <v>2012</v>
      </c>
      <c r="E1043" s="14" t="str">
        <f>VLOOKUP(Tabelle6[[#This Row],[FishStock]],'Export 2016'!$C:$K,8,FALSE)</f>
        <v>Replaced</v>
      </c>
      <c r="F1043" s="14" t="str">
        <f>VLOOKUP(Tabelle6[[#This Row],[FishStock]],'Export 2012'!$C:$J,3,FALSE)</f>
        <v>no</v>
      </c>
      <c r="G1043" s="14" t="str">
        <f>VLOOKUP(Tabelle6[[#This Row],[FishStock]],'Export 2016'!$C:$K,3,FALSE)</f>
        <v>no</v>
      </c>
      <c r="H1043">
        <v>1500</v>
      </c>
      <c r="I1043">
        <v>169295</v>
      </c>
      <c r="J1043" t="s">
        <v>347</v>
      </c>
      <c r="K1043">
        <v>2015</v>
      </c>
      <c r="L1043" t="s">
        <v>405</v>
      </c>
      <c r="M1043" t="s">
        <v>388</v>
      </c>
      <c r="N1043" t="s">
        <v>406</v>
      </c>
      <c r="R1043">
        <v>1.4007584373197199</v>
      </c>
      <c r="T1043" t="s">
        <v>1479</v>
      </c>
      <c r="U1043" t="s">
        <v>13</v>
      </c>
      <c r="AA1043">
        <v>1.25861622562555</v>
      </c>
      <c r="AC1043" t="s">
        <v>1480</v>
      </c>
      <c r="AE1043" t="s">
        <v>145</v>
      </c>
      <c r="AF1043">
        <v>2922</v>
      </c>
      <c r="AH1043">
        <v>3034</v>
      </c>
      <c r="AI1043">
        <v>112</v>
      </c>
      <c r="AN1043">
        <v>0.634005956149576</v>
      </c>
      <c r="AP1043" t="s">
        <v>1481</v>
      </c>
      <c r="BD1043">
        <v>1</v>
      </c>
      <c r="BF1043" s="1">
        <v>43253</v>
      </c>
      <c r="BH1043" t="s">
        <v>1482</v>
      </c>
      <c r="BM1043" t="s">
        <v>148</v>
      </c>
    </row>
    <row r="1044" spans="1:65" x14ac:dyDescent="0.25">
      <c r="A1044">
        <v>9260</v>
      </c>
      <c r="B1044">
        <v>2017</v>
      </c>
      <c r="C1044" t="s">
        <v>404</v>
      </c>
      <c r="D1044" s="14">
        <f>VLOOKUP(Tabelle6[[#This Row],[FishStock]],'Export 2012'!$C:$J,8,FALSE)</f>
        <v>2012</v>
      </c>
      <c r="E1044" s="14" t="str">
        <f>VLOOKUP(Tabelle6[[#This Row],[FishStock]],'Export 2016'!$C:$K,8,FALSE)</f>
        <v>Replaced</v>
      </c>
      <c r="F1044" s="14" t="str">
        <f>VLOOKUP(Tabelle6[[#This Row],[FishStock]],'Export 2012'!$C:$J,3,FALSE)</f>
        <v>no</v>
      </c>
      <c r="G1044" s="14" t="str">
        <f>VLOOKUP(Tabelle6[[#This Row],[FishStock]],'Export 2016'!$C:$K,3,FALSE)</f>
        <v>no</v>
      </c>
      <c r="H1044">
        <v>1500</v>
      </c>
      <c r="I1044">
        <v>169295</v>
      </c>
      <c r="J1044" t="s">
        <v>347</v>
      </c>
      <c r="K1044">
        <v>2016</v>
      </c>
      <c r="L1044" t="s">
        <v>405</v>
      </c>
      <c r="M1044" t="s">
        <v>388</v>
      </c>
      <c r="N1044" t="s">
        <v>406</v>
      </c>
      <c r="R1044">
        <v>0.88987145604426998</v>
      </c>
      <c r="T1044" t="s">
        <v>1479</v>
      </c>
      <c r="U1044" t="s">
        <v>13</v>
      </c>
      <c r="AA1044">
        <v>1.36526808842325</v>
      </c>
      <c r="AC1044" t="s">
        <v>1480</v>
      </c>
      <c r="AE1044" t="s">
        <v>145</v>
      </c>
      <c r="AF1044">
        <v>3493</v>
      </c>
      <c r="AH1044">
        <v>4159</v>
      </c>
      <c r="AI1044">
        <v>666</v>
      </c>
      <c r="AN1044">
        <v>0.76333429075759895</v>
      </c>
      <c r="AP1044" t="s">
        <v>1481</v>
      </c>
      <c r="BD1044">
        <v>1</v>
      </c>
      <c r="BF1044" s="1">
        <v>43253</v>
      </c>
      <c r="BH1044" t="s">
        <v>1482</v>
      </c>
      <c r="BM1044" t="s">
        <v>148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276BB7EFF8AA042974F626551A20663" ma:contentTypeVersion="11" ma:contentTypeDescription="Ein neues Dokument erstellen." ma:contentTypeScope="" ma:versionID="583084536382e24d07b19f238cc8b0b7">
  <xsd:schema xmlns:xsd="http://www.w3.org/2001/XMLSchema" xmlns:xs="http://www.w3.org/2001/XMLSchema" xmlns:p="http://schemas.microsoft.com/office/2006/metadata/properties" xmlns:ns2="4b3cfffc-ae95-4da7-9bd8-c99739f7ce8a" xmlns:ns3="35b6b67f-69ee-4cba-8454-7d027873ec68" xmlns:ns4="70b78e52-092a-40b0-ad91-3d6e24b1f3f9" targetNamespace="http://schemas.microsoft.com/office/2006/metadata/properties" ma:root="true" ma:fieldsID="c51ac5a2cf6f1f2ccab7ac1f289be2b6" ns2:_="" ns3:_="" ns4:_="">
    <xsd:import namespace="4b3cfffc-ae95-4da7-9bd8-c99739f7ce8a"/>
    <xsd:import namespace="35b6b67f-69ee-4cba-8454-7d027873ec68"/>
    <xsd:import namespace="70b78e52-092a-40b0-ad91-3d6e24b1f3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3cfffc-ae95-4da7-9bd8-c99739f7ce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5fb31c55-fb86-43d7-9681-5a6ace9195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b6b67f-69ee-4cba-8454-7d027873ec6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69b12a5-a3ad-4e27-94c2-fd1c520b5e46}" ma:internalName="TaxCatchAll" ma:showField="CatchAllData" ma:web="70b78e52-092a-40b0-ad91-3d6e24b1f3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b78e52-092a-40b0-ad91-3d6e24b1f3f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3cfffc-ae95-4da7-9bd8-c99739f7ce8a">
      <Terms xmlns="http://schemas.microsoft.com/office/infopath/2007/PartnerControls"/>
    </lcf76f155ced4ddcb4097134ff3c332f>
    <TaxCatchAll xmlns="35b6b67f-69ee-4cba-8454-7d027873ec68" xsi:nil="true"/>
  </documentManagement>
</p:properties>
</file>

<file path=customXml/itemProps1.xml><?xml version="1.0" encoding="utf-8"?>
<ds:datastoreItem xmlns:ds="http://schemas.openxmlformats.org/officeDocument/2006/customXml" ds:itemID="{41CA1923-9CE4-46FB-8691-FE83DA28FB9E}"/>
</file>

<file path=customXml/itemProps2.xml><?xml version="1.0" encoding="utf-8"?>
<ds:datastoreItem xmlns:ds="http://schemas.openxmlformats.org/officeDocument/2006/customXml" ds:itemID="{E051331E-6BA5-43F0-B3BB-B52FD4BCB714}"/>
</file>

<file path=customXml/itemProps3.xml><?xml version="1.0" encoding="utf-8"?>
<ds:datastoreItem xmlns:ds="http://schemas.openxmlformats.org/officeDocument/2006/customXml" ds:itemID="{5AC59E4A-23E8-49C6-9C7C-073796FE5655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Export 2012</vt:lpstr>
      <vt:lpstr>Export 2016</vt:lpstr>
      <vt:lpstr>Export 2021</vt:lpstr>
      <vt:lpstr>final_selection_acc_ICES_ind</vt:lpstr>
      <vt:lpstr>Export total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2023-03-21T16:22:23Z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0x0101004276BB7EFF8AA042974F626551A20663</vt:lpwstr>
  </property>
</Properties>
</file>