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rma Manha\Documents\PB_SABADO\LARISSA RODRIGUES DIAS\"/>
    </mc:Choice>
  </mc:AlternateContent>
  <bookViews>
    <workbookView xWindow="0" yWindow="0" windowWidth="28800" windowHeight="14130"/>
  </bookViews>
  <sheets>
    <sheet name="Plan1" sheetId="1" r:id="rId1"/>
    <sheet name="Plan2" sheetId="2" r:id="rId2"/>
    <sheet name="Plan3" sheetId="3" r:id="rId3"/>
    <sheet name="Plan4" sheetId="10" r:id="rId4"/>
    <sheet name="Plan5" sheetId="5" r:id="rId5"/>
    <sheet name="Plan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2" i="6"/>
  <c r="H3" i="6"/>
  <c r="H4" i="6"/>
  <c r="H5" i="6"/>
  <c r="H6" i="6"/>
  <c r="H2" i="6"/>
  <c r="C3" i="5"/>
  <c r="C4" i="5"/>
  <c r="C5" i="5"/>
  <c r="D5" i="5" s="1"/>
  <c r="C6" i="5"/>
  <c r="D6" i="5" s="1"/>
  <c r="C7" i="5"/>
  <c r="C8" i="5"/>
  <c r="C9" i="5"/>
  <c r="C2" i="5"/>
  <c r="D3" i="5"/>
  <c r="D4" i="5"/>
  <c r="D7" i="5"/>
  <c r="D8" i="5"/>
  <c r="D9" i="5"/>
  <c r="D2" i="5"/>
  <c r="F4" i="10" l="1"/>
  <c r="G4" i="10" s="1"/>
  <c r="F5" i="10"/>
  <c r="G5" i="10" s="1"/>
  <c r="F6" i="10"/>
  <c r="G6" i="10" s="1"/>
  <c r="F7" i="10"/>
  <c r="G7" i="10" s="1"/>
  <c r="F8" i="10"/>
  <c r="G8" i="10" s="1"/>
  <c r="F3" i="10"/>
  <c r="G3" i="10" s="1"/>
  <c r="G5" i="3"/>
  <c r="H5" i="3" s="1"/>
  <c r="G6" i="3"/>
  <c r="H6" i="3" s="1"/>
  <c r="G7" i="3"/>
  <c r="G8" i="3"/>
  <c r="G9" i="3"/>
  <c r="G10" i="3"/>
  <c r="G11" i="3"/>
  <c r="H11" i="3" s="1"/>
  <c r="G4" i="3"/>
  <c r="H4" i="3" s="1"/>
  <c r="F5" i="3"/>
  <c r="F6" i="3"/>
  <c r="F7" i="3"/>
  <c r="H7" i="3" s="1"/>
  <c r="F8" i="3"/>
  <c r="H8" i="3" s="1"/>
  <c r="F9" i="3"/>
  <c r="H9" i="3" s="1"/>
  <c r="F10" i="3"/>
  <c r="H10" i="3" s="1"/>
  <c r="F11" i="3"/>
  <c r="F4" i="3"/>
  <c r="F17" i="2"/>
  <c r="J13" i="2"/>
  <c r="J12" i="2"/>
  <c r="J11" i="2"/>
  <c r="J10" i="2"/>
  <c r="C17" i="2"/>
  <c r="D17" i="2"/>
  <c r="E17" i="2"/>
  <c r="B17" i="2"/>
  <c r="C15" i="2"/>
  <c r="D15" i="2"/>
  <c r="E15" i="2"/>
  <c r="F15" i="2"/>
  <c r="B15" i="2"/>
  <c r="B22" i="1"/>
  <c r="B20" i="1"/>
  <c r="B10" i="1"/>
  <c r="I14" i="1"/>
  <c r="I15" i="1"/>
  <c r="I16" i="1"/>
  <c r="I17" i="1"/>
  <c r="I18" i="1"/>
  <c r="I13" i="1"/>
  <c r="H14" i="1"/>
  <c r="H15" i="1"/>
  <c r="H16" i="1"/>
  <c r="H17" i="1"/>
  <c r="H18" i="1"/>
  <c r="H13" i="1"/>
  <c r="G14" i="1"/>
  <c r="G15" i="1"/>
  <c r="G16" i="1"/>
  <c r="G17" i="1"/>
  <c r="G18" i="1"/>
  <c r="G13" i="1"/>
  <c r="F14" i="1"/>
  <c r="F15" i="1"/>
  <c r="F16" i="1"/>
  <c r="F17" i="1"/>
  <c r="F18" i="1"/>
  <c r="F13" i="1"/>
  <c r="I4" i="1"/>
  <c r="I5" i="1"/>
  <c r="I6" i="1"/>
  <c r="I7" i="1"/>
  <c r="I8" i="1"/>
  <c r="I3" i="1"/>
  <c r="H4" i="1"/>
  <c r="H5" i="1"/>
  <c r="H6" i="1"/>
  <c r="H7" i="1"/>
  <c r="H8" i="1"/>
  <c r="H3" i="1"/>
  <c r="G4" i="1" l="1"/>
  <c r="G5" i="1"/>
  <c r="G6" i="1"/>
  <c r="G7" i="1"/>
  <c r="G8" i="1"/>
  <c r="G3" i="1"/>
  <c r="F4" i="1"/>
  <c r="F5" i="1"/>
  <c r="F6" i="1"/>
  <c r="F7" i="1"/>
  <c r="F8" i="1"/>
  <c r="F3" i="1"/>
</calcChain>
</file>

<file path=xl/comments1.xml><?xml version="1.0" encoding="utf-8"?>
<comments xmlns="http://schemas.openxmlformats.org/spreadsheetml/2006/main">
  <authors>
    <author>TURMAS-SÁBADO</author>
  </authors>
  <commentList>
    <comment ref="J2" authorId="0" shapeId="0">
      <text>
        <r>
          <rPr>
            <b/>
            <sz val="9"/>
            <color indexed="81"/>
            <rFont val="Segoe UI"/>
            <family val="2"/>
          </rPr>
          <t>ORIENTAÇÕES:</t>
        </r>
        <r>
          <rPr>
            <sz val="9"/>
            <color indexed="81"/>
            <rFont val="Segoe UI"/>
            <family val="2"/>
          </rPr>
          <t xml:space="preserve">
1ª Tabela:
Total 1º trimestre: Soma das vendas dos meses de Jan/Fev/Mar.
Máximo: Calcular o maior valor entre os meses de Jan/Fev/Mar.
Mínimo: Calcular o menor valor entre os meses de jan/Fev/Mar.
Média: Calcular a média dos valores entre os meses de Jan/Fev/Mar.
2ª Tabela:
Total 2º Trimestre: Soma das vendas dos meses de Abr/Mai/Jun.
Máximo: Calcular o maior valor entre os meses de Abr/Mai/Jun.
Mínimo: Calcular o menor valor entre os meses de Abr/Mai/Jun.
Média: Calcular a média dos valores ente os meses de Abr/Mai/Jun.
Totais: Soma das colunas de cada mês( 1ª e  2ª tabela).
Total do Semestre: Soma de totais de cada trimestre.
Formate a tabela.
</t>
        </r>
      </text>
    </comment>
  </commentList>
</comments>
</file>

<file path=xl/comments2.xml><?xml version="1.0" encoding="utf-8"?>
<comments xmlns="http://schemas.openxmlformats.org/spreadsheetml/2006/main">
  <authors>
    <author>TURMAS-SÁBADO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ORIENTAÇÕES: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Total de Contas</t>
        </r>
        <r>
          <rPr>
            <sz val="9"/>
            <color indexed="81"/>
            <rFont val="Segoe UI"/>
            <family val="2"/>
          </rPr>
          <t xml:space="preserve">: Soma das contas de cada mês.
</t>
        </r>
        <r>
          <rPr>
            <b/>
            <sz val="9"/>
            <color indexed="81"/>
            <rFont val="Segoe UI"/>
            <family val="2"/>
          </rPr>
          <t>Saldo</t>
        </r>
        <r>
          <rPr>
            <sz val="9"/>
            <color indexed="81"/>
            <rFont val="Segoe UI"/>
            <family val="2"/>
          </rPr>
          <t xml:space="preserve">: Salário menos total de contas.
</t>
        </r>
        <r>
          <rPr>
            <b/>
            <sz val="9"/>
            <color indexed="81"/>
            <rFont val="Segoe UI"/>
            <family val="2"/>
          </rPr>
          <t xml:space="preserve">2ª Maior Conta: </t>
        </r>
        <r>
          <rPr>
            <sz val="9"/>
            <color indexed="81"/>
            <rFont val="Segoe UI"/>
            <family val="2"/>
          </rPr>
          <t xml:space="preserve">Use a função maior.
</t>
        </r>
        <r>
          <rPr>
            <b/>
            <sz val="9"/>
            <color indexed="81"/>
            <rFont val="Segoe UI"/>
            <family val="2"/>
          </rPr>
          <t xml:space="preserve">3ª Menor Conta: </t>
        </r>
        <r>
          <rPr>
            <sz val="9"/>
            <color indexed="81"/>
            <rFont val="Segoe UI"/>
            <family val="2"/>
          </rPr>
          <t xml:space="preserve">Use a função menor.
</t>
        </r>
      </text>
    </comment>
  </commentList>
</comments>
</file>

<file path=xl/comments3.xml><?xml version="1.0" encoding="utf-8"?>
<comments xmlns="http://schemas.openxmlformats.org/spreadsheetml/2006/main">
  <authors>
    <author>TURMAS-SÁBADO</author>
  </authors>
  <commentLis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
ORIENTAÇÕES:  
</t>
        </r>
        <r>
          <rPr>
            <sz val="9"/>
            <color indexed="81"/>
            <rFont val="Segoe UI"/>
            <family val="2"/>
          </rPr>
          <t xml:space="preserve">INSS R$: Multiplicar salário bruto por INSS.
Gratificação R$: Multiplicar salário bruto por gratificação.
Salário Líquido: Salário Bruto mais gratificação R$ menos INSS R$.
</t>
        </r>
      </text>
    </comment>
  </commentList>
</comments>
</file>

<file path=xl/comments4.xml><?xml version="1.0" encoding="utf-8"?>
<comments xmlns="http://schemas.openxmlformats.org/spreadsheetml/2006/main">
  <authors>
    <author>TURMAS-SÁBADO</author>
  </authors>
  <commentList>
    <comment ref="H1" authorId="0" shapeId="0">
      <text>
        <r>
          <rPr>
            <b/>
            <sz val="12"/>
            <color indexed="81"/>
            <rFont val="Segoe UI"/>
            <family val="2"/>
          </rPr>
          <t>ORIENTAÇÕES: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 xml:space="preserve">Fazer uma folha de pagamento e calcule o novo salário, baseado no aumento. Se o salário for menor ou igual a R$ 1.000,00 aumento de 40%. Se for maior que R$ 1.000,00 aumento de 30%.
</t>
        </r>
      </text>
    </comment>
  </commentList>
</comments>
</file>

<file path=xl/comments5.xml><?xml version="1.0" encoding="utf-8"?>
<comments xmlns="http://schemas.openxmlformats.org/spreadsheetml/2006/main">
  <authors>
    <author>TURMAS-SÁBADO</author>
  </authors>
  <commentList>
    <comment ref="A10" authorId="0" shapeId="0">
      <text>
        <r>
          <rPr>
            <b/>
            <sz val="12"/>
            <color indexed="81"/>
            <rFont val="Segoe UI"/>
            <family val="2"/>
          </rPr>
          <t xml:space="preserve">ORIENTAÇÕES:
</t>
        </r>
        <r>
          <rPr>
            <sz val="12"/>
            <color indexed="81"/>
            <rFont val="Segoe UI"/>
            <family val="2"/>
          </rPr>
          <t>Na coluna TOTAL DE GASTOS, use a função Soma para somar todos os gastos correspondente a cada mês.
Na coluna SITUAÇÂO use a função SE e sinalize desta forma:
Caso o TOTAL DE GASTOS seja menor ou igual ao SALÁRIO escrever" Dentro do Orçamento"; Caso o TOTAL DE GASTOS seja maior, escrever "FORA DO ORÇAMENTO"
Formate a tabela.</t>
        </r>
      </text>
    </comment>
  </commentList>
</comments>
</file>

<file path=xl/sharedStrings.xml><?xml version="1.0" encoding="utf-8"?>
<sst xmlns="http://schemas.openxmlformats.org/spreadsheetml/2006/main" count="115" uniqueCount="102">
  <si>
    <t>porca</t>
  </si>
  <si>
    <t>parafuso</t>
  </si>
  <si>
    <t>prego</t>
  </si>
  <si>
    <t>martelo</t>
  </si>
  <si>
    <t>arruela</t>
  </si>
  <si>
    <t>alicate</t>
  </si>
  <si>
    <t>produto</t>
  </si>
  <si>
    <t>codigo</t>
  </si>
  <si>
    <t>empresa nacional S/A</t>
  </si>
  <si>
    <t>jan</t>
  </si>
  <si>
    <t>fev</t>
  </si>
  <si>
    <t>mar</t>
  </si>
  <si>
    <t>total 1º trim</t>
  </si>
  <si>
    <t>maximo</t>
  </si>
  <si>
    <t>minimo</t>
  </si>
  <si>
    <t>media</t>
  </si>
  <si>
    <t>totais</t>
  </si>
  <si>
    <t>abr</t>
  </si>
  <si>
    <t>mai</t>
  </si>
  <si>
    <t>jun</t>
  </si>
  <si>
    <t>total 2º trim</t>
  </si>
  <si>
    <t>totais do semestre</t>
  </si>
  <si>
    <t>contas</t>
  </si>
  <si>
    <t>agua</t>
  </si>
  <si>
    <t>luz</t>
  </si>
  <si>
    <t>escola</t>
  </si>
  <si>
    <t>iptu</t>
  </si>
  <si>
    <t>shopping</t>
  </si>
  <si>
    <t>combustivel</t>
  </si>
  <si>
    <t>academia</t>
  </si>
  <si>
    <t>ipva</t>
  </si>
  <si>
    <t>total de contas</t>
  </si>
  <si>
    <t>saldo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</si>
  <si>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</si>
  <si>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</si>
  <si>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</si>
  <si>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</si>
  <si>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</si>
  <si>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</si>
  <si>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</si>
  <si>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</si>
  <si>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nome</t>
  </si>
  <si>
    <t>salário</t>
  </si>
  <si>
    <t>aumento</t>
  </si>
  <si>
    <t>novo salario</t>
  </si>
  <si>
    <t>joao dos santos</t>
  </si>
  <si>
    <t>maria da silva</t>
  </si>
  <si>
    <t>manoel das flores</t>
  </si>
  <si>
    <t>lambarildo peixe</t>
  </si>
  <si>
    <t>sebastiao souza</t>
  </si>
  <si>
    <t>ana flavia silveira</t>
  </si>
  <si>
    <t>silvia helena santos</t>
  </si>
  <si>
    <t>alberto roberto</t>
  </si>
  <si>
    <t>ate 1000</t>
  </si>
  <si>
    <t>mais de 1000</t>
  </si>
  <si>
    <t>ÁGUA</t>
  </si>
  <si>
    <t>LUZ</t>
  </si>
  <si>
    <t>TELEFONE</t>
  </si>
  <si>
    <t>SUPERMERCADO</t>
  </si>
  <si>
    <t>ALUGUEL</t>
  </si>
  <si>
    <t>CARTÃO DE CRÉDITO</t>
  </si>
  <si>
    <t>TOTAL DE GASTOS</t>
  </si>
  <si>
    <t>SITUAÇÃO</t>
  </si>
  <si>
    <t>JANEIRO</t>
  </si>
  <si>
    <t>FEVEREIRO</t>
  </si>
  <si>
    <t>MARÇO</t>
  </si>
  <si>
    <t>ABRIL</t>
  </si>
  <si>
    <t>MAIO</t>
  </si>
  <si>
    <t>SALÁRIO</t>
  </si>
  <si>
    <t>Controle Financeiro</t>
  </si>
  <si>
    <t>Janeiro</t>
  </si>
  <si>
    <t>Fevereiro</t>
  </si>
  <si>
    <t>Março</t>
  </si>
  <si>
    <t>Abril</t>
  </si>
  <si>
    <t>Maio</t>
  </si>
  <si>
    <t>Salário</t>
  </si>
  <si>
    <t>Araras Informática - Hadware e Software</t>
  </si>
  <si>
    <t>N°</t>
  </si>
  <si>
    <t>Nome</t>
  </si>
  <si>
    <t>Salário Bruto</t>
  </si>
  <si>
    <t>INSS %</t>
  </si>
  <si>
    <t>Gratificação %</t>
  </si>
  <si>
    <t>INSS R$</t>
  </si>
  <si>
    <t>gratificação R$</t>
  </si>
  <si>
    <t>Salário Liquido</t>
  </si>
  <si>
    <t>2ª Maior Conta de Janeiro</t>
  </si>
  <si>
    <t>2ª Maior Conta de Fevereiro</t>
  </si>
  <si>
    <t>3ª Menor Conta de Março</t>
  </si>
  <si>
    <t>3ª Menor Conta de Abril</t>
  </si>
  <si>
    <t>INSTITUTO DA OPORTUNIDADE SOCIAL</t>
  </si>
  <si>
    <t>ALUNO</t>
  </si>
  <si>
    <t>WORD</t>
  </si>
  <si>
    <t>EXCEL</t>
  </si>
  <si>
    <t>WINDOWS</t>
  </si>
  <si>
    <t>POWERPOINT</t>
  </si>
  <si>
    <t>ANA MARIA BRAGA</t>
  </si>
  <si>
    <t>RODRIGO FARO</t>
  </si>
  <si>
    <t>FAUSTO SILVA</t>
  </si>
  <si>
    <t>ESPERINDEUS SOUZA</t>
  </si>
  <si>
    <t>ROBERTO JUSTOS</t>
  </si>
  <si>
    <t>SILVIO SANTOS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</si>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</sst>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  <numFmt numFmtId="167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164" fontId="0" fillId="3" borderId="3" xfId="0" applyNumberFormat="1" applyFont="1" applyFill="1" applyBorder="1" applyAlignment="1">
      <alignment horizontal="center"/>
    </xf>
    <xf numFmtId="0" fontId="0" fillId="2" borderId="0" xfId="0" applyFont="1" applyFill="1"/>
    <xf numFmtId="44" fontId="0" fillId="0" borderId="0" xfId="1" applyFont="1"/>
    <xf numFmtId="2" fontId="0" fillId="0" borderId="0" xfId="0" applyNumberFormat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44" fontId="0" fillId="0" borderId="4" xfId="1" applyFont="1" applyBorder="1"/>
    <xf numFmtId="44" fontId="0" fillId="0" borderId="9" xfId="1" applyFont="1" applyBorder="1"/>
    <xf numFmtId="44" fontId="0" fillId="0" borderId="11" xfId="1" applyFont="1" applyBorder="1"/>
    <xf numFmtId="0" fontId="6" fillId="0" borderId="8" xfId="0" applyFont="1" applyBorder="1"/>
    <xf numFmtId="0" fontId="6" fillId="0" borderId="4" xfId="0" applyFont="1" applyBorder="1"/>
    <xf numFmtId="0" fontId="6" fillId="0" borderId="9" xfId="0" applyFont="1" applyBorder="1"/>
    <xf numFmtId="0" fontId="0" fillId="0" borderId="8" xfId="0" applyFont="1" applyBorder="1"/>
    <xf numFmtId="0" fontId="0" fillId="0" borderId="4" xfId="0" applyFont="1" applyBorder="1"/>
    <xf numFmtId="0" fontId="6" fillId="0" borderId="10" xfId="0" applyFont="1" applyBorder="1"/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167" fontId="0" fillId="0" borderId="4" xfId="3" applyNumberFormat="1" applyFont="1" applyBorder="1"/>
    <xf numFmtId="0" fontId="0" fillId="0" borderId="0" xfId="0" applyBorder="1"/>
    <xf numFmtId="0" fontId="6" fillId="6" borderId="16" xfId="0" applyFont="1" applyFill="1" applyBorder="1"/>
    <xf numFmtId="44" fontId="0" fillId="0" borderId="16" xfId="1" applyFont="1" applyBorder="1"/>
    <xf numFmtId="9" fontId="0" fillId="0" borderId="16" xfId="2" applyFont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0" fillId="3" borderId="17" xfId="0" applyFont="1" applyFill="1" applyBorder="1"/>
    <xf numFmtId="0" fontId="0" fillId="3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solid">
          <fgColor theme="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F17" headerRowCount="0" totalsRowShown="0">
  <tableColumns count="6">
    <tableColumn id="1" name="Coluna1"/>
    <tableColumn id="2" name="Coluna2"/>
    <tableColumn id="3" name="Coluna3"/>
    <tableColumn id="4" name="Coluna4"/>
    <tableColumn id="5" name="Coluna5"/>
    <tableColumn id="6" name="Coluna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10:J13" headerRowCount="0" totalsRowShown="0">
  <tableColumns count="2">
    <tableColumn id="1" name="CONTAS DETALHADAS:"/>
    <tableColumn id="2" name="Coluna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H11" headerRowCount="0" totalsRowShown="0" dataDxfId="45" dataCellStyle="Moeda">
  <tableColumns count="8">
    <tableColumn id="1" name="Coluna1"/>
    <tableColumn id="2" name="Coluna2"/>
    <tableColumn id="3" name="Coluna3" dataDxfId="44" dataCellStyle="Moeda"/>
    <tableColumn id="4" name="Coluna4" dataDxfId="43"/>
    <tableColumn id="5" name="Coluna5" dataDxfId="42"/>
    <tableColumn id="6" name="Coluna6" dataDxfId="41" dataCellStyle="Moeda">
      <calculatedColumnFormula>C2*D2%</calculatedColumnFormula>
    </tableColumn>
    <tableColumn id="7" name="Coluna7" dataDxfId="40" dataCellStyle="Moeda">
      <calculatedColumnFormula>C2*E2%</calculatedColumnFormula>
    </tableColumn>
    <tableColumn id="8" name="Coluna8" dataDxfId="39" dataCellStyle="Moeda">
      <calculatedColumnFormula>C2-F2+G2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zoomScale="110" zoomScaleNormal="110" workbookViewId="0">
      <selection activeCell="C26" sqref="C26"/>
    </sheetView>
  </sheetViews>
  <sheetFormatPr defaultRowHeight="15" x14ac:dyDescent="0.25"/>
  <cols>
    <col min="1" max="1" width="17.7109375" bestFit="1" customWidth="1"/>
    <col min="2" max="2" width="15" bestFit="1" customWidth="1"/>
    <col min="3" max="5" width="13.7109375" bestFit="1" customWidth="1"/>
    <col min="6" max="7" width="13.85546875" bestFit="1" customWidth="1"/>
    <col min="8" max="8" width="13.7109375" bestFit="1" customWidth="1"/>
    <col min="9" max="9" width="14.140625" customWidth="1"/>
    <col min="12" max="12" width="11.5703125" bestFit="1" customWidth="1"/>
  </cols>
  <sheetData>
    <row r="1" spans="1:10" x14ac:dyDescent="0.25">
      <c r="A1" s="25" t="s">
        <v>8</v>
      </c>
      <c r="B1" s="26"/>
      <c r="C1" s="26"/>
      <c r="D1" s="26"/>
      <c r="E1" s="26"/>
      <c r="F1" s="26"/>
      <c r="G1" s="26"/>
      <c r="H1" s="26"/>
      <c r="I1" s="27"/>
    </row>
    <row r="2" spans="1:10" x14ac:dyDescent="0.25">
      <c r="A2" s="19" t="s">
        <v>7</v>
      </c>
      <c r="B2" s="20" t="s">
        <v>6</v>
      </c>
      <c r="C2" s="20" t="s">
        <v>9</v>
      </c>
      <c r="D2" s="20" t="s">
        <v>10</v>
      </c>
      <c r="E2" s="20" t="s">
        <v>11</v>
      </c>
      <c r="F2" s="20" t="s">
        <v>12</v>
      </c>
      <c r="G2" s="20" t="s">
        <v>15</v>
      </c>
      <c r="H2" s="20" t="s">
        <v>13</v>
      </c>
      <c r="I2" s="21" t="s">
        <v>14</v>
      </c>
      <c r="J2" s="1"/>
    </row>
    <row r="3" spans="1:10" x14ac:dyDescent="0.25">
      <c r="A3" s="22">
        <v>1</v>
      </c>
      <c r="B3" s="23" t="s">
        <v>0</v>
      </c>
      <c r="C3" s="16">
        <v>4500</v>
      </c>
      <c r="D3" s="16">
        <v>5040</v>
      </c>
      <c r="E3" s="16">
        <v>5696</v>
      </c>
      <c r="F3" s="16">
        <f>SUM(C3:E3)</f>
        <v>15236</v>
      </c>
      <c r="G3" s="16">
        <f>AVERAGE(C3:E3)</f>
        <v>5078.666666666667</v>
      </c>
      <c r="H3" s="16">
        <f>MAX(C3:E3)</f>
        <v>5696</v>
      </c>
      <c r="I3" s="17">
        <f>MIN(C3:E3)</f>
        <v>4500</v>
      </c>
    </row>
    <row r="4" spans="1:10" x14ac:dyDescent="0.25">
      <c r="A4" s="22">
        <v>2</v>
      </c>
      <c r="B4" s="23" t="s">
        <v>1</v>
      </c>
      <c r="C4" s="16">
        <v>6250</v>
      </c>
      <c r="D4" s="16">
        <v>7000</v>
      </c>
      <c r="E4" s="16">
        <v>7910</v>
      </c>
      <c r="F4" s="16">
        <f t="shared" ref="F4:F8" si="0">SUM(C4:E4)</f>
        <v>21160</v>
      </c>
      <c r="G4" s="16">
        <f>AVERAGE(C4:E4)</f>
        <v>7053.333333333333</v>
      </c>
      <c r="H4" s="16">
        <f t="shared" ref="H4:H8" si="1">MAX(C4:E4)</f>
        <v>7910</v>
      </c>
      <c r="I4" s="17">
        <f t="shared" ref="I4:I8" si="2">MIN(C4:E4)</f>
        <v>6250</v>
      </c>
    </row>
    <row r="5" spans="1:10" x14ac:dyDescent="0.25">
      <c r="A5" s="22">
        <v>4</v>
      </c>
      <c r="B5" s="23" t="s">
        <v>4</v>
      </c>
      <c r="C5" s="16">
        <v>3300</v>
      </c>
      <c r="D5" s="16">
        <v>3696</v>
      </c>
      <c r="E5" s="16">
        <v>4176</v>
      </c>
      <c r="F5" s="16">
        <f t="shared" si="0"/>
        <v>11172</v>
      </c>
      <c r="G5" s="16">
        <f t="shared" ref="G5:G8" si="3">AVERAGE(C5:E5)</f>
        <v>3724</v>
      </c>
      <c r="H5" s="16">
        <f t="shared" si="1"/>
        <v>4176</v>
      </c>
      <c r="I5" s="17">
        <f t="shared" si="2"/>
        <v>3300</v>
      </c>
    </row>
    <row r="6" spans="1:10" x14ac:dyDescent="0.25">
      <c r="A6" s="22">
        <v>4</v>
      </c>
      <c r="B6" s="23" t="s">
        <v>2</v>
      </c>
      <c r="C6" s="16">
        <v>8000</v>
      </c>
      <c r="D6" s="16">
        <v>8690</v>
      </c>
      <c r="E6" s="16">
        <v>10125</v>
      </c>
      <c r="F6" s="16">
        <f t="shared" si="0"/>
        <v>26815</v>
      </c>
      <c r="G6" s="16">
        <f t="shared" si="3"/>
        <v>8938.3333333333339</v>
      </c>
      <c r="H6" s="16">
        <f t="shared" si="1"/>
        <v>10125</v>
      </c>
      <c r="I6" s="17">
        <f t="shared" si="2"/>
        <v>8000</v>
      </c>
    </row>
    <row r="7" spans="1:10" x14ac:dyDescent="0.25">
      <c r="A7" s="22">
        <v>5</v>
      </c>
      <c r="B7" s="23" t="s">
        <v>5</v>
      </c>
      <c r="C7" s="16">
        <v>4557</v>
      </c>
      <c r="D7" s="16">
        <v>5104</v>
      </c>
      <c r="E7" s="16">
        <v>5676</v>
      </c>
      <c r="F7" s="16">
        <f t="shared" si="0"/>
        <v>15337</v>
      </c>
      <c r="G7" s="16">
        <f t="shared" si="3"/>
        <v>5112.333333333333</v>
      </c>
      <c r="H7" s="16">
        <f t="shared" si="1"/>
        <v>5676</v>
      </c>
      <c r="I7" s="17">
        <f t="shared" si="2"/>
        <v>4557</v>
      </c>
    </row>
    <row r="8" spans="1:10" x14ac:dyDescent="0.25">
      <c r="A8" s="22">
        <v>6</v>
      </c>
      <c r="B8" s="23" t="s">
        <v>3</v>
      </c>
      <c r="C8" s="16">
        <v>3260</v>
      </c>
      <c r="D8" s="16">
        <v>3640</v>
      </c>
      <c r="E8" s="16">
        <v>4113</v>
      </c>
      <c r="F8" s="16">
        <f t="shared" si="0"/>
        <v>11013</v>
      </c>
      <c r="G8" s="16">
        <f t="shared" si="3"/>
        <v>3671</v>
      </c>
      <c r="H8" s="16">
        <f t="shared" si="1"/>
        <v>4113</v>
      </c>
      <c r="I8" s="17">
        <f t="shared" si="2"/>
        <v>3260</v>
      </c>
    </row>
    <row r="9" spans="1:10" x14ac:dyDescent="0.25">
      <c r="A9" s="12"/>
      <c r="B9" s="11"/>
      <c r="C9" s="11"/>
      <c r="D9" s="11"/>
      <c r="E9" s="11"/>
      <c r="F9" s="11"/>
      <c r="G9" s="11"/>
      <c r="H9" s="11"/>
      <c r="I9" s="13"/>
    </row>
    <row r="10" spans="1:10" x14ac:dyDescent="0.25">
      <c r="A10" s="19" t="s">
        <v>16</v>
      </c>
      <c r="B10" s="16">
        <f>SUM(F3:F8)</f>
        <v>100733</v>
      </c>
      <c r="C10" s="11"/>
      <c r="D10" s="11"/>
      <c r="E10" s="11"/>
      <c r="F10" s="11"/>
      <c r="G10" s="11"/>
      <c r="H10" s="11"/>
      <c r="I10" s="13"/>
    </row>
    <row r="11" spans="1:10" x14ac:dyDescent="0.25">
      <c r="A11" s="12"/>
      <c r="B11" s="11"/>
      <c r="C11" s="11"/>
      <c r="D11" s="11"/>
      <c r="E11" s="11"/>
      <c r="F11" s="11"/>
      <c r="G11" s="11"/>
      <c r="H11" s="11"/>
      <c r="I11" s="13"/>
    </row>
    <row r="12" spans="1:10" x14ac:dyDescent="0.25">
      <c r="A12" s="19" t="s">
        <v>7</v>
      </c>
      <c r="B12" s="20" t="s">
        <v>6</v>
      </c>
      <c r="C12" s="20" t="s">
        <v>17</v>
      </c>
      <c r="D12" s="20" t="s">
        <v>18</v>
      </c>
      <c r="E12" s="20" t="s">
        <v>19</v>
      </c>
      <c r="F12" s="20" t="s">
        <v>20</v>
      </c>
      <c r="G12" s="20" t="s">
        <v>15</v>
      </c>
      <c r="H12" s="20" t="s">
        <v>13</v>
      </c>
      <c r="I12" s="21" t="s">
        <v>14</v>
      </c>
    </row>
    <row r="13" spans="1:10" x14ac:dyDescent="0.25">
      <c r="A13" s="12">
        <v>1</v>
      </c>
      <c r="B13" s="11" t="s">
        <v>0</v>
      </c>
      <c r="C13" s="16">
        <v>6265</v>
      </c>
      <c r="D13" s="16">
        <v>6954</v>
      </c>
      <c r="E13" s="16">
        <v>7858</v>
      </c>
      <c r="F13" s="16">
        <f>SUM(C13:E13)</f>
        <v>21077</v>
      </c>
      <c r="G13" s="16">
        <f>AVERAGE(C13:E13)</f>
        <v>7025.666666666667</v>
      </c>
      <c r="H13" s="16">
        <f>MAX(C13:E13)</f>
        <v>7858</v>
      </c>
      <c r="I13" s="17">
        <f>MIN(C13:E13)</f>
        <v>6265</v>
      </c>
    </row>
    <row r="14" spans="1:10" x14ac:dyDescent="0.25">
      <c r="A14" s="12">
        <v>2</v>
      </c>
      <c r="B14" s="11" t="s">
        <v>1</v>
      </c>
      <c r="C14" s="16">
        <v>8701</v>
      </c>
      <c r="D14" s="16">
        <v>9658</v>
      </c>
      <c r="E14" s="16">
        <v>10197</v>
      </c>
      <c r="F14" s="16">
        <f t="shared" ref="F14:F18" si="4">SUM(C14:E14)</f>
        <v>28556</v>
      </c>
      <c r="G14" s="16">
        <f t="shared" ref="G14:G18" si="5">AVERAGE(C14:E14)</f>
        <v>9518.6666666666661</v>
      </c>
      <c r="H14" s="16">
        <f t="shared" ref="H14:H18" si="6">MAX(C14:E14)</f>
        <v>10197</v>
      </c>
      <c r="I14" s="17">
        <f t="shared" ref="I14:I18" si="7">MIN(C14:E14)</f>
        <v>8701</v>
      </c>
    </row>
    <row r="15" spans="1:10" x14ac:dyDescent="0.25">
      <c r="A15" s="12">
        <v>3</v>
      </c>
      <c r="B15" s="11" t="s">
        <v>4</v>
      </c>
      <c r="C15" s="16">
        <v>4569</v>
      </c>
      <c r="D15" s="16">
        <v>5099</v>
      </c>
      <c r="E15" s="16">
        <v>5769</v>
      </c>
      <c r="F15" s="16">
        <f t="shared" si="4"/>
        <v>15437</v>
      </c>
      <c r="G15" s="16">
        <f t="shared" si="5"/>
        <v>5145.666666666667</v>
      </c>
      <c r="H15" s="16">
        <f t="shared" si="6"/>
        <v>5769</v>
      </c>
      <c r="I15" s="17">
        <f t="shared" si="7"/>
        <v>4569</v>
      </c>
    </row>
    <row r="16" spans="1:10" x14ac:dyDescent="0.25">
      <c r="A16" s="12">
        <v>4</v>
      </c>
      <c r="B16" s="11" t="s">
        <v>2</v>
      </c>
      <c r="C16" s="16">
        <v>12341</v>
      </c>
      <c r="D16" s="16">
        <v>12365</v>
      </c>
      <c r="E16" s="16">
        <v>13969</v>
      </c>
      <c r="F16" s="16">
        <f t="shared" si="4"/>
        <v>38675</v>
      </c>
      <c r="G16" s="16">
        <f t="shared" si="5"/>
        <v>12891.666666666666</v>
      </c>
      <c r="H16" s="16">
        <f t="shared" si="6"/>
        <v>13969</v>
      </c>
      <c r="I16" s="17">
        <f t="shared" si="7"/>
        <v>12341</v>
      </c>
    </row>
    <row r="17" spans="1:9" x14ac:dyDescent="0.25">
      <c r="A17" s="12">
        <v>5</v>
      </c>
      <c r="B17" s="11" t="s">
        <v>5</v>
      </c>
      <c r="C17" s="16">
        <v>6344</v>
      </c>
      <c r="D17" s="16">
        <v>7042</v>
      </c>
      <c r="E17" s="16">
        <v>7957</v>
      </c>
      <c r="F17" s="16">
        <f t="shared" si="4"/>
        <v>21343</v>
      </c>
      <c r="G17" s="16">
        <f t="shared" si="5"/>
        <v>7114.333333333333</v>
      </c>
      <c r="H17" s="16">
        <f t="shared" si="6"/>
        <v>7957</v>
      </c>
      <c r="I17" s="17">
        <f t="shared" si="7"/>
        <v>6344</v>
      </c>
    </row>
    <row r="18" spans="1:9" x14ac:dyDescent="0.25">
      <c r="A18" s="12">
        <v>6</v>
      </c>
      <c r="B18" s="11" t="s">
        <v>3</v>
      </c>
      <c r="C18" s="16">
        <v>4525</v>
      </c>
      <c r="D18" s="16">
        <v>5022</v>
      </c>
      <c r="E18" s="16">
        <v>5671</v>
      </c>
      <c r="F18" s="16">
        <f t="shared" si="4"/>
        <v>15218</v>
      </c>
      <c r="G18" s="16">
        <f t="shared" si="5"/>
        <v>5072.666666666667</v>
      </c>
      <c r="H18" s="16">
        <f t="shared" si="6"/>
        <v>5671</v>
      </c>
      <c r="I18" s="17">
        <f t="shared" si="7"/>
        <v>4525</v>
      </c>
    </row>
    <row r="19" spans="1:9" x14ac:dyDescent="0.25">
      <c r="A19" s="12"/>
      <c r="B19" s="11"/>
      <c r="C19" s="16"/>
      <c r="D19" s="16"/>
      <c r="E19" s="16"/>
      <c r="F19" s="16"/>
      <c r="G19" s="16"/>
      <c r="H19" s="16"/>
      <c r="I19" s="17"/>
    </row>
    <row r="20" spans="1:9" x14ac:dyDescent="0.25">
      <c r="A20" s="19" t="s">
        <v>16</v>
      </c>
      <c r="B20" s="16">
        <f>SUM(F13:F18)</f>
        <v>140306</v>
      </c>
      <c r="C20" s="11"/>
      <c r="D20" s="11"/>
      <c r="E20" s="11"/>
      <c r="F20" s="11"/>
      <c r="G20" s="11"/>
      <c r="H20" s="11"/>
      <c r="I20" s="13"/>
    </row>
    <row r="21" spans="1:9" x14ac:dyDescent="0.25">
      <c r="A21" s="12"/>
      <c r="B21" s="11"/>
      <c r="C21" s="11"/>
      <c r="D21" s="11"/>
      <c r="E21" s="11"/>
      <c r="F21" s="11"/>
      <c r="G21" s="11"/>
      <c r="H21" s="11"/>
      <c r="I21" s="13"/>
    </row>
    <row r="22" spans="1:9" ht="15.75" thickBot="1" x14ac:dyDescent="0.3">
      <c r="A22" s="24" t="s">
        <v>21</v>
      </c>
      <c r="B22" s="18">
        <f>SUM(B10,B20)</f>
        <v>241039</v>
      </c>
      <c r="C22" s="14"/>
      <c r="D22" s="14"/>
      <c r="E22" s="14"/>
      <c r="F22" s="14"/>
      <c r="G22" s="14"/>
      <c r="H22" s="14"/>
      <c r="I22" s="15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zoomScale="120" zoomScaleNormal="120" workbookViewId="0">
      <selection activeCell="L5" sqref="L5"/>
    </sheetView>
  </sheetViews>
  <sheetFormatPr defaultRowHeight="15" x14ac:dyDescent="0.25"/>
  <cols>
    <col min="1" max="1" width="20.85546875" customWidth="1"/>
    <col min="2" max="3" width="12.7109375" bestFit="1" customWidth="1"/>
    <col min="4" max="4" width="13" customWidth="1"/>
    <col min="5" max="6" width="12.7109375" bestFit="1" customWidth="1"/>
    <col min="9" max="9" width="26.28515625" bestFit="1" customWidth="1"/>
    <col min="10" max="10" width="9.7109375" customWidth="1"/>
  </cols>
  <sheetData>
    <row r="1" spans="1:10" x14ac:dyDescent="0.25">
      <c r="A1" t="s">
        <v>69</v>
      </c>
      <c r="H1" s="1"/>
    </row>
    <row r="3" spans="1:10" x14ac:dyDescent="0.25">
      <c r="A3" t="s">
        <v>75</v>
      </c>
      <c r="B3">
        <v>1650</v>
      </c>
      <c r="C3">
        <v>1670</v>
      </c>
      <c r="D3">
        <v>1650</v>
      </c>
      <c r="E3">
        <v>1800</v>
      </c>
      <c r="F3">
        <v>1899</v>
      </c>
    </row>
    <row r="5" spans="1:10" x14ac:dyDescent="0.25">
      <c r="A5" t="s">
        <v>22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</row>
    <row r="6" spans="1:10" x14ac:dyDescent="0.25">
      <c r="A6" t="s">
        <v>23</v>
      </c>
      <c r="B6">
        <v>50</v>
      </c>
      <c r="C6">
        <v>69</v>
      </c>
      <c r="D6">
        <v>55</v>
      </c>
      <c r="E6">
        <v>58</v>
      </c>
      <c r="F6">
        <v>54</v>
      </c>
    </row>
    <row r="7" spans="1:10" x14ac:dyDescent="0.25">
      <c r="A7" t="s">
        <v>24</v>
      </c>
      <c r="B7">
        <v>70</v>
      </c>
      <c r="C7">
        <v>89</v>
      </c>
      <c r="D7">
        <v>75</v>
      </c>
      <c r="E7">
        <v>69</v>
      </c>
      <c r="F7">
        <v>66</v>
      </c>
    </row>
    <row r="8" spans="1:10" x14ac:dyDescent="0.25">
      <c r="A8" t="s">
        <v>25</v>
      </c>
      <c r="B8">
        <v>329</v>
      </c>
      <c r="C8">
        <v>329</v>
      </c>
      <c r="D8">
        <v>329</v>
      </c>
      <c r="E8">
        <v>329</v>
      </c>
      <c r="F8">
        <v>329</v>
      </c>
    </row>
    <row r="9" spans="1:10" x14ac:dyDescent="0.25">
      <c r="A9" t="s">
        <v>26</v>
      </c>
      <c r="B9">
        <v>199</v>
      </c>
      <c r="C9">
        <v>199</v>
      </c>
      <c r="D9">
        <v>199</v>
      </c>
      <c r="E9">
        <v>199</v>
      </c>
      <c r="F9">
        <v>199</v>
      </c>
    </row>
    <row r="10" spans="1:10" x14ac:dyDescent="0.25">
      <c r="A10" t="s">
        <v>30</v>
      </c>
      <c r="B10">
        <v>200</v>
      </c>
      <c r="C10">
        <v>200</v>
      </c>
      <c r="D10">
        <v>200</v>
      </c>
      <c r="E10">
        <v>200</v>
      </c>
      <c r="F10">
        <v>200</v>
      </c>
      <c r="I10" t="s">
        <v>85</v>
      </c>
      <c r="J10">
        <f>LARGE(B6:B13,2)</f>
        <v>200</v>
      </c>
    </row>
    <row r="11" spans="1:10" x14ac:dyDescent="0.25">
      <c r="A11" t="s">
        <v>27</v>
      </c>
      <c r="B11">
        <v>128.5</v>
      </c>
      <c r="C11">
        <v>250</v>
      </c>
      <c r="D11">
        <v>499</v>
      </c>
      <c r="E11">
        <v>517</v>
      </c>
      <c r="F11">
        <v>100</v>
      </c>
      <c r="I11" t="s">
        <v>86</v>
      </c>
      <c r="J11">
        <f>LARGE(C6:C13,2)</f>
        <v>250</v>
      </c>
    </row>
    <row r="12" spans="1:10" x14ac:dyDescent="0.25">
      <c r="A12" t="s">
        <v>28</v>
      </c>
      <c r="B12">
        <v>150</v>
      </c>
      <c r="C12">
        <v>200</v>
      </c>
      <c r="D12">
        <v>180</v>
      </c>
      <c r="E12">
        <v>140</v>
      </c>
      <c r="F12">
        <v>120</v>
      </c>
      <c r="I12" t="s">
        <v>87</v>
      </c>
      <c r="J12">
        <f>SMALL(D6:D13,3)</f>
        <v>89</v>
      </c>
    </row>
    <row r="13" spans="1:10" x14ac:dyDescent="0.25">
      <c r="A13" t="s">
        <v>29</v>
      </c>
      <c r="B13">
        <v>89</v>
      </c>
      <c r="C13">
        <v>89</v>
      </c>
      <c r="D13">
        <v>89</v>
      </c>
      <c r="E13">
        <v>89</v>
      </c>
      <c r="F13">
        <v>89</v>
      </c>
      <c r="I13" t="s">
        <v>88</v>
      </c>
      <c r="J13">
        <f>SMALL(E6:E13,3)</f>
        <v>89</v>
      </c>
    </row>
    <row r="15" spans="1:10" x14ac:dyDescent="0.25">
      <c r="A15" t="s">
        <v>31</v>
      </c>
      <c r="B15">
        <f>SUM(B6:B13)</f>
        <v>1215.5</v>
      </c>
      <c r="C15">
        <f t="shared" ref="C15:F15" si="0">SUM(C6:C13)</f>
        <v>1425</v>
      </c>
      <c r="D15">
        <f t="shared" si="0"/>
        <v>1626</v>
      </c>
      <c r="E15">
        <f t="shared" si="0"/>
        <v>1601</v>
      </c>
      <c r="F15">
        <f t="shared" si="0"/>
        <v>1157</v>
      </c>
    </row>
    <row r="17" spans="1:6" x14ac:dyDescent="0.25">
      <c r="A17" t="s">
        <v>32</v>
      </c>
      <c r="B17">
        <f>B3-B15</f>
        <v>434.5</v>
      </c>
      <c r="C17">
        <f t="shared" ref="C17:E17" si="1">C3-C15</f>
        <v>245</v>
      </c>
      <c r="D17">
        <f t="shared" si="1"/>
        <v>24</v>
      </c>
      <c r="E17">
        <f t="shared" si="1"/>
        <v>199</v>
      </c>
      <c r="F17">
        <f>F3-F15</f>
        <v>742</v>
      </c>
    </row>
  </sheetData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zoomScale="140" zoomScaleNormal="140" workbookViewId="0">
      <selection activeCell="C32" sqref="C32"/>
    </sheetView>
  </sheetViews>
  <sheetFormatPr defaultRowHeight="15" x14ac:dyDescent="0.25"/>
  <cols>
    <col min="1" max="2" width="9.42578125" customWidth="1"/>
    <col min="3" max="3" width="12.28515625" bestFit="1" customWidth="1"/>
    <col min="4" max="4" width="9.42578125" customWidth="1"/>
    <col min="5" max="5" width="13.5703125" bestFit="1" customWidth="1"/>
    <col min="6" max="6" width="12.7109375" bestFit="1" customWidth="1"/>
    <col min="7" max="7" width="13.85546875" bestFit="1" customWidth="1"/>
    <col min="8" max="8" width="14.28515625" bestFit="1" customWidth="1"/>
  </cols>
  <sheetData>
    <row r="1" spans="1:10" x14ac:dyDescent="0.25">
      <c r="A1" t="s">
        <v>76</v>
      </c>
      <c r="J1" s="1"/>
    </row>
    <row r="3" spans="1:10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</row>
    <row r="4" spans="1:10" x14ac:dyDescent="0.25">
      <c r="A4">
        <v>1</v>
      </c>
      <c r="B4" t="s">
        <v>33</v>
      </c>
      <c r="C4" s="9">
        <v>853</v>
      </c>
      <c r="D4" s="10">
        <v>10</v>
      </c>
      <c r="E4" s="10">
        <v>9</v>
      </c>
      <c r="F4" s="9">
        <f>C4*D4%</f>
        <v>85.300000000000011</v>
      </c>
      <c r="G4" s="9">
        <f>C4*E4%</f>
        <v>76.77</v>
      </c>
      <c r="H4" s="9">
        <f>C4-F4+G4</f>
        <v>844.47</v>
      </c>
    </row>
    <row r="5" spans="1:10" x14ac:dyDescent="0.25">
      <c r="A5">
        <v>2</v>
      </c>
      <c r="B5" t="s">
        <v>34</v>
      </c>
      <c r="C5" s="9">
        <v>951</v>
      </c>
      <c r="D5" s="10">
        <v>9.99</v>
      </c>
      <c r="E5" s="10">
        <v>8</v>
      </c>
      <c r="F5" s="9">
        <f t="shared" ref="F5:F11" si="0">C5*D5%</f>
        <v>95.004900000000006</v>
      </c>
      <c r="G5" s="9">
        <f t="shared" ref="G5:G11" si="1">C5*E5%</f>
        <v>76.08</v>
      </c>
      <c r="H5" s="9">
        <f t="shared" ref="H5:H11" si="2">C5-F5+G5</f>
        <v>932.07510000000002</v>
      </c>
    </row>
    <row r="6" spans="1:10" x14ac:dyDescent="0.25">
      <c r="A6">
        <v>3</v>
      </c>
      <c r="B6" t="s">
        <v>35</v>
      </c>
      <c r="C6" s="9">
        <v>456</v>
      </c>
      <c r="D6" s="10">
        <v>8.64</v>
      </c>
      <c r="E6" s="10">
        <v>6</v>
      </c>
      <c r="F6" s="9">
        <f t="shared" si="0"/>
        <v>39.398400000000002</v>
      </c>
      <c r="G6" s="9">
        <f t="shared" si="1"/>
        <v>27.36</v>
      </c>
      <c r="H6" s="9">
        <f>C6-F6+G6</f>
        <v>443.96160000000003</v>
      </c>
    </row>
    <row r="7" spans="1:10" x14ac:dyDescent="0.25">
      <c r="A7">
        <v>4</v>
      </c>
      <c r="B7" t="s">
        <v>36</v>
      </c>
      <c r="C7" s="9">
        <v>500</v>
      </c>
      <c r="D7" s="10">
        <v>8.5</v>
      </c>
      <c r="E7" s="10">
        <v>6</v>
      </c>
      <c r="F7" s="9">
        <f t="shared" si="0"/>
        <v>42.5</v>
      </c>
      <c r="G7" s="9">
        <f t="shared" si="1"/>
        <v>30</v>
      </c>
      <c r="H7" s="9">
        <f t="shared" si="2"/>
        <v>487.5</v>
      </c>
    </row>
    <row r="8" spans="1:10" x14ac:dyDescent="0.25">
      <c r="A8">
        <v>5</v>
      </c>
      <c r="B8" t="s">
        <v>37</v>
      </c>
      <c r="C8" s="9">
        <v>850</v>
      </c>
      <c r="D8" s="10">
        <v>8.99</v>
      </c>
      <c r="E8" s="10">
        <v>7</v>
      </c>
      <c r="F8" s="9">
        <f t="shared" si="0"/>
        <v>76.415000000000006</v>
      </c>
      <c r="G8" s="9">
        <f t="shared" si="1"/>
        <v>59.500000000000007</v>
      </c>
      <c r="H8" s="9">
        <f t="shared" si="2"/>
        <v>833.08500000000004</v>
      </c>
    </row>
    <row r="9" spans="1:10" x14ac:dyDescent="0.25">
      <c r="A9">
        <v>6</v>
      </c>
      <c r="B9" t="s">
        <v>38</v>
      </c>
      <c r="C9" s="9">
        <v>459</v>
      </c>
      <c r="D9" s="10">
        <v>6.25</v>
      </c>
      <c r="E9" s="10">
        <v>5</v>
      </c>
      <c r="F9" s="9">
        <f t="shared" si="0"/>
        <v>28.6875</v>
      </c>
      <c r="G9" s="9">
        <f t="shared" si="1"/>
        <v>22.950000000000003</v>
      </c>
      <c r="H9" s="9">
        <f t="shared" si="2"/>
        <v>453.26249999999999</v>
      </c>
    </row>
    <row r="10" spans="1:10" x14ac:dyDescent="0.25">
      <c r="A10">
        <v>7</v>
      </c>
      <c r="B10" t="s">
        <v>39</v>
      </c>
      <c r="C10" s="9">
        <v>478</v>
      </c>
      <c r="D10" s="10">
        <v>7.12</v>
      </c>
      <c r="E10" s="10">
        <v>5</v>
      </c>
      <c r="F10" s="9">
        <f t="shared" si="0"/>
        <v>34.0336</v>
      </c>
      <c r="G10" s="9">
        <f t="shared" si="1"/>
        <v>23.900000000000002</v>
      </c>
      <c r="H10" s="9">
        <f t="shared" si="2"/>
        <v>467.8664</v>
      </c>
    </row>
    <row r="11" spans="1:10" x14ac:dyDescent="0.25">
      <c r="A11">
        <v>8</v>
      </c>
      <c r="B11" t="s">
        <v>40</v>
      </c>
      <c r="C11" s="9">
        <v>658</v>
      </c>
      <c r="D11" s="10">
        <v>5.99</v>
      </c>
      <c r="E11" s="10">
        <v>4</v>
      </c>
      <c r="F11" s="9">
        <f t="shared" si="0"/>
        <v>39.414200000000001</v>
      </c>
      <c r="G11" s="9">
        <f t="shared" si="1"/>
        <v>26.32</v>
      </c>
      <c r="H11" s="9">
        <f t="shared" si="2"/>
        <v>644.9058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K10" sqref="K10"/>
    </sheetView>
  </sheetViews>
  <sheetFormatPr defaultRowHeight="15" x14ac:dyDescent="0.25"/>
  <cols>
    <col min="1" max="1" width="27" customWidth="1"/>
    <col min="2" max="2" width="10.42578125" bestFit="1" customWidth="1"/>
    <col min="3" max="3" width="9.5703125" customWidth="1"/>
    <col min="4" max="4" width="8.7109375" customWidth="1"/>
    <col min="5" max="5" width="13.28515625" bestFit="1" customWidth="1"/>
    <col min="6" max="6" width="12.42578125" bestFit="1" customWidth="1"/>
    <col min="7" max="7" width="12.140625" bestFit="1" customWidth="1"/>
  </cols>
  <sheetData>
    <row r="1" spans="1:7" x14ac:dyDescent="0.25">
      <c r="A1" s="28" t="s">
        <v>89</v>
      </c>
      <c r="B1" s="29"/>
      <c r="C1" s="29"/>
      <c r="D1" s="29"/>
      <c r="E1" s="29"/>
      <c r="F1" s="29"/>
      <c r="G1" s="30"/>
    </row>
    <row r="2" spans="1:7" x14ac:dyDescent="0.25">
      <c r="A2" s="20" t="s">
        <v>90</v>
      </c>
      <c r="B2" s="20" t="s">
        <v>93</v>
      </c>
      <c r="C2" s="20" t="s">
        <v>91</v>
      </c>
      <c r="D2" s="20" t="s">
        <v>92</v>
      </c>
      <c r="E2" s="20" t="s">
        <v>94</v>
      </c>
      <c r="F2" s="20" t="s">
        <v>101</v>
      </c>
      <c r="G2" s="20" t="s">
        <v>62</v>
      </c>
    </row>
    <row r="3" spans="1:7" x14ac:dyDescent="0.25">
      <c r="A3" s="11" t="s">
        <v>95</v>
      </c>
      <c r="B3" s="31">
        <v>7</v>
      </c>
      <c r="C3" s="31">
        <v>8</v>
      </c>
      <c r="D3" s="31">
        <v>5</v>
      </c>
      <c r="E3" s="31">
        <v>10</v>
      </c>
      <c r="F3" s="31">
        <f>AVERAGE(B3:E3)</f>
        <v>7.5</v>
      </c>
      <c r="G3" s="11" t="str">
        <f>IF(F3&gt;=7,"APROVADO","REPROVADO")</f>
        <v>APROVADO</v>
      </c>
    </row>
    <row r="4" spans="1:7" x14ac:dyDescent="0.25">
      <c r="A4" s="11" t="s">
        <v>96</v>
      </c>
      <c r="B4" s="31">
        <v>5</v>
      </c>
      <c r="C4" s="31">
        <v>6</v>
      </c>
      <c r="D4" s="31">
        <v>4</v>
      </c>
      <c r="E4" s="31">
        <v>6</v>
      </c>
      <c r="F4" s="31">
        <f t="shared" ref="F4:F8" si="0">AVERAGE(B4:E4)</f>
        <v>5.25</v>
      </c>
      <c r="G4" s="11" t="str">
        <f t="shared" ref="G4:G8" si="1">IF(F4&gt;=7,"APROVADO","REPROVADO")</f>
        <v>REPROVADO</v>
      </c>
    </row>
    <row r="5" spans="1:7" x14ac:dyDescent="0.25">
      <c r="A5" s="11" t="s">
        <v>97</v>
      </c>
      <c r="B5" s="31">
        <v>9</v>
      </c>
      <c r="C5" s="31">
        <v>9</v>
      </c>
      <c r="D5" s="31">
        <v>8</v>
      </c>
      <c r="E5" s="31">
        <v>9</v>
      </c>
      <c r="F5" s="31">
        <f t="shared" si="0"/>
        <v>8.75</v>
      </c>
      <c r="G5" s="11" t="str">
        <f t="shared" si="1"/>
        <v>APROVADO</v>
      </c>
    </row>
    <row r="6" spans="1:7" x14ac:dyDescent="0.25">
      <c r="A6" s="11" t="s">
        <v>98</v>
      </c>
      <c r="B6" s="31">
        <v>2</v>
      </c>
      <c r="C6" s="31">
        <v>3</v>
      </c>
      <c r="D6" s="31">
        <v>5</v>
      </c>
      <c r="E6" s="31">
        <v>7</v>
      </c>
      <c r="F6" s="31">
        <f t="shared" si="0"/>
        <v>4.25</v>
      </c>
      <c r="G6" s="11" t="str">
        <f t="shared" si="1"/>
        <v>REPROVADO</v>
      </c>
    </row>
    <row r="7" spans="1:7" x14ac:dyDescent="0.25">
      <c r="A7" s="11" t="s">
        <v>100</v>
      </c>
      <c r="B7" s="31">
        <v>10</v>
      </c>
      <c r="C7" s="31">
        <v>10</v>
      </c>
      <c r="D7" s="31">
        <v>10</v>
      </c>
      <c r="E7" s="31">
        <v>10</v>
      </c>
      <c r="F7" s="31">
        <f t="shared" si="0"/>
        <v>10</v>
      </c>
      <c r="G7" s="11" t="str">
        <f t="shared" si="1"/>
        <v>APROVADO</v>
      </c>
    </row>
    <row r="8" spans="1:7" x14ac:dyDescent="0.25">
      <c r="A8" s="11" t="s">
        <v>99</v>
      </c>
      <c r="B8" s="31">
        <v>9</v>
      </c>
      <c r="C8" s="31">
        <v>9</v>
      </c>
      <c r="D8" s="31">
        <v>9</v>
      </c>
      <c r="E8" s="31">
        <v>9</v>
      </c>
      <c r="F8" s="31">
        <f t="shared" si="0"/>
        <v>9</v>
      </c>
      <c r="G8" s="11" t="str">
        <f t="shared" si="1"/>
        <v>APROVADO</v>
      </c>
    </row>
  </sheetData>
  <mergeCells count="1">
    <mergeCell ref="A1:G1"/>
  </mergeCells>
  <conditionalFormatting sqref="F3:F8">
    <cfRule type="cellIs" dxfId="21" priority="6" operator="greaterThan">
      <formula>7</formula>
    </cfRule>
    <cfRule type="cellIs" dxfId="20" priority="5" operator="lessThan">
      <formula>7</formula>
    </cfRule>
    <cfRule type="cellIs" dxfId="19" priority="4" operator="greaterThanOrEqual">
      <formula>7</formula>
    </cfRule>
  </conditionalFormatting>
  <conditionalFormatting sqref="G3:G8">
    <cfRule type="cellIs" dxfId="11" priority="3" operator="equal">
      <formula>"APROVADO"</formula>
    </cfRule>
    <cfRule type="cellIs" dxfId="12" priority="2" operator="equal">
      <formula>"REPROVADO"</formula>
    </cfRule>
    <cfRule type="cellIs" dxfId="13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I21" sqref="I21"/>
    </sheetView>
  </sheetViews>
  <sheetFormatPr defaultRowHeight="15" x14ac:dyDescent="0.25"/>
  <cols>
    <col min="1" max="1" width="18.5703125" bestFit="1" customWidth="1"/>
    <col min="2" max="2" width="12.140625" bestFit="1" customWidth="1"/>
    <col min="3" max="3" width="10.42578125" customWidth="1"/>
    <col min="4" max="4" width="12.140625" bestFit="1" customWidth="1"/>
    <col min="6" max="6" width="12.28515625" bestFit="1" customWidth="1"/>
    <col min="7" max="7" width="4.5703125" bestFit="1" customWidth="1"/>
  </cols>
  <sheetData>
    <row r="1" spans="1:8" ht="16.5" thickTop="1" thickBot="1" x14ac:dyDescent="0.3">
      <c r="A1" s="36" t="s">
        <v>41</v>
      </c>
      <c r="B1" s="36" t="s">
        <v>42</v>
      </c>
      <c r="C1" s="36" t="s">
        <v>43</v>
      </c>
      <c r="D1" s="36" t="s">
        <v>44</v>
      </c>
      <c r="H1" s="1"/>
    </row>
    <row r="2" spans="1:8" ht="16.5" thickTop="1" thickBot="1" x14ac:dyDescent="0.3">
      <c r="A2" s="33" t="s">
        <v>45</v>
      </c>
      <c r="B2" s="34">
        <v>900</v>
      </c>
      <c r="C2" s="35">
        <f>IF(B2&lt;=1000,$G$2,$G$3)</f>
        <v>0.4</v>
      </c>
      <c r="D2" s="34">
        <f>B2+(B2*C2)</f>
        <v>1260</v>
      </c>
      <c r="F2" t="s">
        <v>53</v>
      </c>
      <c r="G2" s="2">
        <v>0.4</v>
      </c>
    </row>
    <row r="3" spans="1:8" ht="16.5" thickTop="1" thickBot="1" x14ac:dyDescent="0.3">
      <c r="A3" s="33" t="s">
        <v>46</v>
      </c>
      <c r="B3" s="34">
        <v>1200</v>
      </c>
      <c r="C3" s="35">
        <f t="shared" ref="C3:C9" si="0">IF(B3&lt;=1000,$G$2,$G$3)</f>
        <v>0.3</v>
      </c>
      <c r="D3" s="34">
        <f t="shared" ref="D3:D9" si="1">B3+(B3*C3)</f>
        <v>1560</v>
      </c>
      <c r="F3" t="s">
        <v>54</v>
      </c>
      <c r="G3" s="2">
        <v>0.3</v>
      </c>
    </row>
    <row r="4" spans="1:8" ht="16.5" thickTop="1" thickBot="1" x14ac:dyDescent="0.3">
      <c r="A4" s="33" t="s">
        <v>47</v>
      </c>
      <c r="B4" s="34">
        <v>1500</v>
      </c>
      <c r="C4" s="35">
        <f t="shared" si="0"/>
        <v>0.3</v>
      </c>
      <c r="D4" s="34">
        <f t="shared" si="1"/>
        <v>1950</v>
      </c>
    </row>
    <row r="5" spans="1:8" ht="16.5" thickTop="1" thickBot="1" x14ac:dyDescent="0.3">
      <c r="A5" s="33" t="s">
        <v>48</v>
      </c>
      <c r="B5" s="34">
        <v>2000</v>
      </c>
      <c r="C5" s="35">
        <f t="shared" si="0"/>
        <v>0.3</v>
      </c>
      <c r="D5" s="34">
        <f t="shared" si="1"/>
        <v>2600</v>
      </c>
    </row>
    <row r="6" spans="1:8" ht="16.5" thickTop="1" thickBot="1" x14ac:dyDescent="0.3">
      <c r="A6" s="33" t="s">
        <v>49</v>
      </c>
      <c r="B6" s="34">
        <v>1400</v>
      </c>
      <c r="C6" s="35">
        <f t="shared" si="0"/>
        <v>0.3</v>
      </c>
      <c r="D6" s="34">
        <f t="shared" si="1"/>
        <v>1820</v>
      </c>
    </row>
    <row r="7" spans="1:8" ht="16.5" thickTop="1" thickBot="1" x14ac:dyDescent="0.3">
      <c r="A7" s="33" t="s">
        <v>50</v>
      </c>
      <c r="B7" s="34">
        <v>990</v>
      </c>
      <c r="C7" s="35">
        <f t="shared" si="0"/>
        <v>0.4</v>
      </c>
      <c r="D7" s="34">
        <f t="shared" si="1"/>
        <v>1386</v>
      </c>
    </row>
    <row r="8" spans="1:8" ht="16.5" thickTop="1" thickBot="1" x14ac:dyDescent="0.3">
      <c r="A8" s="33" t="s">
        <v>51</v>
      </c>
      <c r="B8" s="34">
        <v>854</v>
      </c>
      <c r="C8" s="35">
        <f t="shared" si="0"/>
        <v>0.4</v>
      </c>
      <c r="D8" s="34">
        <f t="shared" si="1"/>
        <v>1195.5999999999999</v>
      </c>
    </row>
    <row r="9" spans="1:8" ht="16.5" thickTop="1" thickBot="1" x14ac:dyDescent="0.3">
      <c r="A9" s="33" t="s">
        <v>52</v>
      </c>
      <c r="B9" s="34">
        <v>1100</v>
      </c>
      <c r="C9" s="35">
        <f t="shared" si="0"/>
        <v>0.3</v>
      </c>
      <c r="D9" s="34">
        <f t="shared" si="1"/>
        <v>1430</v>
      </c>
    </row>
    <row r="10" spans="1:8" ht="15.75" thickTop="1" x14ac:dyDescent="0.25"/>
  </sheetData>
  <conditionalFormatting sqref="B2:B9">
    <cfRule type="cellIs" dxfId="7" priority="3" operator="greaterThanOrEqual">
      <formula>1000</formula>
    </cfRule>
    <cfRule type="cellIs" dxfId="6" priority="1" operator="lessThan">
      <formula>1000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workbookViewId="0">
      <selection activeCell="I18" sqref="I1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0.5703125" bestFit="1" customWidth="1"/>
    <col min="4" max="4" width="9.7109375" bestFit="1" customWidth="1"/>
    <col min="5" max="5" width="16" bestFit="1" customWidth="1"/>
    <col min="6" max="6" width="10.5703125" bestFit="1" customWidth="1"/>
    <col min="7" max="7" width="19.28515625" bestFit="1" customWidth="1"/>
    <col min="8" max="8" width="17" bestFit="1" customWidth="1"/>
    <col min="9" max="9" width="23.85546875" bestFit="1" customWidth="1"/>
  </cols>
  <sheetData>
    <row r="1" spans="1:10" ht="15" customHeight="1" x14ac:dyDescent="0.25">
      <c r="A1" s="40"/>
      <c r="B1" s="40" t="s">
        <v>55</v>
      </c>
      <c r="C1" s="40" t="s">
        <v>56</v>
      </c>
      <c r="D1" s="40" t="s">
        <v>57</v>
      </c>
      <c r="E1" s="40" t="s">
        <v>58</v>
      </c>
      <c r="F1" s="40" t="s">
        <v>59</v>
      </c>
      <c r="G1" s="40" t="s">
        <v>60</v>
      </c>
      <c r="H1" s="40" t="s">
        <v>61</v>
      </c>
      <c r="I1" s="40" t="s">
        <v>62</v>
      </c>
    </row>
    <row r="2" spans="1:10" ht="15" customHeight="1" x14ac:dyDescent="0.25">
      <c r="A2" s="40" t="s">
        <v>63</v>
      </c>
      <c r="B2" s="39">
        <v>82</v>
      </c>
      <c r="C2" s="39">
        <v>67</v>
      </c>
      <c r="D2" s="39">
        <v>75</v>
      </c>
      <c r="E2" s="39">
        <v>260</v>
      </c>
      <c r="F2" s="39">
        <v>650</v>
      </c>
      <c r="G2" s="39">
        <v>530</v>
      </c>
      <c r="H2" s="39">
        <f>SUM(B2:G2)</f>
        <v>1664</v>
      </c>
      <c r="I2" s="38" t="str">
        <f>IF(H2&lt;=$B$8,"DENTRO DO ORÇAMENTO","FORA DO ORÇAMENTO")</f>
        <v>DENTRO DO ORÇAMENTO</v>
      </c>
    </row>
    <row r="3" spans="1:10" x14ac:dyDescent="0.25">
      <c r="A3" s="40" t="s">
        <v>64</v>
      </c>
      <c r="B3" s="39">
        <v>163</v>
      </c>
      <c r="C3" s="39">
        <v>92</v>
      </c>
      <c r="D3" s="39">
        <v>75</v>
      </c>
      <c r="E3" s="39">
        <v>320</v>
      </c>
      <c r="F3" s="39">
        <v>650</v>
      </c>
      <c r="G3" s="39">
        <v>498</v>
      </c>
      <c r="H3" s="39">
        <f t="shared" ref="H3:H6" si="0">SUM(B3:G3)</f>
        <v>1798</v>
      </c>
      <c r="I3" s="38" t="str">
        <f t="shared" ref="I3:I6" si="1">IF(H3&lt;=$B$8,"DENTRO DO ORÇAMENTO","FORA DO ORÇAMENTO")</f>
        <v>FORA DO ORÇAMENTO</v>
      </c>
    </row>
    <row r="4" spans="1:10" x14ac:dyDescent="0.25">
      <c r="A4" s="40" t="s">
        <v>65</v>
      </c>
      <c r="B4" s="39">
        <v>102</v>
      </c>
      <c r="C4" s="39">
        <v>105</v>
      </c>
      <c r="D4" s="39">
        <v>75</v>
      </c>
      <c r="E4" s="39">
        <v>300</v>
      </c>
      <c r="F4" s="39">
        <v>650</v>
      </c>
      <c r="G4" s="39">
        <v>515</v>
      </c>
      <c r="H4" s="39">
        <f t="shared" si="0"/>
        <v>1747</v>
      </c>
      <c r="I4" s="38" t="str">
        <f t="shared" si="1"/>
        <v>DENTRO DO ORÇAMENTO</v>
      </c>
      <c r="J4" s="32"/>
    </row>
    <row r="5" spans="1:10" x14ac:dyDescent="0.25">
      <c r="A5" s="40" t="s">
        <v>66</v>
      </c>
      <c r="B5" s="39">
        <v>88</v>
      </c>
      <c r="C5" s="39">
        <v>62</v>
      </c>
      <c r="D5" s="39">
        <v>75</v>
      </c>
      <c r="E5" s="39">
        <v>370</v>
      </c>
      <c r="F5" s="39">
        <v>650</v>
      </c>
      <c r="G5" s="39">
        <v>500</v>
      </c>
      <c r="H5" s="39">
        <f t="shared" si="0"/>
        <v>1745</v>
      </c>
      <c r="I5" s="38" t="str">
        <f t="shared" si="1"/>
        <v>DENTRO DO ORÇAMENTO</v>
      </c>
    </row>
    <row r="6" spans="1:10" x14ac:dyDescent="0.25">
      <c r="A6" s="40" t="s">
        <v>67</v>
      </c>
      <c r="B6" s="39">
        <v>92</v>
      </c>
      <c r="C6" s="39">
        <v>75</v>
      </c>
      <c r="D6" s="39">
        <v>75</v>
      </c>
      <c r="E6" s="39">
        <v>310</v>
      </c>
      <c r="F6" s="39">
        <v>750</v>
      </c>
      <c r="G6" s="39">
        <v>700</v>
      </c>
      <c r="H6" s="39">
        <f t="shared" si="0"/>
        <v>2002</v>
      </c>
      <c r="I6" s="38" t="str">
        <f t="shared" si="1"/>
        <v>FORA DO ORÇAMENTO</v>
      </c>
      <c r="J6" s="32"/>
    </row>
    <row r="7" spans="1:10" x14ac:dyDescent="0.25">
      <c r="A7" s="37"/>
      <c r="B7" s="37"/>
      <c r="C7" s="37"/>
      <c r="D7" s="37"/>
      <c r="E7" s="37"/>
      <c r="F7" s="37"/>
      <c r="G7" s="37"/>
      <c r="H7" s="37"/>
      <c r="I7" s="37"/>
      <c r="J7" s="3"/>
    </row>
    <row r="8" spans="1:10" x14ac:dyDescent="0.25">
      <c r="A8" s="5" t="s">
        <v>68</v>
      </c>
      <c r="B8" s="7">
        <v>1750</v>
      </c>
      <c r="C8" s="6"/>
      <c r="D8" s="6"/>
      <c r="E8" s="6"/>
      <c r="F8" s="6"/>
      <c r="G8" s="6"/>
      <c r="H8" s="6"/>
      <c r="I8" s="6"/>
    </row>
    <row r="9" spans="1:10" x14ac:dyDescent="0.25">
      <c r="A9" s="4"/>
      <c r="E9" s="4"/>
      <c r="F9" s="4"/>
      <c r="G9" s="4"/>
      <c r="H9" s="4"/>
      <c r="J9" s="3"/>
    </row>
    <row r="10" spans="1:10" x14ac:dyDescent="0.25">
      <c r="A10" s="8"/>
      <c r="J10" s="3"/>
    </row>
    <row r="11" spans="1:10" x14ac:dyDescent="0.25">
      <c r="J11" s="3"/>
    </row>
  </sheetData>
  <conditionalFormatting sqref="I2:I6">
    <cfRule type="cellIs" dxfId="0" priority="2" operator="equal">
      <formula>"DENTRO DO ORÇAMENTO"</formula>
    </cfRule>
    <cfRule type="cellIs" dxfId="1" priority="1" operator="equal">
      <formula>"FORA DO ORÇAMENTO"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TURMAS-SÁBADO</dc:creator>
  <cp:lastModifiedBy>Turma Manha</cp:lastModifiedBy>
  <cp:lastPrinted>2024-08-31T11:41:46Z</cp:lastPrinted>
  <dcterms:created xsi:type="dcterms:W3CDTF">2019-07-25T16:58:49Z</dcterms:created>
  <dcterms:modified xsi:type="dcterms:W3CDTF">2024-09-14T12:08:50Z</dcterms:modified>
</cp:coreProperties>
</file>