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E:\Personal\1-Universidad nacional\Semestre 9\APM\"/>
    </mc:Choice>
  </mc:AlternateContent>
  <xr:revisionPtr revIDLastSave="0" documentId="13_ncr:1_{9C8B08A0-CB21-4012-9C6E-1355C3D79DE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esupuesto de adquisiciones" sheetId="3" r:id="rId1"/>
    <sheet name="Costos y Beneficios" sheetId="5" r:id="rId2"/>
    <sheet name="Flujo de Caja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6" l="1"/>
  <c r="E4" i="6"/>
  <c r="D4" i="6"/>
  <c r="D12" i="3"/>
  <c r="D7" i="3"/>
  <c r="D6" i="3"/>
  <c r="E13" i="6"/>
  <c r="E12" i="6"/>
  <c r="E10" i="6"/>
  <c r="E11" i="6"/>
  <c r="E6" i="6"/>
  <c r="E7" i="6"/>
  <c r="E8" i="6"/>
  <c r="E9" i="6"/>
  <c r="C14" i="5"/>
  <c r="C7" i="5"/>
  <c r="I5" i="6" l="1"/>
  <c r="I6" i="6"/>
  <c r="D13" i="3"/>
  <c r="F4" i="6" s="1"/>
  <c r="F5" i="6" s="1"/>
  <c r="F6" i="6" s="1"/>
  <c r="F7" i="6" s="1"/>
  <c r="F8" i="6" s="1"/>
  <c r="F9" i="6" s="1"/>
  <c r="F10" i="6" s="1"/>
  <c r="F11" i="6" s="1"/>
  <c r="F12" i="6" s="1"/>
  <c r="F13" i="6" s="1"/>
  <c r="I7" i="6" l="1"/>
</calcChain>
</file>

<file path=xl/sharedStrings.xml><?xml version="1.0" encoding="utf-8"?>
<sst xmlns="http://schemas.openxmlformats.org/spreadsheetml/2006/main" count="50" uniqueCount="45">
  <si>
    <t>Año</t>
  </si>
  <si>
    <t>VPN</t>
  </si>
  <si>
    <t>TIR</t>
  </si>
  <si>
    <t>Concepto</t>
  </si>
  <si>
    <t>Descripción breve</t>
  </si>
  <si>
    <t>Costo estimado (Millones de COP)</t>
  </si>
  <si>
    <t>Robot de 6 ejes para manipulación y ensamblaje.</t>
  </si>
  <si>
    <t>Cortadora programable con cinta transportadora</t>
  </si>
  <si>
    <t>Sistema automático de corte de materia prima.</t>
  </si>
  <si>
    <t>Reorganización de planta</t>
  </si>
  <si>
    <t>Adecuación eléctrica, neumática y estructural.</t>
  </si>
  <si>
    <t>Integración y software MES/SCADA</t>
  </si>
  <si>
    <t>Control digital, trazabilidad e integración IoT.</t>
  </si>
  <si>
    <t>Capacitación y puesta en marcha</t>
  </si>
  <si>
    <t>Entrenamiento de operarios, calibración inicial.</t>
  </si>
  <si>
    <t>Traslado, montaje y ajustes iniciales.</t>
  </si>
  <si>
    <t>Imprevistos (5%)</t>
  </si>
  <si>
    <t>Reserva técnica y financiera.</t>
  </si>
  <si>
    <t>Costos Operativos Anuales</t>
  </si>
  <si>
    <t>Mantenimiento preventivo robot y sistemas</t>
  </si>
  <si>
    <t>Energía eléctrica adicional (operación automatizada)</t>
  </si>
  <si>
    <t>Software (licencias, soporte técnico)</t>
  </si>
  <si>
    <t>Reducción de mano de obra (1-2 operarios/turno)</t>
  </si>
  <si>
    <t>Reducción de tiempos de producción y cambios</t>
  </si>
  <si>
    <t>Disminución de desperdicio de material</t>
  </si>
  <si>
    <t>Ingresos/Beneficios (Millones COP)</t>
  </si>
  <si>
    <t>Costos Operativos (Millones COP)</t>
  </si>
  <si>
    <t>Flujo Neto Anual (Millones COP)</t>
  </si>
  <si>
    <t>Flujo Acumulado (Millones COP)</t>
  </si>
  <si>
    <t>Total</t>
  </si>
  <si>
    <t>Beneficios Anuales Estimados</t>
  </si>
  <si>
    <t>Total Inversión Inicial</t>
  </si>
  <si>
    <t>Presupuesto de Adquisiciones Estimado</t>
  </si>
  <si>
    <t>Flujo de Caja</t>
  </si>
  <si>
    <t>Transporte internacional y seguro</t>
  </si>
  <si>
    <t>Envío marítimo + seguro (5–7 %)</t>
  </si>
  <si>
    <t>Brazo robótico ABB IRB 2600 + Controlador IRC5 + Gripper</t>
  </si>
  <si>
    <t>Transporte local e instalación de equipos</t>
  </si>
  <si>
    <t>Arancel e IVA de importación</t>
  </si>
  <si>
    <t>Arancel (10 %) + IVA (19 %) aplicados sobre CIF</t>
  </si>
  <si>
    <t>https://robotsdoneright.com/inventory/abb-robots/2000-series/abb-irb2600-20-2600500190.html</t>
  </si>
  <si>
    <t>Tasa descuento</t>
  </si>
  <si>
    <t>ROI</t>
  </si>
  <si>
    <t>Payback</t>
  </si>
  <si>
    <t>(años)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</si>
</sst>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44" fontId="0" fillId="0" borderId="3" xfId="1" applyFont="1" applyBorder="1" applyAlignment="1">
      <alignment vertical="center"/>
    </xf>
    <xf numFmtId="44" fontId="0" fillId="0" borderId="1" xfId="1" applyFont="1" applyBorder="1" applyAlignment="1">
      <alignment vertical="center"/>
    </xf>
    <xf numFmtId="9" fontId="0" fillId="0" borderId="1" xfId="0" applyNumberFormat="1" applyBorder="1" applyAlignment="1">
      <alignment horizontal="center" vertical="center"/>
    </xf>
    <xf numFmtId="8" fontId="0" fillId="0" borderId="1" xfId="0" applyNumberFormat="1" applyBorder="1" applyAlignment="1">
      <alignment horizontal="center" vertical="center"/>
    </xf>
    <xf numFmtId="44" fontId="0" fillId="0" borderId="0" xfId="0" applyNumberFormat="1"/>
    <xf numFmtId="44" fontId="1" fillId="0" borderId="1" xfId="1" applyFont="1" applyFill="1" applyBorder="1" applyAlignment="1">
      <alignment vertical="center"/>
    </xf>
    <xf numFmtId="2" fontId="2" fillId="0" borderId="1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3" fillId="0" borderId="0" xfId="3" applyAlignment="1">
      <alignment vertical="center"/>
    </xf>
    <xf numFmtId="2" fontId="0" fillId="0" borderId="1" xfId="0" applyNumberFormat="1" applyBorder="1" applyAlignment="1">
      <alignment horizontal="center" vertical="center"/>
    </xf>
    <xf numFmtId="44" fontId="0" fillId="2" borderId="1" xfId="1" applyFont="1" applyFill="1" applyBorder="1" applyAlignment="1">
      <alignment vertical="center"/>
    </xf>
    <xf numFmtId="10" fontId="0" fillId="0" borderId="1" xfId="0" applyNumberFormat="1" applyBorder="1" applyAlignment="1">
      <alignment horizontal="center" vertical="center"/>
    </xf>
    <xf numFmtId="10" fontId="0" fillId="0" borderId="1" xfId="2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Flujo de Caja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Beneficios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'Flujo de Caja'!$B$4:$B$13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'Flujo de Caja'!$C$4:$C$13</c:f>
              <c:numCache>
                <c:formatCode>_("$"* #,##0.00_);_("$"* \(#,##0.00\);_("$"* "-"??_);_(@_)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86-4587-B773-696A8033DB65}"/>
            </c:ext>
          </c:extLst>
        </c:ser>
        <c:ser>
          <c:idx val="2"/>
          <c:order val="1"/>
          <c:tx>
            <c:v>Costos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'Flujo de Caja'!$B$4:$B$13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'Flujo de Caja'!$D$4:$D$13</c:f>
              <c:numCache>
                <c:formatCode>_("$"* #,##0.00_);_("$"* \(#,##0.00\);_("$"* "-"??_);_(@_)</c:formatCode>
                <c:ptCount val="10"/>
                <c:pt idx="0">
                  <c:v>-364.77577500000001</c:v>
                </c:pt>
                <c:pt idx="1">
                  <c:v>-30</c:v>
                </c:pt>
                <c:pt idx="2">
                  <c:v>-30</c:v>
                </c:pt>
                <c:pt idx="3">
                  <c:v>-30</c:v>
                </c:pt>
                <c:pt idx="4">
                  <c:v>-30</c:v>
                </c:pt>
                <c:pt idx="5">
                  <c:v>-30</c:v>
                </c:pt>
                <c:pt idx="6">
                  <c:v>-30</c:v>
                </c:pt>
                <c:pt idx="7">
                  <c:v>-30</c:v>
                </c:pt>
                <c:pt idx="8">
                  <c:v>-30</c:v>
                </c:pt>
                <c:pt idx="9">
                  <c:v>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86-4587-B773-696A8033DB65}"/>
            </c:ext>
          </c:extLst>
        </c:ser>
        <c:ser>
          <c:idx val="0"/>
          <c:order val="2"/>
          <c:tx>
            <c:v>Acumulado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'Flujo de Caja'!$F$4:$F$13</c:f>
              <c:numCache>
                <c:formatCode>_("$"* #,##0.00_);_("$"* \(#,##0.00\);_("$"* "-"??_);_(@_)</c:formatCode>
                <c:ptCount val="10"/>
                <c:pt idx="0">
                  <c:v>-364.77577500000001</c:v>
                </c:pt>
                <c:pt idx="1">
                  <c:v>-294.77577500000001</c:v>
                </c:pt>
                <c:pt idx="2">
                  <c:v>-224.77577500000001</c:v>
                </c:pt>
                <c:pt idx="3">
                  <c:v>-154.77577500000001</c:v>
                </c:pt>
                <c:pt idx="4">
                  <c:v>-84.77577500000001</c:v>
                </c:pt>
                <c:pt idx="5">
                  <c:v>-14.77577500000001</c:v>
                </c:pt>
                <c:pt idx="6">
                  <c:v>55.22422499999999</c:v>
                </c:pt>
                <c:pt idx="7">
                  <c:v>125.22422499999999</c:v>
                </c:pt>
                <c:pt idx="8">
                  <c:v>195.22422499999999</c:v>
                </c:pt>
                <c:pt idx="9">
                  <c:v>265.22422499999999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86-4587-B773-696A8033D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0907439"/>
        <c:axId val="1970907919"/>
      </c:barChart>
      <c:catAx>
        <c:axId val="197090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907919"/>
        <c:crosses val="autoZero"/>
        <c:auto val="1"/>
        <c:lblAlgn val="ctr"/>
        <c:lblOffset val="100"/>
        <c:noMultiLvlLbl val="0"/>
      </c:catAx>
      <c:valAx>
        <c:axId val="197090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90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1</xdr:row>
      <xdr:rowOff>87630</xdr:rowOff>
    </xdr:from>
    <xdr:to>
      <xdr:col>17</xdr:col>
      <xdr:colOff>289560</xdr:colOff>
      <xdr:row>10</xdr:row>
      <xdr:rowOff>240030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9A9D10-F899-FCC3-C2AD-2765003BC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obotsdoneright.com/inventory/abb-robots/2000-series/abb-irb2600-20-2600500190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5CBAE-D0C8-41AE-A8CA-A771B9663965}">
  <dimension ref="B2:F26"/>
  <sheetViews>
    <sheetView tabSelected="1" workbookViewId="0">
      <selection activeCell="F7" sqref="F7"/>
    </sheetView>
  </sheetViews>
  <sheetFormatPr defaultRowHeight="14.4" x14ac:dyDescent="0.3"/>
  <cols>
    <col min="2" max="2" width="30.6640625" customWidth="1"/>
    <col min="3" max="3" width="41.33203125" bestFit="1" customWidth="1"/>
    <col min="4" max="4" width="16.109375" bestFit="1" customWidth="1"/>
    <col min="6" max="6" width="82.77734375" bestFit="1" customWidth="1"/>
  </cols>
  <sheetData>
    <row r="2" spans="2:6" ht="21" customHeight="1" thickBot="1" x14ac:dyDescent="0.35">
      <c r="B2" s="31" t="s">
        <v>32</v>
      </c>
      <c r="C2" s="32"/>
      <c r="D2" s="33"/>
    </row>
    <row r="3" spans="2:6" ht="30" thickTop="1" thickBot="1" x14ac:dyDescent="0.35">
      <c r="B3" s="12" t="s">
        <v>3</v>
      </c>
      <c r="C3" s="9" t="s">
        <v>4</v>
      </c>
      <c r="D3" s="29" t="s">
        <v>5</v>
      </c>
    </row>
    <row r="4" spans="2:6" ht="30" customHeight="1" thickTop="1" x14ac:dyDescent="0.3">
      <c r="B4" s="6" t="s">
        <v>36</v>
      </c>
      <c r="C4" s="6" t="s">
        <v>6</v>
      </c>
      <c r="D4" s="7">
        <v>130</v>
      </c>
      <c r="F4" s="24" t="s">
        <v>40</v>
      </c>
    </row>
    <row r="5" spans="2:6" ht="30" customHeight="1" x14ac:dyDescent="0.3">
      <c r="B5" s="2" t="s">
        <v>7</v>
      </c>
      <c r="C5" s="2" t="s">
        <v>8</v>
      </c>
      <c r="D5" s="8">
        <v>80</v>
      </c>
    </row>
    <row r="6" spans="2:6" ht="30" customHeight="1" x14ac:dyDescent="0.3">
      <c r="B6" s="2" t="s">
        <v>34</v>
      </c>
      <c r="C6" s="2" t="s">
        <v>35</v>
      </c>
      <c r="D6" s="8">
        <f>D4*5%+7+D5*5%+7</f>
        <v>24.5</v>
      </c>
    </row>
    <row r="7" spans="2:6" ht="30" customHeight="1" x14ac:dyDescent="0.3">
      <c r="B7" s="2" t="s">
        <v>38</v>
      </c>
      <c r="C7" s="2" t="s">
        <v>39</v>
      </c>
      <c r="D7" s="23">
        <f>(D4+D5+D6)*10%*119%</f>
        <v>27.905500000000004</v>
      </c>
    </row>
    <row r="8" spans="2:6" ht="30" customHeight="1" x14ac:dyDescent="0.3">
      <c r="B8" s="2" t="s">
        <v>9</v>
      </c>
      <c r="C8" s="2" t="s">
        <v>10</v>
      </c>
      <c r="D8" s="8">
        <v>40</v>
      </c>
    </row>
    <row r="9" spans="2:6" ht="30" customHeight="1" x14ac:dyDescent="0.3">
      <c r="B9" s="3" t="s">
        <v>11</v>
      </c>
      <c r="C9" s="2" t="s">
        <v>12</v>
      </c>
      <c r="D9" s="8">
        <v>25</v>
      </c>
    </row>
    <row r="10" spans="2:6" ht="30" customHeight="1" x14ac:dyDescent="0.3">
      <c r="B10" s="2" t="s">
        <v>13</v>
      </c>
      <c r="C10" s="2" t="s">
        <v>14</v>
      </c>
      <c r="D10" s="8">
        <v>10</v>
      </c>
    </row>
    <row r="11" spans="2:6" ht="30" customHeight="1" x14ac:dyDescent="0.3">
      <c r="B11" s="2" t="s">
        <v>37</v>
      </c>
      <c r="C11" s="2" t="s">
        <v>15</v>
      </c>
      <c r="D11" s="8">
        <v>10</v>
      </c>
    </row>
    <row r="12" spans="2:6" ht="30" customHeight="1" x14ac:dyDescent="0.3">
      <c r="B12" s="2" t="s">
        <v>16</v>
      </c>
      <c r="C12" s="4" t="s">
        <v>17</v>
      </c>
      <c r="D12" s="25">
        <f>SUM(D4:D11)*5%</f>
        <v>17.370275000000003</v>
      </c>
    </row>
    <row r="13" spans="2:6" ht="21" customHeight="1" x14ac:dyDescent="0.3">
      <c r="B13" s="30" t="s">
        <v>31</v>
      </c>
      <c r="C13" s="30"/>
      <c r="D13" s="22">
        <f>SUM(D4:D12)</f>
        <v>364.77577500000001</v>
      </c>
    </row>
    <row r="14" spans="2:6" x14ac:dyDescent="0.3">
      <c r="B14" s="1"/>
      <c r="C14" s="1"/>
      <c r="D14" s="1"/>
    </row>
    <row r="15" spans="2:6" x14ac:dyDescent="0.3">
      <c r="B15" s="1"/>
      <c r="C15" s="1"/>
      <c r="D15" s="1"/>
    </row>
    <row r="16" spans="2:6" x14ac:dyDescent="0.3">
      <c r="B16" s="1"/>
      <c r="C16" s="1"/>
      <c r="D16" s="1"/>
    </row>
    <row r="17" spans="2:4" x14ac:dyDescent="0.3">
      <c r="B17" s="1"/>
      <c r="C17" s="1"/>
      <c r="D17" s="1"/>
    </row>
    <row r="18" spans="2:4" x14ac:dyDescent="0.3">
      <c r="B18" s="1"/>
      <c r="C18" s="1"/>
      <c r="D18" s="1"/>
    </row>
    <row r="19" spans="2:4" x14ac:dyDescent="0.3">
      <c r="B19" s="1"/>
      <c r="C19" s="1"/>
      <c r="D19" s="1"/>
    </row>
    <row r="20" spans="2:4" x14ac:dyDescent="0.3">
      <c r="B20" s="1"/>
      <c r="C20" s="1"/>
      <c r="D20" s="1"/>
    </row>
    <row r="21" spans="2:4" x14ac:dyDescent="0.3">
      <c r="B21" s="1"/>
      <c r="C21" s="1"/>
      <c r="D21" s="1"/>
    </row>
    <row r="22" spans="2:4" x14ac:dyDescent="0.3">
      <c r="B22" s="1"/>
      <c r="C22" s="1"/>
      <c r="D22" s="1"/>
    </row>
    <row r="23" spans="2:4" x14ac:dyDescent="0.3">
      <c r="B23" s="1"/>
      <c r="C23" s="1"/>
      <c r="D23" s="1"/>
    </row>
    <row r="24" spans="2:4" x14ac:dyDescent="0.3">
      <c r="B24" s="1"/>
      <c r="C24" s="1"/>
      <c r="D24" s="1"/>
    </row>
    <row r="25" spans="2:4" x14ac:dyDescent="0.3">
      <c r="B25" s="1"/>
      <c r="C25" s="1"/>
      <c r="D25" s="1"/>
    </row>
    <row r="26" spans="2:4" x14ac:dyDescent="0.3">
      <c r="B26" s="1"/>
      <c r="C26" s="1"/>
      <c r="D26" s="1"/>
    </row>
  </sheetData>
  <mergeCells count="2">
    <mergeCell ref="B13:C13"/>
    <mergeCell ref="B2:D2"/>
  </mergeCells>
  <hyperlinks>
    <hyperlink ref="F4" r:id="rId1" xr:uid="{0BDCA517-777D-494A-964F-811A7FCBF65F}"/>
  </hyperlinks>
  <pageMargins left="0.7" right="0.7" top="0.75" bottom="0.75" header="0.3" footer="0.3"/>
  <pageSetup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D9B4A-FA9A-457B-85DB-E77C62BD6A21}">
  <dimension ref="B2:C20"/>
  <sheetViews>
    <sheetView workbookViewId="0">
      <selection activeCell="D10" sqref="D10"/>
    </sheetView>
  </sheetViews>
  <sheetFormatPr defaultRowHeight="14.4" x14ac:dyDescent="0.3"/>
  <cols>
    <col min="2" max="2" width="44.5546875" bestFit="1" customWidth="1"/>
    <col min="3" max="3" width="16.109375" bestFit="1" customWidth="1"/>
  </cols>
  <sheetData>
    <row r="2" spans="2:3" ht="21" customHeight="1" thickBot="1" x14ac:dyDescent="0.35">
      <c r="B2" s="31" t="s">
        <v>18</v>
      </c>
      <c r="C2" s="33"/>
    </row>
    <row r="3" spans="2:3" ht="30" thickTop="1" thickBot="1" x14ac:dyDescent="0.35">
      <c r="B3" s="12" t="s">
        <v>3</v>
      </c>
      <c r="C3" s="29" t="s">
        <v>5</v>
      </c>
    </row>
    <row r="4" spans="2:3" ht="21" customHeight="1" thickTop="1" x14ac:dyDescent="0.3">
      <c r="B4" s="6" t="s">
        <v>19</v>
      </c>
      <c r="C4" s="7">
        <v>15</v>
      </c>
    </row>
    <row r="5" spans="2:3" ht="21" customHeight="1" x14ac:dyDescent="0.3">
      <c r="B5" s="2" t="s">
        <v>20</v>
      </c>
      <c r="C5" s="8">
        <v>10</v>
      </c>
    </row>
    <row r="6" spans="2:3" ht="21" customHeight="1" x14ac:dyDescent="0.3">
      <c r="B6" s="2" t="s">
        <v>21</v>
      </c>
      <c r="C6" s="8">
        <v>5</v>
      </c>
    </row>
    <row r="7" spans="2:3" ht="21" customHeight="1" x14ac:dyDescent="0.3">
      <c r="B7" s="5" t="s">
        <v>29</v>
      </c>
      <c r="C7" s="5">
        <f>SUM(C4:C6)</f>
        <v>30</v>
      </c>
    </row>
    <row r="8" spans="2:3" x14ac:dyDescent="0.3">
      <c r="B8" s="1"/>
      <c r="C8" s="1"/>
    </row>
    <row r="9" spans="2:3" ht="21" customHeight="1" thickBot="1" x14ac:dyDescent="0.35">
      <c r="B9" s="31" t="s">
        <v>30</v>
      </c>
      <c r="C9" s="33"/>
    </row>
    <row r="10" spans="2:3" ht="30" thickTop="1" thickBot="1" x14ac:dyDescent="0.35">
      <c r="B10" s="12" t="s">
        <v>3</v>
      </c>
      <c r="C10" s="29" t="s">
        <v>5</v>
      </c>
    </row>
    <row r="11" spans="2:3" ht="21" customHeight="1" thickTop="1" x14ac:dyDescent="0.3">
      <c r="B11" s="6" t="s">
        <v>22</v>
      </c>
      <c r="C11" s="7">
        <v>60</v>
      </c>
    </row>
    <row r="12" spans="2:3" ht="21" customHeight="1" x14ac:dyDescent="0.3">
      <c r="B12" s="2" t="s">
        <v>23</v>
      </c>
      <c r="C12" s="8">
        <v>20</v>
      </c>
    </row>
    <row r="13" spans="2:3" ht="21" customHeight="1" x14ac:dyDescent="0.3">
      <c r="B13" s="2" t="s">
        <v>24</v>
      </c>
      <c r="C13" s="8">
        <v>20</v>
      </c>
    </row>
    <row r="14" spans="2:3" ht="21" customHeight="1" x14ac:dyDescent="0.3">
      <c r="B14" s="5" t="s">
        <v>29</v>
      </c>
      <c r="C14" s="5">
        <f>SUM(C11:C13)</f>
        <v>100</v>
      </c>
    </row>
    <row r="15" spans="2:3" x14ac:dyDescent="0.3">
      <c r="B15" s="1"/>
      <c r="C15" s="1"/>
    </row>
    <row r="16" spans="2:3" x14ac:dyDescent="0.3">
      <c r="B16" s="1"/>
      <c r="C16" s="1"/>
    </row>
    <row r="17" spans="2:3" x14ac:dyDescent="0.3">
      <c r="B17" s="1"/>
      <c r="C17" s="1"/>
    </row>
    <row r="18" spans="2:3" x14ac:dyDescent="0.3">
      <c r="B18" s="1"/>
      <c r="C18" s="1"/>
    </row>
    <row r="19" spans="2:3" x14ac:dyDescent="0.3">
      <c r="B19" s="1"/>
      <c r="C19" s="1"/>
    </row>
    <row r="20" spans="2:3" x14ac:dyDescent="0.3">
      <c r="B20" s="1"/>
      <c r="C20" s="1"/>
    </row>
  </sheetData>
  <mergeCells count="2">
    <mergeCell ref="B2:C2"/>
    <mergeCell ref="B9:C9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B0D5B-0895-44FF-ABA0-57CCBB5D0784}">
  <dimension ref="B2:K15"/>
  <sheetViews>
    <sheetView workbookViewId="0">
      <selection activeCell="F18" sqref="F18"/>
    </sheetView>
  </sheetViews>
  <sheetFormatPr defaultRowHeight="14.4" x14ac:dyDescent="0.3"/>
  <cols>
    <col min="3" max="5" width="17.21875" bestFit="1" customWidth="1"/>
    <col min="6" max="6" width="16.44140625" customWidth="1"/>
    <col min="8" max="8" width="14.109375" bestFit="1" customWidth="1"/>
    <col min="9" max="9" width="10.6640625" bestFit="1" customWidth="1"/>
    <col min="11" max="11" width="9.21875" bestFit="1" customWidth="1"/>
  </cols>
  <sheetData>
    <row r="2" spans="2:11" ht="21" customHeight="1" thickBot="1" x14ac:dyDescent="0.35">
      <c r="B2" s="34" t="s">
        <v>33</v>
      </c>
      <c r="C2" s="34"/>
      <c r="D2" s="34"/>
      <c r="E2" s="34"/>
      <c r="F2" s="34"/>
    </row>
    <row r="3" spans="2:11" ht="30" thickTop="1" thickBot="1" x14ac:dyDescent="0.35">
      <c r="B3" s="13" t="s">
        <v>0</v>
      </c>
      <c r="C3" s="14" t="s">
        <v>25</v>
      </c>
      <c r="D3" s="14" t="s">
        <v>26</v>
      </c>
      <c r="E3" s="14" t="s">
        <v>27</v>
      </c>
      <c r="F3" s="14" t="s">
        <v>28</v>
      </c>
    </row>
    <row r="4" spans="2:11" ht="21" customHeight="1" thickTop="1" x14ac:dyDescent="0.3">
      <c r="B4" s="15">
        <v>0</v>
      </c>
      <c r="C4" s="16">
        <v>0</v>
      </c>
      <c r="D4" s="16">
        <f>-'Presupuesto de adquisiciones'!D13</f>
        <v>-364.77577500000001</v>
      </c>
      <c r="E4" s="17">
        <f>SUM(C4:D4)</f>
        <v>-364.77577500000001</v>
      </c>
      <c r="F4" s="16">
        <f>E4</f>
        <v>-364.77577500000001</v>
      </c>
      <c r="H4" s="10" t="s">
        <v>41</v>
      </c>
      <c r="I4" s="18">
        <v>0.1</v>
      </c>
      <c r="K4" s="20"/>
    </row>
    <row r="5" spans="2:11" ht="21" customHeight="1" x14ac:dyDescent="0.3">
      <c r="B5" s="4">
        <v>1</v>
      </c>
      <c r="C5" s="17">
        <v>100</v>
      </c>
      <c r="D5" s="17">
        <v>-30</v>
      </c>
      <c r="E5" s="17">
        <f>SUM(C5:D5)</f>
        <v>70</v>
      </c>
      <c r="F5" s="17">
        <f>F4+E5</f>
        <v>-294.77577500000001</v>
      </c>
      <c r="H5" s="10" t="s">
        <v>1</v>
      </c>
      <c r="I5" s="19">
        <f>NPV(I4,E5:E13)+E4</f>
        <v>38.355892139260447</v>
      </c>
      <c r="K5" s="20"/>
    </row>
    <row r="6" spans="2:11" ht="21" customHeight="1" x14ac:dyDescent="0.3">
      <c r="B6" s="4">
        <v>2</v>
      </c>
      <c r="C6" s="17">
        <v>100</v>
      </c>
      <c r="D6" s="17">
        <v>-30</v>
      </c>
      <c r="E6" s="17">
        <f t="shared" ref="E6:E11" si="0">SUM(C6:D6)</f>
        <v>70</v>
      </c>
      <c r="F6" s="17">
        <f t="shared" ref="F6:F11" si="1">F5+E6</f>
        <v>-224.77577500000001</v>
      </c>
      <c r="H6" s="10" t="s">
        <v>2</v>
      </c>
      <c r="I6" s="27">
        <f>IRR(E4:E13)</f>
        <v>0.12588769554031676</v>
      </c>
      <c r="K6" s="20"/>
    </row>
    <row r="7" spans="2:11" ht="21" customHeight="1" x14ac:dyDescent="0.3">
      <c r="B7" s="4">
        <v>3</v>
      </c>
      <c r="C7" s="17">
        <v>100</v>
      </c>
      <c r="D7" s="17">
        <v>-30</v>
      </c>
      <c r="E7" s="17">
        <f t="shared" si="0"/>
        <v>70</v>
      </c>
      <c r="F7" s="17">
        <f t="shared" si="1"/>
        <v>-154.77577500000001</v>
      </c>
      <c r="H7" s="10" t="s">
        <v>42</v>
      </c>
      <c r="I7" s="28">
        <f>I5/-E4</f>
        <v>0.105149230754867</v>
      </c>
      <c r="K7" s="20"/>
    </row>
    <row r="8" spans="2:11" ht="21" customHeight="1" x14ac:dyDescent="0.3">
      <c r="B8" s="4">
        <v>4</v>
      </c>
      <c r="C8" s="17">
        <v>100</v>
      </c>
      <c r="D8" s="17">
        <v>-30</v>
      </c>
      <c r="E8" s="17">
        <f t="shared" si="0"/>
        <v>70</v>
      </c>
      <c r="F8" s="17">
        <f t="shared" si="1"/>
        <v>-84.77577500000001</v>
      </c>
      <c r="H8" s="10" t="s">
        <v>43</v>
      </c>
      <c r="I8" s="25">
        <v>5.2</v>
      </c>
      <c r="J8" s="11" t="s">
        <v>44</v>
      </c>
      <c r="K8" s="20"/>
    </row>
    <row r="9" spans="2:11" ht="21" customHeight="1" x14ac:dyDescent="0.3">
      <c r="B9" s="4">
        <v>5</v>
      </c>
      <c r="C9" s="17">
        <v>100</v>
      </c>
      <c r="D9" s="17">
        <v>-30</v>
      </c>
      <c r="E9" s="17">
        <f t="shared" si="0"/>
        <v>70</v>
      </c>
      <c r="F9" s="17">
        <f t="shared" si="1"/>
        <v>-14.77577500000001</v>
      </c>
      <c r="K9" s="20"/>
    </row>
    <row r="10" spans="2:11" ht="21" customHeight="1" x14ac:dyDescent="0.3">
      <c r="B10" s="4">
        <v>6</v>
      </c>
      <c r="C10" s="17">
        <v>100</v>
      </c>
      <c r="D10" s="17">
        <v>-30</v>
      </c>
      <c r="E10" s="17">
        <f t="shared" si="0"/>
        <v>70</v>
      </c>
      <c r="F10" s="26">
        <f t="shared" si="1"/>
        <v>55.22422499999999</v>
      </c>
      <c r="K10" s="20"/>
    </row>
    <row r="11" spans="2:11" ht="21" customHeight="1" x14ac:dyDescent="0.3">
      <c r="B11" s="4">
        <v>7</v>
      </c>
      <c r="C11" s="17">
        <v>100</v>
      </c>
      <c r="D11" s="17">
        <v>-30</v>
      </c>
      <c r="E11" s="17">
        <f t="shared" si="0"/>
        <v>70</v>
      </c>
      <c r="F11" s="21">
        <f t="shared" si="1"/>
        <v>125.22422499999999</v>
      </c>
      <c r="K11" s="20"/>
    </row>
    <row r="12" spans="2:11" ht="21" customHeight="1" x14ac:dyDescent="0.3">
      <c r="B12" s="4">
        <v>8</v>
      </c>
      <c r="C12" s="17">
        <v>100</v>
      </c>
      <c r="D12" s="17">
        <v>-30</v>
      </c>
      <c r="E12" s="17">
        <f t="shared" ref="E12" si="2">SUM(C12:D12)</f>
        <v>70</v>
      </c>
      <c r="F12" s="21">
        <f t="shared" ref="F12" si="3">F11+E12</f>
        <v>195.22422499999999</v>
      </c>
      <c r="K12" s="20"/>
    </row>
    <row r="13" spans="2:11" ht="21" customHeight="1" x14ac:dyDescent="0.3">
      <c r="B13" s="4">
        <v>9</v>
      </c>
      <c r="C13" s="17">
        <v>100</v>
      </c>
      <c r="D13" s="17">
        <v>-30</v>
      </c>
      <c r="E13" s="17">
        <f t="shared" ref="E13" si="4">SUM(C13:D13)</f>
        <v>70</v>
      </c>
      <c r="F13" s="21">
        <f t="shared" ref="F13" si="5">F12+E13</f>
        <v>265.22422499999999</v>
      </c>
      <c r="K13" s="20"/>
    </row>
    <row r="15" spans="2:11" x14ac:dyDescent="0.3">
      <c r="K15" s="20"/>
    </row>
  </sheetData>
  <mergeCells count="1">
    <mergeCell ref="B2:F2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Presupuesto de adquisiciones</vt:lpstr>
      <vt:lpstr>Costos y Beneficios</vt:lpstr>
      <vt:lpstr>Flujo de Caja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Andrés Santiago Cañón Porras</cp:lastModifiedBy>
  <dcterms:created xsi:type="dcterms:W3CDTF">2025-10-13T18:38:23Z</dcterms:created>
  <dcterms:modified xsi:type="dcterms:W3CDTF">2025-10-14T00:01:08Z</dcterms:modified>
</cp:coreProperties>
</file>