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OnfahfYWwDkZi91L/iydEyE5LRre2adhp9oparIqne0="/>
    </ext>
  </extLst>
</workbook>
</file>

<file path=xl/sharedStrings.xml><?xml version="1.0" encoding="utf-8"?>
<sst xmlns="http://schemas.openxmlformats.org/spreadsheetml/2006/main" count="244" uniqueCount="97">
  <si>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</si>
  <si>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</si>
  <si>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</si>
  <si>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</si>
  <si>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</si>
  <si>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</si>
  <si>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PM</t>
  </si>
  <si>
    <t>DOP</t>
  </si>
  <si>
    <t>DEV</t>
  </si>
  <si>
    <t>QA</t>
  </si>
  <si>
    <t>WD</t>
  </si>
  <si>
    <t>DEFINICIÓN DE ROLES</t>
  </si>
  <si>
    <t>Acta de Constitución de proyecto</t>
  </si>
  <si>
    <t>NOMBRE</t>
  </si>
  <si>
    <t>ABREVIACIÓN</t>
  </si>
  <si>
    <t>Aprobación del Acta</t>
  </si>
  <si>
    <t>Jefe de Proyecto</t>
  </si>
  <si>
    <t>Definición de requerimientos Generales</t>
  </si>
  <si>
    <t>Desarrollador</t>
  </si>
  <si>
    <t>Organización del equipo</t>
  </si>
  <si>
    <t>DevOps</t>
  </si>
  <si>
    <t>Fase de Análisis y diseño</t>
  </si>
  <si>
    <t>Diseñador</t>
  </si>
  <si>
    <t xml:space="preserve">Captura de requerimientos específicos </t>
  </si>
  <si>
    <t>Calidad y Testing</t>
  </si>
  <si>
    <t>Documento de arquitectura SW</t>
  </si>
  <si>
    <t>Documento de casos de uso</t>
  </si>
  <si>
    <t>ASIGNACIÓN DE ROLES</t>
  </si>
  <si>
    <t>Prototipos</t>
  </si>
  <si>
    <t>NOMBRE ACTOR</t>
  </si>
  <si>
    <t>ROL PRINCIPAL</t>
  </si>
  <si>
    <t>ROL SECUNDARIO</t>
  </si>
  <si>
    <t>Propuesta ERS</t>
  </si>
  <si>
    <t>Agustín Sánchez</t>
  </si>
  <si>
    <t xml:space="preserve">PM </t>
  </si>
  <si>
    <t>Fase de Desarrollo</t>
  </si>
  <si>
    <t>Ignacio Sánchez</t>
  </si>
  <si>
    <t>Implementación ambiente de desarrollo</t>
  </si>
  <si>
    <t>Kevin Trujillo</t>
  </si>
  <si>
    <t xml:space="preserve">Creacion de los script de tablas base de datos </t>
  </si>
  <si>
    <t xml:space="preserve">Creacion de los script de consultas PL/SQL </t>
  </si>
  <si>
    <t>Modulo de Login</t>
  </si>
  <si>
    <t>Creacion de Roles</t>
  </si>
  <si>
    <t>Administrar Usuarios</t>
  </si>
  <si>
    <t>Modulo de Envios</t>
  </si>
  <si>
    <t>Administrar Envios</t>
  </si>
  <si>
    <t>Administrar Cargas</t>
  </si>
  <si>
    <t>Modulo de Direcciones</t>
  </si>
  <si>
    <t>Administrar Direcciones</t>
  </si>
  <si>
    <t>Modulo del Administrador del Sistema</t>
  </si>
  <si>
    <t>Administrar Perfiles</t>
  </si>
  <si>
    <t>Administrar Empresas</t>
  </si>
  <si>
    <t>Administrar Tarifas</t>
  </si>
  <si>
    <t xml:space="preserve">Modulo de Reportes </t>
  </si>
  <si>
    <t>Reportes de Envios</t>
  </si>
  <si>
    <t>Reportes de Ventas</t>
  </si>
  <si>
    <t>Reportes de Volumen</t>
  </si>
  <si>
    <t>Modulo de Integraciones</t>
  </si>
  <si>
    <t>Integración Mercado Pago</t>
  </si>
  <si>
    <t>Integración Google OAuth 2.0</t>
  </si>
  <si>
    <t>Fase de Pruebas y QA</t>
  </si>
  <si>
    <t>Implementación ambiente de pruebas</t>
  </si>
  <si>
    <t>Pruebas Funcionales</t>
  </si>
  <si>
    <t>Pruebas con Usuarios</t>
  </si>
  <si>
    <t>Pruebas de integracion</t>
  </si>
  <si>
    <t>Fase de implementación y cierre</t>
  </si>
  <si>
    <t>Migración del sistema a producción</t>
  </si>
  <si>
    <t>Manuales Usuario</t>
  </si>
  <si>
    <t>Acta cierre de proyecto</t>
  </si>
  <si>
    <t>FASE PLANIFICACIÓN</t>
  </si>
  <si>
    <t>COSTOS POR ROL</t>
  </si>
  <si>
    <t>SIGLA</t>
  </si>
  <si>
    <t>ROL</t>
  </si>
  <si>
    <t>VALOR HORA HH</t>
  </si>
  <si>
    <t>HORAS</t>
  </si>
  <si>
    <t>FASE PLANIFICACION</t>
  </si>
  <si>
    <t>DPO</t>
  </si>
  <si>
    <t>-</t>
  </si>
  <si>
    <t>TOTAL</t>
  </si>
  <si>
    <t>FASE DISEÑO</t>
  </si>
  <si>
    <t>DESGLOSE COSTO POR ROL (MENSUAL / TOTAL)</t>
  </si>
  <si>
    <t xml:space="preserve">VALOR HORA HH </t>
  </si>
  <si>
    <t>COSTO HH</t>
  </si>
  <si>
    <t>MENSUAL</t>
  </si>
  <si>
    <t>Calidad Y Testing</t>
  </si>
  <si>
    <t>TOTAL HH</t>
  </si>
  <si>
    <t>FASE DESARROLLO</t>
  </si>
  <si>
    <t>COSTO TOTAL POR FASE</t>
  </si>
  <si>
    <t>Fase de Análisis y Diseño</t>
  </si>
  <si>
    <t>Fase de QA</t>
  </si>
  <si>
    <t>Fase de Implementación y Cierre</t>
  </si>
  <si>
    <t>TOTAL HH FASES</t>
  </si>
  <si>
    <t>FASE PRUEBAS</t>
  </si>
  <si>
    <t xml:space="preserve">Margen </t>
  </si>
  <si>
    <t>Utilidad</t>
  </si>
  <si>
    <t>Precio Final</t>
  </si>
  <si>
    <t>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</si>
</sst>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 &quot;$&quot;* #,##0_ ;_ &quot;$&quot;* \-#,##0_ ;_ &quot;$&quot;* &quot;-&quot;_ ;_ @_ "/>
  </numFmts>
  <fonts count="8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  <scheme val="minor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13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readingOrder="0"/>
    </xf>
    <xf borderId="7" fillId="3" fontId="3" numFmtId="0" xfId="0" applyBorder="1" applyFill="1" applyFont="1"/>
    <xf borderId="3" fillId="3" fontId="3" numFmtId="0" xfId="0" applyAlignment="1" applyBorder="1" applyFont="1">
      <alignment readingOrder="0"/>
    </xf>
    <xf borderId="3" fillId="3" fontId="3" numFmtId="0" xfId="0" applyAlignment="1" applyBorder="1" applyFont="1">
      <alignment horizontal="center" readingOrder="0" shrinkToFit="0" wrapText="1"/>
    </xf>
    <xf borderId="3" fillId="3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readingOrder="0"/>
    </xf>
    <xf borderId="3" fillId="4" fontId="3" numFmtId="0" xfId="0" applyAlignment="1" applyBorder="1" applyFill="1" applyFont="1">
      <alignment vertical="bottom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vertical="bottom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/>
    </xf>
    <xf borderId="3" fillId="3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horizontal="center" readingOrder="0"/>
    </xf>
    <xf borderId="8" fillId="5" fontId="3" numFmtId="0" xfId="0" applyAlignment="1" applyBorder="1" applyFill="1" applyFont="1">
      <alignment vertical="bottom"/>
    </xf>
    <xf borderId="9" fillId="0" fontId="4" numFmtId="0" xfId="0" applyBorder="1" applyFont="1"/>
    <xf borderId="10" fillId="0" fontId="4" numFmtId="0" xfId="0" applyBorder="1" applyFont="1"/>
    <xf borderId="8" fillId="5" fontId="3" numFmtId="0" xfId="0" applyAlignment="1" applyBorder="1" applyFont="1">
      <alignment readingOrder="0" vertical="bottom"/>
    </xf>
    <xf borderId="8" fillId="4" fontId="3" numFmtId="0" xfId="0" applyAlignment="1" applyBorder="1" applyFont="1">
      <alignment readingOrder="0" vertical="bottom"/>
    </xf>
    <xf borderId="0" fillId="0" fontId="5" numFmtId="0" xfId="0" applyFont="1"/>
    <xf borderId="4" fillId="0" fontId="6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 readingOrder="0"/>
    </xf>
    <xf borderId="12" fillId="0" fontId="2" numFmtId="0" xfId="0" applyBorder="1" applyFont="1"/>
    <xf borderId="3" fillId="3" fontId="3" numFmtId="0" xfId="0" applyAlignment="1" applyBorder="1" applyFont="1">
      <alignment horizontal="center"/>
    </xf>
    <xf borderId="3" fillId="0" fontId="3" numFmtId="164" xfId="0" applyBorder="1" applyFont="1" applyNumberFormat="1"/>
    <xf borderId="3" fillId="0" fontId="3" numFmtId="165" xfId="0" applyBorder="1" applyFont="1" applyNumberFormat="1"/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shrinkToFit="0" vertical="bottom" wrapText="1"/>
    </xf>
    <xf borderId="3" fillId="0" fontId="3" numFmtId="164" xfId="0" applyAlignment="1" applyBorder="1" applyFont="1" applyNumberFormat="1">
      <alignment horizontal="right" vertical="bottom"/>
    </xf>
    <xf borderId="3" fillId="0" fontId="3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horizontal="left" readingOrder="0"/>
    </xf>
    <xf borderId="4" fillId="0" fontId="3" numFmtId="0" xfId="0" applyAlignment="1" applyBorder="1" applyFont="1">
      <alignment horizontal="right" readingOrder="0"/>
    </xf>
    <xf borderId="0" fillId="0" fontId="7" numFmtId="165" xfId="0" applyFont="1" applyNumberFormat="1"/>
    <xf borderId="11" fillId="3" fontId="3" numFmtId="0" xfId="0" applyAlignment="1" applyBorder="1" applyFont="1">
      <alignment horizontal="center" readingOrder="0" vertical="bottom"/>
    </xf>
    <xf borderId="3" fillId="0" fontId="3" numFmtId="165" xfId="0" applyAlignment="1" applyBorder="1" applyFont="1" applyNumberFormat="1">
      <alignment readingOrder="0"/>
    </xf>
    <xf borderId="3" fillId="6" fontId="7" numFmtId="0" xfId="0" applyBorder="1" applyFill="1" applyFont="1"/>
    <xf borderId="0" fillId="6" fontId="7" numFmtId="165" xfId="0" applyFont="1" applyNumberFormat="1"/>
    <xf borderId="3" fillId="6" fontId="7" numFmtId="165" xfId="0" applyBorder="1" applyFont="1" applyNumberFormat="1"/>
    <xf borderId="3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9.43"/>
    <col customWidth="1" min="2" max="2" width="7.43"/>
    <col customWidth="1" min="3" max="3" width="10.71"/>
    <col customWidth="1" min="4" max="5" width="12.86"/>
    <col customWidth="1" min="6" max="6" width="8.14"/>
    <col customWidth="1" min="7" max="7" width="12.0"/>
    <col customWidth="1" min="8" max="10" width="5.0"/>
    <col customWidth="1" min="11" max="11" width="17.0"/>
    <col customWidth="1" min="12" max="12" width="13.71"/>
    <col customWidth="1" min="13" max="13" width="9.14"/>
    <col customWidth="1" min="14" max="14" width="8.86"/>
    <col customWidth="1" min="15" max="15" width="10.29"/>
    <col customWidth="1" min="16" max="16" width="15.29"/>
    <col customWidth="1" min="17" max="28" width="10.71"/>
  </cols>
  <sheetData>
    <row r="1" ht="14.25" customHeight="1"/>
    <row r="2" ht="14.25" customHeight="1">
      <c r="A2" s="1" t="s">
        <v>0</v>
      </c>
      <c r="B2" s="2"/>
      <c r="C2" s="2"/>
      <c r="D2" s="2"/>
      <c r="E2" s="2"/>
    </row>
    <row r="3" ht="14.25" customHeight="1"/>
    <row r="4" ht="14.25" customHeight="1">
      <c r="A4" s="3" t="s">
        <v>1</v>
      </c>
      <c r="B4" s="4" t="s">
        <v>2</v>
      </c>
      <c r="C4" s="5" t="s">
        <v>3</v>
      </c>
      <c r="D4" s="6"/>
      <c r="E4" s="6"/>
      <c r="F4" s="6"/>
      <c r="G4" s="7"/>
      <c r="K4" s="8" t="s">
        <v>4</v>
      </c>
    </row>
    <row r="5" ht="14.25" customHeight="1">
      <c r="A5" s="9" t="s">
        <v>5</v>
      </c>
      <c r="B5" s="10">
        <v>7.0</v>
      </c>
      <c r="C5" s="11" t="s">
        <v>6</v>
      </c>
      <c r="D5" s="11" t="s">
        <v>7</v>
      </c>
      <c r="E5" s="11" t="s">
        <v>8</v>
      </c>
      <c r="F5" s="12" t="s">
        <v>9</v>
      </c>
      <c r="G5" s="11" t="s">
        <v>10</v>
      </c>
      <c r="K5" s="13" t="s">
        <v>11</v>
      </c>
      <c r="L5" s="7"/>
    </row>
    <row r="6" ht="14.25" customHeight="1" outlineLevel="1">
      <c r="A6" s="14" t="s">
        <v>12</v>
      </c>
      <c r="B6" s="15">
        <v>1.0</v>
      </c>
      <c r="C6" s="16">
        <v>8.0</v>
      </c>
      <c r="D6" s="4"/>
      <c r="E6" s="4"/>
      <c r="F6" s="4"/>
      <c r="G6" s="4"/>
      <c r="K6" s="17" t="s">
        <v>13</v>
      </c>
      <c r="L6" s="17" t="s">
        <v>14</v>
      </c>
    </row>
    <row r="7" ht="14.25" customHeight="1" outlineLevel="1">
      <c r="A7" s="18" t="s">
        <v>15</v>
      </c>
      <c r="B7" s="15">
        <v>1.0</v>
      </c>
      <c r="C7" s="16">
        <v>8.0</v>
      </c>
      <c r="D7" s="4"/>
      <c r="E7" s="4"/>
      <c r="F7" s="4"/>
      <c r="G7" s="4"/>
      <c r="K7" s="3" t="s">
        <v>16</v>
      </c>
      <c r="L7" s="16" t="s">
        <v>6</v>
      </c>
    </row>
    <row r="8" ht="14.25" customHeight="1" outlineLevel="1">
      <c r="A8" s="18" t="s">
        <v>17</v>
      </c>
      <c r="B8" s="15">
        <v>2.0</v>
      </c>
      <c r="C8" s="16">
        <v>16.0</v>
      </c>
      <c r="D8" s="16">
        <v>16.0</v>
      </c>
      <c r="E8" s="16"/>
      <c r="F8" s="4"/>
      <c r="G8" s="4"/>
      <c r="K8" s="15" t="s">
        <v>18</v>
      </c>
      <c r="L8" s="19" t="s">
        <v>8</v>
      </c>
    </row>
    <row r="9" ht="14.25" customHeight="1" outlineLevel="1">
      <c r="A9" s="18" t="s">
        <v>19</v>
      </c>
      <c r="B9" s="15">
        <v>3.0</v>
      </c>
      <c r="C9" s="16">
        <v>24.0</v>
      </c>
      <c r="D9" s="16">
        <v>16.0</v>
      </c>
      <c r="E9" s="16"/>
      <c r="F9" s="4"/>
      <c r="G9" s="4"/>
      <c r="K9" s="20" t="s">
        <v>20</v>
      </c>
      <c r="L9" s="19" t="s">
        <v>7</v>
      </c>
    </row>
    <row r="10" ht="14.25" customHeight="1" outlineLevel="1">
      <c r="A10" s="21" t="s">
        <v>21</v>
      </c>
      <c r="B10" s="10">
        <v>14.0</v>
      </c>
      <c r="C10" s="11" t="s">
        <v>6</v>
      </c>
      <c r="D10" s="11" t="s">
        <v>7</v>
      </c>
      <c r="E10" s="11" t="s">
        <v>8</v>
      </c>
      <c r="F10" s="12" t="s">
        <v>9</v>
      </c>
      <c r="G10" s="11" t="s">
        <v>10</v>
      </c>
      <c r="K10" s="15" t="s">
        <v>22</v>
      </c>
      <c r="L10" s="16" t="s">
        <v>10</v>
      </c>
    </row>
    <row r="11" ht="14.25" customHeight="1">
      <c r="A11" s="14" t="s">
        <v>23</v>
      </c>
      <c r="B11" s="15">
        <v>3.0</v>
      </c>
      <c r="C11" s="16">
        <v>24.0</v>
      </c>
      <c r="D11" s="16"/>
      <c r="E11" s="16"/>
      <c r="F11" s="4"/>
      <c r="G11" s="16">
        <v>24.0</v>
      </c>
      <c r="K11" s="15" t="s">
        <v>24</v>
      </c>
      <c r="L11" s="16" t="s">
        <v>9</v>
      </c>
    </row>
    <row r="12" ht="14.25" customHeight="1" outlineLevel="1">
      <c r="A12" s="18" t="s">
        <v>25</v>
      </c>
      <c r="B12" s="15">
        <v>4.0</v>
      </c>
      <c r="C12" s="4"/>
      <c r="D12" s="16">
        <v>32.0</v>
      </c>
      <c r="E12" s="4"/>
      <c r="F12" s="4"/>
      <c r="G12" s="16">
        <v>32.0</v>
      </c>
    </row>
    <row r="13" ht="14.25" customHeight="1" outlineLevel="1">
      <c r="A13" s="18" t="s">
        <v>26</v>
      </c>
      <c r="B13" s="15">
        <v>3.0</v>
      </c>
      <c r="C13" s="16">
        <v>24.0</v>
      </c>
      <c r="D13" s="4"/>
      <c r="E13" s="4"/>
      <c r="F13" s="4"/>
      <c r="G13" s="16">
        <v>24.0</v>
      </c>
      <c r="K13" s="22" t="s">
        <v>27</v>
      </c>
      <c r="L13" s="6"/>
      <c r="M13" s="6"/>
      <c r="N13" s="7"/>
    </row>
    <row r="14" ht="14.25" customHeight="1" outlineLevel="1">
      <c r="A14" s="18" t="s">
        <v>28</v>
      </c>
      <c r="B14" s="15">
        <v>2.0</v>
      </c>
      <c r="C14" s="16">
        <v>8.0</v>
      </c>
      <c r="D14" s="4"/>
      <c r="E14" s="4"/>
      <c r="F14" s="4"/>
      <c r="G14" s="16">
        <v>16.0</v>
      </c>
      <c r="K14" s="23" t="s">
        <v>29</v>
      </c>
      <c r="L14" s="23" t="s">
        <v>30</v>
      </c>
      <c r="M14" s="24" t="s">
        <v>31</v>
      </c>
      <c r="N14" s="7"/>
      <c r="Q14" s="25"/>
    </row>
    <row r="15" ht="14.25" customHeight="1" outlineLevel="1">
      <c r="A15" s="18" t="s">
        <v>32</v>
      </c>
      <c r="B15" s="15">
        <v>2.0</v>
      </c>
      <c r="C15" s="16">
        <v>16.0</v>
      </c>
      <c r="D15" s="4"/>
      <c r="E15" s="4"/>
      <c r="F15" s="4"/>
      <c r="G15" s="16">
        <v>16.0</v>
      </c>
      <c r="K15" s="26" t="s">
        <v>33</v>
      </c>
      <c r="L15" s="27" t="s">
        <v>34</v>
      </c>
      <c r="M15" s="27" t="s">
        <v>8</v>
      </c>
      <c r="N15" s="27" t="s">
        <v>9</v>
      </c>
      <c r="Q15" s="25"/>
      <c r="R15" s="28"/>
      <c r="S15" s="28"/>
    </row>
    <row r="16" ht="14.25" customHeight="1" outlineLevel="1">
      <c r="A16" s="21" t="s">
        <v>35</v>
      </c>
      <c r="B16" s="10">
        <v>38.0</v>
      </c>
      <c r="C16" s="11" t="s">
        <v>6</v>
      </c>
      <c r="D16" s="11" t="s">
        <v>7</v>
      </c>
      <c r="E16" s="11" t="s">
        <v>8</v>
      </c>
      <c r="F16" s="12" t="s">
        <v>9</v>
      </c>
      <c r="G16" s="11" t="s">
        <v>10</v>
      </c>
      <c r="K16" s="26" t="s">
        <v>36</v>
      </c>
      <c r="L16" s="27" t="s">
        <v>7</v>
      </c>
      <c r="M16" s="27" t="s">
        <v>8</v>
      </c>
      <c r="N16" s="27" t="s">
        <v>9</v>
      </c>
      <c r="Q16" s="29"/>
      <c r="T16" s="30"/>
    </row>
    <row r="17" ht="14.25" customHeight="1">
      <c r="A17" s="14" t="s">
        <v>37</v>
      </c>
      <c r="B17" s="15">
        <v>3.0</v>
      </c>
      <c r="C17" s="16"/>
      <c r="D17" s="16">
        <v>24.0</v>
      </c>
      <c r="E17" s="4"/>
      <c r="F17" s="4"/>
      <c r="G17" s="4"/>
      <c r="K17" s="26" t="s">
        <v>38</v>
      </c>
      <c r="L17" s="27" t="s">
        <v>8</v>
      </c>
      <c r="M17" s="27" t="s">
        <v>10</v>
      </c>
      <c r="N17" s="27" t="s">
        <v>9</v>
      </c>
      <c r="Q17" s="8"/>
      <c r="T17" s="30"/>
    </row>
    <row r="18" ht="18.0" customHeight="1" outlineLevel="1">
      <c r="A18" s="18" t="s">
        <v>39</v>
      </c>
      <c r="B18" s="15">
        <v>3.0</v>
      </c>
      <c r="C18" s="16"/>
      <c r="D18" s="16">
        <v>24.0</v>
      </c>
      <c r="E18" s="16"/>
      <c r="F18" s="4"/>
      <c r="G18" s="4"/>
      <c r="Q18" s="29"/>
      <c r="T18" s="30"/>
    </row>
    <row r="19" ht="18.0" customHeight="1" outlineLevel="1">
      <c r="A19" s="18" t="s">
        <v>40</v>
      </c>
      <c r="B19" s="15">
        <v>3.0</v>
      </c>
      <c r="C19" s="16"/>
      <c r="D19" s="16">
        <v>24.0</v>
      </c>
      <c r="E19" s="16"/>
      <c r="F19" s="4"/>
      <c r="G19" s="4"/>
    </row>
    <row r="20" ht="18.0" customHeight="1" outlineLevel="1">
      <c r="A20" s="31" t="s">
        <v>41</v>
      </c>
      <c r="B20" s="32"/>
      <c r="C20" s="32"/>
      <c r="D20" s="32"/>
      <c r="E20" s="32"/>
      <c r="F20" s="32"/>
      <c r="G20" s="33"/>
    </row>
    <row r="21" ht="18.0" customHeight="1" outlineLevel="1">
      <c r="A21" s="18" t="s">
        <v>42</v>
      </c>
      <c r="B21" s="15">
        <v>3.0</v>
      </c>
      <c r="C21" s="16"/>
      <c r="D21" s="4"/>
      <c r="E21" s="16">
        <v>24.0</v>
      </c>
      <c r="F21" s="4"/>
      <c r="G21" s="4"/>
    </row>
    <row r="22" ht="18.0" customHeight="1" outlineLevel="1">
      <c r="A22" s="18" t="s">
        <v>43</v>
      </c>
      <c r="B22" s="15">
        <v>3.0</v>
      </c>
      <c r="C22" s="16"/>
      <c r="D22" s="4"/>
      <c r="E22" s="16">
        <v>24.0</v>
      </c>
      <c r="F22" s="4"/>
      <c r="G22" s="4"/>
    </row>
    <row r="23" ht="18.0" customHeight="1" outlineLevel="1">
      <c r="A23" s="31" t="s">
        <v>44</v>
      </c>
      <c r="B23" s="32"/>
      <c r="C23" s="32"/>
      <c r="D23" s="32"/>
      <c r="E23" s="32"/>
      <c r="F23" s="32"/>
      <c r="G23" s="33"/>
    </row>
    <row r="24" ht="18.0" customHeight="1" outlineLevel="1">
      <c r="A24" s="18" t="s">
        <v>45</v>
      </c>
      <c r="B24" s="15">
        <v>3.0</v>
      </c>
      <c r="C24" s="16"/>
      <c r="D24" s="4"/>
      <c r="E24" s="16">
        <v>24.0</v>
      </c>
      <c r="F24" s="4"/>
      <c r="G24" s="4"/>
    </row>
    <row r="25" ht="18.0" customHeight="1" outlineLevel="1">
      <c r="A25" s="18" t="s">
        <v>46</v>
      </c>
      <c r="B25" s="15">
        <v>3.0</v>
      </c>
      <c r="C25" s="16"/>
      <c r="D25" s="4"/>
      <c r="E25" s="16">
        <v>24.0</v>
      </c>
      <c r="F25" s="4"/>
      <c r="G25" s="4"/>
    </row>
    <row r="26" ht="18.0" customHeight="1" outlineLevel="1">
      <c r="A26" s="31" t="s">
        <v>47</v>
      </c>
      <c r="B26" s="32"/>
      <c r="C26" s="32"/>
      <c r="D26" s="32"/>
      <c r="E26" s="32"/>
      <c r="F26" s="32"/>
      <c r="G26" s="33"/>
    </row>
    <row r="27" ht="18.0" customHeight="1" outlineLevel="1">
      <c r="A27" s="18" t="s">
        <v>48</v>
      </c>
      <c r="B27" s="15">
        <v>2.0</v>
      </c>
      <c r="C27" s="16"/>
      <c r="D27" s="4"/>
      <c r="E27" s="16">
        <v>16.0</v>
      </c>
      <c r="F27" s="4"/>
      <c r="G27" s="4"/>
    </row>
    <row r="28" ht="18.0" customHeight="1" outlineLevel="1">
      <c r="A28" s="31" t="s">
        <v>49</v>
      </c>
      <c r="C28" s="4"/>
      <c r="D28" s="4"/>
      <c r="E28" s="4"/>
      <c r="F28" s="4"/>
      <c r="G28" s="4"/>
    </row>
    <row r="29" ht="18.0" customHeight="1" outlineLevel="1">
      <c r="A29" s="18" t="s">
        <v>50</v>
      </c>
      <c r="B29" s="15">
        <v>2.0</v>
      </c>
      <c r="C29" s="16"/>
      <c r="D29" s="4"/>
      <c r="E29" s="16">
        <v>16.0</v>
      </c>
      <c r="F29" s="4"/>
      <c r="G29" s="4"/>
    </row>
    <row r="30" ht="18.0" customHeight="1" outlineLevel="1">
      <c r="A30" s="18" t="s">
        <v>51</v>
      </c>
      <c r="B30" s="15">
        <v>2.0</v>
      </c>
      <c r="C30" s="16"/>
      <c r="D30" s="4"/>
      <c r="E30" s="16">
        <v>16.0</v>
      </c>
      <c r="F30" s="4"/>
      <c r="G30" s="4"/>
    </row>
    <row r="31" ht="18.0" customHeight="1" outlineLevel="1">
      <c r="A31" s="18" t="s">
        <v>52</v>
      </c>
      <c r="B31" s="15">
        <v>2.0</v>
      </c>
      <c r="C31" s="16"/>
      <c r="D31" s="4"/>
      <c r="E31" s="16">
        <v>16.0</v>
      </c>
      <c r="F31" s="4"/>
      <c r="G31" s="4"/>
    </row>
    <row r="32" ht="18.0" customHeight="1" outlineLevel="1">
      <c r="A32" s="31" t="s">
        <v>53</v>
      </c>
      <c r="B32" s="32"/>
      <c r="C32" s="32"/>
      <c r="D32" s="32"/>
      <c r="E32" s="32"/>
      <c r="F32" s="32"/>
      <c r="G32" s="33"/>
    </row>
    <row r="33" ht="18.0" customHeight="1" outlineLevel="1">
      <c r="A33" s="18" t="s">
        <v>54</v>
      </c>
      <c r="B33" s="15">
        <v>1.0</v>
      </c>
      <c r="C33" s="16"/>
      <c r="D33" s="4"/>
      <c r="E33" s="16">
        <v>8.0</v>
      </c>
      <c r="F33" s="4"/>
      <c r="G33" s="4"/>
    </row>
    <row r="34" ht="18.0" customHeight="1" outlineLevel="1">
      <c r="A34" s="18" t="s">
        <v>55</v>
      </c>
      <c r="B34" s="15">
        <v>1.0</v>
      </c>
      <c r="C34" s="16"/>
      <c r="D34" s="4"/>
      <c r="E34" s="16">
        <v>8.0</v>
      </c>
      <c r="F34" s="4"/>
      <c r="G34" s="4"/>
    </row>
    <row r="35" ht="18.0" customHeight="1" outlineLevel="1">
      <c r="A35" s="18" t="s">
        <v>56</v>
      </c>
      <c r="B35" s="15">
        <v>1.0</v>
      </c>
      <c r="C35" s="16"/>
      <c r="D35" s="4"/>
      <c r="E35" s="16">
        <v>8.0</v>
      </c>
      <c r="F35" s="4"/>
      <c r="G35" s="4"/>
    </row>
    <row r="36" ht="18.0" customHeight="1" outlineLevel="1">
      <c r="A36" s="34" t="s">
        <v>57</v>
      </c>
      <c r="B36" s="32"/>
      <c r="C36" s="32"/>
      <c r="D36" s="32"/>
      <c r="E36" s="32"/>
      <c r="F36" s="32"/>
      <c r="G36" s="33"/>
    </row>
    <row r="37" ht="18.0" customHeight="1" outlineLevel="1">
      <c r="A37" s="35" t="s">
        <v>58</v>
      </c>
      <c r="B37" s="15">
        <v>3.0</v>
      </c>
      <c r="C37" s="4"/>
      <c r="D37" s="16">
        <v>24.0</v>
      </c>
      <c r="E37" s="16">
        <v>24.0</v>
      </c>
      <c r="F37" s="4"/>
      <c r="G37" s="4"/>
    </row>
    <row r="38" ht="18.0" customHeight="1" outlineLevel="1">
      <c r="A38" s="35" t="s">
        <v>59</v>
      </c>
      <c r="B38" s="15">
        <v>3.0</v>
      </c>
      <c r="C38" s="4"/>
      <c r="D38" s="16">
        <v>24.0</v>
      </c>
      <c r="E38" s="16">
        <v>24.0</v>
      </c>
      <c r="F38" s="4"/>
      <c r="G38" s="4"/>
    </row>
    <row r="39" outlineLevel="1">
      <c r="A39" s="21" t="s">
        <v>60</v>
      </c>
      <c r="B39" s="10">
        <v>9.0</v>
      </c>
      <c r="C39" s="11" t="s">
        <v>6</v>
      </c>
      <c r="D39" s="11" t="s">
        <v>7</v>
      </c>
      <c r="E39" s="11" t="s">
        <v>8</v>
      </c>
      <c r="F39" s="12" t="s">
        <v>9</v>
      </c>
      <c r="G39" s="11" t="s">
        <v>10</v>
      </c>
    </row>
    <row r="40" ht="14.25" customHeight="1">
      <c r="A40" s="14" t="s">
        <v>61</v>
      </c>
      <c r="B40" s="15">
        <v>2.0</v>
      </c>
      <c r="C40" s="15">
        <v>3.0</v>
      </c>
      <c r="D40" s="15">
        <v>3.0</v>
      </c>
      <c r="E40" s="15">
        <v>3.0</v>
      </c>
      <c r="F40" s="15">
        <v>16.0</v>
      </c>
      <c r="G40" s="15">
        <v>3.0</v>
      </c>
    </row>
    <row r="41" ht="14.25" customHeight="1">
      <c r="A41" s="18" t="s">
        <v>62</v>
      </c>
      <c r="B41" s="15">
        <v>3.0</v>
      </c>
      <c r="C41" s="15">
        <v>3.0</v>
      </c>
      <c r="D41" s="15">
        <v>3.0</v>
      </c>
      <c r="E41" s="15">
        <v>3.0</v>
      </c>
      <c r="F41" s="15">
        <v>24.0</v>
      </c>
      <c r="G41" s="15">
        <v>3.0</v>
      </c>
    </row>
    <row r="42" ht="14.25" customHeight="1" outlineLevel="1">
      <c r="A42" s="18" t="s">
        <v>63</v>
      </c>
      <c r="B42" s="15">
        <v>2.0</v>
      </c>
      <c r="C42" s="15">
        <v>3.0</v>
      </c>
      <c r="D42" s="15">
        <v>3.0</v>
      </c>
      <c r="E42" s="15">
        <v>3.0</v>
      </c>
      <c r="F42" s="15">
        <v>16.0</v>
      </c>
      <c r="G42" s="15">
        <v>3.0</v>
      </c>
    </row>
    <row r="43" ht="14.25" customHeight="1" outlineLevel="1">
      <c r="A43" s="18" t="s">
        <v>64</v>
      </c>
      <c r="B43" s="15">
        <v>2.0</v>
      </c>
      <c r="C43" s="15">
        <v>3.0</v>
      </c>
      <c r="D43" s="15">
        <v>3.0</v>
      </c>
      <c r="E43" s="15">
        <v>3.0</v>
      </c>
      <c r="F43" s="15">
        <v>16.0</v>
      </c>
      <c r="G43" s="15">
        <v>3.0</v>
      </c>
    </row>
    <row r="44" ht="14.25" customHeight="1" outlineLevel="1">
      <c r="A44" s="21" t="s">
        <v>65</v>
      </c>
      <c r="B44" s="10">
        <v>5.0</v>
      </c>
      <c r="C44" s="11" t="s">
        <v>6</v>
      </c>
      <c r="D44" s="11" t="s">
        <v>7</v>
      </c>
      <c r="E44" s="11" t="s">
        <v>8</v>
      </c>
      <c r="F44" s="12" t="s">
        <v>9</v>
      </c>
      <c r="G44" s="11" t="s">
        <v>10</v>
      </c>
    </row>
    <row r="45" ht="14.25" customHeight="1" outlineLevel="1">
      <c r="A45" s="14" t="s">
        <v>66</v>
      </c>
      <c r="B45" s="15">
        <v>2.0</v>
      </c>
      <c r="C45" s="3"/>
      <c r="D45" s="15">
        <v>16.0</v>
      </c>
      <c r="E45" s="3"/>
      <c r="F45" s="3"/>
      <c r="G45" s="3"/>
    </row>
    <row r="46" ht="14.25" customHeight="1" outlineLevel="1">
      <c r="A46" s="35" t="s">
        <v>67</v>
      </c>
      <c r="B46" s="15">
        <v>2.0</v>
      </c>
      <c r="C46" s="15">
        <v>16.0</v>
      </c>
      <c r="D46" s="15">
        <v>16.0</v>
      </c>
      <c r="E46" s="15">
        <v>16.0</v>
      </c>
      <c r="F46" s="3"/>
      <c r="G46" s="3"/>
    </row>
    <row r="47" ht="14.25" customHeight="1" outlineLevel="1">
      <c r="A47" s="18" t="s">
        <v>68</v>
      </c>
      <c r="B47" s="15">
        <v>1.0</v>
      </c>
      <c r="C47" s="15">
        <v>8.0</v>
      </c>
      <c r="D47" s="3"/>
      <c r="E47" s="3"/>
      <c r="F47" s="3"/>
      <c r="G47" s="3"/>
    </row>
    <row r="48" ht="14.25" customHeight="1" outlineLevel="1">
      <c r="B48" s="36">
        <f>SUM(B6:B47)</f>
        <v>139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12">
    <mergeCell ref="K24:L24"/>
    <mergeCell ref="K23:L23"/>
    <mergeCell ref="K22:L22"/>
    <mergeCell ref="K21:L21"/>
    <mergeCell ref="K25:L25"/>
    <mergeCell ref="A2:E2"/>
    <mergeCell ref="C4:G4"/>
    <mergeCell ref="K5:L5"/>
    <mergeCell ref="Q14:T14"/>
    <mergeCell ref="S15:T15"/>
    <mergeCell ref="K13:N13"/>
    <mergeCell ref="M14:N14"/>
  </mergeCells>
  <printOptions/>
  <pageMargins bottom="0.75" footer="0.0" header="0.0" left="0.25" right="0.25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8.86"/>
    <col customWidth="1" min="9" max="9" width="19.86"/>
    <col customWidth="1" min="10" max="10" width="14.43"/>
    <col customWidth="1" min="11" max="11" width="15.14"/>
    <col customWidth="1" min="12" max="26" width="10.71"/>
  </cols>
  <sheetData>
    <row r="1" ht="14.25" customHeight="1"/>
    <row r="2" ht="14.25" customHeight="1">
      <c r="A2" s="37" t="s">
        <v>69</v>
      </c>
      <c r="B2" s="6"/>
      <c r="C2" s="6"/>
      <c r="D2" s="6"/>
      <c r="E2" s="6"/>
      <c r="F2" s="7"/>
      <c r="H2" s="38" t="s">
        <v>70</v>
      </c>
      <c r="I2" s="39"/>
      <c r="J2" s="28"/>
      <c r="K2" s="28"/>
    </row>
    <row r="3" ht="14.25" customHeight="1">
      <c r="A3" s="40" t="s">
        <v>71</v>
      </c>
      <c r="B3" s="40" t="s">
        <v>72</v>
      </c>
      <c r="C3" s="40" t="s">
        <v>13</v>
      </c>
      <c r="D3" s="12" t="s">
        <v>73</v>
      </c>
      <c r="E3" s="40" t="s">
        <v>74</v>
      </c>
      <c r="F3" s="40" t="s">
        <v>75</v>
      </c>
      <c r="H3" s="3" t="s">
        <v>16</v>
      </c>
      <c r="I3" s="3">
        <v>53500.0</v>
      </c>
    </row>
    <row r="4" ht="14.25" customHeight="1">
      <c r="A4" s="15" t="s">
        <v>6</v>
      </c>
      <c r="B4" s="3" t="s">
        <v>16</v>
      </c>
      <c r="C4" s="15" t="s">
        <v>33</v>
      </c>
      <c r="D4" s="3">
        <v>53500.0</v>
      </c>
      <c r="E4" s="41">
        <f>SUM(EDT!C6:C9)</f>
        <v>56</v>
      </c>
      <c r="F4" s="42">
        <f t="shared" ref="F4:F8" si="1">D4*E4</f>
        <v>2996000</v>
      </c>
      <c r="H4" s="15" t="s">
        <v>20</v>
      </c>
      <c r="I4" s="15">
        <v>42800.0</v>
      </c>
      <c r="J4" s="29"/>
    </row>
    <row r="5" ht="14.25" customHeight="1">
      <c r="A5" s="15" t="s">
        <v>76</v>
      </c>
      <c r="B5" s="15" t="s">
        <v>20</v>
      </c>
      <c r="C5" s="43" t="s">
        <v>36</v>
      </c>
      <c r="D5" s="15">
        <v>42800.0</v>
      </c>
      <c r="E5" s="41">
        <f>SUM(EDT!D6:D9)</f>
        <v>32</v>
      </c>
      <c r="F5" s="42">
        <f t="shared" si="1"/>
        <v>1369600</v>
      </c>
      <c r="H5" s="44" t="s">
        <v>18</v>
      </c>
      <c r="I5" s="45">
        <v>35600.0</v>
      </c>
      <c r="J5" s="29"/>
    </row>
    <row r="6" ht="14.25" customHeight="1">
      <c r="A6" s="46" t="s">
        <v>8</v>
      </c>
      <c r="B6" s="44" t="s">
        <v>18</v>
      </c>
      <c r="C6" s="47" t="s">
        <v>38</v>
      </c>
      <c r="D6" s="45">
        <v>35600.0</v>
      </c>
      <c r="E6" s="48">
        <f>SUM(EDT!E6:E9)</f>
        <v>0</v>
      </c>
      <c r="F6" s="49">
        <f t="shared" si="1"/>
        <v>0</v>
      </c>
      <c r="H6" s="15" t="s">
        <v>24</v>
      </c>
      <c r="I6" s="3">
        <v>25000.0</v>
      </c>
      <c r="J6" s="29"/>
    </row>
    <row r="7" ht="14.25" customHeight="1">
      <c r="A7" s="3" t="s">
        <v>9</v>
      </c>
      <c r="B7" s="15" t="s">
        <v>24</v>
      </c>
      <c r="C7" s="15" t="s">
        <v>77</v>
      </c>
      <c r="D7" s="3">
        <v>25000.0</v>
      </c>
      <c r="E7" s="41">
        <f>SUM(EDT!F6:F9)</f>
        <v>0</v>
      </c>
      <c r="F7" s="42">
        <f t="shared" si="1"/>
        <v>0</v>
      </c>
      <c r="H7" s="3" t="s">
        <v>22</v>
      </c>
      <c r="I7" s="3">
        <v>18000.0</v>
      </c>
      <c r="J7" s="29"/>
    </row>
    <row r="8" ht="14.25" customHeight="1">
      <c r="A8" s="15" t="s">
        <v>10</v>
      </c>
      <c r="B8" s="3" t="s">
        <v>22</v>
      </c>
      <c r="C8" s="50" t="s">
        <v>77</v>
      </c>
      <c r="D8" s="3">
        <v>18000.0</v>
      </c>
      <c r="E8" s="41">
        <f>SUM(EDT!G6:G9)</f>
        <v>0</v>
      </c>
      <c r="F8" s="42">
        <f t="shared" si="1"/>
        <v>0</v>
      </c>
      <c r="J8" s="29"/>
    </row>
    <row r="9" ht="14.25" customHeight="1">
      <c r="A9" s="51" t="s">
        <v>78</v>
      </c>
      <c r="B9" s="6"/>
      <c r="C9" s="6"/>
      <c r="D9" s="6"/>
      <c r="E9" s="7"/>
      <c r="F9" s="42">
        <f>SUM(F4:F8)</f>
        <v>4365600</v>
      </c>
      <c r="J9" s="52"/>
    </row>
    <row r="10" ht="14.25" customHeight="1"/>
    <row r="11" ht="14.25" customHeight="1">
      <c r="A11" s="37" t="s">
        <v>79</v>
      </c>
      <c r="B11" s="6"/>
      <c r="C11" s="6"/>
      <c r="D11" s="6"/>
      <c r="E11" s="6"/>
      <c r="F11" s="7"/>
      <c r="H11" s="53" t="s">
        <v>80</v>
      </c>
      <c r="I11" s="39"/>
      <c r="J11" s="39"/>
      <c r="K11" s="39"/>
    </row>
    <row r="12" ht="14.25" customHeight="1">
      <c r="A12" s="40" t="s">
        <v>71</v>
      </c>
      <c r="B12" s="40" t="s">
        <v>72</v>
      </c>
      <c r="C12" s="40" t="s">
        <v>13</v>
      </c>
      <c r="D12" s="12" t="s">
        <v>81</v>
      </c>
      <c r="E12" s="40" t="s">
        <v>74</v>
      </c>
      <c r="F12" s="40" t="s">
        <v>79</v>
      </c>
      <c r="H12" s="40" t="s">
        <v>72</v>
      </c>
      <c r="I12" s="17" t="s">
        <v>82</v>
      </c>
      <c r="J12" s="17" t="s">
        <v>83</v>
      </c>
      <c r="K12" s="17" t="s">
        <v>78</v>
      </c>
    </row>
    <row r="13" ht="14.25" customHeight="1">
      <c r="A13" s="15" t="s">
        <v>6</v>
      </c>
      <c r="B13" s="3" t="s">
        <v>16</v>
      </c>
      <c r="C13" s="15" t="s">
        <v>33</v>
      </c>
      <c r="D13" s="3">
        <v>53500.0</v>
      </c>
      <c r="E13" s="41">
        <f>SUM(EDT!C11:C15)</f>
        <v>72</v>
      </c>
      <c r="F13" s="42">
        <f t="shared" ref="F13:F17" si="2">D13*E13</f>
        <v>3852000</v>
      </c>
      <c r="H13" s="3" t="s">
        <v>16</v>
      </c>
      <c r="I13" s="3">
        <v>53500.0</v>
      </c>
      <c r="J13" s="3">
        <f t="shared" ref="J13:J17" si="3">I13*45</f>
        <v>2407500</v>
      </c>
      <c r="K13" s="42">
        <f>F4+F13+F22+F31+F40</f>
        <v>8774000</v>
      </c>
    </row>
    <row r="14" ht="14.25" customHeight="1">
      <c r="A14" s="15" t="s">
        <v>76</v>
      </c>
      <c r="B14" s="15" t="s">
        <v>20</v>
      </c>
      <c r="C14" s="43" t="s">
        <v>36</v>
      </c>
      <c r="D14" s="15">
        <v>42800.0</v>
      </c>
      <c r="E14" s="41">
        <f>SUM(EDT!D11:D15)</f>
        <v>32</v>
      </c>
      <c r="F14" s="42">
        <f t="shared" si="2"/>
        <v>1369600</v>
      </c>
      <c r="H14" s="15" t="s">
        <v>20</v>
      </c>
      <c r="I14" s="3">
        <v>42800.0</v>
      </c>
      <c r="J14" s="3">
        <f t="shared" si="3"/>
        <v>1926000</v>
      </c>
      <c r="K14" s="42">
        <f>F6+F15+F24+F33+F42</f>
        <v>9256000</v>
      </c>
    </row>
    <row r="15" ht="14.25" customHeight="1">
      <c r="A15" s="46" t="s">
        <v>8</v>
      </c>
      <c r="B15" s="44" t="s">
        <v>18</v>
      </c>
      <c r="C15" s="47" t="s">
        <v>38</v>
      </c>
      <c r="D15" s="45">
        <v>35600.0</v>
      </c>
      <c r="E15" s="41">
        <f>SUM(EDT!E11:E15)</f>
        <v>0</v>
      </c>
      <c r="F15" s="42">
        <f t="shared" si="2"/>
        <v>0</v>
      </c>
      <c r="H15" s="15" t="s">
        <v>18</v>
      </c>
      <c r="I15" s="3">
        <v>35600.0</v>
      </c>
      <c r="J15" s="3">
        <f t="shared" si="3"/>
        <v>1602000</v>
      </c>
      <c r="K15" s="42">
        <f>F5+F14+F23+F32+F41</f>
        <v>9758400</v>
      </c>
    </row>
    <row r="16" ht="14.25" customHeight="1">
      <c r="A16" s="3" t="s">
        <v>9</v>
      </c>
      <c r="B16" s="15" t="s">
        <v>24</v>
      </c>
      <c r="C16" s="15" t="s">
        <v>77</v>
      </c>
      <c r="D16" s="3">
        <v>25000.0</v>
      </c>
      <c r="E16" s="41">
        <f>SUM(EDT!F11:F15)</f>
        <v>0</v>
      </c>
      <c r="F16" s="42">
        <f t="shared" si="2"/>
        <v>0</v>
      </c>
      <c r="H16" s="3" t="s">
        <v>84</v>
      </c>
      <c r="I16" s="3">
        <v>25000.0</v>
      </c>
      <c r="J16" s="3">
        <f t="shared" si="3"/>
        <v>1125000</v>
      </c>
      <c r="K16" s="54">
        <f t="shared" ref="K16:K17" si="4">SUM(F7,F16,F25,F34,F43)</f>
        <v>1800000</v>
      </c>
    </row>
    <row r="17" ht="14.25" customHeight="1">
      <c r="A17" s="15" t="s">
        <v>10</v>
      </c>
      <c r="B17" s="3" t="s">
        <v>22</v>
      </c>
      <c r="C17" s="50" t="s">
        <v>77</v>
      </c>
      <c r="D17" s="3">
        <v>18000.0</v>
      </c>
      <c r="E17" s="41">
        <f>SUM(EDT!G11:G15)</f>
        <v>112</v>
      </c>
      <c r="F17" s="42">
        <f t="shared" si="2"/>
        <v>2016000</v>
      </c>
      <c r="H17" s="3" t="s">
        <v>22</v>
      </c>
      <c r="I17" s="3">
        <v>18000.0</v>
      </c>
      <c r="J17" s="3">
        <f t="shared" si="3"/>
        <v>810000</v>
      </c>
      <c r="K17" s="54">
        <f t="shared" si="4"/>
        <v>2232000</v>
      </c>
    </row>
    <row r="18" ht="14.25" customHeight="1">
      <c r="A18" s="51" t="s">
        <v>78</v>
      </c>
      <c r="B18" s="6"/>
      <c r="C18" s="6"/>
      <c r="D18" s="6"/>
      <c r="E18" s="7"/>
      <c r="F18" s="42">
        <f>SUM(F13:F17)</f>
        <v>7237600</v>
      </c>
      <c r="H18" s="55" t="s">
        <v>85</v>
      </c>
      <c r="J18" s="56">
        <f t="shared" ref="J18:K18" si="5">SUM(J13:J17)</f>
        <v>7870500</v>
      </c>
      <c r="K18" s="57">
        <f t="shared" si="5"/>
        <v>31820400</v>
      </c>
    </row>
    <row r="19" ht="14.25" customHeight="1"/>
    <row r="20" ht="14.25" customHeight="1">
      <c r="A20" s="37" t="s">
        <v>86</v>
      </c>
      <c r="B20" s="6"/>
      <c r="C20" s="6"/>
      <c r="D20" s="6"/>
      <c r="E20" s="6"/>
      <c r="F20" s="7"/>
      <c r="H20" s="38" t="s">
        <v>87</v>
      </c>
      <c r="I20" s="39"/>
    </row>
    <row r="21" ht="14.25" customHeight="1">
      <c r="A21" s="40" t="s">
        <v>71</v>
      </c>
      <c r="B21" s="40" t="s">
        <v>72</v>
      </c>
      <c r="C21" s="40" t="s">
        <v>13</v>
      </c>
      <c r="D21" s="12" t="s">
        <v>81</v>
      </c>
      <c r="E21" s="40" t="s">
        <v>74</v>
      </c>
      <c r="F21" s="40" t="s">
        <v>86</v>
      </c>
      <c r="H21" s="3" t="s">
        <v>5</v>
      </c>
      <c r="I21" s="42">
        <f>F9</f>
        <v>4365600</v>
      </c>
    </row>
    <row r="22" ht="14.25" customHeight="1">
      <c r="A22" s="15" t="s">
        <v>6</v>
      </c>
      <c r="B22" s="3" t="s">
        <v>16</v>
      </c>
      <c r="C22" s="15" t="s">
        <v>33</v>
      </c>
      <c r="D22" s="3">
        <v>53500.0</v>
      </c>
      <c r="E22" s="41">
        <f>SUM(EDT!C17:C38)</f>
        <v>0</v>
      </c>
      <c r="F22" s="42">
        <f t="shared" ref="F22:F26" si="6">D22*E22</f>
        <v>0</v>
      </c>
      <c r="H22" s="3" t="s">
        <v>88</v>
      </c>
      <c r="I22" s="42">
        <f>F18</f>
        <v>7237600</v>
      </c>
    </row>
    <row r="23" ht="14.25" customHeight="1">
      <c r="A23" s="15" t="s">
        <v>76</v>
      </c>
      <c r="B23" s="15" t="s">
        <v>20</v>
      </c>
      <c r="C23" s="43" t="s">
        <v>36</v>
      </c>
      <c r="D23" s="15">
        <v>42800.0</v>
      </c>
      <c r="E23" s="41">
        <f>SUM(EDT!D17:D38)</f>
        <v>120</v>
      </c>
      <c r="F23" s="42">
        <f t="shared" si="6"/>
        <v>5136000</v>
      </c>
      <c r="H23" s="3" t="s">
        <v>35</v>
      </c>
      <c r="I23" s="42">
        <f>F27</f>
        <v>13395200</v>
      </c>
    </row>
    <row r="24" ht="14.25" customHeight="1">
      <c r="A24" s="46" t="s">
        <v>8</v>
      </c>
      <c r="B24" s="44" t="s">
        <v>18</v>
      </c>
      <c r="C24" s="47" t="s">
        <v>38</v>
      </c>
      <c r="D24" s="45">
        <v>35600.0</v>
      </c>
      <c r="E24" s="41">
        <f>SUM(EDT!E17:E38)</f>
        <v>232</v>
      </c>
      <c r="F24" s="42">
        <f t="shared" si="6"/>
        <v>8259200</v>
      </c>
      <c r="H24" s="3" t="s">
        <v>89</v>
      </c>
      <c r="I24" s="42">
        <f>F36</f>
        <v>3598800</v>
      </c>
    </row>
    <row r="25" ht="14.25" customHeight="1">
      <c r="A25" s="3" t="s">
        <v>9</v>
      </c>
      <c r="B25" s="15" t="s">
        <v>24</v>
      </c>
      <c r="C25" s="15" t="s">
        <v>77</v>
      </c>
      <c r="D25" s="3">
        <v>25000.0</v>
      </c>
      <c r="E25" s="41">
        <f>SUM(EDT!F17:F38)</f>
        <v>0</v>
      </c>
      <c r="F25" s="42">
        <f t="shared" si="6"/>
        <v>0</v>
      </c>
      <c r="H25" s="3" t="s">
        <v>90</v>
      </c>
      <c r="I25" s="42">
        <f>F45</f>
        <v>3223200</v>
      </c>
    </row>
    <row r="26" ht="14.25" customHeight="1">
      <c r="A26" s="15" t="s">
        <v>10</v>
      </c>
      <c r="B26" s="3" t="s">
        <v>22</v>
      </c>
      <c r="C26" s="50" t="s">
        <v>77</v>
      </c>
      <c r="D26" s="3">
        <v>18000.0</v>
      </c>
      <c r="E26" s="41">
        <f>SUM(EDT!G17:G38)</f>
        <v>0</v>
      </c>
      <c r="F26" s="42">
        <f t="shared" si="6"/>
        <v>0</v>
      </c>
      <c r="H26" s="55" t="s">
        <v>91</v>
      </c>
      <c r="I26" s="57">
        <f>SUM(I21:I25)</f>
        <v>31820400</v>
      </c>
    </row>
    <row r="27" ht="14.25" customHeight="1">
      <c r="A27" s="51" t="s">
        <v>78</v>
      </c>
      <c r="B27" s="6"/>
      <c r="C27" s="6"/>
      <c r="D27" s="6"/>
      <c r="E27" s="7"/>
      <c r="F27" s="42">
        <f>SUM(F22:F26)</f>
        <v>13395200</v>
      </c>
    </row>
    <row r="28" ht="14.25" customHeight="1"/>
    <row r="29" ht="14.25" customHeight="1">
      <c r="A29" s="37" t="s">
        <v>92</v>
      </c>
      <c r="B29" s="6"/>
      <c r="C29" s="6"/>
      <c r="D29" s="6"/>
      <c r="E29" s="6"/>
      <c r="F29" s="7"/>
      <c r="H29" s="40" t="s">
        <v>93</v>
      </c>
      <c r="I29" s="58">
        <v>0.6</v>
      </c>
    </row>
    <row r="30" ht="14.25" customHeight="1">
      <c r="A30" s="40" t="s">
        <v>71</v>
      </c>
      <c r="B30" s="40" t="s">
        <v>72</v>
      </c>
      <c r="C30" s="40" t="s">
        <v>13</v>
      </c>
      <c r="D30" s="12" t="s">
        <v>81</v>
      </c>
      <c r="E30" s="40" t="s">
        <v>74</v>
      </c>
      <c r="F30" s="17" t="s">
        <v>92</v>
      </c>
      <c r="H30" s="15" t="s">
        <v>94</v>
      </c>
      <c r="I30" s="42">
        <f>I26*I29</f>
        <v>19092240</v>
      </c>
    </row>
    <row r="31" ht="14.25" customHeight="1">
      <c r="A31" s="15" t="s">
        <v>6</v>
      </c>
      <c r="B31" s="3" t="s">
        <v>16</v>
      </c>
      <c r="C31" s="15" t="s">
        <v>33</v>
      </c>
      <c r="D31" s="3">
        <v>53500.0</v>
      </c>
      <c r="E31" s="41">
        <f>SUM(EDT!C40:C43)</f>
        <v>12</v>
      </c>
      <c r="F31" s="42">
        <f t="shared" ref="F31:F35" si="7">D31*E31</f>
        <v>642000</v>
      </c>
      <c r="H31" s="15" t="s">
        <v>95</v>
      </c>
      <c r="I31" s="42">
        <f>I26+I30</f>
        <v>50912640</v>
      </c>
    </row>
    <row r="32" ht="14.25" customHeight="1">
      <c r="A32" s="15" t="s">
        <v>76</v>
      </c>
      <c r="B32" s="15" t="s">
        <v>20</v>
      </c>
      <c r="C32" s="43" t="s">
        <v>36</v>
      </c>
      <c r="D32" s="15">
        <v>42800.0</v>
      </c>
      <c r="E32" s="41">
        <f>SUM(EDT!D40:D43)</f>
        <v>12</v>
      </c>
      <c r="F32" s="42">
        <f t="shared" si="7"/>
        <v>513600</v>
      </c>
    </row>
    <row r="33" ht="14.25" customHeight="1">
      <c r="A33" s="46" t="s">
        <v>8</v>
      </c>
      <c r="B33" s="44" t="s">
        <v>18</v>
      </c>
      <c r="C33" s="47" t="s">
        <v>38</v>
      </c>
      <c r="D33" s="45">
        <v>35600.0</v>
      </c>
      <c r="E33" s="41">
        <f>SUM(EDT!E40:E43)</f>
        <v>12</v>
      </c>
      <c r="F33" s="42">
        <f t="shared" si="7"/>
        <v>427200</v>
      </c>
    </row>
    <row r="34" ht="14.25" customHeight="1">
      <c r="A34" s="3" t="s">
        <v>9</v>
      </c>
      <c r="B34" s="15" t="s">
        <v>24</v>
      </c>
      <c r="C34" s="15" t="s">
        <v>77</v>
      </c>
      <c r="D34" s="3">
        <v>25000.0</v>
      </c>
      <c r="E34" s="41">
        <f>SUM(EDT!F40:F43)</f>
        <v>72</v>
      </c>
      <c r="F34" s="42">
        <f t="shared" si="7"/>
        <v>1800000</v>
      </c>
    </row>
    <row r="35" ht="14.25" customHeight="1">
      <c r="A35" s="15" t="s">
        <v>10</v>
      </c>
      <c r="B35" s="3" t="s">
        <v>22</v>
      </c>
      <c r="C35" s="50" t="s">
        <v>77</v>
      </c>
      <c r="D35" s="3">
        <v>18000.0</v>
      </c>
      <c r="E35" s="41">
        <f>SUM(EDT!G40:G43)</f>
        <v>12</v>
      </c>
      <c r="F35" s="42">
        <f t="shared" si="7"/>
        <v>216000</v>
      </c>
    </row>
    <row r="36" ht="14.25" customHeight="1">
      <c r="A36" s="51" t="s">
        <v>78</v>
      </c>
      <c r="B36" s="6"/>
      <c r="C36" s="6"/>
      <c r="D36" s="6"/>
      <c r="E36" s="7"/>
      <c r="F36" s="42">
        <f>SUM(F31:F35)</f>
        <v>3598800</v>
      </c>
    </row>
    <row r="37" ht="14.25" customHeight="1"/>
    <row r="38" ht="14.25" customHeight="1">
      <c r="A38" s="37" t="s">
        <v>69</v>
      </c>
      <c r="B38" s="6"/>
      <c r="C38" s="6"/>
      <c r="D38" s="6"/>
      <c r="E38" s="6"/>
      <c r="F38" s="7"/>
    </row>
    <row r="39" ht="14.25" customHeight="1">
      <c r="A39" s="40" t="s">
        <v>71</v>
      </c>
      <c r="B39" s="40" t="s">
        <v>72</v>
      </c>
      <c r="C39" s="40" t="s">
        <v>13</v>
      </c>
      <c r="D39" s="12" t="s">
        <v>81</v>
      </c>
      <c r="E39" s="40" t="s">
        <v>74</v>
      </c>
      <c r="F39" s="11" t="s">
        <v>96</v>
      </c>
    </row>
    <row r="40" ht="14.25" customHeight="1">
      <c r="A40" s="15" t="s">
        <v>6</v>
      </c>
      <c r="B40" s="3" t="s">
        <v>16</v>
      </c>
      <c r="C40" s="15" t="s">
        <v>33</v>
      </c>
      <c r="D40" s="3">
        <v>53500.0</v>
      </c>
      <c r="E40" s="41">
        <f>SUM(EDT!C45:C47)</f>
        <v>24</v>
      </c>
      <c r="F40" s="42">
        <f t="shared" ref="F40:F44" si="8">D40*E40</f>
        <v>1284000</v>
      </c>
    </row>
    <row r="41" ht="14.25" customHeight="1">
      <c r="A41" s="15" t="s">
        <v>76</v>
      </c>
      <c r="B41" s="15" t="s">
        <v>20</v>
      </c>
      <c r="C41" s="43" t="s">
        <v>36</v>
      </c>
      <c r="D41" s="15">
        <v>42800.0</v>
      </c>
      <c r="E41" s="41">
        <f>SUM(EDT!D45:D47)</f>
        <v>32</v>
      </c>
      <c r="F41" s="42">
        <f t="shared" si="8"/>
        <v>1369600</v>
      </c>
    </row>
    <row r="42" ht="14.25" customHeight="1">
      <c r="A42" s="46" t="s">
        <v>8</v>
      </c>
      <c r="B42" s="44" t="s">
        <v>18</v>
      </c>
      <c r="C42" s="47" t="s">
        <v>38</v>
      </c>
      <c r="D42" s="45">
        <v>35600.0</v>
      </c>
      <c r="E42" s="41">
        <f>SUM(EDT!E45:E47)</f>
        <v>16</v>
      </c>
      <c r="F42" s="42">
        <f t="shared" si="8"/>
        <v>569600</v>
      </c>
    </row>
    <row r="43" ht="14.25" customHeight="1">
      <c r="A43" s="3" t="s">
        <v>9</v>
      </c>
      <c r="B43" s="15" t="s">
        <v>24</v>
      </c>
      <c r="C43" s="15" t="s">
        <v>77</v>
      </c>
      <c r="D43" s="3">
        <v>25000.0</v>
      </c>
      <c r="E43" s="41">
        <f>SUM(EDT!F45:F47)</f>
        <v>0</v>
      </c>
      <c r="F43" s="42">
        <f t="shared" si="8"/>
        <v>0</v>
      </c>
    </row>
    <row r="44" ht="14.25" customHeight="1">
      <c r="A44" s="15" t="s">
        <v>10</v>
      </c>
      <c r="B44" s="3" t="s">
        <v>22</v>
      </c>
      <c r="C44" s="50" t="s">
        <v>77</v>
      </c>
      <c r="D44" s="3">
        <v>18000.0</v>
      </c>
      <c r="E44" s="41">
        <f>SUM(EDT!G45:G47)</f>
        <v>0</v>
      </c>
      <c r="F44" s="42">
        <f t="shared" si="8"/>
        <v>0</v>
      </c>
    </row>
    <row r="45" ht="14.25" customHeight="1">
      <c r="A45" s="51" t="s">
        <v>78</v>
      </c>
      <c r="B45" s="6"/>
      <c r="C45" s="6"/>
      <c r="D45" s="6"/>
      <c r="E45" s="7"/>
      <c r="F45" s="42">
        <f>SUM(F40:F44)</f>
        <v>3223200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H20:I20"/>
    <mergeCell ref="A20:F20"/>
    <mergeCell ref="A38:F38"/>
    <mergeCell ref="A11:F11"/>
    <mergeCell ref="A29:F29"/>
    <mergeCell ref="A36:E36"/>
    <mergeCell ref="A45:E45"/>
    <mergeCell ref="A27:E27"/>
    <mergeCell ref="A18:E18"/>
    <mergeCell ref="A9:E9"/>
    <mergeCell ref="H11:K11"/>
    <mergeCell ref="A2:F2"/>
    <mergeCell ref="H2:I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