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33" i="1" l="1"/>
  <c r="U27" i="1"/>
  <c r="U17" i="1"/>
  <c r="U11" i="1"/>
  <c r="U14" i="1"/>
  <c r="P32" i="1"/>
  <c r="P31" i="1"/>
  <c r="J33" i="1" l="1"/>
  <c r="J30" i="1"/>
  <c r="J27" i="1"/>
  <c r="J17" i="1"/>
  <c r="J11" i="1"/>
  <c r="J14" i="1"/>
  <c r="P33" i="1"/>
  <c r="O33" i="1"/>
  <c r="S33" i="1" s="1"/>
  <c r="Q31" i="1"/>
  <c r="P30" i="1"/>
  <c r="O30" i="1"/>
  <c r="S30" i="1" s="1"/>
  <c r="P27" i="1"/>
  <c r="O27" i="1"/>
  <c r="S27" i="1" s="1"/>
  <c r="Q25" i="1"/>
  <c r="P17" i="1"/>
  <c r="O17" i="1"/>
  <c r="S17" i="1" s="1"/>
  <c r="Q15" i="1"/>
  <c r="P14" i="1"/>
  <c r="O14" i="1"/>
  <c r="S14" i="1" s="1"/>
  <c r="Q12" i="1"/>
  <c r="P11" i="1"/>
  <c r="O11" i="1"/>
  <c r="S11" i="1" s="1"/>
  <c r="Q9" i="1"/>
  <c r="E30" i="1"/>
  <c r="F31" i="1" l="1"/>
  <c r="F28" i="1"/>
  <c r="F25" i="1"/>
  <c r="H33" i="1"/>
  <c r="H30" i="1"/>
  <c r="H27" i="1"/>
  <c r="D30" i="1" l="1"/>
  <c r="E14" i="1"/>
  <c r="F9" i="1"/>
  <c r="F12" i="1"/>
  <c r="F15" i="1"/>
  <c r="H17" i="1"/>
  <c r="H11" i="1"/>
  <c r="E33" i="1"/>
  <c r="D33" i="1"/>
  <c r="E27" i="1"/>
  <c r="D27" i="1"/>
  <c r="E17" i="1"/>
  <c r="D17" i="1"/>
  <c r="E11" i="1"/>
  <c r="D11" i="1"/>
  <c r="H14" i="1"/>
  <c r="D14" i="1"/>
</calcChain>
</file>

<file path=xl/sharedStrings.xml><?xml version="1.0" encoding="utf-8"?>
<sst xmlns="http://schemas.openxmlformats.org/spreadsheetml/2006/main" count="136" uniqueCount="40">
  <si>
    <t>実ストローク（㎜）</t>
    <rPh sb="0" eb="1">
      <t>ジツ</t>
    </rPh>
    <phoneticPr fontId="1"/>
  </si>
  <si>
    <t>開始</t>
    <rPh sb="0" eb="2">
      <t>カイシ</t>
    </rPh>
    <phoneticPr fontId="1"/>
  </si>
  <si>
    <t>現在</t>
    <rPh sb="0" eb="2">
      <t>ゲンザイ</t>
    </rPh>
    <phoneticPr fontId="1"/>
  </si>
  <si>
    <t>上半ストローク</t>
    <rPh sb="0" eb="1">
      <t>ジョウ</t>
    </rPh>
    <rPh sb="1" eb="2">
      <t>ハン</t>
    </rPh>
    <phoneticPr fontId="1"/>
  </si>
  <si>
    <t>№6</t>
    <phoneticPr fontId="1"/>
  </si>
  <si>
    <t>№37</t>
    <phoneticPr fontId="1"/>
  </si>
  <si>
    <t>上半換算ストローク差</t>
    <rPh sb="0" eb="1">
      <t>ジョウ</t>
    </rPh>
    <rPh sb="1" eb="2">
      <t>ハン</t>
    </rPh>
    <rPh sb="2" eb="4">
      <t>カンザン</t>
    </rPh>
    <rPh sb="9" eb="10">
      <t>サ</t>
    </rPh>
    <phoneticPr fontId="1"/>
  </si>
  <si>
    <t>水平部ストローク</t>
    <rPh sb="0" eb="2">
      <t>スイヘイ</t>
    </rPh>
    <rPh sb="2" eb="3">
      <t>ブ</t>
    </rPh>
    <phoneticPr fontId="1"/>
  </si>
  <si>
    <t>№11</t>
    <phoneticPr fontId="1"/>
  </si>
  <si>
    <t>№32</t>
    <phoneticPr fontId="1"/>
  </si>
  <si>
    <t>水平部ストローク差</t>
    <rPh sb="0" eb="2">
      <t>スイヘイ</t>
    </rPh>
    <rPh sb="2" eb="3">
      <t>ブ</t>
    </rPh>
    <rPh sb="8" eb="9">
      <t>サ</t>
    </rPh>
    <phoneticPr fontId="1"/>
  </si>
  <si>
    <t>下半ストローク</t>
    <rPh sb="0" eb="1">
      <t>シタ</t>
    </rPh>
    <rPh sb="1" eb="2">
      <t>ハン</t>
    </rPh>
    <phoneticPr fontId="1"/>
  </si>
  <si>
    <t>№16</t>
    <phoneticPr fontId="1"/>
  </si>
  <si>
    <t>№27</t>
    <phoneticPr fontId="1"/>
  </si>
  <si>
    <t>下半換算ストローク差</t>
    <rPh sb="0" eb="1">
      <t>シタ</t>
    </rPh>
    <rPh sb="1" eb="2">
      <t>ハン</t>
    </rPh>
    <rPh sb="2" eb="4">
      <t>カンザン</t>
    </rPh>
    <rPh sb="9" eb="10">
      <t>サ</t>
    </rPh>
    <phoneticPr fontId="1"/>
  </si>
  <si>
    <t>推進量（㎜）</t>
    <rPh sb="0" eb="2">
      <t>スイシン</t>
    </rPh>
    <rPh sb="2" eb="3">
      <t>リョウ</t>
    </rPh>
    <phoneticPr fontId="1"/>
  </si>
  <si>
    <t>ジャッキモード</t>
    <phoneticPr fontId="1"/>
  </si>
  <si>
    <t>推進/組立</t>
    <rPh sb="0" eb="2">
      <t>スイシン</t>
    </rPh>
    <rPh sb="3" eb="5">
      <t>クミタテ</t>
    </rPh>
    <phoneticPr fontId="1"/>
  </si>
  <si>
    <t>制御対象</t>
    <rPh sb="0" eb="2">
      <t>セイギョ</t>
    </rPh>
    <rPh sb="2" eb="4">
      <t>タイショウ</t>
    </rPh>
    <phoneticPr fontId="1"/>
  </si>
  <si>
    <t>制御・管理用ストローク</t>
    <rPh sb="0" eb="2">
      <t>セイギョ</t>
    </rPh>
    <rPh sb="3" eb="6">
      <t>カンリヨウ</t>
    </rPh>
    <phoneticPr fontId="1"/>
  </si>
  <si>
    <t>制御・管理対象ストローク差の変更に伴い切替る。</t>
    <rPh sb="0" eb="2">
      <t>セイギョ</t>
    </rPh>
    <rPh sb="3" eb="5">
      <t>カンリ</t>
    </rPh>
    <rPh sb="5" eb="7">
      <t>タイショウ</t>
    </rPh>
    <rPh sb="12" eb="13">
      <t>サ</t>
    </rPh>
    <rPh sb="14" eb="16">
      <t>ヘンコウ</t>
    </rPh>
    <rPh sb="17" eb="18">
      <t>トモナ</t>
    </rPh>
    <rPh sb="19" eb="21">
      <t>キリカワ</t>
    </rPh>
    <phoneticPr fontId="1"/>
  </si>
  <si>
    <t>掘進量　800㎜</t>
    <rPh sb="0" eb="2">
      <t>クッシン</t>
    </rPh>
    <rPh sb="2" eb="3">
      <t>リョウ</t>
    </rPh>
    <phoneticPr fontId="1"/>
  </si>
  <si>
    <t>リング内ストローク管理データ出力一覧</t>
    <rPh sb="3" eb="4">
      <t>ナイ</t>
    </rPh>
    <rPh sb="9" eb="11">
      <t>カンリ</t>
    </rPh>
    <rPh sb="14" eb="16">
      <t>シュツリョク</t>
    </rPh>
    <rPh sb="16" eb="18">
      <t>イチラン</t>
    </rPh>
    <phoneticPr fontId="1"/>
  </si>
  <si>
    <t>掘進量　1480㎜</t>
    <rPh sb="0" eb="2">
      <t>クッシン</t>
    </rPh>
    <rPh sb="2" eb="3">
      <t>リョウ</t>
    </rPh>
    <phoneticPr fontId="1"/>
  </si>
  <si>
    <t>掘進</t>
    <rPh sb="0" eb="2">
      <t>クッシン</t>
    </rPh>
    <phoneticPr fontId="1"/>
  </si>
  <si>
    <t>（1）336リング掘進データ</t>
    <rPh sb="9" eb="11">
      <t>クッシン</t>
    </rPh>
    <phoneticPr fontId="1"/>
  </si>
  <si>
    <t>（2）337リング同時掘進データ</t>
    <rPh sb="9" eb="11">
      <t>ドウジ</t>
    </rPh>
    <rPh sb="11" eb="13">
      <t>クッシン</t>
    </rPh>
    <phoneticPr fontId="1"/>
  </si>
  <si>
    <t>掘進量　1100㎜</t>
    <rPh sb="0" eb="2">
      <t>クッシン</t>
    </rPh>
    <rPh sb="2" eb="3">
      <t>リョウ</t>
    </rPh>
    <phoneticPr fontId="1"/>
  </si>
  <si>
    <t>組立(引き戻し）</t>
    <rPh sb="0" eb="2">
      <t>クミタテ</t>
    </rPh>
    <rPh sb="3" eb="4">
      <t>ヒ</t>
    </rPh>
    <rPh sb="5" eb="6">
      <t>モド</t>
    </rPh>
    <phoneticPr fontId="1"/>
  </si>
  <si>
    <t>掘進量　1500㎜</t>
    <rPh sb="0" eb="2">
      <t>クッシン</t>
    </rPh>
    <rPh sb="2" eb="3">
      <t>リョウ</t>
    </rPh>
    <phoneticPr fontId="1"/>
  </si>
  <si>
    <t>ストローク偏差</t>
    <rPh sb="5" eb="7">
      <t>ヘンサ</t>
    </rPh>
    <phoneticPr fontId="1"/>
  </si>
  <si>
    <t>1ピース組立</t>
    <rPh sb="4" eb="6">
      <t>クミタテ</t>
    </rPh>
    <phoneticPr fontId="1"/>
  </si>
  <si>
    <t>5ピース組立</t>
    <rPh sb="4" eb="6">
      <t>クミタテ</t>
    </rPh>
    <phoneticPr fontId="1"/>
  </si>
  <si>
    <t>リング内発生ストローク量(㎜/掘進量）</t>
    <rPh sb="3" eb="4">
      <t>ナイ</t>
    </rPh>
    <rPh sb="4" eb="6">
      <t>ハッセイ</t>
    </rPh>
    <rPh sb="11" eb="12">
      <t>リョウ</t>
    </rPh>
    <rPh sb="15" eb="17">
      <t>クッシン</t>
    </rPh>
    <rPh sb="17" eb="18">
      <t>リョウ</t>
    </rPh>
    <phoneticPr fontId="1"/>
  </si>
  <si>
    <t>参考</t>
    <rPh sb="0" eb="2">
      <t>サンコウ</t>
    </rPh>
    <phoneticPr fontId="1"/>
  </si>
  <si>
    <t>ストローク偏差(㎜）</t>
    <rPh sb="5" eb="7">
      <t>ヘンサ</t>
    </rPh>
    <phoneticPr fontId="1"/>
  </si>
  <si>
    <t>リング目標ストローク差(㎜）</t>
    <rPh sb="3" eb="5">
      <t>モクヒョウ</t>
    </rPh>
    <rPh sb="10" eb="11">
      <t>サ</t>
    </rPh>
    <phoneticPr fontId="1"/>
  </si>
  <si>
    <t>目標ストローク差：</t>
    <rPh sb="0" eb="2">
      <t>モクヒョウ</t>
    </rPh>
    <rPh sb="7" eb="8">
      <t>サ</t>
    </rPh>
    <phoneticPr fontId="1"/>
  </si>
  <si>
    <t>リング目標ストローク差：</t>
    <rPh sb="3" eb="5">
      <t>モクヒョウ</t>
    </rPh>
    <rPh sb="10" eb="11">
      <t>サ</t>
    </rPh>
    <phoneticPr fontId="1"/>
  </si>
  <si>
    <t>西松/横浜湘南道路トンネル工事での336リング、337リングの掘進データを入力してストローク管理の切り替え時の異常の有無を確認した。</t>
    <rPh sb="0" eb="2">
      <t>ニシマツ</t>
    </rPh>
    <rPh sb="3" eb="5">
      <t>ヨコハマ</t>
    </rPh>
    <rPh sb="5" eb="7">
      <t>ショウナン</t>
    </rPh>
    <rPh sb="7" eb="9">
      <t>ドウロ</t>
    </rPh>
    <rPh sb="13" eb="15">
      <t>コウジ</t>
    </rPh>
    <rPh sb="31" eb="33">
      <t>クッシン</t>
    </rPh>
    <rPh sb="37" eb="39">
      <t>ニュウリョク</t>
    </rPh>
    <rPh sb="46" eb="48">
      <t>カンリ</t>
    </rPh>
    <rPh sb="49" eb="50">
      <t>キ</t>
    </rPh>
    <rPh sb="51" eb="52">
      <t>カ</t>
    </rPh>
    <rPh sb="53" eb="54">
      <t>ジ</t>
    </rPh>
    <rPh sb="55" eb="57">
      <t>イジョウ</t>
    </rPh>
    <rPh sb="58" eb="60">
      <t>ウム</t>
    </rPh>
    <rPh sb="61" eb="63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</si>
</sst>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_ 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lightGray">
        <fgColor rgb="FFFF0000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rgb="FF002060"/>
      </diagonal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medium">
        <color rgb="FF002060"/>
      </diagonal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2" fillId="0" borderId="6" xfId="0" applyNumberFormat="1" applyFont="1" applyBorder="1">
      <alignment vertical="center"/>
    </xf>
    <xf numFmtId="0" fontId="2" fillId="0" borderId="6" xfId="0" applyFont="1" applyBorder="1">
      <alignment vertical="center"/>
    </xf>
    <xf numFmtId="176" fontId="2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5" xfId="0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H43" sqref="H43"/>
    </sheetView>
  </sheetViews>
  <sheetFormatPr defaultRowHeight="13.5" x14ac:dyDescent="0.15"/>
  <cols>
    <col min="1" max="1" width="6.875" customWidth="1"/>
    <col min="2" max="2" width="14.875" customWidth="1"/>
    <col min="3" max="3" width="7.875" customWidth="1"/>
    <col min="6" max="6" width="10.25" customWidth="1"/>
    <col min="7" max="7" width="12.25" customWidth="1"/>
    <col min="8" max="8" width="12.5" customWidth="1"/>
    <col min="9" max="9" width="3.625" customWidth="1"/>
    <col min="10" max="10" width="10.125" customWidth="1"/>
    <col min="13" max="13" width="14" customWidth="1"/>
    <col min="14" max="14" width="6.75" customWidth="1"/>
    <col min="17" max="17" width="10.375" customWidth="1"/>
    <col min="18" max="18" width="14" customWidth="1"/>
    <col min="19" max="19" width="12.75" customWidth="1"/>
    <col min="20" max="20" width="3.75" customWidth="1"/>
  </cols>
  <sheetData>
    <row r="1" spans="1:21" ht="17.25" x14ac:dyDescent="0.15">
      <c r="C1" s="34" t="s">
        <v>22</v>
      </c>
    </row>
    <row r="2" spans="1:21" ht="12.75" customHeight="1" x14ac:dyDescent="0.15">
      <c r="C2" s="34"/>
    </row>
    <row r="3" spans="1:21" ht="12.75" customHeight="1" x14ac:dyDescent="0.15">
      <c r="C3" s="35" t="s">
        <v>39</v>
      </c>
    </row>
    <row r="4" spans="1:21" ht="12.75" customHeight="1" x14ac:dyDescent="0.15">
      <c r="C4" s="34"/>
    </row>
    <row r="6" spans="1:21" ht="14.25" thickBot="1" x14ac:dyDescent="0.2">
      <c r="B6" t="s">
        <v>25</v>
      </c>
      <c r="G6" t="s">
        <v>21</v>
      </c>
      <c r="J6" t="s">
        <v>34</v>
      </c>
      <c r="M6" t="s">
        <v>26</v>
      </c>
      <c r="R6" t="s">
        <v>27</v>
      </c>
      <c r="S6" t="s">
        <v>31</v>
      </c>
      <c r="U6" t="s">
        <v>34</v>
      </c>
    </row>
    <row r="7" spans="1:21" ht="13.5" customHeight="1" x14ac:dyDescent="0.15">
      <c r="A7" s="21" t="s">
        <v>18</v>
      </c>
      <c r="B7" s="23" t="s">
        <v>19</v>
      </c>
      <c r="C7" s="23"/>
      <c r="D7" s="23" t="s">
        <v>0</v>
      </c>
      <c r="E7" s="23"/>
      <c r="F7" s="23" t="s">
        <v>15</v>
      </c>
      <c r="G7" s="1" t="s">
        <v>16</v>
      </c>
      <c r="H7" s="25" t="s">
        <v>36</v>
      </c>
      <c r="J7" s="30" t="s">
        <v>35</v>
      </c>
      <c r="L7" s="21" t="s">
        <v>18</v>
      </c>
      <c r="M7" s="23" t="s">
        <v>19</v>
      </c>
      <c r="N7" s="23"/>
      <c r="O7" s="23" t="s">
        <v>0</v>
      </c>
      <c r="P7" s="23"/>
      <c r="Q7" s="23" t="s">
        <v>15</v>
      </c>
      <c r="R7" s="1" t="s">
        <v>16</v>
      </c>
      <c r="S7" s="25" t="s">
        <v>36</v>
      </c>
      <c r="U7" s="30" t="s">
        <v>30</v>
      </c>
    </row>
    <row r="8" spans="1:21" x14ac:dyDescent="0.15">
      <c r="A8" s="22"/>
      <c r="B8" s="24"/>
      <c r="C8" s="24"/>
      <c r="D8" s="2" t="s">
        <v>1</v>
      </c>
      <c r="E8" s="2" t="s">
        <v>2</v>
      </c>
      <c r="F8" s="24"/>
      <c r="G8" s="2" t="s">
        <v>17</v>
      </c>
      <c r="H8" s="26"/>
      <c r="J8" s="30"/>
      <c r="L8" s="22"/>
      <c r="M8" s="24"/>
      <c r="N8" s="24"/>
      <c r="O8" s="2" t="s">
        <v>1</v>
      </c>
      <c r="P8" s="2" t="s">
        <v>2</v>
      </c>
      <c r="Q8" s="24"/>
      <c r="R8" s="2" t="s">
        <v>17</v>
      </c>
      <c r="S8" s="26"/>
      <c r="U8" s="30"/>
    </row>
    <row r="9" spans="1:21" x14ac:dyDescent="0.15">
      <c r="A9" s="19"/>
      <c r="B9" s="12" t="s">
        <v>3</v>
      </c>
      <c r="C9" s="2" t="s">
        <v>4</v>
      </c>
      <c r="D9" s="3">
        <v>1000</v>
      </c>
      <c r="E9" s="3">
        <v>1794</v>
      </c>
      <c r="F9" s="12">
        <f>+(E9+E10-D9-D10)/2</f>
        <v>796.5</v>
      </c>
      <c r="G9" s="2" t="s">
        <v>24</v>
      </c>
      <c r="H9" s="16"/>
      <c r="J9" s="3"/>
      <c r="L9" s="19"/>
      <c r="M9" s="12" t="s">
        <v>3</v>
      </c>
      <c r="N9" s="2" t="s">
        <v>4</v>
      </c>
      <c r="O9" s="3">
        <v>1010</v>
      </c>
      <c r="P9" s="3">
        <v>2102</v>
      </c>
      <c r="Q9" s="12">
        <f>+(P9+P10-O9-O10)/2</f>
        <v>1096</v>
      </c>
      <c r="R9" s="2" t="s">
        <v>24</v>
      </c>
      <c r="S9" s="16"/>
      <c r="U9" s="3"/>
    </row>
    <row r="10" spans="1:21" x14ac:dyDescent="0.15">
      <c r="A10" s="19"/>
      <c r="B10" s="13"/>
      <c r="C10" s="2" t="s">
        <v>5</v>
      </c>
      <c r="D10" s="3">
        <v>1006</v>
      </c>
      <c r="E10" s="3">
        <v>1805</v>
      </c>
      <c r="F10" s="14"/>
      <c r="G10" s="2" t="s">
        <v>24</v>
      </c>
      <c r="H10" s="17"/>
      <c r="J10" s="3"/>
      <c r="L10" s="19"/>
      <c r="M10" s="13"/>
      <c r="N10" s="2" t="s">
        <v>5</v>
      </c>
      <c r="O10" s="3">
        <v>1009</v>
      </c>
      <c r="P10" s="3">
        <v>2109</v>
      </c>
      <c r="Q10" s="14"/>
      <c r="R10" s="2" t="s">
        <v>24</v>
      </c>
      <c r="S10" s="17"/>
      <c r="U10" s="3"/>
    </row>
    <row r="11" spans="1:21" x14ac:dyDescent="0.15">
      <c r="A11" s="19"/>
      <c r="B11" s="20" t="s">
        <v>6</v>
      </c>
      <c r="C11" s="20"/>
      <c r="D11" s="7">
        <f>+(D9-D10)*COS(2.2/180*PI())/COS(46.1/180*PI())</f>
        <v>-8.6466133401639649</v>
      </c>
      <c r="E11" s="7">
        <f>+(E9-E10)*COS(2.2/180*PI())/COS(46.1/180*PI())</f>
        <v>-15.852124456967267</v>
      </c>
      <c r="F11" s="13"/>
      <c r="G11" s="4"/>
      <c r="H11" s="9">
        <f>+D11+H18</f>
        <v>-22.646613340163967</v>
      </c>
      <c r="J11" s="31">
        <f>E11-(+D11+H$18*800/1800)</f>
        <v>-0.98328889458107938</v>
      </c>
      <c r="L11" s="19"/>
      <c r="M11" s="20" t="s">
        <v>6</v>
      </c>
      <c r="N11" s="20"/>
      <c r="O11" s="7">
        <f>+(O9-O10)*COS(2.2/180*PI())/COS(46.1/180*PI())</f>
        <v>1.4411022233606607</v>
      </c>
      <c r="P11" s="7">
        <f>+(P9-P10)*COS(2.2/180*PI())/COS(46.1/180*PI())</f>
        <v>-10.087715563524625</v>
      </c>
      <c r="Q11" s="13"/>
      <c r="R11" s="4"/>
      <c r="S11" s="9">
        <f>+O11+S18</f>
        <v>-12.558897776639339</v>
      </c>
      <c r="U11" s="31">
        <f>P11-(+O11+S$18*1100/1800)</f>
        <v>-2.9732622313297306</v>
      </c>
    </row>
    <row r="12" spans="1:21" x14ac:dyDescent="0.15">
      <c r="A12" s="36"/>
      <c r="B12" s="12" t="s">
        <v>7</v>
      </c>
      <c r="C12" s="2" t="s">
        <v>8</v>
      </c>
      <c r="D12" s="3">
        <v>989</v>
      </c>
      <c r="E12" s="3">
        <v>1785</v>
      </c>
      <c r="F12" s="12">
        <f>+(E12+E13-D12-D13)/2</f>
        <v>799.5</v>
      </c>
      <c r="G12" s="2" t="s">
        <v>24</v>
      </c>
      <c r="H12" s="16"/>
      <c r="J12" s="31"/>
      <c r="L12" s="37"/>
      <c r="M12" s="12" t="s">
        <v>7</v>
      </c>
      <c r="N12" s="2" t="s">
        <v>8</v>
      </c>
      <c r="O12" s="3">
        <v>1002</v>
      </c>
      <c r="P12" s="3">
        <v>2095</v>
      </c>
      <c r="Q12" s="12">
        <f>+(P12+P13-O12-O13)/2</f>
        <v>1098</v>
      </c>
      <c r="R12" s="2" t="s">
        <v>24</v>
      </c>
      <c r="S12" s="16"/>
      <c r="U12" s="31"/>
    </row>
    <row r="13" spans="1:21" x14ac:dyDescent="0.15">
      <c r="A13" s="36"/>
      <c r="B13" s="13"/>
      <c r="C13" s="2" t="s">
        <v>9</v>
      </c>
      <c r="D13" s="3">
        <v>998</v>
      </c>
      <c r="E13" s="3">
        <v>1801</v>
      </c>
      <c r="F13" s="14"/>
      <c r="G13" s="2" t="s">
        <v>24</v>
      </c>
      <c r="H13" s="17"/>
      <c r="J13" s="31"/>
      <c r="L13" s="37"/>
      <c r="M13" s="13"/>
      <c r="N13" s="2" t="s">
        <v>9</v>
      </c>
      <c r="O13" s="3">
        <v>1000</v>
      </c>
      <c r="P13" s="3">
        <v>2103</v>
      </c>
      <c r="Q13" s="14"/>
      <c r="R13" s="2" t="s">
        <v>24</v>
      </c>
      <c r="S13" s="17"/>
      <c r="U13" s="31"/>
    </row>
    <row r="14" spans="1:21" x14ac:dyDescent="0.15">
      <c r="A14" s="36"/>
      <c r="B14" s="20" t="s">
        <v>10</v>
      </c>
      <c r="C14" s="20"/>
      <c r="D14" s="3">
        <f>+D12-D13</f>
        <v>-9</v>
      </c>
      <c r="E14" s="3">
        <f>+E12-E13</f>
        <v>-16</v>
      </c>
      <c r="F14" s="13"/>
      <c r="G14" s="4"/>
      <c r="H14" s="10">
        <f>+D14+H18</f>
        <v>-23</v>
      </c>
      <c r="J14" s="31">
        <f>E14-(+D14+H$18*800/1800)</f>
        <v>-0.77777777777777857</v>
      </c>
      <c r="L14" s="37"/>
      <c r="M14" s="20" t="s">
        <v>10</v>
      </c>
      <c r="N14" s="20"/>
      <c r="O14" s="3">
        <f>+O12-O13</f>
        <v>2</v>
      </c>
      <c r="P14" s="3">
        <f>+P12-P13</f>
        <v>-8</v>
      </c>
      <c r="Q14" s="13"/>
      <c r="R14" s="4"/>
      <c r="S14" s="10">
        <f>+O14+S18</f>
        <v>-12</v>
      </c>
      <c r="U14" s="31">
        <f>P14-(+O14+S$18*1100/1800)</f>
        <v>-1.4444444444444446</v>
      </c>
    </row>
    <row r="15" spans="1:21" x14ac:dyDescent="0.15">
      <c r="A15" s="19"/>
      <c r="B15" s="12" t="s">
        <v>11</v>
      </c>
      <c r="C15" s="2" t="s">
        <v>12</v>
      </c>
      <c r="D15" s="3">
        <v>973</v>
      </c>
      <c r="E15" s="3">
        <v>1773</v>
      </c>
      <c r="F15" s="12">
        <f>+(E15+E16-D15-D16)/2</f>
        <v>802.5</v>
      </c>
      <c r="G15" s="2" t="s">
        <v>24</v>
      </c>
      <c r="H15" s="16"/>
      <c r="J15" s="31"/>
      <c r="L15" s="19"/>
      <c r="M15" s="12" t="s">
        <v>11</v>
      </c>
      <c r="N15" s="2" t="s">
        <v>12</v>
      </c>
      <c r="O15" s="3">
        <v>985</v>
      </c>
      <c r="P15" s="3">
        <v>2081</v>
      </c>
      <c r="Q15" s="12">
        <f>+(P15+P16-O15-O16)/2</f>
        <v>1099.5</v>
      </c>
      <c r="R15" s="2" t="s">
        <v>24</v>
      </c>
      <c r="S15" s="16"/>
      <c r="U15" s="31"/>
    </row>
    <row r="16" spans="1:21" x14ac:dyDescent="0.15">
      <c r="A16" s="19"/>
      <c r="B16" s="13"/>
      <c r="C16" s="2" t="s">
        <v>13</v>
      </c>
      <c r="D16" s="3">
        <v>990</v>
      </c>
      <c r="E16" s="3">
        <v>1795</v>
      </c>
      <c r="F16" s="14"/>
      <c r="G16" s="2" t="s">
        <v>24</v>
      </c>
      <c r="H16" s="17"/>
      <c r="J16" s="31"/>
      <c r="L16" s="19"/>
      <c r="M16" s="13"/>
      <c r="N16" s="2" t="s">
        <v>13</v>
      </c>
      <c r="O16" s="3">
        <v>994</v>
      </c>
      <c r="P16" s="3">
        <v>2097</v>
      </c>
      <c r="Q16" s="14"/>
      <c r="R16" s="2" t="s">
        <v>24</v>
      </c>
      <c r="S16" s="17"/>
      <c r="U16" s="31"/>
    </row>
    <row r="17" spans="1:21" ht="14.25" thickBot="1" x14ac:dyDescent="0.2">
      <c r="A17" s="27"/>
      <c r="B17" s="18" t="s">
        <v>14</v>
      </c>
      <c r="C17" s="18"/>
      <c r="D17" s="8">
        <f>+(D15-D16)*COS(2.2/180*PI())/COS(41.7/180*PI())</f>
        <v>-22.75194328661771</v>
      </c>
      <c r="E17" s="8">
        <f>+(E15-E16)*COS(2.2/180*PI())/COS(41.7/180*PI())</f>
        <v>-29.443691312093506</v>
      </c>
      <c r="F17" s="15"/>
      <c r="G17" s="5"/>
      <c r="H17" s="11">
        <f>+D17+H18</f>
        <v>-36.75194328661771</v>
      </c>
      <c r="J17" s="31">
        <f>E17-(+D17+H$18*800/1800)</f>
        <v>-0.46952580325357474</v>
      </c>
      <c r="L17" s="27"/>
      <c r="M17" s="18" t="s">
        <v>14</v>
      </c>
      <c r="N17" s="18"/>
      <c r="O17" s="8">
        <f>+(O15-O16)*COS(2.2/180*PI())/COS(41.7/180*PI())</f>
        <v>-12.045146445856433</v>
      </c>
      <c r="P17" s="8">
        <f>+(P15-P16)*COS(2.2/180*PI())/COS(41.7/180*PI())</f>
        <v>-21.413593681522549</v>
      </c>
      <c r="Q17" s="15"/>
      <c r="R17" s="5"/>
      <c r="S17" s="11">
        <f>+O17+S18</f>
        <v>-26.045146445856432</v>
      </c>
      <c r="U17" s="31">
        <f>P17-(+O17+S$18*1100/1800)</f>
        <v>-0.81289168011056034</v>
      </c>
    </row>
    <row r="18" spans="1:21" ht="14.25" thickBot="1" x14ac:dyDescent="0.2">
      <c r="B18" s="32" t="s">
        <v>33</v>
      </c>
      <c r="C18" s="32"/>
      <c r="D18" s="32"/>
      <c r="E18" s="32"/>
      <c r="F18" s="32"/>
      <c r="G18" s="32"/>
      <c r="H18" s="33">
        <v>-14</v>
      </c>
      <c r="J18" s="29"/>
      <c r="M18" s="32" t="s">
        <v>33</v>
      </c>
      <c r="N18" s="32"/>
      <c r="O18" s="32"/>
      <c r="P18" s="32"/>
      <c r="Q18" s="32"/>
      <c r="R18" s="32"/>
      <c r="S18" s="33">
        <v>-14</v>
      </c>
    </row>
    <row r="21" spans="1:21" x14ac:dyDescent="0.15">
      <c r="J21" s="29"/>
    </row>
    <row r="22" spans="1:21" ht="14.25" thickBot="1" x14ac:dyDescent="0.2">
      <c r="G22" t="s">
        <v>23</v>
      </c>
      <c r="J22" s="29" t="s">
        <v>34</v>
      </c>
      <c r="R22" t="s">
        <v>29</v>
      </c>
      <c r="S22" t="s">
        <v>32</v>
      </c>
      <c r="U22" t="s">
        <v>34</v>
      </c>
    </row>
    <row r="23" spans="1:21" ht="13.5" customHeight="1" x14ac:dyDescent="0.15">
      <c r="A23" s="21" t="s">
        <v>18</v>
      </c>
      <c r="B23" s="23" t="s">
        <v>19</v>
      </c>
      <c r="C23" s="23"/>
      <c r="D23" s="23" t="s">
        <v>0</v>
      </c>
      <c r="E23" s="23"/>
      <c r="F23" s="23" t="s">
        <v>15</v>
      </c>
      <c r="G23" s="1" t="s">
        <v>16</v>
      </c>
      <c r="H23" s="25" t="s">
        <v>36</v>
      </c>
      <c r="J23" s="30" t="s">
        <v>30</v>
      </c>
      <c r="L23" s="21" t="s">
        <v>18</v>
      </c>
      <c r="M23" s="23" t="s">
        <v>19</v>
      </c>
      <c r="N23" s="23"/>
      <c r="O23" s="23" t="s">
        <v>0</v>
      </c>
      <c r="P23" s="23"/>
      <c r="Q23" s="23" t="s">
        <v>15</v>
      </c>
      <c r="R23" s="1" t="s">
        <v>16</v>
      </c>
      <c r="S23" s="25" t="s">
        <v>36</v>
      </c>
      <c r="U23" s="30" t="s">
        <v>30</v>
      </c>
    </row>
    <row r="24" spans="1:21" x14ac:dyDescent="0.15">
      <c r="A24" s="22"/>
      <c r="B24" s="24"/>
      <c r="C24" s="24"/>
      <c r="D24" s="2" t="s">
        <v>1</v>
      </c>
      <c r="E24" s="2" t="s">
        <v>2</v>
      </c>
      <c r="F24" s="24"/>
      <c r="G24" s="2" t="s">
        <v>17</v>
      </c>
      <c r="H24" s="26"/>
      <c r="J24" s="30"/>
      <c r="L24" s="22"/>
      <c r="M24" s="24"/>
      <c r="N24" s="24"/>
      <c r="O24" s="2" t="s">
        <v>1</v>
      </c>
      <c r="P24" s="2" t="s">
        <v>2</v>
      </c>
      <c r="Q24" s="24"/>
      <c r="R24" s="2" t="s">
        <v>17</v>
      </c>
      <c r="S24" s="26"/>
      <c r="U24" s="30"/>
    </row>
    <row r="25" spans="1:21" x14ac:dyDescent="0.15">
      <c r="A25" s="19"/>
      <c r="B25" s="12" t="s">
        <v>3</v>
      </c>
      <c r="C25" s="2" t="s">
        <v>4</v>
      </c>
      <c r="D25" s="3">
        <v>1000</v>
      </c>
      <c r="E25" s="3">
        <v>2472</v>
      </c>
      <c r="F25" s="12">
        <f>+(E25+E26-D25-D26)/2</f>
        <v>1476.5</v>
      </c>
      <c r="G25" s="2" t="s">
        <v>24</v>
      </c>
      <c r="H25" s="16"/>
      <c r="J25" s="31"/>
      <c r="L25" s="19"/>
      <c r="M25" s="12" t="s">
        <v>3</v>
      </c>
      <c r="N25" s="2" t="s">
        <v>4</v>
      </c>
      <c r="O25" s="3">
        <v>1010</v>
      </c>
      <c r="P25" s="3">
        <v>2497</v>
      </c>
      <c r="Q25" s="12">
        <f>+(P25+P26-O25-O26)/2</f>
        <v>1489.5</v>
      </c>
      <c r="R25" s="2" t="s">
        <v>24</v>
      </c>
      <c r="S25" s="16"/>
      <c r="U25" s="3"/>
    </row>
    <row r="26" spans="1:21" x14ac:dyDescent="0.15">
      <c r="A26" s="19"/>
      <c r="B26" s="13"/>
      <c r="C26" s="2" t="s">
        <v>5</v>
      </c>
      <c r="D26" s="3">
        <v>1006</v>
      </c>
      <c r="E26" s="3">
        <v>2487</v>
      </c>
      <c r="F26" s="14"/>
      <c r="G26" s="2" t="s">
        <v>24</v>
      </c>
      <c r="H26" s="17"/>
      <c r="J26" s="31"/>
      <c r="L26" s="19"/>
      <c r="M26" s="13"/>
      <c r="N26" s="2" t="s">
        <v>5</v>
      </c>
      <c r="O26" s="3">
        <v>1009</v>
      </c>
      <c r="P26" s="3">
        <v>2501</v>
      </c>
      <c r="Q26" s="14"/>
      <c r="R26" s="2" t="s">
        <v>24</v>
      </c>
      <c r="S26" s="17"/>
      <c r="U26" s="3"/>
    </row>
    <row r="27" spans="1:21" x14ac:dyDescent="0.15">
      <c r="A27" s="19"/>
      <c r="B27" s="20" t="s">
        <v>6</v>
      </c>
      <c r="C27" s="20"/>
      <c r="D27" s="7">
        <f>+(D25-D26)*COS(2.2/180*PI())/COS(46.1/180*PI())</f>
        <v>-8.6466133401639649</v>
      </c>
      <c r="E27" s="7">
        <f>+(E25-E26)*COS(2.2/180*PI())/COS(46.1/180*PI())</f>
        <v>-21.61653335040991</v>
      </c>
      <c r="F27" s="13"/>
      <c r="G27" s="4"/>
      <c r="H27" s="9">
        <f>+D27+H34</f>
        <v>-22.646613340163967</v>
      </c>
      <c r="J27" s="31">
        <f>E27-(+D27+H$18*1480/1800)</f>
        <v>-1.4588088991348336</v>
      </c>
      <c r="L27" s="19"/>
      <c r="M27" s="20" t="s">
        <v>6</v>
      </c>
      <c r="N27" s="20"/>
      <c r="O27" s="7">
        <f>+(O25-O26)*COS(2.2/180*PI())/COS(46.1/180*PI())</f>
        <v>1.4411022233606607</v>
      </c>
      <c r="P27" s="7">
        <f>+(P25-P26)*COS(2.2/180*PI())/COS(46.1/180*PI())</f>
        <v>-5.764408893442643</v>
      </c>
      <c r="Q27" s="13"/>
      <c r="R27" s="4"/>
      <c r="S27" s="9">
        <f>+O27+S34</f>
        <v>-12.558897776639339</v>
      </c>
      <c r="U27" s="31">
        <f>P27-(+O27+S$18*1500/1800)</f>
        <v>4.4611555498633626</v>
      </c>
    </row>
    <row r="28" spans="1:21" x14ac:dyDescent="0.15">
      <c r="A28" s="19"/>
      <c r="B28" s="12" t="s">
        <v>7</v>
      </c>
      <c r="C28" s="2" t="s">
        <v>8</v>
      </c>
      <c r="D28" s="3">
        <v>989</v>
      </c>
      <c r="E28" s="3">
        <v>2463</v>
      </c>
      <c r="F28" s="12">
        <f>+(E28+E29-D28-D29)/2</f>
        <v>1479.5</v>
      </c>
      <c r="G28" s="2" t="s">
        <v>24</v>
      </c>
      <c r="H28" s="16"/>
      <c r="J28" s="31"/>
      <c r="L28" s="19"/>
      <c r="M28" s="12" t="s">
        <v>7</v>
      </c>
      <c r="N28" s="2" t="s">
        <v>8</v>
      </c>
      <c r="O28" s="3">
        <v>1002</v>
      </c>
      <c r="P28" s="3">
        <v>2494</v>
      </c>
      <c r="Q28" s="40"/>
      <c r="R28" s="2" t="s">
        <v>24</v>
      </c>
      <c r="S28" s="16"/>
      <c r="U28" s="31"/>
    </row>
    <row r="29" spans="1:21" x14ac:dyDescent="0.15">
      <c r="A29" s="19"/>
      <c r="B29" s="13"/>
      <c r="C29" s="2" t="s">
        <v>9</v>
      </c>
      <c r="D29" s="3">
        <v>998</v>
      </c>
      <c r="E29" s="3">
        <v>2483</v>
      </c>
      <c r="F29" s="14"/>
      <c r="G29" s="2" t="s">
        <v>24</v>
      </c>
      <c r="H29" s="17"/>
      <c r="J29" s="31"/>
      <c r="L29" s="19"/>
      <c r="M29" s="13"/>
      <c r="N29" s="2" t="s">
        <v>9</v>
      </c>
      <c r="O29" s="3">
        <v>1000</v>
      </c>
      <c r="P29" s="39"/>
      <c r="Q29" s="41"/>
      <c r="R29" s="43" t="s">
        <v>28</v>
      </c>
      <c r="S29" s="17"/>
      <c r="U29" s="31"/>
    </row>
    <row r="30" spans="1:21" x14ac:dyDescent="0.15">
      <c r="A30" s="19"/>
      <c r="B30" s="20" t="s">
        <v>10</v>
      </c>
      <c r="C30" s="20"/>
      <c r="D30" s="3">
        <f>+D28-D29</f>
        <v>-9</v>
      </c>
      <c r="E30" s="3">
        <f>+E28-E29</f>
        <v>-20</v>
      </c>
      <c r="F30" s="13"/>
      <c r="G30" s="4"/>
      <c r="H30" s="10">
        <f>+D30+H34</f>
        <v>-23</v>
      </c>
      <c r="J30" s="31">
        <f>E30-(+D30+H$18*1480/1800)</f>
        <v>0.51111111111111285</v>
      </c>
      <c r="L30" s="19"/>
      <c r="M30" s="20" t="s">
        <v>10</v>
      </c>
      <c r="N30" s="20"/>
      <c r="O30" s="3">
        <f>+O28-O29</f>
        <v>2</v>
      </c>
      <c r="P30" s="3">
        <f>+P28-P29</f>
        <v>2494</v>
      </c>
      <c r="Q30" s="42"/>
      <c r="R30" s="4"/>
      <c r="S30" s="10">
        <f>+O30+S34</f>
        <v>-12</v>
      </c>
      <c r="U30" s="31"/>
    </row>
    <row r="31" spans="1:21" x14ac:dyDescent="0.15">
      <c r="A31" s="37"/>
      <c r="B31" s="12" t="s">
        <v>11</v>
      </c>
      <c r="C31" s="2" t="s">
        <v>12</v>
      </c>
      <c r="D31" s="3">
        <v>973</v>
      </c>
      <c r="E31" s="3">
        <v>2451</v>
      </c>
      <c r="F31" s="12">
        <f>+(E31+E32-D31-D32)/2</f>
        <v>1482.5</v>
      </c>
      <c r="G31" s="2" t="s">
        <v>24</v>
      </c>
      <c r="H31" s="16"/>
      <c r="J31" s="31"/>
      <c r="L31" s="37"/>
      <c r="M31" s="12" t="s">
        <v>11</v>
      </c>
      <c r="N31" s="2" t="s">
        <v>12</v>
      </c>
      <c r="O31" s="3">
        <v>985</v>
      </c>
      <c r="P31" s="3">
        <f>685+1800</f>
        <v>2485</v>
      </c>
      <c r="Q31" s="12">
        <f>+(P31+P32-O31-O32)/2</f>
        <v>1503</v>
      </c>
      <c r="R31" s="2" t="s">
        <v>24</v>
      </c>
      <c r="S31" s="16"/>
      <c r="U31" s="31"/>
    </row>
    <row r="32" spans="1:21" x14ac:dyDescent="0.15">
      <c r="A32" s="37"/>
      <c r="B32" s="13"/>
      <c r="C32" s="2" t="s">
        <v>13</v>
      </c>
      <c r="D32" s="3">
        <v>990</v>
      </c>
      <c r="E32" s="3">
        <v>2477</v>
      </c>
      <c r="F32" s="14"/>
      <c r="G32" s="2" t="s">
        <v>24</v>
      </c>
      <c r="H32" s="17"/>
      <c r="J32" s="31"/>
      <c r="L32" s="37"/>
      <c r="M32" s="13"/>
      <c r="N32" s="2" t="s">
        <v>13</v>
      </c>
      <c r="O32" s="3">
        <v>994</v>
      </c>
      <c r="P32" s="3">
        <f>700+1800</f>
        <v>2500</v>
      </c>
      <c r="Q32" s="14"/>
      <c r="R32" s="2" t="s">
        <v>24</v>
      </c>
      <c r="S32" s="17"/>
      <c r="U32" s="31"/>
    </row>
    <row r="33" spans="1:21" ht="14.25" thickBot="1" x14ac:dyDescent="0.2">
      <c r="A33" s="38"/>
      <c r="B33" s="18" t="s">
        <v>14</v>
      </c>
      <c r="C33" s="18"/>
      <c r="D33" s="8">
        <f>+(D31-D32)*COS(2.2/180*PI())/COS(41.7/180*PI())</f>
        <v>-22.75194328661771</v>
      </c>
      <c r="E33" s="8">
        <f>+(E31-E32)*COS(2.2/180*PI())/COS(41.7/180*PI())</f>
        <v>-34.797089732474141</v>
      </c>
      <c r="F33" s="15"/>
      <c r="G33" s="5"/>
      <c r="H33" s="11">
        <f>+D33+H34</f>
        <v>-36.75194328661771</v>
      </c>
      <c r="J33" s="31">
        <f>E33-(+D33+H$18*1480/1800)</f>
        <v>-0.53403533474531883</v>
      </c>
      <c r="L33" s="38"/>
      <c r="M33" s="18" t="s">
        <v>14</v>
      </c>
      <c r="N33" s="18"/>
      <c r="O33" s="8">
        <f>+(O31-O32)*COS(2.2/180*PI())/COS(41.7/180*PI())</f>
        <v>-12.045146445856433</v>
      </c>
      <c r="P33" s="8">
        <f>+(P31-P32)*COS(2.2/180*PI())/COS(41.7/180*PI())</f>
        <v>-20.075244076427389</v>
      </c>
      <c r="Q33" s="15"/>
      <c r="R33" s="5"/>
      <c r="S33" s="11">
        <f>+O33+S34</f>
        <v>-26.045146445856432</v>
      </c>
      <c r="U33" s="31">
        <f>P33-(+O33+S$18*1500/1800)</f>
        <v>3.636569036095711</v>
      </c>
    </row>
    <row r="34" spans="1:21" ht="14.25" thickBot="1" x14ac:dyDescent="0.2">
      <c r="B34" s="32" t="s">
        <v>33</v>
      </c>
      <c r="C34" s="32"/>
      <c r="D34" s="32"/>
      <c r="E34" s="32"/>
      <c r="F34" s="32"/>
      <c r="G34" s="32"/>
      <c r="H34" s="33">
        <v>-14</v>
      </c>
      <c r="M34" s="32" t="s">
        <v>33</v>
      </c>
      <c r="N34" s="32"/>
      <c r="O34" s="32"/>
      <c r="P34" s="32"/>
      <c r="Q34" s="32"/>
      <c r="R34" s="32"/>
      <c r="S34" s="33">
        <v>-14</v>
      </c>
    </row>
    <row r="36" spans="1:21" x14ac:dyDescent="0.15">
      <c r="B36" s="6" t="s">
        <v>37</v>
      </c>
      <c r="D36" s="28" t="s">
        <v>20</v>
      </c>
      <c r="E36" s="28"/>
      <c r="F36" s="28"/>
      <c r="G36" s="28"/>
      <c r="J36" s="29"/>
      <c r="M36" s="6" t="s">
        <v>37</v>
      </c>
      <c r="O36" s="28" t="s">
        <v>20</v>
      </c>
      <c r="P36" s="28"/>
      <c r="Q36" s="28"/>
      <c r="R36" s="28"/>
    </row>
    <row r="37" spans="1:21" x14ac:dyDescent="0.15">
      <c r="B37" s="6" t="s">
        <v>38</v>
      </c>
      <c r="D37" s="28"/>
      <c r="E37" s="28"/>
      <c r="F37" s="28"/>
      <c r="G37" s="28"/>
      <c r="J37" s="29"/>
      <c r="M37" s="6" t="s">
        <v>38</v>
      </c>
      <c r="O37" s="28"/>
      <c r="P37" s="28"/>
      <c r="Q37" s="28"/>
      <c r="R37" s="28"/>
    </row>
  </sheetData>
  <mergeCells count="90">
    <mergeCell ref="O36:R37"/>
    <mergeCell ref="D36:G37"/>
    <mergeCell ref="U7:U8"/>
    <mergeCell ref="J23:J24"/>
    <mergeCell ref="U23:U24"/>
    <mergeCell ref="B18:G18"/>
    <mergeCell ref="B34:G34"/>
    <mergeCell ref="M18:R18"/>
    <mergeCell ref="M34:R34"/>
    <mergeCell ref="L31:L33"/>
    <mergeCell ref="M31:M32"/>
    <mergeCell ref="Q31:Q33"/>
    <mergeCell ref="S31:S32"/>
    <mergeCell ref="M33:N33"/>
    <mergeCell ref="L28:L30"/>
    <mergeCell ref="M28:M29"/>
    <mergeCell ref="Q28:Q30"/>
    <mergeCell ref="S28:S29"/>
    <mergeCell ref="M30:N30"/>
    <mergeCell ref="L25:L27"/>
    <mergeCell ref="M25:M26"/>
    <mergeCell ref="Q25:Q27"/>
    <mergeCell ref="S25:S26"/>
    <mergeCell ref="M27:N27"/>
    <mergeCell ref="L23:L24"/>
    <mergeCell ref="M23:N24"/>
    <mergeCell ref="O23:P23"/>
    <mergeCell ref="Q23:Q24"/>
    <mergeCell ref="S23:S24"/>
    <mergeCell ref="L15:L17"/>
    <mergeCell ref="M15:M16"/>
    <mergeCell ref="Q15:Q17"/>
    <mergeCell ref="S15:S16"/>
    <mergeCell ref="M17:N17"/>
    <mergeCell ref="L12:L14"/>
    <mergeCell ref="M12:M13"/>
    <mergeCell ref="Q12:Q14"/>
    <mergeCell ref="S12:S13"/>
    <mergeCell ref="M14:N14"/>
    <mergeCell ref="S7:S8"/>
    <mergeCell ref="L9:L11"/>
    <mergeCell ref="M9:M10"/>
    <mergeCell ref="Q9:Q11"/>
    <mergeCell ref="S9:S10"/>
    <mergeCell ref="M11:N11"/>
    <mergeCell ref="J7:J8"/>
    <mergeCell ref="L7:L8"/>
    <mergeCell ref="M7:N8"/>
    <mergeCell ref="O7:P7"/>
    <mergeCell ref="Q7:Q8"/>
    <mergeCell ref="A7:A8"/>
    <mergeCell ref="A9:A11"/>
    <mergeCell ref="A12:A14"/>
    <mergeCell ref="A15:A17"/>
    <mergeCell ref="B15:B16"/>
    <mergeCell ref="H7:H8"/>
    <mergeCell ref="D7:E7"/>
    <mergeCell ref="F7:F8"/>
    <mergeCell ref="B7:C8"/>
    <mergeCell ref="B9:B10"/>
    <mergeCell ref="F9:F11"/>
    <mergeCell ref="B11:C11"/>
    <mergeCell ref="F15:F17"/>
    <mergeCell ref="H15:H16"/>
    <mergeCell ref="H12:H13"/>
    <mergeCell ref="H9:H10"/>
    <mergeCell ref="A23:A24"/>
    <mergeCell ref="B23:C24"/>
    <mergeCell ref="D23:E23"/>
    <mergeCell ref="F23:F24"/>
    <mergeCell ref="H23:H24"/>
    <mergeCell ref="B12:B13"/>
    <mergeCell ref="F12:F14"/>
    <mergeCell ref="B17:C17"/>
    <mergeCell ref="B14:C14"/>
    <mergeCell ref="A28:A30"/>
    <mergeCell ref="B28:B29"/>
    <mergeCell ref="F28:F30"/>
    <mergeCell ref="H28:H29"/>
    <mergeCell ref="B30:C30"/>
    <mergeCell ref="A25:A27"/>
    <mergeCell ref="B25:B26"/>
    <mergeCell ref="F25:F27"/>
    <mergeCell ref="H25:H26"/>
    <mergeCell ref="B27:C27"/>
    <mergeCell ref="A31:A33"/>
    <mergeCell ref="B31:B32"/>
    <mergeCell ref="F31:F33"/>
    <mergeCell ref="H31:H32"/>
    <mergeCell ref="B33:C3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kamiyas</dc:creator>
  <cp:lastModifiedBy>kamiyas</cp:lastModifiedBy>
  <dcterms:created xsi:type="dcterms:W3CDTF">2019-05-27T00:47:22Z</dcterms:created>
  <dcterms:modified xsi:type="dcterms:W3CDTF">2019-05-27T07:21:05Z</dcterms:modified>
</cp:coreProperties>
</file>