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sabella\Excel-estudos\"/>
    </mc:Choice>
  </mc:AlternateContent>
  <xr:revisionPtr revIDLastSave="0" documentId="13_ncr:1_{78B3F203-1D66-45F6-A8C0-66186734D2E3}" xr6:coauthVersionLast="47" xr6:coauthVersionMax="47" xr10:uidLastSave="{00000000-0000-0000-0000-000000000000}"/>
  <bookViews>
    <workbookView xWindow="-110" yWindow="-110" windowWidth="19420" windowHeight="10300" tabRatio="8" xr2:uid="{5C6C7EBC-7E40-4D31-98FB-166F7204FFD3}"/>
  </bookViews>
  <sheets>
    <sheet name="APP" sheetId="1" r:id="rId1"/>
    <sheet name="Apoio" sheetId="2" r:id="rId2"/>
  </sheets>
  <definedNames>
    <definedName name="aporte">APP!$D$15</definedName>
    <definedName name="patrimonio">APP!$D$18</definedName>
    <definedName name="periodo">APP!$D$16</definedName>
    <definedName name="período">APP!$D$16</definedName>
    <definedName name="período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G10" i="2"/>
  <c r="A10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3" i="2"/>
  <c r="D29" i="1"/>
  <c r="D38" i="1" l="1"/>
  <c r="C24" i="1"/>
  <c r="D24" i="1" s="1"/>
  <c r="C23" i="1"/>
  <c r="D23" i="1" s="1"/>
  <c r="C25" i="1"/>
  <c r="D25" i="1" s="1"/>
  <c r="C26" i="1"/>
  <c r="D26" i="1" s="1"/>
  <c r="C22" i="1"/>
  <c r="D22" i="1" s="1"/>
  <c r="D12" i="1"/>
  <c r="D18" i="1"/>
  <c r="D19" i="1" s="1"/>
</calcChain>
</file>

<file path=xl/sharedStrings.xml><?xml version="1.0" encoding="utf-8"?>
<sst xmlns="http://schemas.openxmlformats.org/spreadsheetml/2006/main" count="71" uniqueCount="35">
  <si>
    <t>Investimento mensal</t>
  </si>
  <si>
    <t>Por quanto tempo?</t>
  </si>
  <si>
    <t>Taxa de rendimento mensal?</t>
  </si>
  <si>
    <t>Dividendos mensais?</t>
  </si>
  <si>
    <t>Cenários</t>
  </si>
  <si>
    <t>Dividendos</t>
  </si>
  <si>
    <t>Configurações</t>
  </si>
  <si>
    <t>Rendimento carteira</t>
  </si>
  <si>
    <t>Salário</t>
  </si>
  <si>
    <t>Sugestão de investimento</t>
  </si>
  <si>
    <t>Quanto em 2 anos?</t>
  </si>
  <si>
    <t>Quanto em 5 anos?</t>
  </si>
  <si>
    <t>Quanto em 10 anos?</t>
  </si>
  <si>
    <t>Quanto em 20 anos?</t>
  </si>
  <si>
    <t>Quanto em 30 anos?</t>
  </si>
  <si>
    <t>Quanto investir por mês?</t>
  </si>
  <si>
    <t>Patrimônio acumulado?</t>
  </si>
  <si>
    <t>Agressivo</t>
  </si>
  <si>
    <t>Valores</t>
  </si>
  <si>
    <t>FOFs</t>
  </si>
  <si>
    <t>Perfil</t>
  </si>
  <si>
    <t>Valor a ser investido por mês:</t>
  </si>
  <si>
    <t>Tipo de FII</t>
  </si>
  <si>
    <t>Percentual sugerido</t>
  </si>
  <si>
    <t>Papel</t>
  </si>
  <si>
    <t>Tijolo</t>
  </si>
  <si>
    <t>Híbridos</t>
  </si>
  <si>
    <t>Desenvolvimento</t>
  </si>
  <si>
    <t>Hotelarias</t>
  </si>
  <si>
    <t>Conservador</t>
  </si>
  <si>
    <t>%</t>
  </si>
  <si>
    <t>Chave composta</t>
  </si>
  <si>
    <t>Moderado</t>
  </si>
  <si>
    <t>Moderado-Tijolo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</si>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</sst>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Arial"/>
      <family val="2"/>
    </font>
    <font>
      <sz val="11"/>
      <color theme="1"/>
      <name val="Arial"/>
      <family val="2"/>
    </font>
    <font>
      <sz val="20"/>
      <color theme="0"/>
      <name val="Arial"/>
      <family val="2"/>
    </font>
    <font>
      <b/>
      <sz val="11"/>
      <color theme="1"/>
      <name val="Arial"/>
      <family val="2"/>
    </font>
    <font>
      <sz val="16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93E44"/>
        <bgColor indexed="64"/>
      </patternFill>
    </fill>
    <fill>
      <patternFill patternType="solid">
        <fgColor rgb="FF24D58F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indent="3"/>
    </xf>
    <xf numFmtId="0" fontId="4" fillId="0" borderId="5" xfId="0" applyFont="1" applyBorder="1" applyAlignment="1">
      <alignment horizontal="left" indent="3"/>
    </xf>
    <xf numFmtId="0" fontId="4" fillId="0" borderId="7" xfId="0" applyFont="1" applyBorder="1" applyAlignment="1">
      <alignment horizontal="left" indent="3"/>
    </xf>
    <xf numFmtId="0" fontId="3" fillId="3" borderId="0" xfId="0" applyFont="1" applyFill="1" applyAlignment="1">
      <alignment horizontal="center" vertical="center"/>
    </xf>
    <xf numFmtId="164" fontId="4" fillId="0" borderId="0" xfId="2" applyNumberFormat="1" applyFont="1" applyBorder="1" applyAlignment="1">
      <alignment horizontal="left"/>
    </xf>
    <xf numFmtId="1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10" fontId="4" fillId="0" borderId="0" xfId="1" applyNumberFormat="1" applyFont="1" applyBorder="1" applyAlignment="1">
      <alignment horizontal="left"/>
    </xf>
    <xf numFmtId="8" fontId="4" fillId="0" borderId="0" xfId="0" applyNumberFormat="1" applyFont="1" applyAlignment="1">
      <alignment horizontal="left"/>
    </xf>
    <xf numFmtId="8" fontId="4" fillId="4" borderId="25" xfId="0" applyNumberFormat="1" applyFont="1" applyFill="1" applyBorder="1" applyAlignment="1">
      <alignment horizontal="left"/>
    </xf>
    <xf numFmtId="0" fontId="0" fillId="0" borderId="28" xfId="0" applyBorder="1"/>
    <xf numFmtId="0" fontId="4" fillId="0" borderId="28" xfId="0" applyFont="1" applyBorder="1"/>
    <xf numFmtId="0" fontId="0" fillId="0" borderId="29" xfId="0" applyBorder="1"/>
    <xf numFmtId="0" fontId="4" fillId="0" borderId="29" xfId="0" applyFont="1" applyBorder="1"/>
    <xf numFmtId="9" fontId="0" fillId="0" borderId="28" xfId="2" applyFont="1" applyBorder="1"/>
    <xf numFmtId="9" fontId="0" fillId="0" borderId="0" xfId="2" applyFont="1" applyBorder="1"/>
    <xf numFmtId="9" fontId="0" fillId="0" borderId="29" xfId="2" applyFont="1" applyBorder="1"/>
    <xf numFmtId="9" fontId="0" fillId="0" borderId="0" xfId="2" applyFont="1"/>
    <xf numFmtId="9" fontId="4" fillId="0" borderId="28" xfId="0" applyNumberFormat="1" applyFont="1" applyBorder="1"/>
    <xf numFmtId="9" fontId="0" fillId="0" borderId="0" xfId="0" applyNumberFormat="1"/>
    <xf numFmtId="9" fontId="0" fillId="0" borderId="29" xfId="0" applyNumberFormat="1" applyBorder="1"/>
    <xf numFmtId="9" fontId="4" fillId="0" borderId="30" xfId="2" applyFont="1" applyBorder="1" applyAlignment="1">
      <alignment horizontal="center"/>
    </xf>
    <xf numFmtId="9" fontId="4" fillId="0" borderId="31" xfId="2" applyFont="1" applyBorder="1" applyAlignment="1">
      <alignment horizontal="center"/>
    </xf>
    <xf numFmtId="0" fontId="8" fillId="2" borderId="2" xfId="0" applyFont="1" applyFill="1" applyBorder="1"/>
    <xf numFmtId="0" fontId="4" fillId="0" borderId="16" xfId="0" applyFont="1" applyBorder="1" applyAlignment="1">
      <alignment horizontal="left" indent="3"/>
    </xf>
    <xf numFmtId="0" fontId="4" fillId="0" borderId="17" xfId="0" applyFont="1" applyBorder="1" applyAlignment="1">
      <alignment horizontal="left" indent="3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indent="3"/>
    </xf>
    <xf numFmtId="0" fontId="4" fillId="0" borderId="20" xfId="0" applyFont="1" applyBorder="1" applyAlignment="1">
      <alignment horizontal="left" indent="3"/>
    </xf>
    <xf numFmtId="0" fontId="4" fillId="0" borderId="21" xfId="0" applyFont="1" applyBorder="1" applyAlignment="1">
      <alignment horizontal="left" indent="3"/>
    </xf>
    <xf numFmtId="0" fontId="4" fillId="0" borderId="18" xfId="0" applyFont="1" applyBorder="1" applyAlignment="1">
      <alignment horizontal="left" indent="3"/>
    </xf>
    <xf numFmtId="0" fontId="6" fillId="4" borderId="21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0" fontId="6" fillId="4" borderId="23" xfId="0" applyFont="1" applyFill="1" applyBorder="1" applyAlignment="1">
      <alignment horizontal="left" indent="3"/>
    </xf>
    <xf numFmtId="0" fontId="6" fillId="4" borderId="24" xfId="0" applyFont="1" applyFill="1" applyBorder="1" applyAlignment="1">
      <alignment horizontal="left" indent="3"/>
    </xf>
    <xf numFmtId="0" fontId="3" fillId="3" borderId="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indent="3"/>
    </xf>
    <xf numFmtId="0" fontId="4" fillId="0" borderId="14" xfId="0" applyFont="1" applyBorder="1" applyAlignment="1">
      <alignment horizontal="left" indent="3"/>
    </xf>
    <xf numFmtId="0" fontId="8" fillId="2" borderId="1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4" fillId="0" borderId="1" xfId="0" applyFont="1" applyBorder="1" applyAlignment="1">
      <alignment horizontal="left" indent="3"/>
    </xf>
    <xf numFmtId="0" fontId="4" fillId="0" borderId="26" xfId="0" applyFont="1" applyBorder="1" applyAlignment="1">
      <alignment horizontal="left" indent="3"/>
    </xf>
    <xf numFmtId="0" fontId="4" fillId="0" borderId="32" xfId="0" applyFont="1" applyBorder="1" applyAlignment="1">
      <alignment horizontal="left" indent="3"/>
    </xf>
    <xf numFmtId="0" fontId="4" fillId="0" borderId="34" xfId="0" applyFont="1" applyBorder="1" applyAlignment="1">
      <alignment horizontal="left" indent="3"/>
    </xf>
    <xf numFmtId="0" fontId="8" fillId="2" borderId="1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4" fontId="4" fillId="4" borderId="33" xfId="0" applyNumberFormat="1" applyFont="1" applyFill="1" applyBorder="1" applyAlignment="1">
      <alignment horizontal="center"/>
    </xf>
    <xf numFmtId="164" fontId="4" fillId="4" borderId="35" xfId="0" applyNumberFormat="1" applyFont="1" applyFill="1" applyBorder="1" applyAlignment="1">
      <alignment horizontal="center"/>
    </xf>
    <xf numFmtId="164" fontId="4" fillId="4" borderId="36" xfId="0" applyNumberFormat="1" applyFont="1" applyFill="1" applyBorder="1" applyAlignment="1">
      <alignment horizontal="center"/>
    </xf>
    <xf numFmtId="0" fontId="4" fillId="0" borderId="37" xfId="0" applyFont="1" applyBorder="1" applyAlignment="1">
      <alignment horizontal="right" indent="7"/>
    </xf>
    <xf numFmtId="0" fontId="4" fillId="0" borderId="38" xfId="0" applyFont="1" applyBorder="1" applyAlignment="1">
      <alignment horizontal="right" indent="7"/>
    </xf>
    <xf numFmtId="164" fontId="4" fillId="0" borderId="39" xfId="0" applyNumberFormat="1" applyFont="1" applyBorder="1" applyAlignment="1">
      <alignment horizontal="center"/>
    </xf>
    <xf numFmtId="8" fontId="4" fillId="0" borderId="4" xfId="0" applyNumberFormat="1" applyFont="1" applyBorder="1" applyAlignment="1">
      <alignment horizontal="center"/>
    </xf>
    <xf numFmtId="8" fontId="4" fillId="0" borderId="9" xfId="0" applyNumberFormat="1" applyFont="1" applyBorder="1" applyAlignment="1">
      <alignment horizontal="center"/>
    </xf>
    <xf numFmtId="8" fontId="4" fillId="0" borderId="6" xfId="0" applyNumberFormat="1" applyFont="1" applyBorder="1" applyAlignment="1">
      <alignment horizontal="center"/>
    </xf>
    <xf numFmtId="8" fontId="4" fillId="0" borderId="10" xfId="0" applyNumberFormat="1" applyFont="1" applyBorder="1" applyAlignment="1">
      <alignment horizontal="center"/>
    </xf>
    <xf numFmtId="8" fontId="4" fillId="0" borderId="8" xfId="0" applyNumberFormat="1" applyFont="1" applyBorder="1" applyAlignment="1">
      <alignment horizontal="center"/>
    </xf>
    <xf numFmtId="8" fontId="4" fillId="0" borderId="11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0" fontId="4" fillId="0" borderId="22" xfId="1" applyNumberFormat="1" applyFont="1" applyBorder="1" applyAlignment="1">
      <alignment horizontal="center"/>
    </xf>
    <xf numFmtId="8" fontId="4" fillId="4" borderId="22" xfId="0" applyNumberFormat="1" applyFont="1" applyFill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93E44"/>
      <color rgb="FF24D58F"/>
      <color rgb="FF003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1-44D0-9070-93BD4AEC3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1-44D0-9070-93BD4AEC3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1-44D0-9070-93BD4AEC38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1-44D0-9070-93BD4AEC38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1-44D0-9070-93BD4AEC38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1-44D0-9070-93BD4AEC38D9}"/>
              </c:ext>
            </c:extLst>
          </c:dPt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4-4560-8600-2371EE0B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177800</xdr:colOff>
      <xdr:row>0</xdr:row>
      <xdr:rowOff>171450</xdr:rowOff>
    </xdr:from>
    <xdr:to>
      <xdr:col>4</xdr:col>
      <xdr:colOff>12700</xdr:colOff>
      <xdr:row>7</xdr:row>
      <xdr:rowOff>1922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0E9960-E7E9-4723-868A-9607D7A4D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77800" y="171450"/>
          <a:ext cx="4013200" cy="1119522"/>
        </a:xfrm>
        <a:prstGeom prst="rect">
          <a:avLst/>
        </a:prstGeom>
      </xdr:spPr>
    </xdr:pic>
    <xdr:clientData/>
  </xdr:twoCellAnchor>
  <xdr:twoCellAnchor>
    <xdr:from>
      <xdr:col>1</xdr:col>
      <xdr:colOff>6351</xdr:colOff>
      <xdr:row>38</xdr:row>
      <xdr:rowOff>146050</xdr:rowOff>
    </xdr:from>
    <xdr:to>
      <xdr:col>4</xdr:col>
      <xdr:colOff>31751</xdr:colOff>
      <xdr:row>50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1F7BF0-6C7D-A253-743B-76B61054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6A55-C963-4D6C-A5DD-DC742FA7C2B0}">
  <dimension ref="A8:XFC38"/>
  <sheetViews>
    <sheetView showGridLines="0" showRowColHeaders="0" tabSelected="1" topLeftCell="A31" workbookViewId="0">
      <selection activeCell="E56" sqref="E56"/>
    </sheetView>
  </sheetViews>
  <sheetFormatPr defaultColWidth="0" defaultRowHeight="14.5" x14ac:dyDescent="0.35"/>
  <cols>
    <col min="1" max="1" width="2.81640625" bestFit="1" customWidth="1"/>
    <col min="2" max="2" width="23.453125" bestFit="1" customWidth="1"/>
    <col min="3" max="3" width="18.26953125" bestFit="1" customWidth="1"/>
    <col min="4" max="4" width="15.26953125" bestFit="1" customWidth="1"/>
    <col min="5" max="5" width="16.453125" customWidth="1"/>
    <col min="6" max="8" width="16.453125" hidden="1" customWidth="1"/>
    <col min="9" max="9" width="40.08984375" hidden="1" customWidth="1"/>
    <col min="13" max="16381" width="8.7265625" hidden="1"/>
    <col min="16382" max="16382" width="30.36328125" hidden="1" customWidth="1"/>
    <col min="16383" max="16383" width="30.08984375" hidden="1" customWidth="1"/>
    <col min="16384" max="16384" width="28.90625" hidden="1" customWidth="1"/>
  </cols>
  <sheetData>
    <row r="8" spans="2:8" ht="15" thickBot="1" x14ac:dyDescent="0.4">
      <c r="B8" s="2"/>
      <c r="C8" s="2"/>
      <c r="D8" s="2"/>
      <c r="E8" s="2"/>
      <c r="F8" s="2"/>
      <c r="G8" s="2"/>
      <c r="H8" s="2"/>
    </row>
    <row r="9" spans="2:8" ht="25.5" thickBot="1" x14ac:dyDescent="0.4">
      <c r="B9" s="43" t="s">
        <v>6</v>
      </c>
      <c r="C9" s="44"/>
      <c r="D9" s="45"/>
      <c r="H9" s="7"/>
    </row>
    <row r="10" spans="2:8" x14ac:dyDescent="0.35">
      <c r="B10" s="46" t="s">
        <v>8</v>
      </c>
      <c r="C10" s="47"/>
      <c r="D10" s="73">
        <v>5000</v>
      </c>
      <c r="E10" s="8"/>
      <c r="F10" s="8"/>
      <c r="G10" s="8"/>
      <c r="H10" s="8"/>
    </row>
    <row r="11" spans="2:8" x14ac:dyDescent="0.35">
      <c r="B11" s="46" t="s">
        <v>7</v>
      </c>
      <c r="C11" s="47"/>
      <c r="D11" s="74">
        <v>6.0000000000000001E-3</v>
      </c>
      <c r="E11" s="9"/>
      <c r="F11" s="9"/>
      <c r="G11" s="9"/>
      <c r="H11" s="9"/>
    </row>
    <row r="12" spans="2:8" ht="15" thickBot="1" x14ac:dyDescent="0.4">
      <c r="B12" s="30" t="s">
        <v>9</v>
      </c>
      <c r="C12" s="31"/>
      <c r="D12" s="75">
        <f>D10*30%</f>
        <v>1500</v>
      </c>
      <c r="E12" s="10"/>
      <c r="F12" s="10"/>
      <c r="G12" s="10"/>
      <c r="H12" s="10"/>
    </row>
    <row r="13" spans="2:8" ht="15" thickBot="1" x14ac:dyDescent="0.4">
      <c r="B13" s="2"/>
      <c r="C13" s="2"/>
      <c r="D13" s="2"/>
      <c r="E13" s="2"/>
      <c r="F13" s="2"/>
      <c r="G13" s="2"/>
      <c r="H13" s="2"/>
    </row>
    <row r="14" spans="2:8" ht="21" customHeight="1" thickBot="1" x14ac:dyDescent="0.4">
      <c r="B14" s="32" t="s">
        <v>0</v>
      </c>
      <c r="C14" s="34"/>
      <c r="D14" s="33"/>
    </row>
    <row r="15" spans="2:8" ht="15" thickBot="1" x14ac:dyDescent="0.4">
      <c r="B15" s="35" t="s">
        <v>15</v>
      </c>
      <c r="C15" s="36"/>
      <c r="D15" s="69">
        <v>500</v>
      </c>
      <c r="E15" s="11"/>
      <c r="F15" s="11"/>
      <c r="G15" s="11"/>
      <c r="H15" s="11"/>
    </row>
    <row r="16" spans="2:8" ht="15" thickBot="1" x14ac:dyDescent="0.4">
      <c r="B16" s="37" t="s">
        <v>1</v>
      </c>
      <c r="C16" s="38"/>
      <c r="D16" s="70">
        <v>5</v>
      </c>
      <c r="E16" s="12"/>
      <c r="F16" s="12"/>
      <c r="G16" s="12"/>
      <c r="H16" s="12"/>
    </row>
    <row r="17" spans="1:8" ht="15" thickBot="1" x14ac:dyDescent="0.4">
      <c r="B17" s="37" t="s">
        <v>2</v>
      </c>
      <c r="C17" s="38"/>
      <c r="D17" s="71">
        <v>1.0789999999999999E-2</v>
      </c>
      <c r="E17" s="13"/>
      <c r="F17" s="13"/>
      <c r="G17" s="13"/>
      <c r="H17" s="13"/>
    </row>
    <row r="18" spans="1:8" ht="15" thickBot="1" x14ac:dyDescent="0.4">
      <c r="B18" s="39" t="s">
        <v>16</v>
      </c>
      <c r="C18" s="40"/>
      <c r="D18" s="72">
        <f>FV(taxa_mensal,período*12,aporte*-1)</f>
        <v>41888.456999243819</v>
      </c>
      <c r="E18" s="14"/>
      <c r="F18" s="14"/>
      <c r="G18" s="14"/>
      <c r="H18" s="14"/>
    </row>
    <row r="19" spans="1:8" ht="15" thickBot="1" x14ac:dyDescent="0.4">
      <c r="B19" s="41" t="s">
        <v>3</v>
      </c>
      <c r="C19" s="42"/>
      <c r="D19" s="15">
        <f>patrimonio*rendimento_carteira</f>
        <v>251.33074199546292</v>
      </c>
      <c r="E19" s="14"/>
      <c r="F19" s="14"/>
      <c r="G19" s="14"/>
      <c r="H19" s="14"/>
    </row>
    <row r="20" spans="1:8" ht="15" thickBot="1" x14ac:dyDescent="0.4">
      <c r="B20" s="2"/>
      <c r="C20" s="2"/>
      <c r="D20" s="2"/>
      <c r="E20" s="2"/>
      <c r="F20" s="2"/>
      <c r="G20" s="2"/>
      <c r="H20" s="2"/>
    </row>
    <row r="21" spans="1:8" ht="21" customHeight="1" thickBot="1" x14ac:dyDescent="0.4">
      <c r="B21" s="32" t="s">
        <v>4</v>
      </c>
      <c r="C21" s="33"/>
      <c r="D21" s="3" t="s">
        <v>5</v>
      </c>
    </row>
    <row r="22" spans="1:8" x14ac:dyDescent="0.35">
      <c r="A22" s="1">
        <v>2</v>
      </c>
      <c r="B22" s="4" t="s">
        <v>10</v>
      </c>
      <c r="C22" s="63">
        <f>FV(taxa_mensal,A22*12,aporte*-1)</f>
        <v>13613.813648822608</v>
      </c>
      <c r="D22" s="64">
        <f>C22*rendimento_carteira</f>
        <v>81.682881892935654</v>
      </c>
      <c r="E22" s="14"/>
      <c r="F22" s="14"/>
      <c r="G22" s="14"/>
      <c r="H22" s="14"/>
    </row>
    <row r="23" spans="1:8" x14ac:dyDescent="0.35">
      <c r="A23" s="1">
        <v>5</v>
      </c>
      <c r="B23" s="5" t="s">
        <v>11</v>
      </c>
      <c r="C23" s="65">
        <f>FV(taxa_mensal,A23*12,aporte*-1)</f>
        <v>41888.456999243819</v>
      </c>
      <c r="D23" s="66">
        <f>C23*rendimento_carteira</f>
        <v>251.33074199546292</v>
      </c>
      <c r="E23" s="14"/>
      <c r="F23" s="14"/>
      <c r="G23" s="14"/>
      <c r="H23" s="14"/>
    </row>
    <row r="24" spans="1:8" x14ac:dyDescent="0.35">
      <c r="A24" s="1">
        <v>10</v>
      </c>
      <c r="B24" s="5" t="s">
        <v>12</v>
      </c>
      <c r="C24" s="65">
        <f>FV(taxa_mensal,A24*12,aporte*-1)</f>
        <v>121642.1062650861</v>
      </c>
      <c r="D24" s="66">
        <f>C24*rendimento_carteira</f>
        <v>729.85263759051657</v>
      </c>
      <c r="E24" s="14"/>
      <c r="F24" s="14"/>
      <c r="G24" s="14"/>
      <c r="H24" s="14"/>
    </row>
    <row r="25" spans="1:8" x14ac:dyDescent="0.35">
      <c r="A25" s="1">
        <v>20</v>
      </c>
      <c r="B25" s="5" t="s">
        <v>13</v>
      </c>
      <c r="C25" s="65">
        <f>FV(taxa_mensal,A25*12,aporte*-1)</f>
        <v>562599.20004854025</v>
      </c>
      <c r="D25" s="66">
        <f>C25*rendimento_carteira</f>
        <v>3375.5952002912418</v>
      </c>
      <c r="E25" s="14"/>
      <c r="F25" s="14"/>
      <c r="G25" s="14"/>
      <c r="H25" s="14"/>
    </row>
    <row r="26" spans="1:8" ht="15" thickBot="1" x14ac:dyDescent="0.4">
      <c r="A26" s="1">
        <v>30</v>
      </c>
      <c r="B26" s="6" t="s">
        <v>14</v>
      </c>
      <c r="C26" s="67">
        <f>FV(taxa_mensal,A26*12,aporte*-1)</f>
        <v>2161084.8275023573</v>
      </c>
      <c r="D26" s="68">
        <f>C26*rendimento_carteira</f>
        <v>12966.508965014144</v>
      </c>
      <c r="E26" s="14"/>
      <c r="F26" s="14"/>
      <c r="G26" s="14"/>
      <c r="H26" s="14"/>
    </row>
    <row r="27" spans="1:8" ht="15" thickBot="1" x14ac:dyDescent="0.4">
      <c r="B27" s="2"/>
      <c r="C27" s="2"/>
      <c r="D27" s="2"/>
      <c r="E27" s="2"/>
      <c r="F27" s="2"/>
      <c r="G27" s="2"/>
      <c r="H27" s="2"/>
    </row>
    <row r="28" spans="1:8" ht="15" thickBot="1" x14ac:dyDescent="0.4">
      <c r="B28" s="48" t="s">
        <v>20</v>
      </c>
      <c r="C28" s="49"/>
      <c r="D28" s="29" t="s">
        <v>17</v>
      </c>
      <c r="E28" s="2"/>
      <c r="F28" s="2"/>
      <c r="G28" s="2"/>
      <c r="H28" s="2"/>
    </row>
    <row r="29" spans="1:8" ht="15" thickBot="1" x14ac:dyDescent="0.4">
      <c r="B29" s="50" t="s">
        <v>21</v>
      </c>
      <c r="C29" s="51"/>
      <c r="D29" s="62">
        <f>aporte</f>
        <v>500</v>
      </c>
      <c r="E29" s="2"/>
      <c r="F29" s="2"/>
      <c r="G29" s="2"/>
      <c r="H29" s="2"/>
    </row>
    <row r="30" spans="1:8" ht="15" thickBot="1" x14ac:dyDescent="0.4">
      <c r="B30" s="2"/>
      <c r="C30" s="2"/>
      <c r="D30" s="2"/>
      <c r="E30" s="2"/>
      <c r="F30" s="2"/>
      <c r="G30" s="2"/>
      <c r="H30" s="2"/>
    </row>
    <row r="31" spans="1:8" ht="15" thickBot="1" x14ac:dyDescent="0.4">
      <c r="B31" s="54" t="s">
        <v>22</v>
      </c>
      <c r="C31" s="55" t="s">
        <v>23</v>
      </c>
      <c r="D31" s="56" t="s">
        <v>18</v>
      </c>
      <c r="E31" s="2"/>
      <c r="F31" s="2"/>
      <c r="G31" s="2"/>
      <c r="H31" s="2"/>
    </row>
    <row r="32" spans="1:8" x14ac:dyDescent="0.35">
      <c r="B32" s="52" t="s">
        <v>24</v>
      </c>
      <c r="C32" s="27">
        <f>VLOOKUP($D$28&amp;"-"&amp;B32,Apoio!A2:D20,4,FALSE)</f>
        <v>0.5</v>
      </c>
      <c r="D32" s="57">
        <f>$D$29*C32</f>
        <v>250</v>
      </c>
      <c r="E32" s="2"/>
      <c r="F32" s="2"/>
      <c r="G32" s="2"/>
      <c r="H32" s="2"/>
    </row>
    <row r="33" spans="2:4" x14ac:dyDescent="0.35">
      <c r="B33" s="53" t="s">
        <v>25</v>
      </c>
      <c r="C33" s="28">
        <f>VLOOKUP($D$28&amp;"-"&amp;B33,Apoio!A3:D21,4,FALSE)</f>
        <v>0.1</v>
      </c>
      <c r="D33" s="58">
        <f t="shared" ref="D33:D37" si="0">$D$29*C33</f>
        <v>50</v>
      </c>
    </row>
    <row r="34" spans="2:4" x14ac:dyDescent="0.35">
      <c r="B34" s="53" t="s">
        <v>26</v>
      </c>
      <c r="C34" s="28">
        <f>VLOOKUP($D$28&amp;"-"&amp;B34,Apoio!A4:D22,4,FALSE)</f>
        <v>0.05</v>
      </c>
      <c r="D34" s="58">
        <f t="shared" si="0"/>
        <v>25</v>
      </c>
    </row>
    <row r="35" spans="2:4" x14ac:dyDescent="0.35">
      <c r="B35" s="53" t="s">
        <v>19</v>
      </c>
      <c r="C35" s="28">
        <f>VLOOKUP($D$28&amp;"-"&amp;B35,Apoio!A5:D23,4,FALSE)</f>
        <v>0.05</v>
      </c>
      <c r="D35" s="58">
        <f t="shared" si="0"/>
        <v>25</v>
      </c>
    </row>
    <row r="36" spans="2:4" x14ac:dyDescent="0.35">
      <c r="B36" s="53" t="s">
        <v>27</v>
      </c>
      <c r="C36" s="28">
        <f>VLOOKUP($D$28&amp;"-"&amp;B36,Apoio!A6:D24,4,FALSE)</f>
        <v>0.2</v>
      </c>
      <c r="D36" s="58">
        <f t="shared" si="0"/>
        <v>100</v>
      </c>
    </row>
    <row r="37" spans="2:4" x14ac:dyDescent="0.35">
      <c r="B37" s="53" t="s">
        <v>28</v>
      </c>
      <c r="C37" s="28">
        <f>VLOOKUP($D$28&amp;"-"&amp;B37,Apoio!A7:D25,4,FALSE)</f>
        <v>0.1</v>
      </c>
      <c r="D37" s="58">
        <f t="shared" si="0"/>
        <v>50</v>
      </c>
    </row>
    <row r="38" spans="2:4" ht="15" thickBot="1" x14ac:dyDescent="0.4">
      <c r="B38" s="60" t="s">
        <v>34</v>
      </c>
      <c r="C38" s="61"/>
      <c r="D38" s="59">
        <f>SUM(D32:D37)</f>
        <v>500</v>
      </c>
    </row>
  </sheetData>
  <mergeCells count="14">
    <mergeCell ref="B9:D9"/>
    <mergeCell ref="B10:C10"/>
    <mergeCell ref="B11:C11"/>
    <mergeCell ref="B29:C29"/>
    <mergeCell ref="B12:C12"/>
    <mergeCell ref="B28:C28"/>
    <mergeCell ref="B38:C38"/>
    <mergeCell ref="B21:C21"/>
    <mergeCell ref="B14:D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D28" xr:uid="{12AFBDCE-EA2F-40DD-A209-6A3E695C7DC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917-C6B7-42A0-BB52-003FC4859348}">
  <dimension ref="A2:G20"/>
  <sheetViews>
    <sheetView workbookViewId="0">
      <selection activeCell="D13" sqref="D13"/>
    </sheetView>
  </sheetViews>
  <sheetFormatPr defaultRowHeight="14.5" x14ac:dyDescent="0.35"/>
  <cols>
    <col min="1" max="1" width="26.90625" bestFit="1" customWidth="1"/>
    <col min="2" max="2" width="11.453125" bestFit="1" customWidth="1"/>
    <col min="3" max="3" width="16" bestFit="1" customWidth="1"/>
    <col min="4" max="4" width="6.26953125" bestFit="1" customWidth="1"/>
    <col min="6" max="6" width="14.81640625" customWidth="1"/>
  </cols>
  <sheetData>
    <row r="2" spans="1:7" x14ac:dyDescent="0.35">
      <c r="A2" t="s">
        <v>31</v>
      </c>
      <c r="B2" t="s">
        <v>20</v>
      </c>
      <c r="C2" t="s">
        <v>22</v>
      </c>
      <c r="D2" t="s">
        <v>30</v>
      </c>
    </row>
    <row r="3" spans="1:7" x14ac:dyDescent="0.35">
      <c r="A3" s="16" t="str">
        <f>B3&amp;"-"&amp;C3</f>
        <v>Conservador-Papel</v>
      </c>
      <c r="B3" s="16" t="s">
        <v>29</v>
      </c>
      <c r="C3" s="17" t="s">
        <v>24</v>
      </c>
      <c r="D3" s="24">
        <v>0.3</v>
      </c>
    </row>
    <row r="4" spans="1:7" x14ac:dyDescent="0.35">
      <c r="A4" t="str">
        <f t="shared" ref="A4:A20" si="0">B4&amp;"-"&amp;C4</f>
        <v>Conservador-Tijolo</v>
      </c>
      <c r="B4" t="s">
        <v>29</v>
      </c>
      <c r="C4" s="2" t="s">
        <v>25</v>
      </c>
      <c r="D4" s="25">
        <v>0.5</v>
      </c>
    </row>
    <row r="5" spans="1:7" x14ac:dyDescent="0.35">
      <c r="A5" t="str">
        <f t="shared" si="0"/>
        <v>Conservador-Híbridos</v>
      </c>
      <c r="B5" t="s">
        <v>29</v>
      </c>
      <c r="C5" s="2" t="s">
        <v>26</v>
      </c>
      <c r="D5" s="25">
        <v>0.1</v>
      </c>
    </row>
    <row r="6" spans="1:7" x14ac:dyDescent="0.35">
      <c r="A6" t="str">
        <f t="shared" si="0"/>
        <v>Conservador-FOFs</v>
      </c>
      <c r="B6" t="s">
        <v>29</v>
      </c>
      <c r="C6" s="2" t="s">
        <v>19</v>
      </c>
      <c r="D6" s="25">
        <v>0.1</v>
      </c>
    </row>
    <row r="7" spans="1:7" x14ac:dyDescent="0.35">
      <c r="A7" t="str">
        <f t="shared" si="0"/>
        <v>Conservador-Desenvolvimento</v>
      </c>
      <c r="B7" t="s">
        <v>29</v>
      </c>
      <c r="C7" s="2" t="s">
        <v>27</v>
      </c>
      <c r="D7" s="25">
        <v>0</v>
      </c>
    </row>
    <row r="8" spans="1:7" x14ac:dyDescent="0.35">
      <c r="A8" s="18" t="str">
        <f t="shared" si="0"/>
        <v>Conservador-Hotelarias</v>
      </c>
      <c r="B8" s="18" t="s">
        <v>29</v>
      </c>
      <c r="C8" s="19" t="s">
        <v>28</v>
      </c>
      <c r="D8" s="26">
        <v>0</v>
      </c>
    </row>
    <row r="9" spans="1:7" x14ac:dyDescent="0.35">
      <c r="A9" s="16" t="str">
        <f t="shared" si="0"/>
        <v>Moderado-Papel</v>
      </c>
      <c r="B9" s="16" t="s">
        <v>32</v>
      </c>
      <c r="C9" s="17" t="s">
        <v>24</v>
      </c>
      <c r="D9" s="20">
        <v>0.32</v>
      </c>
    </row>
    <row r="10" spans="1:7" x14ac:dyDescent="0.35">
      <c r="A10" t="str">
        <f>B10&amp;"-"&amp;C10</f>
        <v>Moderado-Tijolo</v>
      </c>
      <c r="B10" t="s">
        <v>32</v>
      </c>
      <c r="C10" s="2" t="s">
        <v>25</v>
      </c>
      <c r="D10" s="21">
        <v>0.35</v>
      </c>
      <c r="F10" t="s">
        <v>33</v>
      </c>
      <c r="G10" t="str">
        <f>VLOOKUP(F10,A2:D20,2,FALSE)</f>
        <v>Moderado</v>
      </c>
    </row>
    <row r="11" spans="1:7" x14ac:dyDescent="0.35">
      <c r="A11" t="str">
        <f t="shared" si="0"/>
        <v>Moderado-Híbridos</v>
      </c>
      <c r="B11" t="s">
        <v>32</v>
      </c>
      <c r="C11" s="2" t="s">
        <v>26</v>
      </c>
      <c r="D11" s="21">
        <v>0.08</v>
      </c>
    </row>
    <row r="12" spans="1:7" x14ac:dyDescent="0.35">
      <c r="A12" t="str">
        <f t="shared" si="0"/>
        <v>Moderado-FOFs</v>
      </c>
      <c r="B12" t="s">
        <v>32</v>
      </c>
      <c r="C12" s="2" t="s">
        <v>19</v>
      </c>
      <c r="D12" s="21">
        <v>0.05</v>
      </c>
    </row>
    <row r="13" spans="1:7" x14ac:dyDescent="0.35">
      <c r="A13" t="str">
        <f t="shared" si="0"/>
        <v>Moderado-Desenvolvimento</v>
      </c>
      <c r="B13" t="s">
        <v>32</v>
      </c>
      <c r="C13" s="2" t="s">
        <v>27</v>
      </c>
      <c r="D13" s="21">
        <v>0.1</v>
      </c>
    </row>
    <row r="14" spans="1:7" x14ac:dyDescent="0.35">
      <c r="A14" s="18" t="str">
        <f t="shared" si="0"/>
        <v>Moderado-Hotelarias</v>
      </c>
      <c r="B14" s="18" t="s">
        <v>32</v>
      </c>
      <c r="C14" s="19" t="s">
        <v>28</v>
      </c>
      <c r="D14" s="22">
        <v>0.1</v>
      </c>
    </row>
    <row r="15" spans="1:7" x14ac:dyDescent="0.35">
      <c r="A15" t="str">
        <f t="shared" si="0"/>
        <v>Agressivo-Papel</v>
      </c>
      <c r="B15" t="s">
        <v>17</v>
      </c>
      <c r="C15" s="2" t="s">
        <v>24</v>
      </c>
      <c r="D15" s="23">
        <v>0.5</v>
      </c>
    </row>
    <row r="16" spans="1:7" x14ac:dyDescent="0.35">
      <c r="A16" t="str">
        <f t="shared" si="0"/>
        <v>Agressivo-Tijolo</v>
      </c>
      <c r="B16" t="s">
        <v>17</v>
      </c>
      <c r="C16" s="2" t="s">
        <v>25</v>
      </c>
      <c r="D16" s="23">
        <v>0.1</v>
      </c>
    </row>
    <row r="17" spans="1:4" x14ac:dyDescent="0.35">
      <c r="A17" t="str">
        <f t="shared" si="0"/>
        <v>Agressivo-Híbridos</v>
      </c>
      <c r="B17" t="s">
        <v>17</v>
      </c>
      <c r="C17" s="2" t="s">
        <v>26</v>
      </c>
      <c r="D17" s="23">
        <v>0.05</v>
      </c>
    </row>
    <row r="18" spans="1:4" x14ac:dyDescent="0.35">
      <c r="A18" t="str">
        <f t="shared" si="0"/>
        <v>Agressivo-FOFs</v>
      </c>
      <c r="B18" t="s">
        <v>17</v>
      </c>
      <c r="C18" s="2" t="s">
        <v>19</v>
      </c>
      <c r="D18" s="23">
        <v>0.05</v>
      </c>
    </row>
    <row r="19" spans="1:4" x14ac:dyDescent="0.35">
      <c r="A19" t="str">
        <f t="shared" si="0"/>
        <v>Agressivo-Desenvolvimento</v>
      </c>
      <c r="B19" t="s">
        <v>17</v>
      </c>
      <c r="C19" s="2" t="s">
        <v>27</v>
      </c>
      <c r="D19" s="23">
        <v>0.2</v>
      </c>
    </row>
    <row r="20" spans="1:4" x14ac:dyDescent="0.35">
      <c r="A20" t="str">
        <f t="shared" si="0"/>
        <v>Agressivo-Hotelarias</v>
      </c>
      <c r="B20" t="s">
        <v>17</v>
      </c>
      <c r="C20" s="2" t="s">
        <v>28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APP</vt:lpstr>
      <vt:lpstr>Apoio</vt:lpstr>
      <vt:lpstr>aporte</vt:lpstr>
      <vt:lpstr>patrimonio</vt:lpstr>
      <vt:lpstr>periodo</vt:lpstr>
      <vt:lpstr>período</vt:lpstr>
      <vt:lpstr>período_anos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2025-06-17T12:36:02Z</dcterms:created>
  <dcterms:modified xsi:type="dcterms:W3CDTF">2025-06-18T13:02:51Z</dcterms:modified>
</cp:coreProperties>
</file>