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PycharmProjects\machine_learning\ML\Woche_2\Aufgaben\"/>
    </mc:Choice>
  </mc:AlternateContent>
  <xr:revisionPtr revIDLastSave="0" documentId="13_ncr:1_{97039AC6-99D7-4285-8383-621336D2527D}" xr6:coauthVersionLast="36" xr6:coauthVersionMax="36" xr10:uidLastSave="{00000000-0000-0000-0000-000000000000}"/>
  <bookViews>
    <workbookView xWindow="0" yWindow="0" windowWidth="21570" windowHeight="7980" tabRatio="500" xr2:uid="{00000000-000D-0000-FFFF-FFFF00000000}"/>
  </bookViews>
  <sheets>
    <sheet name="Tabelle1" sheetId="1" r:id="rId1"/>
  </sheets>
  <definedNames>
    <definedName name="_xlnm._FilterDatabase" localSheetId="0" hidden="1">Tabelle1!$B$1:$D$27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01" i="1" l="1"/>
  <c r="H86" i="1"/>
  <c r="H110" i="1"/>
  <c r="H100" i="1"/>
  <c r="H85" i="1"/>
  <c r="C105" i="1"/>
  <c r="C90" i="1"/>
  <c r="C110" i="1"/>
  <c r="C104" i="1"/>
  <c r="C89" i="1"/>
  <c r="C88" i="1"/>
  <c r="C103" i="1"/>
  <c r="H99" i="1"/>
  <c r="H84" i="1"/>
  <c r="C102" i="1"/>
  <c r="C101" i="1"/>
  <c r="C100" i="1"/>
  <c r="I98" i="1"/>
  <c r="H98" i="1"/>
  <c r="I97" i="1"/>
  <c r="H97" i="1"/>
  <c r="I96" i="1"/>
  <c r="H96" i="1"/>
  <c r="C87" i="1"/>
  <c r="C86" i="1"/>
  <c r="C85" i="1"/>
  <c r="C98" i="1"/>
  <c r="C97" i="1"/>
  <c r="C96" i="1"/>
  <c r="F94" i="1"/>
  <c r="F79" i="1"/>
  <c r="D57" i="1"/>
  <c r="H81" i="1" s="1"/>
  <c r="D54" i="1"/>
  <c r="D56" i="1"/>
  <c r="D53" i="1"/>
  <c r="I83" i="1"/>
  <c r="H83" i="1"/>
  <c r="I82" i="1"/>
  <c r="H82" i="1"/>
  <c r="I81" i="1"/>
  <c r="C83" i="1"/>
  <c r="C82" i="1"/>
  <c r="C81" i="1"/>
  <c r="G70" i="1"/>
  <c r="G69" i="1"/>
  <c r="C68" i="1" s="1"/>
  <c r="F70" i="1"/>
  <c r="F69" i="1"/>
  <c r="E69" i="1"/>
  <c r="E24" i="1"/>
  <c r="E16" i="1"/>
  <c r="E8" i="1"/>
  <c r="E64" i="1"/>
  <c r="F65" i="1"/>
  <c r="F64" i="1"/>
  <c r="G65" i="1"/>
  <c r="D58" i="1"/>
  <c r="D55" i="1"/>
  <c r="D49" i="1"/>
  <c r="D48" i="1"/>
  <c r="D47" i="1"/>
  <c r="D46" i="1"/>
  <c r="D45" i="1"/>
  <c r="D44" i="1"/>
  <c r="D40" i="1"/>
  <c r="D39" i="1"/>
  <c r="D38" i="1"/>
  <c r="D37" i="1"/>
  <c r="D36" i="1"/>
  <c r="D35" i="1"/>
  <c r="G36" i="1"/>
  <c r="G35" i="1"/>
  <c r="G64" i="1" l="1"/>
  <c r="C64" i="1" s="1"/>
</calcChain>
</file>

<file path=xl/sharedStrings.xml><?xml version="1.0" encoding="utf-8"?>
<sst xmlns="http://schemas.openxmlformats.org/spreadsheetml/2006/main" count="192" uniqueCount="94">
  <si>
    <t>Merkmal = Alter</t>
  </si>
  <si>
    <t>Kreditabwicklung</t>
  </si>
  <si>
    <t>Anzahl</t>
  </si>
  <si>
    <t>&lt;30</t>
  </si>
  <si>
    <t>schlecht</t>
  </si>
  <si>
    <t>gut</t>
  </si>
  <si>
    <t>30-40</t>
  </si>
  <si>
    <t>&gt;40</t>
  </si>
  <si>
    <t>x</t>
  </si>
  <si>
    <t>Merkmal = Einkommen</t>
  </si>
  <si>
    <t>&lt;2000</t>
  </si>
  <si>
    <t>2000-5000</t>
  </si>
  <si>
    <t>&gt;5000</t>
  </si>
  <si>
    <t>Merkmal = Beruf</t>
  </si>
  <si>
    <t>Arbeiter</t>
  </si>
  <si>
    <t>Angestellt</t>
  </si>
  <si>
    <t>Manager</t>
  </si>
  <si>
    <t>Aufgabe1</t>
  </si>
  <si>
    <t>Berechne die Wahrscheinlichkeit für die angegebenen Eigenschaften unter der Voraussetzung, dass die Kreditabwicklung schlecht gelaufen ist</t>
  </si>
  <si>
    <t>Berechne die Wahrscheinlichkeit für die angegebenen Eigenschaften unter der Voraussetzung, dass die Kreditabwicklung gut gelaufen ist</t>
  </si>
  <si>
    <t>Berechne die Wahrscheinlichkeiten dafür  dass der Kredit gut / schlecht abgewickelt wird</t>
  </si>
  <si>
    <t>Die Werte sollen berechnet werden und das geschieht in den umrandeten Kästchen.</t>
  </si>
  <si>
    <t>Voraussetzung : Kreditabwicklung</t>
  </si>
  <si>
    <t>P(Merkmal|Kredit)</t>
  </si>
  <si>
    <t>P(Kredit schlecht)</t>
  </si>
  <si>
    <t>P(Kredit gut)</t>
  </si>
  <si>
    <t>Aufgabe2</t>
  </si>
  <si>
    <t>Mache eine Voraussage über P(Kreditabwicklung| Arbeiter )</t>
  </si>
  <si>
    <t>Mit Hilfe der einfachen Formel von Bayes</t>
  </si>
  <si>
    <t>P(Arbeiter)</t>
  </si>
  <si>
    <t>p(Kredit gut|Arbeiter)=</t>
  </si>
  <si>
    <t>p(Kredit schlecht|Arbeiter)=</t>
  </si>
  <si>
    <t>Aufgabe3</t>
  </si>
  <si>
    <t>Mache eine Voraussage über P(Kreditabwicklung| Arbeiter und Einkommen &lt;2000 und Alter &lt;30)</t>
  </si>
  <si>
    <t>Mit Hilfe der Summen-Formel von Bayes . Berechne die Wahrscheinlichkeit für „Eigenschaften“ mit Hilfe des Produktes aus P(Einzeleigenschaft|Kreditabwicklung)</t>
  </si>
  <si>
    <t>p(Kredit gut|Eigenschaften)=</t>
  </si>
  <si>
    <t>P(Eigenschaften|Kredit gut)</t>
  </si>
  <si>
    <t>Nenner  wie in Formel</t>
  </si>
  <si>
    <t>als Produkt berechnen</t>
  </si>
  <si>
    <t>p(Kredit schlecht|Eigenschaften)=</t>
  </si>
  <si>
    <t>36/100</t>
  </si>
  <si>
    <t>64/100</t>
  </si>
  <si>
    <t>16/64</t>
  </si>
  <si>
    <t>24/64</t>
  </si>
  <si>
    <t>24/36</t>
  </si>
  <si>
    <t>0/36</t>
  </si>
  <si>
    <t>12/24</t>
  </si>
  <si>
    <t>32/36</t>
  </si>
  <si>
    <t>4/36</t>
  </si>
  <si>
    <t>36/64</t>
  </si>
  <si>
    <t>20/64</t>
  </si>
  <si>
    <t>8/64</t>
  </si>
  <si>
    <t>28/64</t>
  </si>
  <si>
    <t>35/64</t>
  </si>
  <si>
    <t>5/36</t>
  </si>
  <si>
    <t>6/36</t>
  </si>
  <si>
    <t>P(Arbeiter|Kredit gut)</t>
  </si>
  <si>
    <t>P(Arbeiter|Kredit schlecht)</t>
  </si>
  <si>
    <t>(25+8)/100</t>
  </si>
  <si>
    <t>P(Arbeiter) =</t>
  </si>
  <si>
    <t>(32+8)/100</t>
  </si>
  <si>
    <t xml:space="preserve">P(Alter &lt; 30) = </t>
  </si>
  <si>
    <t>P(Einkommen &lt; 2000) =</t>
  </si>
  <si>
    <t>(24+16)/100</t>
  </si>
  <si>
    <t>P(Arbeiter | Kredit gut) =</t>
  </si>
  <si>
    <t>P(Einkommen &lt; 2000 | Kredit gut) =</t>
  </si>
  <si>
    <t>P(Alter &lt; 30 | Kredit gut) =</t>
  </si>
  <si>
    <t>25/64</t>
  </si>
  <si>
    <t>1/36</t>
  </si>
  <si>
    <t>P(Arbeiter | Kredit schlecht) =</t>
  </si>
  <si>
    <t>P(Einkommen &lt; 2000 | Kredit schlecht) =</t>
  </si>
  <si>
    <t>P(Alter &lt; 30 | Kredit schlecht) =</t>
  </si>
  <si>
    <t>P(Kredit gut | Arbeiter) =</t>
  </si>
  <si>
    <t>P(Kredit gut |Einkommen &lt; 2000) =</t>
  </si>
  <si>
    <t>P(Kredit gut | Alter &lt; 30) =</t>
  </si>
  <si>
    <t>P(Kredit schlecht | Arbeiter) =</t>
  </si>
  <si>
    <t>P(Kredit schlecht |Einkommen &lt; 2000) =</t>
  </si>
  <si>
    <t>P(Kredit schlecht | Alter &lt; 30) =</t>
  </si>
  <si>
    <t>Product gut</t>
  </si>
  <si>
    <t>Product schlecht</t>
  </si>
  <si>
    <t>Product Gut</t>
  </si>
  <si>
    <t>Product Schlecht</t>
  </si>
  <si>
    <t>Zähler Gut</t>
  </si>
  <si>
    <t>Zähler Schlecht</t>
  </si>
  <si>
    <t>Nenner Gesamt</t>
  </si>
  <si>
    <t>P(Gut)</t>
  </si>
  <si>
    <t>P(Schlecht)</t>
  </si>
  <si>
    <t>&lt;--- answer</t>
  </si>
  <si>
    <t>&lt;-- wrong answer</t>
  </si>
  <si>
    <t>P(Kredit gut|Eigenschaften) =</t>
  </si>
  <si>
    <t>P(Kredit schlecht|Eigenschaften) =</t>
  </si>
  <si>
    <t>P(Eigenschaften|Kredit schlecht)</t>
  </si>
  <si>
    <t>P(Eigenschaften AND Kredit gut)</t>
  </si>
  <si>
    <t>P(Eigenschaften AND Kredit schlecht)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</si>
</sst>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;[Red]\-#,##0.00\ [$€-407]"/>
  </numFmts>
  <fonts count="3" x14ac:knownFonts="1">
    <font>
      <sz val="10"/>
      <name val="Arial"/>
      <family val="2"/>
    </font>
    <font>
      <b/>
      <i/>
      <u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17" fontId="0" fillId="0" borderId="0" xfId="0" quotePrefix="1" applyNumberFormat="1"/>
    <xf numFmtId="0" fontId="0" fillId="0" borderId="0" xfId="0" quotePrefix="1"/>
  </cellXfs>
  <cellStyles count="2">
    <cellStyle name="Ergebnis 2" xfId="1" xr:uid="{00000000-0005-0000-0000-000006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0"/>
  <sheetViews>
    <sheetView tabSelected="1" topLeftCell="A82" zoomScaleNormal="100" workbookViewId="0">
      <selection activeCell="L101" sqref="L101"/>
    </sheetView>
  </sheetViews>
  <sheetFormatPr baseColWidth="10" defaultColWidth="11.5703125" defaultRowHeight="12.75" x14ac:dyDescent="0.2"/>
  <cols>
    <col min="2" max="2" width="27.42578125" customWidth="1"/>
    <col min="3" max="3" width="28" customWidth="1"/>
    <col min="4" max="4" width="21.85546875" customWidth="1"/>
    <col min="5" max="5" width="21" customWidth="1"/>
    <col min="6" max="6" width="19.5703125" customWidth="1"/>
  </cols>
  <sheetData>
    <row r="1" spans="2:5" ht="15" x14ac:dyDescent="0.2">
      <c r="B1" s="1" t="s">
        <v>0</v>
      </c>
      <c r="C1" s="1" t="s">
        <v>1</v>
      </c>
      <c r="D1" s="2" t="s">
        <v>2</v>
      </c>
    </row>
    <row r="2" spans="2:5" ht="15" x14ac:dyDescent="0.2">
      <c r="B2" s="1" t="s">
        <v>3</v>
      </c>
      <c r="C2" s="1" t="s">
        <v>4</v>
      </c>
      <c r="D2">
        <v>24</v>
      </c>
    </row>
    <row r="3" spans="2:5" ht="15" x14ac:dyDescent="0.2">
      <c r="B3" s="1" t="s">
        <v>3</v>
      </c>
      <c r="C3" s="1" t="s">
        <v>5</v>
      </c>
      <c r="D3">
        <v>16</v>
      </c>
    </row>
    <row r="4" spans="2:5" ht="15" x14ac:dyDescent="0.2">
      <c r="B4" s="1" t="s">
        <v>6</v>
      </c>
      <c r="C4" s="1" t="s">
        <v>4</v>
      </c>
      <c r="D4">
        <v>0</v>
      </c>
    </row>
    <row r="5" spans="2:5" ht="15" x14ac:dyDescent="0.2">
      <c r="B5" s="1" t="s">
        <v>6</v>
      </c>
      <c r="C5" s="1" t="s">
        <v>5</v>
      </c>
      <c r="D5">
        <v>24</v>
      </c>
    </row>
    <row r="6" spans="2:5" ht="15" x14ac:dyDescent="0.2">
      <c r="B6" s="1" t="s">
        <v>7</v>
      </c>
      <c r="C6" s="1" t="s">
        <v>4</v>
      </c>
      <c r="D6">
        <v>12</v>
      </c>
    </row>
    <row r="7" spans="2:5" ht="15" x14ac:dyDescent="0.2">
      <c r="B7" s="1" t="s">
        <v>7</v>
      </c>
      <c r="C7" s="1" t="s">
        <v>5</v>
      </c>
      <c r="D7">
        <v>24</v>
      </c>
    </row>
    <row r="8" spans="2:5" ht="15" x14ac:dyDescent="0.2">
      <c r="B8" s="1"/>
      <c r="C8" s="1" t="s">
        <v>8</v>
      </c>
      <c r="E8">
        <f>SUM(D2:D7)</f>
        <v>100</v>
      </c>
    </row>
    <row r="9" spans="2:5" ht="15" x14ac:dyDescent="0.2">
      <c r="B9" s="1" t="s">
        <v>9</v>
      </c>
      <c r="C9" s="1" t="s">
        <v>1</v>
      </c>
    </row>
    <row r="10" spans="2:5" ht="15" x14ac:dyDescent="0.2">
      <c r="B10" s="1" t="s">
        <v>10</v>
      </c>
      <c r="C10" s="1" t="s">
        <v>4</v>
      </c>
      <c r="D10">
        <v>32</v>
      </c>
    </row>
    <row r="11" spans="2:5" ht="15" x14ac:dyDescent="0.2">
      <c r="B11" s="1" t="s">
        <v>10</v>
      </c>
      <c r="C11" s="1" t="s">
        <v>5</v>
      </c>
      <c r="D11">
        <v>8</v>
      </c>
    </row>
    <row r="12" spans="2:5" ht="15" x14ac:dyDescent="0.2">
      <c r="B12" s="1" t="s">
        <v>11</v>
      </c>
      <c r="C12" s="1" t="s">
        <v>4</v>
      </c>
      <c r="D12">
        <v>0</v>
      </c>
    </row>
    <row r="13" spans="2:5" ht="15" x14ac:dyDescent="0.2">
      <c r="B13" s="1" t="s">
        <v>11</v>
      </c>
      <c r="C13" s="1" t="s">
        <v>5</v>
      </c>
      <c r="D13">
        <v>36</v>
      </c>
    </row>
    <row r="14" spans="2:5" ht="15" x14ac:dyDescent="0.2">
      <c r="B14" s="1" t="s">
        <v>12</v>
      </c>
      <c r="C14" s="1" t="s">
        <v>4</v>
      </c>
      <c r="D14">
        <v>4</v>
      </c>
    </row>
    <row r="15" spans="2:5" ht="15" x14ac:dyDescent="0.2">
      <c r="B15" s="1" t="s">
        <v>12</v>
      </c>
      <c r="C15" s="1" t="s">
        <v>5</v>
      </c>
      <c r="D15">
        <v>20</v>
      </c>
    </row>
    <row r="16" spans="2:5" ht="15" x14ac:dyDescent="0.2">
      <c r="B16" s="1"/>
      <c r="C16" s="1" t="s">
        <v>8</v>
      </c>
      <c r="E16">
        <f>SUM(D10:D15)</f>
        <v>100</v>
      </c>
    </row>
    <row r="17" spans="2:8" ht="15" x14ac:dyDescent="0.2">
      <c r="B17" s="1" t="s">
        <v>13</v>
      </c>
      <c r="C17" s="1" t="s">
        <v>1</v>
      </c>
    </row>
    <row r="18" spans="2:8" ht="15" x14ac:dyDescent="0.2">
      <c r="B18" s="1" t="s">
        <v>14</v>
      </c>
      <c r="C18" s="1" t="s">
        <v>4</v>
      </c>
      <c r="D18">
        <v>5</v>
      </c>
    </row>
    <row r="19" spans="2:8" ht="15" x14ac:dyDescent="0.2">
      <c r="B19" s="1" t="s">
        <v>14</v>
      </c>
      <c r="C19" s="1" t="s">
        <v>5</v>
      </c>
      <c r="D19">
        <v>28</v>
      </c>
    </row>
    <row r="20" spans="2:8" ht="15" x14ac:dyDescent="0.2">
      <c r="B20" s="1" t="s">
        <v>15</v>
      </c>
      <c r="C20" s="1" t="s">
        <v>4</v>
      </c>
      <c r="D20">
        <v>25</v>
      </c>
    </row>
    <row r="21" spans="2:8" ht="15" x14ac:dyDescent="0.2">
      <c r="B21" s="1" t="s">
        <v>15</v>
      </c>
      <c r="C21" s="1" t="s">
        <v>5</v>
      </c>
      <c r="D21">
        <v>1</v>
      </c>
    </row>
    <row r="22" spans="2:8" ht="15" x14ac:dyDescent="0.2">
      <c r="B22" s="1" t="s">
        <v>16</v>
      </c>
      <c r="C22" s="1" t="s">
        <v>4</v>
      </c>
      <c r="D22">
        <v>6</v>
      </c>
    </row>
    <row r="23" spans="2:8" ht="15" x14ac:dyDescent="0.2">
      <c r="B23" s="1" t="s">
        <v>16</v>
      </c>
      <c r="C23" s="1" t="s">
        <v>5</v>
      </c>
      <c r="D23">
        <v>35</v>
      </c>
    </row>
    <row r="24" spans="2:8" ht="15" x14ac:dyDescent="0.2">
      <c r="B24" s="1"/>
      <c r="C24" s="1"/>
      <c r="E24">
        <f>SUM(D18:D23)</f>
        <v>100</v>
      </c>
    </row>
    <row r="25" spans="2:8" x14ac:dyDescent="0.2">
      <c r="B25" s="3" t="s">
        <v>17</v>
      </c>
      <c r="C25" s="3"/>
      <c r="D25" s="3"/>
      <c r="G25" s="3"/>
      <c r="H25" s="3"/>
    </row>
    <row r="26" spans="2:8" x14ac:dyDescent="0.2">
      <c r="B26" s="3" t="s">
        <v>18</v>
      </c>
      <c r="C26" s="3"/>
      <c r="D26" s="3"/>
      <c r="E26" s="3"/>
      <c r="F26" s="3"/>
      <c r="G26" s="3"/>
      <c r="H26" s="3"/>
    </row>
    <row r="27" spans="2:8" x14ac:dyDescent="0.2">
      <c r="B27" s="3" t="s">
        <v>19</v>
      </c>
      <c r="C27" s="3"/>
      <c r="D27" s="3"/>
      <c r="E27" s="3"/>
      <c r="F27" s="3"/>
      <c r="G27" s="3"/>
      <c r="H27" s="3"/>
    </row>
    <row r="28" spans="2:8" x14ac:dyDescent="0.2">
      <c r="B28" s="3"/>
      <c r="C28" s="3"/>
      <c r="D28" s="3"/>
      <c r="E28" s="3"/>
      <c r="F28" s="3"/>
      <c r="G28" s="3"/>
      <c r="H28" s="3"/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 t="s">
        <v>20</v>
      </c>
      <c r="C30" s="3"/>
      <c r="D30" s="3"/>
      <c r="E30" s="3"/>
      <c r="F30" s="3"/>
      <c r="G30" s="3"/>
      <c r="H30" s="3"/>
    </row>
    <row r="31" spans="2:8" x14ac:dyDescent="0.2">
      <c r="B31" s="2"/>
    </row>
    <row r="32" spans="2:8" x14ac:dyDescent="0.2">
      <c r="B32" s="3" t="s">
        <v>21</v>
      </c>
      <c r="C32" s="3"/>
      <c r="D32" s="3"/>
    </row>
    <row r="33" spans="2:8" x14ac:dyDescent="0.2">
      <c r="B33" s="2"/>
    </row>
    <row r="34" spans="2:8" ht="30" x14ac:dyDescent="0.2">
      <c r="B34" s="1" t="s">
        <v>0</v>
      </c>
      <c r="C34" s="4" t="s">
        <v>22</v>
      </c>
      <c r="D34" t="s">
        <v>23</v>
      </c>
    </row>
    <row r="35" spans="2:8" ht="15" x14ac:dyDescent="0.2">
      <c r="B35" s="1" t="s">
        <v>3</v>
      </c>
      <c r="C35" s="1" t="s">
        <v>4</v>
      </c>
      <c r="D35" s="5">
        <f>24/36</f>
        <v>0.66666666666666663</v>
      </c>
      <c r="E35" t="s">
        <v>44</v>
      </c>
      <c r="F35" t="s">
        <v>24</v>
      </c>
      <c r="G35" s="6">
        <f>36/100</f>
        <v>0.36</v>
      </c>
      <c r="H35" t="s">
        <v>40</v>
      </c>
    </row>
    <row r="36" spans="2:8" ht="15" x14ac:dyDescent="0.2">
      <c r="B36" s="1" t="s">
        <v>6</v>
      </c>
      <c r="C36" s="1" t="s">
        <v>4</v>
      </c>
      <c r="D36" s="5">
        <f>0/36</f>
        <v>0</v>
      </c>
      <c r="E36" t="s">
        <v>45</v>
      </c>
      <c r="F36" t="s">
        <v>25</v>
      </c>
      <c r="G36" s="6">
        <f>64/100</f>
        <v>0.64</v>
      </c>
      <c r="H36" t="s">
        <v>41</v>
      </c>
    </row>
    <row r="37" spans="2:8" ht="15" x14ac:dyDescent="0.2">
      <c r="B37" s="1" t="s">
        <v>7</v>
      </c>
      <c r="C37" s="1" t="s">
        <v>4</v>
      </c>
      <c r="D37" s="5">
        <f>12/24</f>
        <v>0.5</v>
      </c>
      <c r="E37" s="8" t="s">
        <v>46</v>
      </c>
    </row>
    <row r="38" spans="2:8" ht="15" x14ac:dyDescent="0.2">
      <c r="B38" s="1" t="s">
        <v>3</v>
      </c>
      <c r="C38" s="1" t="s">
        <v>5</v>
      </c>
      <c r="D38" s="5">
        <f>16/64</f>
        <v>0.25</v>
      </c>
      <c r="E38" t="s">
        <v>42</v>
      </c>
    </row>
    <row r="39" spans="2:8" ht="15" x14ac:dyDescent="0.2">
      <c r="B39" s="1" t="s">
        <v>6</v>
      </c>
      <c r="C39" s="1" t="s">
        <v>5</v>
      </c>
      <c r="D39" s="5">
        <f>24/64</f>
        <v>0.375</v>
      </c>
      <c r="E39" t="s">
        <v>43</v>
      </c>
    </row>
    <row r="40" spans="2:8" ht="15" x14ac:dyDescent="0.2">
      <c r="B40" s="1" t="s">
        <v>7</v>
      </c>
      <c r="C40" s="1" t="s">
        <v>5</v>
      </c>
      <c r="D40" s="5">
        <f>24/64</f>
        <v>0.375</v>
      </c>
      <c r="E40" t="s">
        <v>43</v>
      </c>
    </row>
    <row r="41" spans="2:8" ht="15" x14ac:dyDescent="0.2">
      <c r="B41" s="1"/>
      <c r="C41" s="1"/>
      <c r="D41" s="1"/>
    </row>
    <row r="42" spans="2:8" ht="15" x14ac:dyDescent="0.2">
      <c r="B42" s="1"/>
      <c r="C42" s="1"/>
    </row>
    <row r="43" spans="2:8" ht="30" x14ac:dyDescent="0.2">
      <c r="B43" s="1" t="s">
        <v>9</v>
      </c>
      <c r="C43" s="4" t="s">
        <v>22</v>
      </c>
    </row>
    <row r="44" spans="2:8" ht="15" x14ac:dyDescent="0.2">
      <c r="B44" s="1" t="s">
        <v>10</v>
      </c>
      <c r="C44" s="1" t="s">
        <v>4</v>
      </c>
      <c r="D44" s="5">
        <f>32/36</f>
        <v>0.88888888888888884</v>
      </c>
      <c r="E44" t="s">
        <v>47</v>
      </c>
    </row>
    <row r="45" spans="2:8" ht="15" x14ac:dyDescent="0.2">
      <c r="B45" s="1" t="s">
        <v>11</v>
      </c>
      <c r="C45" s="1" t="s">
        <v>4</v>
      </c>
      <c r="D45" s="5">
        <f>0/36</f>
        <v>0</v>
      </c>
      <c r="E45" t="s">
        <v>45</v>
      </c>
    </row>
    <row r="46" spans="2:8" ht="15" x14ac:dyDescent="0.2">
      <c r="B46" s="1" t="s">
        <v>12</v>
      </c>
      <c r="C46" s="1" t="s">
        <v>4</v>
      </c>
      <c r="D46" s="5">
        <f>4/36</f>
        <v>0.1111111111111111</v>
      </c>
      <c r="E46" s="9" t="s">
        <v>48</v>
      </c>
    </row>
    <row r="47" spans="2:8" ht="15" x14ac:dyDescent="0.2">
      <c r="B47" s="1" t="s">
        <v>10</v>
      </c>
      <c r="C47" s="1" t="s">
        <v>5</v>
      </c>
      <c r="D47" s="5">
        <f>8/64</f>
        <v>0.125</v>
      </c>
      <c r="E47" s="8" t="s">
        <v>51</v>
      </c>
    </row>
    <row r="48" spans="2:8" ht="15" x14ac:dyDescent="0.2">
      <c r="B48" s="1" t="s">
        <v>11</v>
      </c>
      <c r="C48" s="1" t="s">
        <v>5</v>
      </c>
      <c r="D48" s="5">
        <f>36/64</f>
        <v>0.5625</v>
      </c>
      <c r="E48" t="s">
        <v>49</v>
      </c>
    </row>
    <row r="49" spans="2:7" ht="15" x14ac:dyDescent="0.2">
      <c r="B49" s="1" t="s">
        <v>12</v>
      </c>
      <c r="C49" s="1" t="s">
        <v>5</v>
      </c>
      <c r="D49" s="5">
        <f>20/64</f>
        <v>0.3125</v>
      </c>
      <c r="E49" s="9" t="s">
        <v>50</v>
      </c>
    </row>
    <row r="51" spans="2:7" ht="15" x14ac:dyDescent="0.2">
      <c r="B51" s="1"/>
      <c r="C51" s="1"/>
    </row>
    <row r="52" spans="2:7" ht="30" x14ac:dyDescent="0.2">
      <c r="B52" s="1" t="s">
        <v>13</v>
      </c>
      <c r="C52" s="4" t="s">
        <v>22</v>
      </c>
    </row>
    <row r="53" spans="2:7" ht="15" x14ac:dyDescent="0.2">
      <c r="B53" s="1" t="s">
        <v>15</v>
      </c>
      <c r="C53" s="1" t="s">
        <v>4</v>
      </c>
      <c r="D53" s="5">
        <f>1/36</f>
        <v>2.7777777777777776E-2</v>
      </c>
      <c r="E53" s="9" t="s">
        <v>68</v>
      </c>
    </row>
    <row r="54" spans="2:7" ht="15" x14ac:dyDescent="0.2">
      <c r="B54" s="1" t="s">
        <v>14</v>
      </c>
      <c r="C54" s="1" t="s">
        <v>4</v>
      </c>
      <c r="D54" s="5">
        <f>5/36</f>
        <v>0.1388888888888889</v>
      </c>
      <c r="E54" s="9" t="s">
        <v>54</v>
      </c>
    </row>
    <row r="55" spans="2:7" ht="15" x14ac:dyDescent="0.2">
      <c r="B55" s="1" t="s">
        <v>16</v>
      </c>
      <c r="C55" s="1" t="s">
        <v>4</v>
      </c>
      <c r="D55" s="5">
        <f>6/36</f>
        <v>0.16666666666666666</v>
      </c>
      <c r="E55" s="9" t="s">
        <v>55</v>
      </c>
    </row>
    <row r="56" spans="2:7" ht="15" x14ac:dyDescent="0.2">
      <c r="B56" s="1" t="s">
        <v>15</v>
      </c>
      <c r="C56" s="1" t="s">
        <v>5</v>
      </c>
      <c r="D56" s="5">
        <f>25/64</f>
        <v>0.390625</v>
      </c>
      <c r="E56" t="s">
        <v>67</v>
      </c>
    </row>
    <row r="57" spans="2:7" ht="15" x14ac:dyDescent="0.2">
      <c r="B57" s="1" t="s">
        <v>14</v>
      </c>
      <c r="C57" s="1" t="s">
        <v>5</v>
      </c>
      <c r="D57" s="5">
        <f>28/64</f>
        <v>0.4375</v>
      </c>
      <c r="E57" s="9" t="s">
        <v>52</v>
      </c>
    </row>
    <row r="58" spans="2:7" ht="15" x14ac:dyDescent="0.2">
      <c r="B58" s="1" t="s">
        <v>16</v>
      </c>
      <c r="C58" s="1" t="s">
        <v>5</v>
      </c>
      <c r="D58" s="5">
        <f>35/64</f>
        <v>0.546875</v>
      </c>
      <c r="E58" t="s">
        <v>53</v>
      </c>
    </row>
    <row r="59" spans="2:7" ht="15" x14ac:dyDescent="0.2">
      <c r="B59" s="1"/>
      <c r="C59" s="1"/>
      <c r="D59" s="1"/>
    </row>
    <row r="60" spans="2:7" ht="15" x14ac:dyDescent="0.2">
      <c r="B60" s="7" t="s">
        <v>26</v>
      </c>
      <c r="C60" s="7"/>
      <c r="D60" s="1"/>
    </row>
    <row r="61" spans="2:7" ht="15" x14ac:dyDescent="0.2">
      <c r="B61" s="7" t="s">
        <v>27</v>
      </c>
      <c r="C61" s="7"/>
      <c r="D61" s="1"/>
    </row>
    <row r="62" spans="2:7" ht="15" x14ac:dyDescent="0.2">
      <c r="B62" s="7" t="s">
        <v>28</v>
      </c>
      <c r="C62" s="7"/>
      <c r="D62" s="1"/>
    </row>
    <row r="63" spans="2:7" ht="15" x14ac:dyDescent="0.2">
      <c r="B63" s="1"/>
      <c r="C63" s="1"/>
      <c r="D63" s="1"/>
      <c r="E63" s="1" t="s">
        <v>29</v>
      </c>
      <c r="F63" t="s">
        <v>25</v>
      </c>
      <c r="G63" t="s">
        <v>56</v>
      </c>
    </row>
    <row r="64" spans="2:7" ht="15" x14ac:dyDescent="0.2">
      <c r="B64" t="s">
        <v>30</v>
      </c>
      <c r="C64">
        <f>F64*G64/E64</f>
        <v>0.84848484848484851</v>
      </c>
      <c r="D64" s="1"/>
      <c r="E64" s="1">
        <f>(25+8)/100</f>
        <v>0.33</v>
      </c>
      <c r="F64">
        <f>G36</f>
        <v>0.64</v>
      </c>
      <c r="G64">
        <f>D57</f>
        <v>0.4375</v>
      </c>
    </row>
    <row r="65" spans="2:8" ht="15" x14ac:dyDescent="0.2">
      <c r="B65" s="1"/>
      <c r="C65" s="1"/>
      <c r="D65" s="1"/>
      <c r="E65" s="1" t="s">
        <v>58</v>
      </c>
      <c r="F65" t="str">
        <f>H36</f>
        <v>64/100</v>
      </c>
      <c r="G65" t="str">
        <f>E57</f>
        <v>28/64</v>
      </c>
    </row>
    <row r="66" spans="2:8" ht="15" x14ac:dyDescent="0.2">
      <c r="B66" s="1"/>
      <c r="C66" s="1"/>
      <c r="D66" s="1"/>
      <c r="E66" s="1"/>
    </row>
    <row r="67" spans="2:8" ht="15" x14ac:dyDescent="0.2">
      <c r="B67" s="1"/>
      <c r="C67" s="1"/>
      <c r="D67" s="1"/>
      <c r="E67" s="1"/>
    </row>
    <row r="68" spans="2:8" ht="15" x14ac:dyDescent="0.2">
      <c r="B68" t="s">
        <v>31</v>
      </c>
      <c r="C68">
        <f>F69*G69/E69</f>
        <v>0.15151515151515152</v>
      </c>
      <c r="D68" s="1"/>
      <c r="E68" s="1" t="s">
        <v>29</v>
      </c>
      <c r="F68" t="s">
        <v>24</v>
      </c>
      <c r="G68" t="s">
        <v>57</v>
      </c>
    </row>
    <row r="69" spans="2:8" ht="15" x14ac:dyDescent="0.2">
      <c r="E69" s="1">
        <f>(25+8)/100</f>
        <v>0.33</v>
      </c>
      <c r="F69">
        <f>G35</f>
        <v>0.36</v>
      </c>
      <c r="G69">
        <f>D54</f>
        <v>0.1388888888888889</v>
      </c>
    </row>
    <row r="70" spans="2:8" ht="15" x14ac:dyDescent="0.2">
      <c r="E70" s="1" t="s">
        <v>58</v>
      </c>
      <c r="F70" t="str">
        <f>H35</f>
        <v>36/100</v>
      </c>
      <c r="G70" t="str">
        <f>E54</f>
        <v>5/36</v>
      </c>
    </row>
    <row r="72" spans="2:8" ht="15" x14ac:dyDescent="0.2">
      <c r="B72" s="1"/>
    </row>
    <row r="73" spans="2:8" ht="15" x14ac:dyDescent="0.2">
      <c r="B73" s="1"/>
    </row>
    <row r="74" spans="2:8" ht="15" x14ac:dyDescent="0.2">
      <c r="B74" s="7" t="s">
        <v>32</v>
      </c>
      <c r="C74" s="3"/>
      <c r="D74" s="3"/>
      <c r="E74" s="3"/>
      <c r="F74" s="3"/>
    </row>
    <row r="75" spans="2:8" ht="15" x14ac:dyDescent="0.2">
      <c r="B75" s="7" t="s">
        <v>33</v>
      </c>
      <c r="C75" s="3"/>
      <c r="D75" s="3"/>
      <c r="E75" s="3"/>
      <c r="F75" s="3"/>
    </row>
    <row r="76" spans="2:8" ht="15" x14ac:dyDescent="0.2">
      <c r="B76" s="7" t="s">
        <v>34</v>
      </c>
      <c r="C76" s="3"/>
      <c r="D76" s="3"/>
      <c r="E76" s="3"/>
      <c r="F76" s="3"/>
    </row>
    <row r="77" spans="2:8" ht="15" x14ac:dyDescent="0.2">
      <c r="B77" s="1"/>
    </row>
    <row r="78" spans="2:8" x14ac:dyDescent="0.2">
      <c r="B78" t="s">
        <v>35</v>
      </c>
      <c r="C78" t="s">
        <v>36</v>
      </c>
      <c r="F78" t="s">
        <v>25</v>
      </c>
      <c r="H78" t="s">
        <v>37</v>
      </c>
    </row>
    <row r="79" spans="2:8" x14ac:dyDescent="0.2">
      <c r="C79" t="s">
        <v>38</v>
      </c>
      <c r="F79">
        <f>G36</f>
        <v>0.64</v>
      </c>
    </row>
    <row r="81" spans="2:11" x14ac:dyDescent="0.2">
      <c r="B81" t="s">
        <v>59</v>
      </c>
      <c r="C81">
        <f>(25+8)/100</f>
        <v>0.33</v>
      </c>
      <c r="D81" t="s">
        <v>58</v>
      </c>
      <c r="F81" t="s">
        <v>64</v>
      </c>
      <c r="H81">
        <f>D57</f>
        <v>0.4375</v>
      </c>
      <c r="I81" t="str">
        <f>E57</f>
        <v>28/64</v>
      </c>
    </row>
    <row r="82" spans="2:11" x14ac:dyDescent="0.2">
      <c r="B82" t="s">
        <v>62</v>
      </c>
      <c r="C82">
        <f>(32+8)/100</f>
        <v>0.4</v>
      </c>
      <c r="D82" t="s">
        <v>60</v>
      </c>
      <c r="F82" t="s">
        <v>65</v>
      </c>
      <c r="H82" s="5">
        <f>D47</f>
        <v>0.125</v>
      </c>
      <c r="I82" s="5" t="str">
        <f>E47</f>
        <v>8/64</v>
      </c>
    </row>
    <row r="83" spans="2:11" x14ac:dyDescent="0.2">
      <c r="B83" t="s">
        <v>61</v>
      </c>
      <c r="C83">
        <f>(24+16)/100</f>
        <v>0.4</v>
      </c>
      <c r="D83" t="s">
        <v>63</v>
      </c>
      <c r="F83" t="s">
        <v>66</v>
      </c>
      <c r="H83">
        <f>D38</f>
        <v>0.25</v>
      </c>
      <c r="I83" t="str">
        <f>E38</f>
        <v>16/64</v>
      </c>
    </row>
    <row r="84" spans="2:11" x14ac:dyDescent="0.2">
      <c r="F84" t="s">
        <v>80</v>
      </c>
      <c r="H84">
        <f>PRODUCT(H81:H83)</f>
        <v>1.3671875E-2</v>
      </c>
      <c r="J84" t="s">
        <v>87</v>
      </c>
      <c r="K84" t="s">
        <v>36</v>
      </c>
    </row>
    <row r="85" spans="2:11" x14ac:dyDescent="0.2">
      <c r="B85" t="s">
        <v>72</v>
      </c>
      <c r="C85">
        <f>H81*$F$79/C81</f>
        <v>0.84848484848484851</v>
      </c>
      <c r="F85" t="s">
        <v>82</v>
      </c>
      <c r="H85">
        <f>H84*F79</f>
        <v>8.7500000000000008E-3</v>
      </c>
      <c r="J85" t="s">
        <v>87</v>
      </c>
      <c r="K85" t="s">
        <v>92</v>
      </c>
    </row>
    <row r="86" spans="2:11" x14ac:dyDescent="0.2">
      <c r="B86" t="s">
        <v>73</v>
      </c>
      <c r="C86">
        <f>H82*$F$79/C82</f>
        <v>0.19999999999999998</v>
      </c>
      <c r="F86" t="s">
        <v>89</v>
      </c>
      <c r="H86">
        <f>H85/H110</f>
        <v>0.22798552472858871</v>
      </c>
      <c r="J86" t="s">
        <v>87</v>
      </c>
    </row>
    <row r="87" spans="2:11" x14ac:dyDescent="0.2">
      <c r="B87" t="s">
        <v>74</v>
      </c>
      <c r="C87">
        <f>H83*$F$79/C83</f>
        <v>0.39999999999999997</v>
      </c>
    </row>
    <row r="88" spans="2:11" x14ac:dyDescent="0.2">
      <c r="B88" t="s">
        <v>78</v>
      </c>
      <c r="C88">
        <f>PRODUCT(C85:C87)</f>
        <v>6.7878787878787872E-2</v>
      </c>
      <c r="D88" t="s">
        <v>88</v>
      </c>
    </row>
    <row r="89" spans="2:11" x14ac:dyDescent="0.2">
      <c r="B89" t="s">
        <v>82</v>
      </c>
      <c r="C89">
        <f>C88*F79</f>
        <v>4.3442424242424241E-2</v>
      </c>
      <c r="D89" t="s">
        <v>88</v>
      </c>
    </row>
    <row r="90" spans="2:11" x14ac:dyDescent="0.2">
      <c r="B90" t="s">
        <v>85</v>
      </c>
      <c r="C90">
        <f>C89/C110</f>
        <v>0.62395543175487467</v>
      </c>
      <c r="D90" t="s">
        <v>88</v>
      </c>
    </row>
    <row r="93" spans="2:11" x14ac:dyDescent="0.2">
      <c r="B93" t="s">
        <v>39</v>
      </c>
      <c r="F93" t="s">
        <v>24</v>
      </c>
    </row>
    <row r="94" spans="2:11" x14ac:dyDescent="0.2">
      <c r="F94">
        <f>G35</f>
        <v>0.36</v>
      </c>
    </row>
    <row r="96" spans="2:11" x14ac:dyDescent="0.2">
      <c r="B96" t="s">
        <v>59</v>
      </c>
      <c r="C96">
        <f>(25+8)/100</f>
        <v>0.33</v>
      </c>
      <c r="D96" t="s">
        <v>58</v>
      </c>
      <c r="F96" t="s">
        <v>69</v>
      </c>
      <c r="H96">
        <f>D54</f>
        <v>0.1388888888888889</v>
      </c>
      <c r="I96" t="str">
        <f>E54</f>
        <v>5/36</v>
      </c>
    </row>
    <row r="97" spans="2:11" x14ac:dyDescent="0.2">
      <c r="B97" t="s">
        <v>62</v>
      </c>
      <c r="C97">
        <f>(32+8)/100</f>
        <v>0.4</v>
      </c>
      <c r="D97" t="s">
        <v>60</v>
      </c>
      <c r="F97" t="s">
        <v>70</v>
      </c>
      <c r="H97">
        <f>D44</f>
        <v>0.88888888888888884</v>
      </c>
      <c r="I97" t="str">
        <f>E44</f>
        <v>32/36</v>
      </c>
    </row>
    <row r="98" spans="2:11" x14ac:dyDescent="0.2">
      <c r="B98" t="s">
        <v>61</v>
      </c>
      <c r="C98">
        <f>(24+16)/100</f>
        <v>0.4</v>
      </c>
      <c r="D98" t="s">
        <v>63</v>
      </c>
      <c r="F98" t="s">
        <v>71</v>
      </c>
      <c r="H98">
        <f>D35</f>
        <v>0.66666666666666663</v>
      </c>
      <c r="I98" t="str">
        <f>E35</f>
        <v>24/36</v>
      </c>
    </row>
    <row r="99" spans="2:11" x14ac:dyDescent="0.2">
      <c r="F99" t="s">
        <v>81</v>
      </c>
      <c r="H99">
        <f>PRODUCT(H96:H98)</f>
        <v>8.230452674897118E-2</v>
      </c>
      <c r="J99" t="s">
        <v>87</v>
      </c>
      <c r="K99" t="s">
        <v>91</v>
      </c>
    </row>
    <row r="100" spans="2:11" x14ac:dyDescent="0.2">
      <c r="B100" t="s">
        <v>75</v>
      </c>
      <c r="C100">
        <f>H96*$F$94/C96</f>
        <v>0.15151515151515152</v>
      </c>
      <c r="F100" t="s">
        <v>83</v>
      </c>
      <c r="H100">
        <f>H99*F94</f>
        <v>2.9629629629629624E-2</v>
      </c>
      <c r="J100" t="s">
        <v>87</v>
      </c>
      <c r="K100" t="s">
        <v>93</v>
      </c>
    </row>
    <row r="101" spans="2:11" x14ac:dyDescent="0.2">
      <c r="B101" t="s">
        <v>76</v>
      </c>
      <c r="C101">
        <f>H97*$F$94/C97</f>
        <v>0.79999999999999982</v>
      </c>
      <c r="F101" t="s">
        <v>90</v>
      </c>
      <c r="H101">
        <f>H100/H110</f>
        <v>0.77201447527141132</v>
      </c>
      <c r="J101" t="s">
        <v>87</v>
      </c>
    </row>
    <row r="102" spans="2:11" x14ac:dyDescent="0.2">
      <c r="B102" t="s">
        <v>77</v>
      </c>
      <c r="C102">
        <f>H98*$F$94/C98</f>
        <v>0.6</v>
      </c>
    </row>
    <row r="103" spans="2:11" x14ac:dyDescent="0.2">
      <c r="B103" t="s">
        <v>79</v>
      </c>
      <c r="C103">
        <f>PRODUCT(C100:C102)</f>
        <v>7.272727272727271E-2</v>
      </c>
      <c r="D103" t="s">
        <v>88</v>
      </c>
    </row>
    <row r="104" spans="2:11" x14ac:dyDescent="0.2">
      <c r="B104" t="s">
        <v>83</v>
      </c>
      <c r="C104">
        <f>C103*F94</f>
        <v>2.6181818181818174E-2</v>
      </c>
      <c r="D104" t="s">
        <v>88</v>
      </c>
    </row>
    <row r="105" spans="2:11" x14ac:dyDescent="0.2">
      <c r="B105" t="s">
        <v>86</v>
      </c>
      <c r="C105">
        <f>C104/C110</f>
        <v>0.37604456824512528</v>
      </c>
      <c r="D105" t="s">
        <v>88</v>
      </c>
    </row>
    <row r="110" spans="2:11" x14ac:dyDescent="0.2">
      <c r="B110" t="s">
        <v>84</v>
      </c>
      <c r="C110">
        <f>C104+C89</f>
        <v>6.9624242424242422E-2</v>
      </c>
      <c r="F110" t="s">
        <v>84</v>
      </c>
      <c r="H110">
        <f>H85+H100</f>
        <v>3.8379629629629625E-2</v>
      </c>
    </row>
  </sheetData>
  <autoFilter ref="B1:D27" xr:uid="{00000000-0009-0000-0000-000000000000}"/>
  <pageMargins left="0.78749999999999998" right="0.78749999999999998" top="0.78749999999999998" bottom="0.78749999999999998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Alfa</cp:lastModifiedBy>
  <cp:revision>17</cp:revision>
  <dcterms:created xsi:type="dcterms:W3CDTF">2021-01-24T20:33:04Z</dcterms:created>
  <dcterms:modified xsi:type="dcterms:W3CDTF">2023-10-16T13:41:41Z</dcterms:modified>
  <dc:language>de-DE</dc:language>
</cp:coreProperties>
</file>