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bookViews>
    <workbookView xWindow="0" yWindow="0" windowWidth="28800" windowHeight="12435" activeTab="1"/>
  </bookViews>
  <sheets>
    <sheet name="PEGAR" sheetId="2" r:id="rId1"/>
    <sheet name="LPTQSTD2017 R3 costo AJUSTE" sheetId="1" r:id="rId2"/>
  </sheets>
  <externalReferences>
    <externalReference r:id="rId3"/>
  </externalReferences>
  <definedNames>
    <definedName name="_xlnm._FilterDatabase" localSheetId="1" hidden="1">'LPTQSTD2017 R3 costo AJUSTE'!$A$13:$O$34</definedName>
    <definedName name="_xlnm.Print_Area" localSheetId="1">'LPTQSTD2017 R3 costo AJUSTE'!$B$1:$O$43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H19" i="1"/>
  <c r="A15" i="1" l="1"/>
  <c r="J15" i="1" s="1"/>
  <c r="K15" i="1" s="1"/>
  <c r="A16" i="1"/>
  <c r="K16" i="1" s="1"/>
  <c r="A17" i="1"/>
  <c r="J17" i="1" s="1"/>
  <c r="K17" i="1" s="1"/>
  <c r="A18" i="1"/>
  <c r="J18" i="1" s="1"/>
  <c r="K18" i="1" s="1"/>
  <c r="L18" i="1" s="1"/>
  <c r="A14" i="1"/>
  <c r="K14" i="1" s="1"/>
  <c r="M14" i="1" l="1"/>
  <c r="N30" i="1"/>
  <c r="O30" i="1" s="1"/>
  <c r="M30" i="1"/>
  <c r="N28" i="1"/>
  <c r="O28" i="1" s="1"/>
  <c r="M28" i="1"/>
  <c r="N27" i="1"/>
  <c r="O27" i="1" s="1"/>
  <c r="M27" i="1"/>
  <c r="N26" i="1"/>
  <c r="O26" i="1" s="1"/>
  <c r="M25" i="1"/>
  <c r="N25" i="1" s="1"/>
  <c r="O25" i="1" s="1"/>
  <c r="N24" i="1"/>
  <c r="O24" i="1" s="1"/>
  <c r="L24" i="1"/>
  <c r="L23" i="1"/>
  <c r="N23" i="1" s="1"/>
  <c r="O23" i="1" s="1"/>
  <c r="N22" i="1"/>
  <c r="O22" i="1" s="1"/>
  <c r="M22" i="1"/>
  <c r="M17" i="1"/>
  <c r="I17" i="1"/>
  <c r="H17" i="1"/>
  <c r="I16" i="1"/>
  <c r="H16" i="1"/>
  <c r="M15" i="1"/>
  <c r="I15" i="1"/>
  <c r="H15" i="1"/>
  <c r="I14" i="1"/>
  <c r="N14" i="1" s="1"/>
  <c r="H14" i="1"/>
  <c r="O14" i="1" l="1"/>
  <c r="L14" i="1"/>
  <c r="N16" i="1"/>
  <c r="L16" i="1"/>
  <c r="N15" i="1"/>
  <c r="L15" i="1"/>
  <c r="N17" i="1"/>
  <c r="L17" i="1"/>
  <c r="O16" i="1"/>
  <c r="M16" i="1"/>
  <c r="O15" i="1"/>
  <c r="O17" i="1"/>
  <c r="M23" i="1"/>
  <c r="L21" i="1" l="1"/>
  <c r="L29" i="1" s="1"/>
  <c r="L34" i="1" s="1"/>
  <c r="N21" i="1"/>
  <c r="O21" i="1" s="1"/>
  <c r="O29" i="1" s="1"/>
  <c r="L31" i="1" l="1"/>
  <c r="L32" i="1" s="1"/>
  <c r="L33" i="1" s="1"/>
  <c r="N29" i="1"/>
  <c r="N34" i="1" s="1"/>
  <c r="O34" i="1"/>
  <c r="O31" i="1"/>
  <c r="N31" i="1" l="1"/>
  <c r="N32" i="1" s="1"/>
  <c r="N33" i="1" s="1"/>
  <c r="O32" i="1"/>
  <c r="O33" i="1" s="1"/>
  <c r="M21" i="1" l="1"/>
  <c r="M29" i="1" s="1"/>
  <c r="M31" i="1" l="1"/>
  <c r="M32" i="1" s="1"/>
  <c r="M33" i="1" s="1"/>
  <c r="M34" i="1"/>
</calcChain>
</file>

<file path=xl/comments1.xml><?xml version="1.0" encoding="utf-8"?>
<comments xmlns="http://schemas.openxmlformats.org/spreadsheetml/2006/main">
  <authors>
    <author>Francisco Pacheco</author>
    <author>Autor</author>
    <author>Diseño</author>
  </authors>
  <commentList>
    <comment ref="U1" authorId="0" shapeId="0">
      <text>
        <r>
          <rPr>
            <b/>
            <sz val="14"/>
            <color indexed="81"/>
            <rFont val="Tahoma"/>
            <family val="2"/>
          </rPr>
          <t>Francisco Pacheco:</t>
        </r>
        <r>
          <rPr>
            <sz val="14"/>
            <color indexed="81"/>
            <rFont val="Tahoma"/>
            <family val="2"/>
          </rPr>
          <t xml:space="preserve">
NO MOVER ESTA INFORMACION PARA NO AFECTAR LISTAS DESPLEGABLES POR FAVOR</t>
        </r>
      </text>
    </comment>
    <comment ref="E8" authorId="1" shapeId="0">
      <text>
        <r>
          <rPr>
            <b/>
            <sz val="16"/>
            <color indexed="81"/>
            <rFont val="Arial Narrow"/>
            <family val="2"/>
          </rPr>
          <t>Autor:</t>
        </r>
        <r>
          <rPr>
            <sz val="16"/>
            <color indexed="81"/>
            <rFont val="Arial Narrow"/>
            <family val="2"/>
          </rPr>
          <t xml:space="preserve">
COLOCAR EL NOMBRE O RAZON SOCIAL DEL CLIENTE</t>
        </r>
      </text>
    </comment>
    <comment ref="E10" authorId="1" shapeId="0">
      <text>
        <r>
          <rPr>
            <b/>
            <sz val="14"/>
            <color indexed="81"/>
            <rFont val="Arial Narrow"/>
            <family val="2"/>
          </rPr>
          <t>Autor:</t>
        </r>
        <r>
          <rPr>
            <sz val="14"/>
            <color indexed="81"/>
            <rFont val="Arial Narrow"/>
            <family val="2"/>
          </rPr>
          <t xml:space="preserve">
LOS TERMINOS Y CONDICIONES D CREDITO SERAN VALIDADOS Y AUTORIZADOS POR EL AREA DE FINZANZAS CXC</t>
        </r>
      </text>
    </comment>
    <comment ref="H12" authorId="1" shapeId="0">
      <text>
        <r>
          <rPr>
            <b/>
            <sz val="16"/>
            <color indexed="81"/>
            <rFont val="Arial Narrow"/>
            <family val="2"/>
          </rPr>
          <t>Autor:</t>
        </r>
        <r>
          <rPr>
            <sz val="16"/>
            <color indexed="81"/>
            <rFont val="Arial Narrow"/>
            <family val="2"/>
          </rPr>
          <t xml:space="preserve">
Descuento para libre ajuste del AM SIN autorización previa.
Decuentos mayores a este monto solicitar autorización antes de enviar propuesta.</t>
        </r>
      </text>
    </comment>
    <comment ref="E18" authorId="2" shapeId="0">
      <text>
        <r>
          <rPr>
            <b/>
            <sz val="9"/>
            <color indexed="81"/>
            <rFont val="Tahoma"/>
            <charset val="1"/>
          </rPr>
          <t>Diseño:</t>
        </r>
        <r>
          <rPr>
            <sz val="9"/>
            <color indexed="81"/>
            <rFont val="Tahoma"/>
            <charset val="1"/>
          </rPr>
          <t xml:space="preserve">
REVISAR SI SE ELIMINA</t>
        </r>
      </text>
    </comment>
    <comment ref="K34" authorId="0" shapeId="0">
      <text>
        <r>
          <rPr>
            <b/>
            <sz val="16"/>
            <color indexed="81"/>
            <rFont val="Arial Narrow"/>
            <family val="2"/>
          </rPr>
          <t>Francisco Pacheco:</t>
        </r>
        <r>
          <rPr>
            <sz val="16"/>
            <color indexed="81"/>
            <rFont val="Arial Narrow"/>
            <family val="2"/>
          </rPr>
          <t xml:space="preserve">
INFORMACION ESCLUSIVA PARA EL ASESOR </t>
        </r>
      </text>
    </comment>
  </commentList>
</comments>
</file>

<file path=xl/sharedStrings.xml><?xml version="1.0" encoding="utf-8"?>
<sst xmlns="http://schemas.openxmlformats.org/spreadsheetml/2006/main" count="124" uniqueCount="112">
  <si>
    <t>ATENCION</t>
  </si>
  <si>
    <t>T1-400 STD</t>
  </si>
  <si>
    <t>T1-400 ESP</t>
  </si>
  <si>
    <t>T2-400 STD</t>
  </si>
  <si>
    <t>T2-400 ESP</t>
  </si>
  <si>
    <t>ACCESORIOS</t>
  </si>
  <si>
    <t>CREDIT 30</t>
  </si>
  <si>
    <t>FERNANDO HERNANDEZ</t>
  </si>
  <si>
    <t>CLASS B</t>
  </si>
  <si>
    <t>MANUFACTURING</t>
  </si>
  <si>
    <t>TC</t>
  </si>
  <si>
    <t>T1-400 WHITE</t>
  </si>
  <si>
    <t>T1-400 IVORY</t>
  </si>
  <si>
    <t>T2-400 WHITE</t>
  </si>
  <si>
    <t>T2-400 IVORY</t>
  </si>
  <si>
    <t>F-4M T1/T2 BLACK</t>
  </si>
  <si>
    <t>CASH</t>
  </si>
  <si>
    <t>CLASS A</t>
  </si>
  <si>
    <t>T1-400 BLACK</t>
  </si>
  <si>
    <t>T1-400 ORANGE</t>
  </si>
  <si>
    <t>T2-400 BLACK</t>
  </si>
  <si>
    <t>T2-400 ORANGE</t>
  </si>
  <si>
    <t>F-4M T1/T2 WHITE</t>
  </si>
  <si>
    <t>JOSE LUIS CUAUTLE</t>
  </si>
  <si>
    <t>INTEGRATOR</t>
  </si>
  <si>
    <t>T1-400 GRAY</t>
  </si>
  <si>
    <t>T1-400 TUPE</t>
  </si>
  <si>
    <t>T2-400 GRAY</t>
  </si>
  <si>
    <t>T2-400 TUPE</t>
  </si>
  <si>
    <t>PSM</t>
  </si>
  <si>
    <t>CREDIT 45</t>
  </si>
  <si>
    <t>JORGE ALCANTARA</t>
  </si>
  <si>
    <t>CLASS C</t>
  </si>
  <si>
    <t>DISTRIBUITOR</t>
  </si>
  <si>
    <t>T1-400 BLUE</t>
  </si>
  <si>
    <t>T1-400 BROWN</t>
  </si>
  <si>
    <t>T2-400 BLUE</t>
  </si>
  <si>
    <t>T2-400 BROWN</t>
  </si>
  <si>
    <t>PSM- ESD</t>
  </si>
  <si>
    <t>CREDIT 60</t>
  </si>
  <si>
    <t>LUIS BERNAL</t>
  </si>
  <si>
    <t>T1-400 GREEN</t>
  </si>
  <si>
    <t>T2-400 GREEN</t>
  </si>
  <si>
    <t>CREDIT 90</t>
  </si>
  <si>
    <t>JOSE A. ESCOBEDO VTAS</t>
  </si>
  <si>
    <t>Customer:</t>
  </si>
  <si>
    <t>TQ-</t>
  </si>
  <si>
    <t>T1-400 RED</t>
  </si>
  <si>
    <t>T2-400 RED</t>
  </si>
  <si>
    <t>CREDIT 120</t>
  </si>
  <si>
    <t>MIGUEL ROMERO</t>
  </si>
  <si>
    <t>Account Manager:</t>
  </si>
  <si>
    <t>PO</t>
  </si>
  <si>
    <t>JORGE MERCHANT</t>
  </si>
  <si>
    <t xml:space="preserve">Payment Terms:       </t>
  </si>
  <si>
    <t>GUSTAVO URIBE</t>
  </si>
  <si>
    <t>NOMBRE DEL DISPOSITIVO O PROYECTO</t>
  </si>
  <si>
    <t>FRANCISCO PACHECO VTAS</t>
  </si>
  <si>
    <t>STD</t>
  </si>
  <si>
    <t>Unit</t>
  </si>
  <si>
    <t>Replica</t>
  </si>
  <si>
    <t>Unit Price</t>
  </si>
  <si>
    <t>Sub-Tot Multi</t>
  </si>
  <si>
    <t>Total Cost Unit</t>
  </si>
  <si>
    <t>COSTO MXP</t>
  </si>
  <si>
    <t>COSTO PROM UNIT USD</t>
  </si>
  <si>
    <t>PV DISTR</t>
  </si>
  <si>
    <t xml:space="preserve"> </t>
  </si>
  <si>
    <t>PROJECT</t>
  </si>
  <si>
    <t>#</t>
  </si>
  <si>
    <t>ACT</t>
  </si>
  <si>
    <t>Fam</t>
  </si>
  <si>
    <t>Part Number</t>
  </si>
  <si>
    <t xml:space="preserve">Description </t>
  </si>
  <si>
    <t>Price Each</t>
  </si>
  <si>
    <t>Price</t>
  </si>
  <si>
    <t xml:space="preserve">Price </t>
  </si>
  <si>
    <t>Quantity</t>
  </si>
  <si>
    <t>Total  Box Vol</t>
  </si>
  <si>
    <t>MKT</t>
  </si>
  <si>
    <t>Joint</t>
  </si>
  <si>
    <t xml:space="preserve">F-90  </t>
  </si>
  <si>
    <t>90° Standard - Reduced Width</t>
  </si>
  <si>
    <t>F-A</t>
  </si>
  <si>
    <t>90° Angle</t>
  </si>
  <si>
    <t>F-B</t>
  </si>
  <si>
    <t>180 ° Plate</t>
  </si>
  <si>
    <t>F-C</t>
  </si>
  <si>
    <t>270 ° Angle</t>
  </si>
  <si>
    <t>F-90 ESD</t>
  </si>
  <si>
    <t>90° Standard 28.6 mm OD Tube (F90)</t>
  </si>
  <si>
    <t xml:space="preserve">1 Piece </t>
  </si>
  <si>
    <t>Multi</t>
  </si>
  <si>
    <t>Total Device</t>
  </si>
  <si>
    <t>Observaciones:</t>
  </si>
  <si>
    <t>Total Materiales:</t>
  </si>
  <si>
    <t>Mano de Obra Trimex:</t>
  </si>
  <si>
    <t>Materiales especiales:</t>
  </si>
  <si>
    <t>&lt;</t>
  </si>
  <si>
    <t>Mano de obra fuera de Trimex</t>
  </si>
  <si>
    <t>Diseño:</t>
  </si>
  <si>
    <t>Ingenieria:</t>
  </si>
  <si>
    <t>Otro Concepto (especificar)</t>
  </si>
  <si>
    <t>Transporte (flete de entrega):</t>
  </si>
  <si>
    <t>SUB.TOTAL USD</t>
  </si>
  <si>
    <t>T/C</t>
  </si>
  <si>
    <t>SUB TOTAL MXP</t>
  </si>
  <si>
    <t>TOTAL CON IVA</t>
  </si>
  <si>
    <t xml:space="preserve">Unit Real </t>
  </si>
  <si>
    <t>F-90</t>
  </si>
  <si>
    <t>F-D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</si>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</sst>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&quot;€ &quot;#,##0.00"/>
    <numFmt numFmtId="165" formatCode="&quot;$&quot;#,##0.00"/>
    <numFmt numFmtId="166" formatCode="_-[$$-80A]* #,##0.00_-;\-[$$-80A]* #,##0.00_-;_-[$$-80A]* &quot;-&quot;??_-;_-@_-"/>
    <numFmt numFmtId="167" formatCode="_-&quot;$&quot;* #,##0.0000_-;\-&quot;$&quot;* #,##0.0000_-;_-&quot;$&quot;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Arial Narrow"/>
      <family val="2"/>
    </font>
    <font>
      <sz val="16"/>
      <name val="Arial Narrow"/>
      <family val="2"/>
    </font>
    <font>
      <i/>
      <sz val="16"/>
      <name val="Arial Narrow"/>
      <family val="2"/>
    </font>
    <font>
      <sz val="12"/>
      <name val="Arial"/>
      <family val="2"/>
    </font>
    <font>
      <b/>
      <sz val="14"/>
      <name val="Arial Narrow"/>
      <family val="2"/>
    </font>
    <font>
      <b/>
      <sz val="16"/>
      <color theme="1"/>
      <name val="Arial Narrow"/>
      <family val="2"/>
    </font>
    <font>
      <b/>
      <sz val="18"/>
      <color theme="3"/>
      <name val="Calibri Light"/>
      <family val="2"/>
      <scheme val="major"/>
    </font>
    <font>
      <b/>
      <sz val="16"/>
      <color theme="3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theme="0"/>
      <name val="Arial Narrow"/>
      <family val="2"/>
    </font>
    <font>
      <b/>
      <sz val="16"/>
      <color rgb="FFFF0000"/>
      <name val="Arial Narrow"/>
      <family val="2"/>
    </font>
    <font>
      <b/>
      <sz val="12"/>
      <name val="Arial"/>
      <family val="2"/>
    </font>
    <font>
      <sz val="16"/>
      <color theme="0"/>
      <name val="Arial Narrow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6"/>
      <color theme="10"/>
      <name val="Arial Narrow"/>
      <family val="2"/>
    </font>
    <font>
      <b/>
      <i/>
      <sz val="16"/>
      <name val="Arial Narrow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6"/>
      <color indexed="81"/>
      <name val="Arial Narrow"/>
      <family val="2"/>
    </font>
    <font>
      <sz val="16"/>
      <color indexed="81"/>
      <name val="Arial Narrow"/>
      <family val="2"/>
    </font>
    <font>
      <b/>
      <sz val="14"/>
      <color indexed="81"/>
      <name val="Arial Narrow"/>
      <family val="2"/>
    </font>
    <font>
      <sz val="14"/>
      <color indexed="81"/>
      <name val="Arial Narrow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74">
    <xf numFmtId="0" fontId="0" fillId="0" borderId="0" xfId="0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0" xfId="0" applyFont="1" applyBorder="1"/>
    <xf numFmtId="0" fontId="4" fillId="4" borderId="2" xfId="0" applyFont="1" applyFill="1" applyBorder="1"/>
    <xf numFmtId="0" fontId="4" fillId="5" borderId="0" xfId="0" applyFont="1" applyFill="1" applyBorder="1"/>
    <xf numFmtId="0" fontId="7" fillId="0" borderId="0" xfId="0" applyFont="1" applyBorder="1"/>
    <xf numFmtId="0" fontId="8" fillId="6" borderId="3" xfId="0" applyFont="1" applyFill="1" applyBorder="1"/>
    <xf numFmtId="0" fontId="9" fillId="7" borderId="4" xfId="3" applyFont="1" applyFill="1" applyBorder="1" applyAlignment="1"/>
    <xf numFmtId="0" fontId="5" fillId="7" borderId="4" xfId="0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/>
    </xf>
    <xf numFmtId="0" fontId="4" fillId="0" borderId="5" xfId="0" applyFont="1" applyBorder="1"/>
    <xf numFmtId="0" fontId="4" fillId="0" borderId="3" xfId="0" applyFont="1" applyBorder="1"/>
    <xf numFmtId="0" fontId="11" fillId="0" borderId="0" xfId="2" applyFont="1" applyBorder="1" applyAlignment="1"/>
    <xf numFmtId="0" fontId="11" fillId="0" borderId="0" xfId="2" applyFont="1" applyBorder="1" applyAlignment="1">
      <alignment horizontal="center"/>
    </xf>
    <xf numFmtId="0" fontId="11" fillId="0" borderId="0" xfId="2" applyFont="1" applyBorder="1" applyAlignment="1">
      <alignment horizontal="left"/>
    </xf>
    <xf numFmtId="0" fontId="12" fillId="0" borderId="3" xfId="0" applyFont="1" applyFill="1" applyBorder="1"/>
    <xf numFmtId="0" fontId="4" fillId="0" borderId="0" xfId="0" applyFont="1" applyFill="1" applyBorder="1"/>
    <xf numFmtId="0" fontId="13" fillId="8" borderId="6" xfId="0" applyFont="1" applyFill="1" applyBorder="1" applyAlignment="1"/>
    <xf numFmtId="0" fontId="13" fillId="5" borderId="6" xfId="0" applyFont="1" applyFill="1" applyBorder="1" applyAlignment="1"/>
    <xf numFmtId="0" fontId="13" fillId="8" borderId="0" xfId="0" applyFont="1" applyFill="1" applyBorder="1" applyAlignment="1"/>
    <xf numFmtId="0" fontId="13" fillId="8" borderId="3" xfId="0" applyFont="1" applyFill="1" applyBorder="1" applyAlignment="1">
      <alignment horizontal="right"/>
    </xf>
    <xf numFmtId="0" fontId="13" fillId="8" borderId="3" xfId="0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0" fontId="8" fillId="0" borderId="7" xfId="0" applyFont="1" applyFill="1" applyBorder="1"/>
    <xf numFmtId="0" fontId="8" fillId="0" borderId="4" xfId="0" applyFont="1" applyFill="1" applyBorder="1"/>
    <xf numFmtId="0" fontId="9" fillId="6" borderId="0" xfId="5" applyFont="1" applyFill="1" applyBorder="1" applyAlignment="1"/>
    <xf numFmtId="0" fontId="9" fillId="6" borderId="0" xfId="5" applyFont="1" applyFill="1" applyBorder="1" applyAlignment="1">
      <alignment horizontal="right"/>
    </xf>
    <xf numFmtId="0" fontId="9" fillId="6" borderId="3" xfId="5" applyFont="1" applyFill="1" applyBorder="1" applyAlignment="1">
      <alignment horizontal="right"/>
    </xf>
    <xf numFmtId="0" fontId="9" fillId="6" borderId="3" xfId="5" applyFont="1" applyFill="1" applyBorder="1" applyAlignment="1">
      <alignment horizontal="left"/>
    </xf>
    <xf numFmtId="0" fontId="9" fillId="6" borderId="0" xfId="5" applyFont="1" applyFill="1" applyBorder="1" applyAlignment="1">
      <alignment horizontal="left"/>
    </xf>
    <xf numFmtId="0" fontId="7" fillId="0" borderId="0" xfId="0" applyFont="1" applyFill="1" applyBorder="1"/>
    <xf numFmtId="0" fontId="7" fillId="0" borderId="3" xfId="0" applyFont="1" applyBorder="1"/>
    <xf numFmtId="0" fontId="13" fillId="6" borderId="0" xfId="0" applyFont="1" applyFill="1" applyBorder="1" applyAlignment="1">
      <alignment horizontal="right"/>
    </xf>
    <xf numFmtId="0" fontId="13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9" borderId="11" xfId="0" applyFont="1" applyFill="1" applyBorder="1" applyAlignment="1">
      <alignment horizontal="center" vertical="center"/>
    </xf>
    <xf numFmtId="9" fontId="13" fillId="4" borderId="12" xfId="0" applyNumberFormat="1" applyFont="1" applyFill="1" applyBorder="1" applyAlignment="1" applyProtection="1">
      <alignment horizontal="center" vertical="center"/>
    </xf>
    <xf numFmtId="9" fontId="15" fillId="4" borderId="12" xfId="0" applyNumberFormat="1" applyFont="1" applyFill="1" applyBorder="1" applyAlignment="1" applyProtection="1">
      <alignment horizontal="center" vertical="center"/>
    </xf>
    <xf numFmtId="0" fontId="13" fillId="10" borderId="12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14" fillId="2" borderId="14" xfId="4" applyFont="1" applyBorder="1" applyAlignment="1">
      <alignment horizontal="left"/>
    </xf>
    <xf numFmtId="0" fontId="14" fillId="2" borderId="14" xfId="4" applyFont="1" applyBorder="1" applyAlignment="1">
      <alignment horizontal="center"/>
    </xf>
    <xf numFmtId="164" fontId="14" fillId="2" borderId="11" xfId="4" applyNumberFormat="1" applyFont="1" applyBorder="1" applyAlignment="1">
      <alignment horizontal="center"/>
    </xf>
    <xf numFmtId="10" fontId="14" fillId="2" borderId="13" xfId="4" applyNumberFormat="1" applyFont="1" applyBorder="1" applyAlignment="1">
      <alignment horizontal="center"/>
    </xf>
    <xf numFmtId="0" fontId="14" fillId="2" borderId="13" xfId="4" applyNumberFormat="1" applyFont="1" applyBorder="1" applyAlignment="1">
      <alignment horizontal="center"/>
    </xf>
    <xf numFmtId="3" fontId="14" fillId="2" borderId="13" xfId="4" applyNumberFormat="1" applyFont="1" applyBorder="1" applyAlignment="1">
      <alignment horizontal="center"/>
    </xf>
    <xf numFmtId="164" fontId="14" fillId="2" borderId="0" xfId="4" applyNumberFormat="1" applyFont="1" applyBorder="1" applyAlignment="1">
      <alignment horizontal="center"/>
    </xf>
    <xf numFmtId="0" fontId="8" fillId="0" borderId="0" xfId="0" applyFont="1" applyBorder="1"/>
    <xf numFmtId="0" fontId="16" fillId="0" borderId="0" xfId="0" applyFont="1" applyBorder="1"/>
    <xf numFmtId="165" fontId="5" fillId="0" borderId="0" xfId="0" applyNumberFormat="1" applyFont="1" applyBorder="1"/>
    <xf numFmtId="0" fontId="13" fillId="0" borderId="3" xfId="0" applyFont="1" applyBorder="1" applyAlignment="1">
      <alignment horizontal="left"/>
    </xf>
    <xf numFmtId="164" fontId="5" fillId="8" borderId="12" xfId="0" applyNumberFormat="1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166" fontId="5" fillId="0" borderId="11" xfId="0" applyNumberFormat="1" applyFont="1" applyBorder="1" applyAlignment="1">
      <alignment horizontal="right"/>
    </xf>
    <xf numFmtId="166" fontId="5" fillId="0" borderId="0" xfId="0" applyNumberFormat="1" applyFont="1" applyBorder="1" applyAlignment="1">
      <alignment horizontal="right"/>
    </xf>
    <xf numFmtId="166" fontId="5" fillId="0" borderId="18" xfId="0" applyNumberFormat="1" applyFont="1" applyBorder="1" applyAlignment="1"/>
    <xf numFmtId="166" fontId="5" fillId="0" borderId="18" xfId="0" applyNumberFormat="1" applyFont="1" applyBorder="1" applyAlignment="1">
      <alignment horizontal="right"/>
    </xf>
    <xf numFmtId="0" fontId="15" fillId="4" borderId="17" xfId="0" applyFont="1" applyFill="1" applyBorder="1" applyAlignment="1">
      <alignment vertical="top" wrapText="1"/>
    </xf>
    <xf numFmtId="0" fontId="15" fillId="4" borderId="16" xfId="0" applyFont="1" applyFill="1" applyBorder="1" applyAlignment="1">
      <alignment vertical="top" wrapText="1"/>
    </xf>
    <xf numFmtId="0" fontId="15" fillId="4" borderId="21" xfId="0" applyFont="1" applyFill="1" applyBorder="1" applyAlignment="1">
      <alignment vertical="top" wrapText="1"/>
    </xf>
    <xf numFmtId="0" fontId="15" fillId="4" borderId="20" xfId="0" applyFont="1" applyFill="1" applyBorder="1" applyAlignment="1">
      <alignment vertical="top" wrapText="1"/>
    </xf>
    <xf numFmtId="166" fontId="13" fillId="0" borderId="23" xfId="0" applyNumberFormat="1" applyFont="1" applyBorder="1" applyAlignment="1">
      <alignment horizontal="center"/>
    </xf>
    <xf numFmtId="166" fontId="13" fillId="0" borderId="24" xfId="0" applyNumberFormat="1" applyFont="1" applyBorder="1" applyAlignment="1">
      <alignment horizontal="center"/>
    </xf>
    <xf numFmtId="166" fontId="13" fillId="0" borderId="25" xfId="0" applyNumberFormat="1" applyFont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166" fontId="4" fillId="0" borderId="0" xfId="0" applyNumberFormat="1" applyFont="1" applyBorder="1"/>
    <xf numFmtId="0" fontId="20" fillId="0" borderId="21" xfId="7" applyFont="1" applyBorder="1" applyAlignment="1"/>
    <xf numFmtId="0" fontId="20" fillId="0" borderId="20" xfId="7" applyFont="1" applyBorder="1" applyAlignment="1"/>
    <xf numFmtId="167" fontId="5" fillId="0" borderId="26" xfId="1" applyNumberFormat="1" applyFont="1" applyBorder="1" applyAlignment="1">
      <alignment horizontal="center"/>
    </xf>
    <xf numFmtId="167" fontId="5" fillId="0" borderId="3" xfId="1" applyNumberFormat="1" applyFont="1" applyBorder="1" applyAlignment="1">
      <alignment horizontal="center"/>
    </xf>
    <xf numFmtId="167" fontId="5" fillId="0" borderId="27" xfId="1" applyNumberFormat="1" applyFont="1" applyBorder="1" applyAlignment="1">
      <alignment horizontal="center"/>
    </xf>
    <xf numFmtId="167" fontId="5" fillId="0" borderId="0" xfId="1" applyNumberFormat="1" applyFont="1" applyBorder="1" applyAlignment="1">
      <alignment horizontal="center"/>
    </xf>
    <xf numFmtId="0" fontId="13" fillId="0" borderId="0" xfId="0" applyNumberFormat="1" applyFont="1" applyBorder="1" applyAlignment="1"/>
    <xf numFmtId="44" fontId="13" fillId="0" borderId="26" xfId="1" applyFont="1" applyBorder="1" applyAlignment="1">
      <alignment horizontal="center"/>
    </xf>
    <xf numFmtId="44" fontId="13" fillId="0" borderId="3" xfId="1" applyFont="1" applyBorder="1" applyAlignment="1">
      <alignment horizontal="center"/>
    </xf>
    <xf numFmtId="44" fontId="13" fillId="0" borderId="27" xfId="1" applyFont="1" applyBorder="1" applyAlignment="1">
      <alignment horizontal="center"/>
    </xf>
    <xf numFmtId="44" fontId="13" fillId="0" borderId="0" xfId="1" applyFont="1" applyBorder="1" applyAlignment="1">
      <alignment horizontal="center"/>
    </xf>
    <xf numFmtId="44" fontId="6" fillId="0" borderId="26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44" fontId="6" fillId="0" borderId="27" xfId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44" fontId="21" fillId="0" borderId="26" xfId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27" xfId="1" applyFont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6" fillId="0" borderId="28" xfId="1" applyFont="1" applyBorder="1" applyAlignment="1">
      <alignment horizontal="center"/>
    </xf>
    <xf numFmtId="44" fontId="5" fillId="0" borderId="29" xfId="1" applyFont="1" applyBorder="1"/>
    <xf numFmtId="44" fontId="6" fillId="0" borderId="29" xfId="1" applyFont="1" applyBorder="1" applyAlignment="1">
      <alignment horizontal="center"/>
    </xf>
    <xf numFmtId="44" fontId="5" fillId="0" borderId="30" xfId="1" applyFont="1" applyBorder="1"/>
    <xf numFmtId="44" fontId="5" fillId="0" borderId="0" xfId="1" applyFont="1" applyBorder="1"/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/>
    <xf numFmtId="0" fontId="7" fillId="0" borderId="0" xfId="0" applyFont="1" applyBorder="1"/>
    <xf numFmtId="0" fontId="4" fillId="11" borderId="3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17" fillId="12" borderId="0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165" fontId="5" fillId="5" borderId="16" xfId="0" applyNumberFormat="1" applyFont="1" applyFill="1" applyBorder="1" applyAlignment="1">
      <alignment horizontal="center"/>
    </xf>
    <xf numFmtId="165" fontId="5" fillId="5" borderId="17" xfId="0" applyNumberFormat="1" applyFont="1" applyFill="1" applyBorder="1" applyAlignment="1">
      <alignment horizontal="center"/>
    </xf>
    <xf numFmtId="165" fontId="5" fillId="0" borderId="16" xfId="0" applyNumberFormat="1" applyFont="1" applyBorder="1" applyAlignment="1">
      <alignment horizontal="right"/>
    </xf>
    <xf numFmtId="165" fontId="5" fillId="0" borderId="16" xfId="0" applyNumberFormat="1" applyFont="1" applyBorder="1"/>
    <xf numFmtId="165" fontId="5" fillId="0" borderId="18" xfId="0" applyNumberFormat="1" applyFont="1" applyBorder="1"/>
    <xf numFmtId="0" fontId="5" fillId="0" borderId="16" xfId="0" applyFont="1" applyFill="1" applyBorder="1" applyAlignment="1">
      <alignment horizontal="left"/>
    </xf>
    <xf numFmtId="165" fontId="5" fillId="0" borderId="16" xfId="0" applyNumberFormat="1" applyFont="1" applyFill="1" applyBorder="1" applyAlignment="1">
      <alignment horizontal="center"/>
    </xf>
    <xf numFmtId="0" fontId="13" fillId="0" borderId="15" xfId="0" applyFont="1" applyFill="1" applyBorder="1" applyAlignment="1">
      <alignment horizontal="left"/>
    </xf>
    <xf numFmtId="0" fontId="4" fillId="11" borderId="22" xfId="0" applyFont="1" applyFill="1" applyBorder="1" applyAlignment="1">
      <alignment horizontal="center"/>
    </xf>
    <xf numFmtId="0" fontId="17" fillId="12" borderId="22" xfId="0" applyFont="1" applyFill="1" applyBorder="1" applyAlignment="1">
      <alignment horizontal="center"/>
    </xf>
    <xf numFmtId="0" fontId="13" fillId="5" borderId="31" xfId="0" applyFont="1" applyFill="1" applyBorder="1" applyAlignment="1">
      <alignment horizontal="left"/>
    </xf>
    <xf numFmtId="165" fontId="5" fillId="5" borderId="13" xfId="0" applyNumberFormat="1" applyFont="1" applyFill="1" applyBorder="1" applyAlignment="1">
      <alignment horizontal="center"/>
    </xf>
    <xf numFmtId="165" fontId="5" fillId="5" borderId="14" xfId="0" applyNumberFormat="1" applyFont="1" applyFill="1" applyBorder="1" applyAlignment="1">
      <alignment horizontal="center"/>
    </xf>
    <xf numFmtId="165" fontId="5" fillId="0" borderId="13" xfId="0" applyNumberFormat="1" applyFont="1" applyBorder="1" applyAlignment="1">
      <alignment horizontal="right"/>
    </xf>
    <xf numFmtId="165" fontId="5" fillId="0" borderId="13" xfId="0" applyNumberFormat="1" applyFont="1" applyBorder="1"/>
    <xf numFmtId="165" fontId="5" fillId="0" borderId="11" xfId="0" applyNumberFormat="1" applyFont="1" applyBorder="1"/>
    <xf numFmtId="165" fontId="5" fillId="0" borderId="11" xfId="0" applyNumberFormat="1" applyFont="1" applyBorder="1" applyAlignment="1">
      <alignment horizontal="right"/>
    </xf>
    <xf numFmtId="165" fontId="5" fillId="0" borderId="18" xfId="0" applyNumberFormat="1" applyFont="1" applyBorder="1" applyAlignment="1">
      <alignment horizontal="right"/>
    </xf>
    <xf numFmtId="4" fontId="5" fillId="0" borderId="0" xfId="0" applyNumberFormat="1" applyFont="1" applyBorder="1"/>
    <xf numFmtId="0" fontId="0" fillId="0" borderId="0" xfId="0" quotePrefix="1" applyNumberFormat="1"/>
    <xf numFmtId="0" fontId="5" fillId="5" borderId="14" xfId="0" applyNumberFormat="1" applyFont="1" applyFill="1" applyBorder="1" applyAlignment="1">
      <alignment horizontal="center"/>
    </xf>
    <xf numFmtId="0" fontId="5" fillId="5" borderId="17" xfId="0" applyNumberFormat="1" applyFont="1" applyFill="1" applyBorder="1" applyAlignment="1">
      <alignment horizontal="center"/>
    </xf>
    <xf numFmtId="3" fontId="13" fillId="0" borderId="14" xfId="0" applyNumberFormat="1" applyFont="1" applyBorder="1" applyAlignment="1">
      <alignment horizontal="center"/>
    </xf>
    <xf numFmtId="3" fontId="13" fillId="0" borderId="17" xfId="0" applyNumberFormat="1" applyFont="1" applyBorder="1" applyAlignment="1">
      <alignment horizontal="center"/>
    </xf>
    <xf numFmtId="0" fontId="11" fillId="0" borderId="0" xfId="2" applyFont="1" applyBorder="1" applyAlignment="1">
      <alignment horizontal="left"/>
    </xf>
    <xf numFmtId="0" fontId="13" fillId="0" borderId="8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164" fontId="5" fillId="0" borderId="14" xfId="0" applyNumberFormat="1" applyFont="1" applyBorder="1" applyAlignment="1">
      <alignment horizontal="right"/>
    </xf>
    <xf numFmtId="164" fontId="5" fillId="0" borderId="22" xfId="0" applyNumberFormat="1" applyFont="1" applyBorder="1" applyAlignment="1">
      <alignment horizontal="right"/>
    </xf>
    <xf numFmtId="164" fontId="5" fillId="0" borderId="13" xfId="0" applyNumberFormat="1" applyFont="1" applyBorder="1" applyAlignment="1">
      <alignment horizontal="right"/>
    </xf>
    <xf numFmtId="0" fontId="15" fillId="4" borderId="14" xfId="0" applyFont="1" applyFill="1" applyBorder="1" applyAlignment="1">
      <alignment horizontal="left" vertical="top" wrapText="1"/>
    </xf>
    <xf numFmtId="0" fontId="15" fillId="4" borderId="13" xfId="0" applyFont="1" applyFill="1" applyBorder="1" applyAlignment="1">
      <alignment horizontal="left" vertical="top" wrapText="1"/>
    </xf>
    <xf numFmtId="0" fontId="15" fillId="4" borderId="17" xfId="0" applyFont="1" applyFill="1" applyBorder="1" applyAlignment="1">
      <alignment horizontal="left" vertical="top" wrapText="1"/>
    </xf>
    <xf numFmtId="0" fontId="15" fillId="4" borderId="16" xfId="0" applyFont="1" applyFill="1" applyBorder="1" applyAlignment="1">
      <alignment horizontal="left" vertical="top" wrapText="1"/>
    </xf>
    <xf numFmtId="0" fontId="5" fillId="0" borderId="17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/>
    </xf>
    <xf numFmtId="0" fontId="5" fillId="0" borderId="16" xfId="0" applyNumberFormat="1" applyFont="1" applyBorder="1" applyAlignment="1">
      <alignment horizontal="right"/>
    </xf>
    <xf numFmtId="0" fontId="5" fillId="0" borderId="21" xfId="0" applyNumberFormat="1" applyFon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0" fontId="13" fillId="0" borderId="8" xfId="0" applyNumberFormat="1" applyFont="1" applyBorder="1" applyAlignment="1">
      <alignment horizontal="center"/>
    </xf>
    <xf numFmtId="0" fontId="13" fillId="0" borderId="9" xfId="0" applyNumberFormat="1" applyFont="1" applyBorder="1" applyAlignment="1">
      <alignment horizontal="center"/>
    </xf>
    <xf numFmtId="9" fontId="6" fillId="0" borderId="8" xfId="0" applyNumberFormat="1" applyFont="1" applyBorder="1" applyAlignment="1">
      <alignment horizontal="center"/>
    </xf>
    <xf numFmtId="9" fontId="6" fillId="0" borderId="9" xfId="0" applyNumberFormat="1" applyFont="1" applyBorder="1" applyAlignment="1">
      <alignment horizontal="center"/>
    </xf>
    <xf numFmtId="164" fontId="13" fillId="0" borderId="8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5" fillId="0" borderId="16" xfId="0" applyNumberFormat="1" applyFont="1" applyBorder="1" applyAlignment="1">
      <alignment horizontal="right"/>
    </xf>
    <xf numFmtId="164" fontId="5" fillId="0" borderId="19" xfId="0" applyNumberFormat="1" applyFont="1" applyBorder="1" applyAlignment="1">
      <alignment horizontal="right"/>
    </xf>
    <xf numFmtId="164" fontId="5" fillId="0" borderId="20" xfId="0" applyNumberFormat="1" applyFont="1" applyBorder="1" applyAlignment="1">
      <alignment horizontal="right"/>
    </xf>
    <xf numFmtId="164" fontId="5" fillId="0" borderId="14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22" xfId="0" applyNumberFormat="1" applyFont="1" applyBorder="1" applyAlignment="1">
      <alignment horizontal="center"/>
    </xf>
    <xf numFmtId="164" fontId="14" fillId="13" borderId="13" xfId="4" applyNumberFormat="1" applyFont="1" applyFill="1" applyBorder="1" applyAlignment="1">
      <alignment horizontal="center"/>
    </xf>
    <xf numFmtId="164" fontId="14" fillId="13" borderId="14" xfId="4" applyNumberFormat="1" applyFont="1" applyFill="1" applyBorder="1" applyAlignment="1">
      <alignment horizontal="center"/>
    </xf>
  </cellXfs>
  <cellStyles count="9">
    <cellStyle name="20% - Énfasis3" xfId="5" builtinId="38"/>
    <cellStyle name="Encabezado 1" xfId="3" builtinId="16"/>
    <cellStyle name="Énfasis1" xfId="4" builtinId="29"/>
    <cellStyle name="Hipervínculo" xfId="7" builtinId="8"/>
    <cellStyle name="Moneda" xfId="1" builtinId="4"/>
    <cellStyle name="Moneda 2" xfId="8"/>
    <cellStyle name="Normal" xfId="0" builtinId="0"/>
    <cellStyle name="Normal 2" xfId="6"/>
    <cellStyle name="Título" xfId="2" builtinId="15"/>
  </cellStyles>
  <dxfs count="7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4"/>
      </font>
    </dxf>
    <dxf>
      <font>
        <color auto="1"/>
      </font>
      <fill>
        <patternFill>
          <bgColor rgb="FFFFFFFF"/>
        </patternFill>
      </fill>
    </dxf>
    <dxf>
      <font>
        <color theme="1"/>
      </font>
      <fill>
        <patternFill>
          <bgColor rgb="FFFE413C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2028825</xdr:colOff>
          <xdr:row>35</xdr:row>
          <xdr:rowOff>57150</xdr:rowOff>
        </xdr:to>
        <xdr:sp macro="" textlink="">
          <xdr:nvSpPr>
            <xdr:cNvPr id="1025" name="ComboBox5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3581400</xdr:colOff>
          <xdr:row>35</xdr:row>
          <xdr:rowOff>19050</xdr:rowOff>
        </xdr:to>
        <xdr:sp macro="" textlink="">
          <xdr:nvSpPr>
            <xdr:cNvPr id="1026" name="ComboBox7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34</xdr:row>
          <xdr:rowOff>0</xdr:rowOff>
        </xdr:from>
        <xdr:to>
          <xdr:col>8</xdr:col>
          <xdr:colOff>695325</xdr:colOff>
          <xdr:row>35</xdr:row>
          <xdr:rowOff>19050</xdr:rowOff>
        </xdr:to>
        <xdr:sp macro="" textlink="">
          <xdr:nvSpPr>
            <xdr:cNvPr id="1027" name="ComboBox8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7</xdr:row>
          <xdr:rowOff>0</xdr:rowOff>
        </xdr:from>
        <xdr:to>
          <xdr:col>8</xdr:col>
          <xdr:colOff>695325</xdr:colOff>
          <xdr:row>7</xdr:row>
          <xdr:rowOff>276225</xdr:rowOff>
        </xdr:to>
        <xdr:sp macro="" textlink="">
          <xdr:nvSpPr>
            <xdr:cNvPr id="1028" name="ComboBox9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%20Pacheco/Documents/1TRILOGIQ/Precios%20(rev1)/PRECIOS%20BASE/PRECIOS%20TRIMEX/LPTQ%20STD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TQSTD2016 R3 costo"/>
      <sheetName val="LPTQSTD2017 R3 costo "/>
      <sheetName val="LPTQSTD2016 "/>
      <sheetName val="MAT ESP"/>
      <sheetName val="MO-VIAT"/>
      <sheetName val="CONCENTRADO"/>
      <sheetName val="LPTQSTD2017 R3 costo AJUSTE"/>
    </sheetNames>
    <sheetDataSet>
      <sheetData sheetId="0"/>
      <sheetData sheetId="1"/>
      <sheetData sheetId="2"/>
      <sheetData sheetId="3">
        <row r="59">
          <cell r="I59">
            <v>0</v>
          </cell>
        </row>
      </sheetData>
      <sheetData sheetId="4">
        <row r="38">
          <cell r="H38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sqref="A1:B6"/>
    </sheetView>
  </sheetViews>
  <sheetFormatPr baseColWidth="10" defaultRowHeight="15" x14ac:dyDescent="0.25"/>
  <cols>
    <col min="1" max="1" width="15.85546875" bestFit="1" customWidth="1"/>
  </cols>
  <sheetData>
    <row r="1" spans="1:2" x14ac:dyDescent="0.25">
      <c r="A1" s="136"/>
      <c r="B1" s="136"/>
    </row>
    <row r="2" spans="1:2" x14ac:dyDescent="0.25">
      <c r="A2" s="136"/>
      <c r="B2" s="136"/>
    </row>
    <row r="3" spans="1:2" x14ac:dyDescent="0.25">
      <c r="A3" s="136"/>
      <c r="B3" s="136"/>
    </row>
    <row r="4" spans="1:2" x14ac:dyDescent="0.25">
      <c r="A4" s="136"/>
      <c r="B4" s="136"/>
    </row>
    <row r="5" spans="1:2" x14ac:dyDescent="0.25">
      <c r="A5" s="136"/>
      <c r="B5" s="136"/>
    </row>
    <row r="6" spans="1:2" x14ac:dyDescent="0.25">
      <c r="A6" s="136"/>
      <c r="B6" s="136"/>
    </row>
    <row r="7" spans="1:2" x14ac:dyDescent="0.25">
      <c r="A7" s="136"/>
      <c r="B7" s="136"/>
    </row>
    <row r="8" spans="1:2" x14ac:dyDescent="0.25">
      <c r="A8" s="136"/>
      <c r="B8" s="136"/>
    </row>
    <row r="9" spans="1:2" x14ac:dyDescent="0.25">
      <c r="A9" s="136"/>
      <c r="B9" s="136"/>
    </row>
    <row r="10" spans="1:2" x14ac:dyDescent="0.25">
      <c r="A10" s="136"/>
      <c r="B10" s="136"/>
    </row>
    <row r="11" spans="1:2" x14ac:dyDescent="0.25">
      <c r="A11" s="136"/>
      <c r="B11" s="136"/>
    </row>
    <row r="12" spans="1:2" x14ac:dyDescent="0.25">
      <c r="A12" s="136"/>
      <c r="B12" s="136"/>
    </row>
    <row r="13" spans="1:2" x14ac:dyDescent="0.25">
      <c r="A13" s="136"/>
      <c r="B13" s="136"/>
    </row>
    <row r="14" spans="1:2" x14ac:dyDescent="0.25">
      <c r="A14" s="136"/>
      <c r="B14" s="136"/>
    </row>
    <row r="15" spans="1:2" x14ac:dyDescent="0.25">
      <c r="A15" s="136"/>
      <c r="B15" s="136"/>
    </row>
    <row r="16" spans="1:2" x14ac:dyDescent="0.25">
      <c r="A16" s="136"/>
      <c r="B16" s="136"/>
    </row>
    <row r="17" spans="1:2" x14ac:dyDescent="0.25">
      <c r="A17" s="136"/>
      <c r="B17" s="136"/>
    </row>
    <row r="18" spans="1:2" x14ac:dyDescent="0.25">
      <c r="A18" s="136"/>
      <c r="B18" s="136"/>
    </row>
    <row r="19" spans="1:2" x14ac:dyDescent="0.25">
      <c r="A19" s="136"/>
      <c r="B19" s="136"/>
    </row>
    <row r="20" spans="1:2" x14ac:dyDescent="0.25">
      <c r="A20" s="136"/>
      <c r="B20" s="136"/>
    </row>
    <row r="21" spans="1:2" x14ac:dyDescent="0.25">
      <c r="A21" s="136"/>
      <c r="B21" s="136"/>
    </row>
    <row r="22" spans="1:2" x14ac:dyDescent="0.25">
      <c r="A22" s="136"/>
      <c r="B22" s="136"/>
    </row>
    <row r="23" spans="1:2" x14ac:dyDescent="0.25">
      <c r="A23" s="136"/>
      <c r="B23" s="136"/>
    </row>
    <row r="24" spans="1:2" x14ac:dyDescent="0.25">
      <c r="A24" s="136"/>
      <c r="B24" s="136"/>
    </row>
    <row r="25" spans="1:2" x14ac:dyDescent="0.25">
      <c r="A25" s="136"/>
      <c r="B25" s="136"/>
    </row>
    <row r="26" spans="1:2" x14ac:dyDescent="0.25">
      <c r="A26" s="136"/>
      <c r="B26" s="136"/>
    </row>
    <row r="27" spans="1:2" x14ac:dyDescent="0.25">
      <c r="A27" s="136"/>
      <c r="B27" s="136"/>
    </row>
    <row r="28" spans="1:2" x14ac:dyDescent="0.25">
      <c r="A28" s="136"/>
      <c r="B28" s="136"/>
    </row>
    <row r="29" spans="1:2" x14ac:dyDescent="0.25">
      <c r="A29" s="136"/>
      <c r="B29" s="136"/>
    </row>
    <row r="30" spans="1:2" x14ac:dyDescent="0.25">
      <c r="A30" s="136"/>
      <c r="B30" s="136"/>
    </row>
    <row r="31" spans="1:2" x14ac:dyDescent="0.25">
      <c r="A31" s="136"/>
      <c r="B31" s="136"/>
    </row>
    <row r="32" spans="1:2" x14ac:dyDescent="0.25">
      <c r="A32" s="136"/>
      <c r="B32" s="136"/>
    </row>
    <row r="33" spans="1:2" x14ac:dyDescent="0.25">
      <c r="A33" s="136"/>
      <c r="B33" s="136"/>
    </row>
    <row r="34" spans="1:2" x14ac:dyDescent="0.25">
      <c r="A34" s="136"/>
      <c r="B34" s="136"/>
    </row>
    <row r="35" spans="1:2" x14ac:dyDescent="0.25">
      <c r="A35" s="136"/>
      <c r="B35" s="136"/>
    </row>
    <row r="36" spans="1:2" x14ac:dyDescent="0.25">
      <c r="A36" s="136"/>
      <c r="B36" s="136"/>
    </row>
    <row r="37" spans="1:2" x14ac:dyDescent="0.25">
      <c r="A37" s="136"/>
      <c r="B37" s="136"/>
    </row>
    <row r="38" spans="1:2" x14ac:dyDescent="0.25">
      <c r="A38" s="136"/>
      <c r="B38" s="136"/>
    </row>
    <row r="39" spans="1:2" x14ac:dyDescent="0.25">
      <c r="A39" s="136"/>
      <c r="B39" s="136"/>
    </row>
    <row r="40" spans="1:2" x14ac:dyDescent="0.25">
      <c r="A40" s="136"/>
      <c r="B40" s="136"/>
    </row>
    <row r="41" spans="1:2" x14ac:dyDescent="0.25">
      <c r="A41" s="136"/>
      <c r="B41" s="136"/>
    </row>
    <row r="42" spans="1:2" x14ac:dyDescent="0.25">
      <c r="A42" s="136"/>
      <c r="B42" s="136"/>
    </row>
    <row r="43" spans="1:2" x14ac:dyDescent="0.25">
      <c r="A43" s="136"/>
      <c r="B43" s="136"/>
    </row>
    <row r="44" spans="1:2" x14ac:dyDescent="0.25">
      <c r="A44" s="136"/>
      <c r="B44" s="136"/>
    </row>
    <row r="45" spans="1:2" x14ac:dyDescent="0.25">
      <c r="A45" s="136"/>
      <c r="B45" s="136"/>
    </row>
    <row r="46" spans="1:2" x14ac:dyDescent="0.25">
      <c r="A46" s="136"/>
      <c r="B46" s="136"/>
    </row>
    <row r="47" spans="1:2" x14ac:dyDescent="0.25">
      <c r="A47" s="136"/>
      <c r="B47" s="136"/>
    </row>
    <row r="48" spans="1:2" x14ac:dyDescent="0.25">
      <c r="A48" s="136"/>
      <c r="B48" s="136"/>
    </row>
    <row r="49" spans="1:2" x14ac:dyDescent="0.25">
      <c r="A49" s="136"/>
      <c r="B49" s="136"/>
    </row>
    <row r="50" spans="1:2" x14ac:dyDescent="0.25">
      <c r="A50" s="136"/>
      <c r="B50" s="136"/>
    </row>
    <row r="51" spans="1:2" x14ac:dyDescent="0.25">
      <c r="A51" s="136"/>
      <c r="B51" s="136"/>
    </row>
    <row r="52" spans="1:2" x14ac:dyDescent="0.25">
      <c r="A52" s="136"/>
      <c r="B52" s="136"/>
    </row>
    <row r="53" spans="1:2" x14ac:dyDescent="0.25">
      <c r="A53" s="136"/>
      <c r="B53" s="136"/>
    </row>
    <row r="54" spans="1:2" x14ac:dyDescent="0.25">
      <c r="A54" s="136"/>
      <c r="B54" s="136"/>
    </row>
    <row r="55" spans="1:2" x14ac:dyDescent="0.25">
      <c r="A55" s="136"/>
      <c r="B55" s="136"/>
    </row>
    <row r="56" spans="1:2" x14ac:dyDescent="0.25">
      <c r="A56" s="136"/>
      <c r="B56" s="136"/>
    </row>
    <row r="57" spans="1:2" x14ac:dyDescent="0.25">
      <c r="A57" s="136"/>
      <c r="B57" s="136"/>
    </row>
    <row r="58" spans="1:2" x14ac:dyDescent="0.25">
      <c r="A58" s="136"/>
      <c r="B58" s="136"/>
    </row>
    <row r="59" spans="1:2" x14ac:dyDescent="0.25">
      <c r="A59" s="136"/>
      <c r="B59" s="136"/>
    </row>
    <row r="60" spans="1:2" x14ac:dyDescent="0.25">
      <c r="A60" s="136"/>
      <c r="B60" s="136"/>
    </row>
    <row r="61" spans="1:2" x14ac:dyDescent="0.25">
      <c r="A61" s="136"/>
      <c r="B61" s="136"/>
    </row>
    <row r="62" spans="1:2" x14ac:dyDescent="0.25">
      <c r="A62" s="136"/>
      <c r="B62" s="136"/>
    </row>
    <row r="63" spans="1:2" x14ac:dyDescent="0.25">
      <c r="A63" s="136"/>
      <c r="B63" s="136"/>
    </row>
    <row r="64" spans="1:2" x14ac:dyDescent="0.25">
      <c r="A64" s="136"/>
      <c r="B64" s="136"/>
    </row>
    <row r="65" spans="1:2" x14ac:dyDescent="0.25">
      <c r="A65" s="136"/>
      <c r="B65" s="136"/>
    </row>
    <row r="66" spans="1:2" x14ac:dyDescent="0.25">
      <c r="A66" s="136"/>
      <c r="B66" s="136"/>
    </row>
    <row r="67" spans="1:2" x14ac:dyDescent="0.25">
      <c r="A67" s="136"/>
      <c r="B67" s="136"/>
    </row>
    <row r="68" spans="1:2" x14ac:dyDescent="0.25">
      <c r="A68" s="136"/>
      <c r="B68" s="136"/>
    </row>
    <row r="69" spans="1:2" x14ac:dyDescent="0.25">
      <c r="A69" s="136"/>
      <c r="B69" s="136"/>
    </row>
    <row r="70" spans="1:2" x14ac:dyDescent="0.25">
      <c r="A70" s="136"/>
      <c r="B70" s="136"/>
    </row>
    <row r="71" spans="1:2" x14ac:dyDescent="0.25">
      <c r="A71" s="136"/>
      <c r="B71" s="136"/>
    </row>
    <row r="72" spans="1:2" x14ac:dyDescent="0.25">
      <c r="A72" s="136"/>
      <c r="B72" s="136"/>
    </row>
    <row r="73" spans="1:2" x14ac:dyDescent="0.25">
      <c r="A73" s="136"/>
      <c r="B73" s="136"/>
    </row>
    <row r="74" spans="1:2" x14ac:dyDescent="0.25">
      <c r="A74" s="136"/>
      <c r="B74" s="136"/>
    </row>
    <row r="75" spans="1:2" x14ac:dyDescent="0.25">
      <c r="A75" s="136"/>
      <c r="B75" s="136"/>
    </row>
    <row r="76" spans="1:2" x14ac:dyDescent="0.25">
      <c r="A76" s="136"/>
      <c r="B76" s="136"/>
    </row>
    <row r="77" spans="1:2" x14ac:dyDescent="0.25">
      <c r="A77" s="136"/>
      <c r="B77" s="136"/>
    </row>
    <row r="78" spans="1:2" x14ac:dyDescent="0.25">
      <c r="A78" s="136"/>
      <c r="B78" s="136"/>
    </row>
    <row r="79" spans="1:2" x14ac:dyDescent="0.25">
      <c r="A79" s="136"/>
      <c r="B79" s="136"/>
    </row>
    <row r="80" spans="1:2" x14ac:dyDescent="0.25">
      <c r="A80" s="136"/>
      <c r="B80" s="136"/>
    </row>
    <row r="81" spans="1:2" x14ac:dyDescent="0.25">
      <c r="A81" s="136"/>
      <c r="B81" s="136"/>
    </row>
    <row r="82" spans="1:2" x14ac:dyDescent="0.25">
      <c r="A82" s="136"/>
      <c r="B82" s="136"/>
    </row>
    <row r="83" spans="1:2" x14ac:dyDescent="0.25">
      <c r="A83" s="136"/>
      <c r="B83" s="136"/>
    </row>
    <row r="84" spans="1:2" x14ac:dyDescent="0.25">
      <c r="A84" s="136"/>
      <c r="B84" s="136"/>
    </row>
    <row r="85" spans="1:2" x14ac:dyDescent="0.25">
      <c r="A85" s="136"/>
      <c r="B85" s="136"/>
    </row>
    <row r="86" spans="1:2" x14ac:dyDescent="0.25">
      <c r="A86" s="136"/>
      <c r="B86" s="136"/>
    </row>
    <row r="87" spans="1:2" x14ac:dyDescent="0.25">
      <c r="A87" s="136"/>
      <c r="B87" s="136"/>
    </row>
    <row r="88" spans="1:2" x14ac:dyDescent="0.25">
      <c r="A88" s="136"/>
      <c r="B88" s="136"/>
    </row>
    <row r="89" spans="1:2" x14ac:dyDescent="0.25">
      <c r="A89" s="136"/>
      <c r="B89" s="136"/>
    </row>
    <row r="90" spans="1:2" x14ac:dyDescent="0.25">
      <c r="A90" s="136"/>
      <c r="B90" s="136"/>
    </row>
    <row r="91" spans="1:2" x14ac:dyDescent="0.25">
      <c r="A91" s="136"/>
      <c r="B91" s="136"/>
    </row>
    <row r="92" spans="1:2" x14ac:dyDescent="0.25">
      <c r="A92" s="136"/>
      <c r="B92" s="136"/>
    </row>
    <row r="93" spans="1:2" x14ac:dyDescent="0.25">
      <c r="A93" s="136"/>
      <c r="B93" s="136"/>
    </row>
    <row r="94" spans="1:2" x14ac:dyDescent="0.25">
      <c r="A94" s="136"/>
      <c r="B94" s="136"/>
    </row>
    <row r="95" spans="1:2" x14ac:dyDescent="0.25">
      <c r="A95" s="136"/>
      <c r="B95" s="136"/>
    </row>
    <row r="96" spans="1:2" x14ac:dyDescent="0.25">
      <c r="A96" s="136"/>
      <c r="B96" s="136"/>
    </row>
    <row r="97" spans="1:2" x14ac:dyDescent="0.25">
      <c r="A97" s="136"/>
      <c r="B97" s="1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pageSetUpPr fitToPage="1"/>
  </sheetPr>
  <dimension ref="A1:AD48"/>
  <sheetViews>
    <sheetView showGridLines="0" tabSelected="1" zoomScale="60" zoomScaleNormal="60" workbookViewId="0">
      <selection activeCell="Q20" sqref="Q20"/>
    </sheetView>
  </sheetViews>
  <sheetFormatPr baseColWidth="10" defaultColWidth="9.140625" defaultRowHeight="20.25" outlineLevelCol="1" x14ac:dyDescent="0.3"/>
  <cols>
    <col min="1" max="1" width="9.140625" style="110"/>
    <col min="2" max="2" width="6.7109375" style="1" customWidth="1"/>
    <col min="3" max="3" width="9.7109375" style="1" customWidth="1"/>
    <col min="4" max="4" width="23.7109375" style="2" bestFit="1" customWidth="1"/>
    <col min="5" max="5" width="29.85546875" style="3" customWidth="1"/>
    <col min="6" max="6" width="86.28515625" style="2" customWidth="1"/>
    <col min="7" max="7" width="23.42578125" style="4" customWidth="1"/>
    <col min="8" max="8" width="17.85546875" style="4" hidden="1" customWidth="1"/>
    <col min="9" max="9" width="19.5703125" style="4" customWidth="1"/>
    <col min="10" max="10" width="16.28515625" style="5" customWidth="1"/>
    <col min="11" max="11" width="16" style="4" customWidth="1"/>
    <col min="12" max="12" width="22.28515625" style="4" customWidth="1"/>
    <col min="13" max="13" width="21.85546875" style="6" customWidth="1"/>
    <col min="14" max="14" width="20.7109375" style="4" customWidth="1"/>
    <col min="15" max="18" width="21.85546875" style="6" customWidth="1"/>
    <col min="19" max="19" width="9.5703125" style="7" customWidth="1"/>
    <col min="20" max="20" width="43.42578125" style="7" customWidth="1"/>
    <col min="21" max="21" width="17.5703125" style="7" hidden="1" customWidth="1" outlineLevel="1"/>
    <col min="22" max="22" width="20.140625" style="7" hidden="1" customWidth="1" outlineLevel="1"/>
    <col min="23" max="23" width="21.42578125" style="7" hidden="1" customWidth="1" outlineLevel="1"/>
    <col min="24" max="24" width="23.28515625" style="7" hidden="1" customWidth="1" outlineLevel="1"/>
    <col min="25" max="25" width="28.42578125" style="7" hidden="1" customWidth="1" outlineLevel="1"/>
    <col min="26" max="26" width="26.85546875" style="7" hidden="1" customWidth="1" outlineLevel="1"/>
    <col min="27" max="27" width="36.28515625" style="7" hidden="1" customWidth="1" outlineLevel="1"/>
    <col min="28" max="28" width="10.7109375" style="7" hidden="1" customWidth="1" outlineLevel="1"/>
    <col min="29" max="29" width="26.42578125" style="10" hidden="1" customWidth="1" outlineLevel="1"/>
    <col min="30" max="30" width="9.140625" style="10" collapsed="1"/>
    <col min="31" max="16384" width="9.140625" style="10"/>
  </cols>
  <sheetData>
    <row r="1" spans="1:29" ht="26.1" customHeight="1" x14ac:dyDescent="0.3">
      <c r="U1" s="8" t="s">
        <v>0</v>
      </c>
      <c r="V1" s="9"/>
      <c r="W1" s="9"/>
      <c r="X1" s="9"/>
      <c r="Y1" s="9"/>
      <c r="Z1" s="9"/>
      <c r="AA1" s="9"/>
      <c r="AB1" s="9"/>
    </row>
    <row r="2" spans="1:29" ht="26.1" customHeight="1" x14ac:dyDescent="0.3">
      <c r="U2" s="11" t="s">
        <v>1</v>
      </c>
      <c r="V2" s="11" t="s">
        <v>2</v>
      </c>
      <c r="W2" s="11" t="s">
        <v>3</v>
      </c>
      <c r="X2" s="11" t="s">
        <v>4</v>
      </c>
      <c r="Y2" s="11" t="s">
        <v>5</v>
      </c>
      <c r="Z2" s="11" t="s">
        <v>6</v>
      </c>
      <c r="AA2" s="11" t="s">
        <v>111</v>
      </c>
      <c r="AB2" s="11" t="s">
        <v>111</v>
      </c>
      <c r="AC2" s="11" t="s">
        <v>9</v>
      </c>
    </row>
    <row r="3" spans="1:29" ht="26.1" customHeight="1" x14ac:dyDescent="0.3">
      <c r="E3" s="12"/>
      <c r="F3" s="13"/>
      <c r="Q3" s="6" t="s">
        <v>10</v>
      </c>
      <c r="U3" s="14" t="s">
        <v>11</v>
      </c>
      <c r="V3" s="14" t="s">
        <v>12</v>
      </c>
      <c r="W3" s="14" t="s">
        <v>13</v>
      </c>
      <c r="X3" s="14" t="s">
        <v>14</v>
      </c>
      <c r="Y3" s="15" t="s">
        <v>15</v>
      </c>
      <c r="Z3" s="16" t="s">
        <v>16</v>
      </c>
      <c r="AA3" s="17" t="s">
        <v>7</v>
      </c>
      <c r="AB3" s="17" t="s">
        <v>17</v>
      </c>
      <c r="AC3" s="17" t="s">
        <v>9</v>
      </c>
    </row>
    <row r="4" spans="1:29" ht="26.1" customHeight="1" x14ac:dyDescent="0.3">
      <c r="E4" s="141"/>
      <c r="F4" s="141"/>
      <c r="G4" s="18"/>
      <c r="H4" s="18"/>
      <c r="I4" s="18"/>
      <c r="J4" s="18"/>
      <c r="K4" s="19"/>
      <c r="L4" s="19"/>
      <c r="N4" s="19"/>
      <c r="Q4" s="6">
        <v>18.5</v>
      </c>
      <c r="U4" s="14" t="s">
        <v>18</v>
      </c>
      <c r="V4" s="14" t="s">
        <v>19</v>
      </c>
      <c r="W4" s="14" t="s">
        <v>20</v>
      </c>
      <c r="X4" s="14" t="s">
        <v>21</v>
      </c>
      <c r="Y4" s="15" t="s">
        <v>22</v>
      </c>
      <c r="Z4" s="16" t="s">
        <v>6</v>
      </c>
      <c r="AA4" s="17" t="s">
        <v>23</v>
      </c>
      <c r="AB4" s="17" t="s">
        <v>8</v>
      </c>
      <c r="AC4" s="17" t="s">
        <v>24</v>
      </c>
    </row>
    <row r="5" spans="1:29" ht="26.1" hidden="1" customHeight="1" x14ac:dyDescent="0.3">
      <c r="E5" s="20"/>
      <c r="F5" s="20"/>
      <c r="G5" s="18"/>
      <c r="H5" s="18"/>
      <c r="I5" s="18"/>
      <c r="J5" s="18"/>
      <c r="K5" s="19"/>
      <c r="L5" s="19"/>
      <c r="N5" s="19"/>
      <c r="U5" s="14" t="s">
        <v>25</v>
      </c>
      <c r="V5" s="14" t="s">
        <v>26</v>
      </c>
      <c r="W5" s="14" t="s">
        <v>27</v>
      </c>
      <c r="X5" s="14" t="s">
        <v>28</v>
      </c>
      <c r="Y5" s="14" t="s">
        <v>29</v>
      </c>
      <c r="Z5" s="16" t="s">
        <v>30</v>
      </c>
      <c r="AA5" s="17" t="s">
        <v>31</v>
      </c>
      <c r="AB5" s="17" t="s">
        <v>32</v>
      </c>
      <c r="AC5" s="17" t="s">
        <v>33</v>
      </c>
    </row>
    <row r="6" spans="1:29" ht="26.1" hidden="1" customHeight="1" x14ac:dyDescent="0.3">
      <c r="E6" s="20"/>
      <c r="F6" s="20"/>
      <c r="G6" s="18"/>
      <c r="H6" s="18"/>
      <c r="I6" s="18"/>
      <c r="J6" s="18"/>
      <c r="K6" s="19"/>
      <c r="L6" s="19"/>
      <c r="N6" s="19"/>
      <c r="U6" s="21" t="s">
        <v>34</v>
      </c>
      <c r="V6" s="14" t="s">
        <v>35</v>
      </c>
      <c r="W6" s="14" t="s">
        <v>36</v>
      </c>
      <c r="X6" s="14" t="s">
        <v>37</v>
      </c>
      <c r="Y6" s="14" t="s">
        <v>38</v>
      </c>
      <c r="Z6" s="16" t="s">
        <v>39</v>
      </c>
      <c r="AA6" s="17" t="s">
        <v>40</v>
      </c>
    </row>
    <row r="7" spans="1:29" ht="26.1" customHeight="1" thickBot="1" x14ac:dyDescent="0.35">
      <c r="E7" s="20"/>
      <c r="F7" s="20"/>
      <c r="G7" s="18"/>
      <c r="H7" s="18"/>
      <c r="I7" s="18"/>
      <c r="J7" s="18"/>
      <c r="K7" s="19"/>
      <c r="L7" s="19"/>
      <c r="N7" s="19"/>
      <c r="U7" s="14"/>
      <c r="V7" s="14" t="s">
        <v>41</v>
      </c>
      <c r="W7" s="14"/>
      <c r="X7" s="14" t="s">
        <v>42</v>
      </c>
      <c r="Y7" s="22"/>
      <c r="Z7" s="16" t="s">
        <v>43</v>
      </c>
      <c r="AA7" s="17" t="s">
        <v>44</v>
      </c>
    </row>
    <row r="8" spans="1:29" ht="26.1" customHeight="1" thickTop="1" x14ac:dyDescent="0.3">
      <c r="E8" s="23" t="s">
        <v>45</v>
      </c>
      <c r="F8" s="24"/>
      <c r="G8" s="25"/>
      <c r="H8" s="25"/>
      <c r="I8" s="25"/>
      <c r="J8" s="25"/>
      <c r="K8" s="25"/>
      <c r="L8" s="25"/>
      <c r="M8" s="25"/>
      <c r="N8" s="26" t="s">
        <v>46</v>
      </c>
      <c r="O8" s="27"/>
      <c r="P8" s="28"/>
      <c r="Q8" s="28"/>
      <c r="R8" s="28"/>
      <c r="U8" s="29"/>
      <c r="V8" s="14" t="s">
        <v>47</v>
      </c>
      <c r="W8" s="30"/>
      <c r="X8" s="14" t="s">
        <v>48</v>
      </c>
      <c r="Y8" s="30"/>
      <c r="Z8" s="16" t="s">
        <v>49</v>
      </c>
      <c r="AA8" s="17" t="s">
        <v>50</v>
      </c>
    </row>
    <row r="9" spans="1:29" ht="26.1" customHeight="1" x14ac:dyDescent="0.3">
      <c r="E9" s="31" t="s">
        <v>51</v>
      </c>
      <c r="F9" s="31"/>
      <c r="G9" s="31"/>
      <c r="H9" s="31"/>
      <c r="I9" s="31"/>
      <c r="J9" s="31"/>
      <c r="K9" s="32"/>
      <c r="L9" s="32"/>
      <c r="M9" s="32"/>
      <c r="N9" s="33" t="s">
        <v>52</v>
      </c>
      <c r="O9" s="34"/>
      <c r="P9" s="35"/>
      <c r="Q9" s="35"/>
      <c r="R9" s="35"/>
      <c r="U9" s="36"/>
      <c r="V9" s="36"/>
      <c r="W9" s="36"/>
      <c r="X9" s="36"/>
      <c r="Y9" s="36"/>
      <c r="Z9" s="10"/>
      <c r="AA9" s="37" t="s">
        <v>53</v>
      </c>
    </row>
    <row r="10" spans="1:29" ht="26.1" customHeight="1" thickBot="1" x14ac:dyDescent="0.35">
      <c r="E10" s="31" t="s">
        <v>54</v>
      </c>
      <c r="F10" s="31"/>
      <c r="G10" s="31"/>
      <c r="H10" s="31"/>
      <c r="I10" s="31"/>
      <c r="J10" s="31"/>
      <c r="K10" s="32"/>
      <c r="L10" s="32"/>
      <c r="M10" s="32"/>
      <c r="N10" s="32"/>
      <c r="O10" s="32"/>
      <c r="P10" s="32"/>
      <c r="Q10" s="32"/>
      <c r="R10" s="32"/>
      <c r="U10" s="10"/>
      <c r="V10" s="10"/>
      <c r="W10" s="10"/>
      <c r="X10" s="10"/>
      <c r="Y10" s="10"/>
      <c r="Z10" s="10"/>
      <c r="AA10" s="37" t="s">
        <v>55</v>
      </c>
    </row>
    <row r="11" spans="1:29" ht="26.1" customHeight="1" thickBot="1" x14ac:dyDescent="0.35">
      <c r="E11" s="38"/>
      <c r="F11" s="39"/>
      <c r="G11" s="40"/>
      <c r="H11" s="40"/>
      <c r="I11" s="40"/>
      <c r="J11" s="142" t="s">
        <v>56</v>
      </c>
      <c r="K11" s="143"/>
      <c r="L11" s="143"/>
      <c r="M11" s="143"/>
      <c r="N11" s="143"/>
      <c r="O11" s="144"/>
      <c r="P11" s="41"/>
      <c r="Q11" s="41"/>
      <c r="R11" s="41"/>
      <c r="U11" s="10"/>
      <c r="V11" s="10"/>
      <c r="W11" s="10"/>
      <c r="X11" s="10"/>
      <c r="Y11" s="10"/>
      <c r="Z11" s="10"/>
      <c r="AA11" s="37" t="s">
        <v>57</v>
      </c>
    </row>
    <row r="12" spans="1:29" ht="41.25" thickBot="1" x14ac:dyDescent="0.35">
      <c r="E12" s="39"/>
      <c r="F12" s="40"/>
      <c r="G12" s="42" t="s">
        <v>58</v>
      </c>
      <c r="H12" s="43">
        <v>0.15</v>
      </c>
      <c r="I12" s="44">
        <v>0.1</v>
      </c>
      <c r="J12" s="45" t="s">
        <v>59</v>
      </c>
      <c r="K12" s="46" t="s">
        <v>60</v>
      </c>
      <c r="L12" s="47" t="s">
        <v>61</v>
      </c>
      <c r="M12" s="47" t="s">
        <v>62</v>
      </c>
      <c r="N12" s="48" t="s">
        <v>63</v>
      </c>
      <c r="O12" s="49" t="s">
        <v>62</v>
      </c>
      <c r="P12" s="50" t="s">
        <v>64</v>
      </c>
      <c r="Q12" s="50" t="s">
        <v>65</v>
      </c>
      <c r="R12" s="50" t="s">
        <v>66</v>
      </c>
      <c r="T12" s="7" t="s">
        <v>67</v>
      </c>
      <c r="AA12" s="17" t="s">
        <v>68</v>
      </c>
    </row>
    <row r="13" spans="1:29" s="60" customFormat="1" ht="20.25" customHeight="1" thickBot="1" x14ac:dyDescent="0.35">
      <c r="B13" s="107" t="s">
        <v>69</v>
      </c>
      <c r="C13" s="108" t="s">
        <v>70</v>
      </c>
      <c r="D13" s="51" t="s">
        <v>71</v>
      </c>
      <c r="E13" s="52" t="s">
        <v>72</v>
      </c>
      <c r="F13" s="53" t="s">
        <v>73</v>
      </c>
      <c r="G13" s="54" t="s">
        <v>74</v>
      </c>
      <c r="H13" s="55" t="s">
        <v>75</v>
      </c>
      <c r="I13" s="55" t="s">
        <v>76</v>
      </c>
      <c r="J13" s="56" t="s">
        <v>77</v>
      </c>
      <c r="K13" s="57">
        <v>4</v>
      </c>
      <c r="L13" s="54" t="s">
        <v>78</v>
      </c>
      <c r="M13" s="173" t="s">
        <v>78</v>
      </c>
      <c r="N13" s="54" t="s">
        <v>78</v>
      </c>
      <c r="O13" s="172" t="s">
        <v>78</v>
      </c>
      <c r="P13" s="58"/>
      <c r="Q13" s="58"/>
      <c r="R13" s="58"/>
      <c r="S13" s="59"/>
      <c r="T13" s="59"/>
      <c r="AA13" s="17" t="s">
        <v>79</v>
      </c>
      <c r="AB13" s="59"/>
    </row>
    <row r="14" spans="1:29" ht="21.95" customHeight="1" x14ac:dyDescent="0.3">
      <c r="A14" s="110" t="str">
        <f>IFERROR(VLOOKUP(E14,PEGAR!$A$1:$Z$1000,2,FALSE),"0")</f>
        <v>0</v>
      </c>
      <c r="B14" s="111">
        <v>1</v>
      </c>
      <c r="C14" s="125"/>
      <c r="D14" s="126" t="s">
        <v>80</v>
      </c>
      <c r="E14" s="127" t="s">
        <v>109</v>
      </c>
      <c r="F14" s="113" t="s">
        <v>82</v>
      </c>
      <c r="G14" s="128">
        <v>1</v>
      </c>
      <c r="H14" s="129">
        <f t="shared" ref="H14:H17" si="0">+G14-(G14*$H$12)</f>
        <v>0.85</v>
      </c>
      <c r="I14" s="129">
        <f t="shared" ref="I14:I17" si="1">G14-(G14*$I$12)</f>
        <v>0.9</v>
      </c>
      <c r="J14" s="137">
        <v>0</v>
      </c>
      <c r="K14" s="139">
        <f>(J14*$K$13)</f>
        <v>0</v>
      </c>
      <c r="L14" s="133">
        <f>(K14*I14)</f>
        <v>0</v>
      </c>
      <c r="M14" s="131">
        <f>+G14*K14</f>
        <v>0</v>
      </c>
      <c r="N14" s="130">
        <f>J14*I14</f>
        <v>0</v>
      </c>
      <c r="O14" s="132">
        <f>K14*I14</f>
        <v>0</v>
      </c>
      <c r="P14" s="135"/>
      <c r="Q14" s="61"/>
      <c r="R14" s="61"/>
    </row>
    <row r="15" spans="1:29" ht="21.95" customHeight="1" x14ac:dyDescent="0.3">
      <c r="A15" s="110" t="str">
        <f>IFERROR(VLOOKUP(E15,PEGAR!$A$1:$Z$1000,2,FALSE),"0")</f>
        <v>0</v>
      </c>
      <c r="B15" s="111">
        <v>2</v>
      </c>
      <c r="C15" s="112"/>
      <c r="D15" s="114" t="s">
        <v>80</v>
      </c>
      <c r="E15" s="115" t="s">
        <v>83</v>
      </c>
      <c r="F15" s="116" t="s">
        <v>84</v>
      </c>
      <c r="G15" s="117">
        <v>2</v>
      </c>
      <c r="H15" s="118">
        <f t="shared" si="0"/>
        <v>1.7</v>
      </c>
      <c r="I15" s="118">
        <f t="shared" si="1"/>
        <v>1.8</v>
      </c>
      <c r="J15" s="138">
        <f t="shared" ref="J15:J18" si="2">(VALUE(A15))</f>
        <v>0</v>
      </c>
      <c r="K15" s="140">
        <f t="shared" ref="K15:K18" si="3">(J15*$K$13)</f>
        <v>0</v>
      </c>
      <c r="L15" s="134">
        <f t="shared" ref="L15:L18" si="4">(K15*I15)</f>
        <v>0</v>
      </c>
      <c r="M15" s="120">
        <f t="shared" ref="M15:M17" si="5">+G15*K15</f>
        <v>0</v>
      </c>
      <c r="N15" s="119">
        <f t="shared" ref="N15:N17" si="6">J15*I15</f>
        <v>0</v>
      </c>
      <c r="O15" s="121">
        <f t="shared" ref="O15:O17" si="7">K15*I15</f>
        <v>0</v>
      </c>
      <c r="P15" s="135"/>
      <c r="Q15" s="61"/>
      <c r="R15" s="61"/>
    </row>
    <row r="16" spans="1:29" ht="21.95" customHeight="1" x14ac:dyDescent="0.3">
      <c r="A16" s="110" t="str">
        <f>IFERROR(VLOOKUP(E16,PEGAR!$A$1:$Z$1000,2,FALSE),"0")</f>
        <v>0</v>
      </c>
      <c r="B16" s="111">
        <v>3</v>
      </c>
      <c r="C16" s="112"/>
      <c r="D16" s="114" t="s">
        <v>80</v>
      </c>
      <c r="E16" s="115" t="s">
        <v>85</v>
      </c>
      <c r="F16" s="116" t="s">
        <v>86</v>
      </c>
      <c r="G16" s="117">
        <v>3</v>
      </c>
      <c r="H16" s="118">
        <f t="shared" si="0"/>
        <v>2.5499999999999998</v>
      </c>
      <c r="I16" s="118">
        <f t="shared" si="1"/>
        <v>2.7</v>
      </c>
      <c r="J16" s="138">
        <v>4</v>
      </c>
      <c r="K16" s="140">
        <f t="shared" si="3"/>
        <v>16</v>
      </c>
      <c r="L16" s="134">
        <f t="shared" si="4"/>
        <v>43.2</v>
      </c>
      <c r="M16" s="120">
        <f t="shared" si="5"/>
        <v>48</v>
      </c>
      <c r="N16" s="119">
        <f t="shared" si="6"/>
        <v>10.8</v>
      </c>
      <c r="O16" s="121">
        <f t="shared" si="7"/>
        <v>43.2</v>
      </c>
      <c r="P16" s="135"/>
      <c r="Q16" s="61"/>
      <c r="R16" s="61"/>
      <c r="AC16" s="62" t="s">
        <v>81</v>
      </c>
    </row>
    <row r="17" spans="1:30" ht="21.95" customHeight="1" x14ac:dyDescent="0.3">
      <c r="A17" s="110" t="str">
        <f>IFERROR(VLOOKUP(E17,PEGAR!$A$1:$Z$1000,2,FALSE),"0")</f>
        <v>0</v>
      </c>
      <c r="B17" s="111">
        <v>4</v>
      </c>
      <c r="C17" s="112"/>
      <c r="D17" s="114" t="s">
        <v>80</v>
      </c>
      <c r="E17" s="115" t="s">
        <v>87</v>
      </c>
      <c r="F17" s="122" t="s">
        <v>88</v>
      </c>
      <c r="G17" s="123">
        <v>4</v>
      </c>
      <c r="H17" s="118">
        <f t="shared" si="0"/>
        <v>3.4</v>
      </c>
      <c r="I17" s="118">
        <f t="shared" si="1"/>
        <v>3.6</v>
      </c>
      <c r="J17" s="138">
        <f t="shared" si="2"/>
        <v>0</v>
      </c>
      <c r="K17" s="140">
        <f t="shared" si="3"/>
        <v>0</v>
      </c>
      <c r="L17" s="134">
        <f t="shared" si="4"/>
        <v>0</v>
      </c>
      <c r="M17" s="120">
        <f t="shared" si="5"/>
        <v>0</v>
      </c>
      <c r="N17" s="119">
        <f t="shared" si="6"/>
        <v>0</v>
      </c>
      <c r="O17" s="121">
        <f t="shared" si="7"/>
        <v>0</v>
      </c>
      <c r="P17" s="135"/>
      <c r="Q17" s="61"/>
      <c r="R17" s="61"/>
      <c r="AC17" s="62" t="s">
        <v>89</v>
      </c>
    </row>
    <row r="18" spans="1:30" ht="21.95" customHeight="1" x14ac:dyDescent="0.3">
      <c r="A18" s="110" t="str">
        <f>IFERROR(VLOOKUP(E18,PEGAR!$A$1:$Z$1000,2,FALSE),"0")</f>
        <v>0</v>
      </c>
      <c r="B18" s="111">
        <v>5</v>
      </c>
      <c r="C18" s="112"/>
      <c r="D18" s="114" t="s">
        <v>80</v>
      </c>
      <c r="E18" s="124" t="s">
        <v>110</v>
      </c>
      <c r="F18" s="122" t="s">
        <v>90</v>
      </c>
      <c r="G18" s="123">
        <v>5</v>
      </c>
      <c r="H18" s="118">
        <v>2.125</v>
      </c>
      <c r="I18" s="118">
        <v>2.125</v>
      </c>
      <c r="J18" s="138">
        <f t="shared" si="2"/>
        <v>0</v>
      </c>
      <c r="K18" s="140">
        <f t="shared" si="3"/>
        <v>0</v>
      </c>
      <c r="L18" s="134">
        <f t="shared" si="4"/>
        <v>0</v>
      </c>
      <c r="M18" s="120">
        <v>0</v>
      </c>
      <c r="N18" s="119">
        <v>0</v>
      </c>
      <c r="O18" s="121">
        <v>0</v>
      </c>
      <c r="P18" s="135"/>
      <c r="Q18" s="61"/>
      <c r="R18" s="61"/>
      <c r="AC18" s="62"/>
    </row>
    <row r="19" spans="1:30" s="7" customFormat="1" ht="21" thickBot="1" x14ac:dyDescent="0.35">
      <c r="A19" s="109"/>
      <c r="B19" s="1"/>
      <c r="C19" s="1"/>
      <c r="D19" s="2"/>
      <c r="E19" s="3"/>
      <c r="F19" s="2"/>
      <c r="G19" s="4"/>
      <c r="H19" s="4">
        <f t="shared" ref="H19" si="8">+G19-(G19*$H$12)</f>
        <v>0</v>
      </c>
      <c r="I19" s="4">
        <f t="shared" ref="I19" si="9">G19-(G19*$I$12)</f>
        <v>0</v>
      </c>
      <c r="J19" s="5"/>
      <c r="K19" s="4"/>
      <c r="L19" s="4"/>
      <c r="M19" s="6"/>
      <c r="N19" s="4"/>
      <c r="O19" s="6"/>
      <c r="P19" s="6"/>
      <c r="Q19" s="6"/>
      <c r="R19" s="6"/>
      <c r="AC19" s="10"/>
      <c r="AD19" s="10"/>
    </row>
    <row r="20" spans="1:30" s="7" customFormat="1" ht="30.75" customHeight="1" thickBot="1" x14ac:dyDescent="0.35">
      <c r="A20" s="109"/>
      <c r="B20" s="1"/>
      <c r="C20" s="1"/>
      <c r="D20" s="2"/>
      <c r="E20" s="3"/>
      <c r="F20" s="2"/>
      <c r="G20" s="4"/>
      <c r="H20" s="4"/>
      <c r="I20" s="4"/>
      <c r="J20" s="5"/>
      <c r="K20" s="4"/>
      <c r="L20" s="63" t="s">
        <v>91</v>
      </c>
      <c r="M20" s="64" t="s">
        <v>92</v>
      </c>
      <c r="N20" s="65" t="s">
        <v>93</v>
      </c>
      <c r="O20" s="66" t="s">
        <v>92</v>
      </c>
      <c r="P20" s="67"/>
      <c r="Q20" s="67"/>
      <c r="R20" s="67"/>
      <c r="AC20" s="10"/>
      <c r="AD20" s="10"/>
    </row>
    <row r="21" spans="1:30" s="7" customFormat="1" ht="20.25" customHeight="1" thickBot="1" x14ac:dyDescent="0.35">
      <c r="A21" s="109"/>
      <c r="B21" s="1"/>
      <c r="C21" s="1"/>
      <c r="D21" s="2"/>
      <c r="E21" s="68" t="s">
        <v>94</v>
      </c>
      <c r="F21" s="69"/>
      <c r="G21" s="145" t="s">
        <v>95</v>
      </c>
      <c r="H21" s="146"/>
      <c r="I21" s="146"/>
      <c r="J21" s="146"/>
      <c r="K21" s="147"/>
      <c r="L21" s="70">
        <f>SUM(L14:L18)</f>
        <v>43.2</v>
      </c>
      <c r="M21" s="70">
        <f>SUM(M14:M18)</f>
        <v>48</v>
      </c>
      <c r="N21" s="70">
        <f>SUM(N14:N18)</f>
        <v>10.8</v>
      </c>
      <c r="O21" s="70">
        <f>N21*K13</f>
        <v>43.2</v>
      </c>
      <c r="P21" s="71"/>
      <c r="Q21" s="71"/>
      <c r="R21" s="71"/>
      <c r="AC21" s="10"/>
      <c r="AD21" s="10"/>
    </row>
    <row r="22" spans="1:30" s="7" customFormat="1" ht="20.25" customHeight="1" x14ac:dyDescent="0.3">
      <c r="A22" s="109"/>
      <c r="B22" s="1"/>
      <c r="C22" s="1"/>
      <c r="D22" s="2"/>
      <c r="E22" s="148"/>
      <c r="F22" s="149"/>
      <c r="G22" s="152" t="s">
        <v>96</v>
      </c>
      <c r="H22" s="153"/>
      <c r="I22" s="153"/>
      <c r="J22" s="153"/>
      <c r="K22" s="154"/>
      <c r="L22" s="72">
        <v>0</v>
      </c>
      <c r="M22" s="73">
        <f>L22*K13</f>
        <v>0</v>
      </c>
      <c r="N22" s="73">
        <f>L22</f>
        <v>0</v>
      </c>
      <c r="O22" s="73">
        <f>N22*K13</f>
        <v>0</v>
      </c>
      <c r="P22" s="71"/>
      <c r="Q22" s="71"/>
      <c r="R22" s="71"/>
      <c r="AC22" s="10"/>
      <c r="AD22" s="10"/>
    </row>
    <row r="23" spans="1:30" s="7" customFormat="1" ht="20.25" customHeight="1" x14ac:dyDescent="0.3">
      <c r="A23" s="109"/>
      <c r="B23" s="1"/>
      <c r="C23" s="1"/>
      <c r="D23" s="2"/>
      <c r="E23" s="150"/>
      <c r="F23" s="151"/>
      <c r="G23" s="152" t="s">
        <v>97</v>
      </c>
      <c r="H23" s="153"/>
      <c r="I23" s="153"/>
      <c r="J23" s="153"/>
      <c r="K23" s="154"/>
      <c r="L23" s="73">
        <f>'[1]MAT ESP'!I59</f>
        <v>0</v>
      </c>
      <c r="M23" s="73">
        <f>L23*K13</f>
        <v>0</v>
      </c>
      <c r="N23" s="73">
        <f>L23</f>
        <v>0</v>
      </c>
      <c r="O23" s="73">
        <f>N23*K13</f>
        <v>0</v>
      </c>
      <c r="P23" s="71"/>
      <c r="Q23" s="71"/>
      <c r="R23" s="71"/>
      <c r="T23" s="7" t="s">
        <v>98</v>
      </c>
      <c r="AC23" s="10"/>
      <c r="AD23" s="10"/>
    </row>
    <row r="24" spans="1:30" s="7" customFormat="1" ht="20.25" customHeight="1" x14ac:dyDescent="0.3">
      <c r="A24" s="109"/>
      <c r="B24" s="1"/>
      <c r="C24" s="1"/>
      <c r="D24" s="2"/>
      <c r="E24" s="74"/>
      <c r="F24" s="75"/>
      <c r="G24" s="163" t="s">
        <v>99</v>
      </c>
      <c r="H24" s="164"/>
      <c r="I24" s="164"/>
      <c r="J24" s="164"/>
      <c r="K24" s="165"/>
      <c r="L24" s="73">
        <f>'[1]MO-VIAT'!H38</f>
        <v>0</v>
      </c>
      <c r="M24" s="73">
        <v>0</v>
      </c>
      <c r="N24" s="73">
        <f>M24</f>
        <v>0</v>
      </c>
      <c r="O24" s="73">
        <f>N24*K13</f>
        <v>0</v>
      </c>
      <c r="P24" s="71"/>
      <c r="Q24" s="71"/>
      <c r="R24" s="71"/>
      <c r="AC24" s="10"/>
      <c r="AD24" s="10"/>
    </row>
    <row r="25" spans="1:30" s="7" customFormat="1" ht="20.25" customHeight="1" x14ac:dyDescent="0.3">
      <c r="A25" s="109"/>
      <c r="B25" s="1"/>
      <c r="C25" s="1"/>
      <c r="D25" s="2"/>
      <c r="E25" s="74"/>
      <c r="F25" s="75"/>
      <c r="G25" s="163" t="s">
        <v>100</v>
      </c>
      <c r="H25" s="164"/>
      <c r="I25" s="164"/>
      <c r="J25" s="164"/>
      <c r="K25" s="165"/>
      <c r="L25" s="73">
        <v>0</v>
      </c>
      <c r="M25" s="73">
        <f>L25</f>
        <v>0</v>
      </c>
      <c r="N25" s="73">
        <f>M25</f>
        <v>0</v>
      </c>
      <c r="O25" s="73">
        <f>N25</f>
        <v>0</v>
      </c>
      <c r="P25" s="71"/>
      <c r="Q25" s="71"/>
      <c r="R25" s="71"/>
      <c r="AC25" s="10"/>
      <c r="AD25" s="10"/>
    </row>
    <row r="26" spans="1:30" s="7" customFormat="1" ht="20.25" customHeight="1" x14ac:dyDescent="0.3">
      <c r="A26" s="109"/>
      <c r="D26" s="6"/>
      <c r="E26" s="74"/>
      <c r="F26" s="75"/>
      <c r="G26" s="163" t="s">
        <v>101</v>
      </c>
      <c r="H26" s="164"/>
      <c r="I26" s="164"/>
      <c r="J26" s="164"/>
      <c r="K26" s="165"/>
      <c r="L26" s="73">
        <v>0</v>
      </c>
      <c r="M26" s="73">
        <v>0</v>
      </c>
      <c r="N26" s="73">
        <f>M26</f>
        <v>0</v>
      </c>
      <c r="O26" s="73">
        <f>N26*K13</f>
        <v>0</v>
      </c>
      <c r="P26" s="71"/>
      <c r="Q26" s="71"/>
      <c r="R26" s="71"/>
      <c r="AC26" s="10"/>
      <c r="AD26" s="10"/>
    </row>
    <row r="27" spans="1:30" s="7" customFormat="1" x14ac:dyDescent="0.3">
      <c r="A27" s="109"/>
      <c r="D27" s="6"/>
      <c r="E27" s="74"/>
      <c r="F27" s="75"/>
      <c r="G27" s="163" t="s">
        <v>102</v>
      </c>
      <c r="H27" s="164"/>
      <c r="I27" s="164"/>
      <c r="J27" s="164"/>
      <c r="K27" s="165"/>
      <c r="L27" s="73">
        <v>0</v>
      </c>
      <c r="M27" s="73">
        <f>L27*K13</f>
        <v>0</v>
      </c>
      <c r="N27" s="73">
        <f>L27</f>
        <v>0</v>
      </c>
      <c r="O27" s="73">
        <f>N27*K13</f>
        <v>0</v>
      </c>
      <c r="P27" s="71"/>
      <c r="Q27" s="71"/>
      <c r="R27" s="71"/>
      <c r="AC27" s="10"/>
      <c r="AD27" s="10"/>
    </row>
    <row r="28" spans="1:30" s="7" customFormat="1" ht="19.5" customHeight="1" thickBot="1" x14ac:dyDescent="0.35">
      <c r="A28" s="109"/>
      <c r="D28" s="6"/>
      <c r="E28" s="76"/>
      <c r="F28" s="77"/>
      <c r="G28" s="163" t="s">
        <v>103</v>
      </c>
      <c r="H28" s="164"/>
      <c r="I28" s="166"/>
      <c r="J28" s="166"/>
      <c r="K28" s="167"/>
      <c r="L28" s="73">
        <v>0</v>
      </c>
      <c r="M28" s="73">
        <f>L28*K13</f>
        <v>0</v>
      </c>
      <c r="N28" s="73">
        <f>L28</f>
        <v>0</v>
      </c>
      <c r="O28" s="73">
        <f>N28*K13</f>
        <v>0</v>
      </c>
      <c r="P28" s="71"/>
      <c r="Q28" s="71"/>
      <c r="R28" s="71"/>
      <c r="AC28" s="10"/>
      <c r="AD28" s="10"/>
    </row>
    <row r="29" spans="1:30" s="7" customFormat="1" ht="20.25" customHeight="1" x14ac:dyDescent="0.3">
      <c r="A29" s="109"/>
      <c r="D29" s="6"/>
      <c r="E29" s="3"/>
      <c r="F29" s="2"/>
      <c r="G29" s="168"/>
      <c r="H29" s="169"/>
      <c r="I29" s="170" t="s">
        <v>104</v>
      </c>
      <c r="J29" s="171"/>
      <c r="K29" s="171"/>
      <c r="L29" s="78">
        <f>SUM(L21:L28)</f>
        <v>43.2</v>
      </c>
      <c r="M29" s="79">
        <f>SUM(M21:M28)</f>
        <v>48</v>
      </c>
      <c r="N29" s="79">
        <f>SUM(N21:N28)</f>
        <v>10.8</v>
      </c>
      <c r="O29" s="80">
        <f>SUM(O21:O28)</f>
        <v>43.2</v>
      </c>
      <c r="P29" s="81"/>
      <c r="Q29" s="81"/>
      <c r="R29" s="81"/>
      <c r="S29" s="82"/>
      <c r="AC29" s="10"/>
      <c r="AD29" s="10"/>
    </row>
    <row r="30" spans="1:30" s="7" customFormat="1" ht="21" thickBot="1" x14ac:dyDescent="0.35">
      <c r="A30" s="109"/>
      <c r="D30" s="6"/>
      <c r="E30" s="3"/>
      <c r="F30" s="2"/>
      <c r="G30" s="83"/>
      <c r="H30" s="84"/>
      <c r="I30" s="155" t="s">
        <v>105</v>
      </c>
      <c r="J30" s="156"/>
      <c r="K30" s="156"/>
      <c r="L30" s="85">
        <v>17.850000000000001</v>
      </c>
      <c r="M30" s="86">
        <f>L30</f>
        <v>17.850000000000001</v>
      </c>
      <c r="N30" s="86">
        <f>L30</f>
        <v>17.850000000000001</v>
      </c>
      <c r="O30" s="87">
        <f>N30</f>
        <v>17.850000000000001</v>
      </c>
      <c r="P30" s="88"/>
      <c r="Q30" s="88"/>
      <c r="R30" s="88"/>
      <c r="AC30" s="10"/>
      <c r="AD30" s="10"/>
    </row>
    <row r="31" spans="1:30" s="7" customFormat="1" ht="21" customHeight="1" thickBot="1" x14ac:dyDescent="0.35">
      <c r="A31" s="109"/>
      <c r="D31" s="6"/>
      <c r="E31" s="3"/>
      <c r="F31" s="2"/>
      <c r="G31" s="89"/>
      <c r="H31" s="89"/>
      <c r="I31" s="157" t="s">
        <v>106</v>
      </c>
      <c r="J31" s="158"/>
      <c r="K31" s="158"/>
      <c r="L31" s="90">
        <f>L29*L30</f>
        <v>771.12000000000012</v>
      </c>
      <c r="M31" s="91">
        <f>M29*M30</f>
        <v>856.80000000000007</v>
      </c>
      <c r="N31" s="91">
        <f>N29*N30</f>
        <v>192.78000000000003</v>
      </c>
      <c r="O31" s="92">
        <f>O29*O30</f>
        <v>771.12000000000012</v>
      </c>
      <c r="P31" s="93"/>
      <c r="Q31" s="93"/>
      <c r="R31" s="93"/>
      <c r="AC31" s="10"/>
      <c r="AD31" s="10"/>
    </row>
    <row r="32" spans="1:30" s="7" customFormat="1" ht="21" thickBot="1" x14ac:dyDescent="0.35">
      <c r="A32" s="109"/>
      <c r="D32" s="6"/>
      <c r="E32" s="3"/>
      <c r="F32" s="2"/>
      <c r="G32" s="4"/>
      <c r="H32" s="4"/>
      <c r="I32" s="159">
        <v>0.16</v>
      </c>
      <c r="J32" s="160"/>
      <c r="K32" s="160"/>
      <c r="L32" s="94">
        <f>L31*I32</f>
        <v>123.37920000000003</v>
      </c>
      <c r="M32" s="95">
        <f>M31*I32</f>
        <v>137.08800000000002</v>
      </c>
      <c r="N32" s="95">
        <f>N31*I32</f>
        <v>30.844800000000006</v>
      </c>
      <c r="O32" s="96">
        <f>O31*I32</f>
        <v>123.37920000000003</v>
      </c>
      <c r="P32" s="97"/>
      <c r="Q32" s="97"/>
      <c r="R32" s="97"/>
      <c r="AC32" s="10"/>
      <c r="AD32" s="10"/>
    </row>
    <row r="33" spans="1:30" s="7" customFormat="1" ht="21" thickBot="1" x14ac:dyDescent="0.35">
      <c r="A33" s="109"/>
      <c r="D33" s="6"/>
      <c r="E33" s="3"/>
      <c r="F33" s="2"/>
      <c r="G33" s="4"/>
      <c r="H33" s="4"/>
      <c r="I33" s="161" t="s">
        <v>107</v>
      </c>
      <c r="J33" s="162"/>
      <c r="K33" s="162"/>
      <c r="L33" s="98">
        <f>SUM(L31:L32)</f>
        <v>894.4992000000002</v>
      </c>
      <c r="M33" s="99">
        <f>SUM(M31:M32)</f>
        <v>993.88800000000015</v>
      </c>
      <c r="N33" s="99">
        <f>SUM(N31:N32)</f>
        <v>223.62480000000005</v>
      </c>
      <c r="O33" s="100">
        <f>SUM(O31:O32)</f>
        <v>894.4992000000002</v>
      </c>
      <c r="P33" s="101"/>
      <c r="Q33" s="101"/>
      <c r="R33" s="101"/>
      <c r="AC33" s="10"/>
      <c r="AD33" s="10"/>
    </row>
    <row r="34" spans="1:30" s="7" customFormat="1" ht="21" thickBot="1" x14ac:dyDescent="0.35">
      <c r="A34" s="109"/>
      <c r="D34" s="6"/>
      <c r="E34" s="3"/>
      <c r="F34" s="2"/>
      <c r="G34" s="4"/>
      <c r="H34" s="4"/>
      <c r="I34" s="4"/>
      <c r="J34" s="5"/>
      <c r="K34" s="4" t="s">
        <v>108</v>
      </c>
      <c r="L34" s="102">
        <f>L29</f>
        <v>43.2</v>
      </c>
      <c r="M34" s="103">
        <f>M29/K13</f>
        <v>12</v>
      </c>
      <c r="N34" s="104">
        <f>N29</f>
        <v>10.8</v>
      </c>
      <c r="O34" s="105">
        <f>O29/K13</f>
        <v>10.8</v>
      </c>
      <c r="P34" s="106"/>
      <c r="Q34" s="106"/>
      <c r="R34" s="106"/>
      <c r="AC34" s="10"/>
      <c r="AD34" s="10"/>
    </row>
    <row r="35" spans="1:30" s="6" customFormat="1" x14ac:dyDescent="0.3">
      <c r="B35" s="7"/>
      <c r="C35" s="7"/>
      <c r="E35" s="3"/>
      <c r="F35" s="2"/>
      <c r="G35" s="4"/>
      <c r="H35" s="4"/>
      <c r="I35" s="4"/>
      <c r="J35" s="5"/>
      <c r="K35" s="4"/>
      <c r="L35" s="4"/>
      <c r="N35" s="4"/>
      <c r="S35" s="7"/>
      <c r="T35" s="7"/>
      <c r="U35" s="7"/>
      <c r="V35" s="7"/>
      <c r="W35" s="7"/>
      <c r="X35" s="7"/>
      <c r="Y35" s="7"/>
      <c r="Z35" s="7"/>
      <c r="AA35" s="7"/>
      <c r="AB35" s="7"/>
      <c r="AC35" s="10"/>
      <c r="AD35" s="10"/>
    </row>
    <row r="36" spans="1:30" s="6" customFormat="1" ht="18.75" customHeight="1" x14ac:dyDescent="0.3">
      <c r="B36" s="7"/>
      <c r="C36" s="7"/>
      <c r="E36" s="3"/>
      <c r="S36" s="7"/>
      <c r="T36" s="7"/>
      <c r="U36" s="7"/>
      <c r="V36" s="7"/>
      <c r="W36" s="7"/>
      <c r="X36" s="7"/>
      <c r="Y36" s="7"/>
      <c r="Z36" s="7"/>
      <c r="AA36" s="7"/>
      <c r="AB36" s="7"/>
      <c r="AC36" s="10"/>
      <c r="AD36" s="10"/>
    </row>
    <row r="37" spans="1:30" s="6" customFormat="1" x14ac:dyDescent="0.3">
      <c r="B37" s="7"/>
      <c r="C37" s="7"/>
      <c r="F37" s="2"/>
      <c r="G37" s="4"/>
      <c r="H37" s="4"/>
      <c r="I37" s="4"/>
      <c r="J37" s="5"/>
      <c r="K37" s="4"/>
      <c r="L37" s="4"/>
      <c r="N37" s="4"/>
      <c r="S37" s="7"/>
      <c r="T37" s="7"/>
      <c r="U37" s="7"/>
      <c r="V37" s="7"/>
      <c r="W37" s="7"/>
      <c r="X37" s="7"/>
      <c r="Y37" s="7"/>
      <c r="Z37" s="7"/>
      <c r="AA37" s="7"/>
      <c r="AB37" s="7"/>
      <c r="AC37" s="10"/>
      <c r="AD37" s="10"/>
    </row>
    <row r="38" spans="1:30" s="6" customFormat="1" x14ac:dyDescent="0.3">
      <c r="B38" s="7"/>
      <c r="C38" s="7"/>
      <c r="F38" s="2"/>
      <c r="G38" s="4"/>
      <c r="H38" s="4"/>
      <c r="I38" s="4"/>
      <c r="J38" s="5"/>
      <c r="K38" s="4"/>
      <c r="L38" s="4"/>
      <c r="N38" s="4"/>
      <c r="S38" s="7"/>
      <c r="T38" s="7"/>
      <c r="U38" s="7"/>
      <c r="V38" s="7"/>
      <c r="W38" s="7"/>
      <c r="X38" s="7"/>
      <c r="Y38" s="7"/>
      <c r="Z38" s="7"/>
      <c r="AA38" s="7"/>
      <c r="AB38" s="7"/>
      <c r="AC38" s="10"/>
      <c r="AD38" s="10"/>
    </row>
    <row r="39" spans="1:30" s="6" customFormat="1" x14ac:dyDescent="0.3">
      <c r="B39" s="7"/>
      <c r="C39" s="7"/>
      <c r="F39" s="2"/>
      <c r="G39" s="4"/>
      <c r="H39" s="4"/>
      <c r="I39" s="4"/>
      <c r="J39" s="5"/>
      <c r="K39" s="4"/>
      <c r="L39" s="4"/>
      <c r="N39" s="4"/>
      <c r="S39" s="7"/>
      <c r="T39" s="7"/>
      <c r="U39" s="7"/>
      <c r="V39" s="7"/>
      <c r="W39" s="7"/>
      <c r="X39" s="7"/>
      <c r="Y39" s="7"/>
      <c r="Z39" s="7"/>
      <c r="AA39" s="7"/>
      <c r="AB39" s="7"/>
      <c r="AC39" s="10"/>
      <c r="AD39" s="10"/>
    </row>
    <row r="40" spans="1:30" s="6" customFormat="1" x14ac:dyDescent="0.3">
      <c r="B40" s="7"/>
      <c r="C40" s="7"/>
      <c r="F40" s="2"/>
      <c r="G40" s="4"/>
      <c r="H40" s="4"/>
      <c r="I40" s="4"/>
      <c r="J40" s="5"/>
      <c r="K40" s="4"/>
      <c r="L40" s="4"/>
      <c r="N40" s="4"/>
      <c r="S40" s="7"/>
      <c r="T40" s="7"/>
      <c r="U40" s="7"/>
      <c r="V40" s="7"/>
      <c r="W40" s="7"/>
      <c r="X40" s="7"/>
      <c r="Y40" s="7"/>
      <c r="Z40" s="7"/>
      <c r="AA40" s="7"/>
      <c r="AB40" s="7"/>
      <c r="AC40" s="10"/>
      <c r="AD40" s="10"/>
    </row>
    <row r="41" spans="1:30" s="6" customFormat="1" x14ac:dyDescent="0.3">
      <c r="B41" s="7"/>
      <c r="C41" s="7"/>
      <c r="F41" s="2"/>
      <c r="G41" s="4"/>
      <c r="H41" s="4"/>
      <c r="I41" s="4"/>
      <c r="J41" s="5"/>
      <c r="K41" s="4"/>
      <c r="L41" s="4"/>
      <c r="N41" s="4"/>
      <c r="S41" s="7"/>
      <c r="T41" s="7"/>
      <c r="U41" s="7"/>
      <c r="V41" s="7"/>
      <c r="W41" s="7"/>
      <c r="X41" s="7"/>
      <c r="Y41" s="7"/>
      <c r="Z41" s="7"/>
      <c r="AA41" s="7"/>
      <c r="AB41" s="7"/>
      <c r="AC41" s="10"/>
      <c r="AD41" s="10"/>
    </row>
    <row r="42" spans="1:30" s="6" customFormat="1" x14ac:dyDescent="0.3">
      <c r="B42" s="7"/>
      <c r="C42" s="7"/>
      <c r="F42" s="2"/>
      <c r="G42" s="4"/>
      <c r="H42" s="4"/>
      <c r="I42" s="4"/>
      <c r="J42" s="5"/>
      <c r="K42" s="4"/>
      <c r="L42" s="4"/>
      <c r="N42" s="4"/>
      <c r="S42" s="7"/>
      <c r="T42" s="7"/>
      <c r="U42" s="7"/>
      <c r="V42" s="7"/>
      <c r="W42" s="7"/>
      <c r="X42" s="7"/>
      <c r="Y42" s="7"/>
      <c r="Z42" s="7"/>
      <c r="AA42" s="7"/>
      <c r="AB42" s="7"/>
      <c r="AC42" s="10"/>
      <c r="AD42" s="10"/>
    </row>
    <row r="43" spans="1:30" s="6" customFormat="1" x14ac:dyDescent="0.3">
      <c r="B43" s="7"/>
      <c r="C43" s="7"/>
      <c r="F43" s="2"/>
      <c r="G43" s="4"/>
      <c r="H43" s="4"/>
      <c r="I43" s="4"/>
      <c r="J43" s="5"/>
      <c r="K43" s="4"/>
      <c r="L43" s="4"/>
      <c r="N43" s="4"/>
      <c r="S43" s="7"/>
      <c r="T43" s="7"/>
      <c r="U43" s="7"/>
      <c r="V43" s="7"/>
      <c r="W43" s="7"/>
      <c r="X43" s="7"/>
      <c r="Y43" s="7"/>
      <c r="Z43" s="7"/>
      <c r="AA43" s="7"/>
      <c r="AB43" s="7"/>
      <c r="AC43" s="10"/>
      <c r="AD43" s="10"/>
    </row>
    <row r="44" spans="1:30" s="6" customFormat="1" x14ac:dyDescent="0.3">
      <c r="B44" s="7"/>
      <c r="C44" s="7"/>
      <c r="F44" s="2"/>
      <c r="G44" s="4"/>
      <c r="H44" s="4"/>
      <c r="I44" s="4"/>
      <c r="J44" s="5"/>
      <c r="K44" s="4"/>
      <c r="L44" s="4"/>
      <c r="N44" s="4"/>
      <c r="S44" s="7"/>
      <c r="T44" s="7"/>
      <c r="U44" s="7"/>
      <c r="V44" s="7"/>
      <c r="W44" s="7"/>
      <c r="X44" s="7"/>
      <c r="Y44" s="7"/>
      <c r="Z44" s="7"/>
      <c r="AA44" s="7"/>
      <c r="AB44" s="7"/>
      <c r="AC44" s="10"/>
      <c r="AD44" s="10"/>
    </row>
    <row r="45" spans="1:30" s="6" customFormat="1" x14ac:dyDescent="0.3">
      <c r="B45" s="7"/>
      <c r="C45" s="7"/>
      <c r="F45" s="2"/>
      <c r="G45" s="4"/>
      <c r="H45" s="4"/>
      <c r="I45" s="4"/>
      <c r="J45" s="5"/>
      <c r="K45" s="4"/>
      <c r="L45" s="4"/>
      <c r="N45" s="4"/>
      <c r="S45" s="7"/>
      <c r="T45" s="7"/>
      <c r="U45" s="7"/>
      <c r="V45" s="7"/>
      <c r="W45" s="7"/>
      <c r="X45" s="7"/>
      <c r="Y45" s="7"/>
      <c r="Z45" s="7"/>
      <c r="AA45" s="7"/>
      <c r="AB45" s="7"/>
      <c r="AC45" s="10"/>
      <c r="AD45" s="10"/>
    </row>
    <row r="46" spans="1:30" s="6" customFormat="1" x14ac:dyDescent="0.3">
      <c r="B46" s="7"/>
      <c r="C46" s="7"/>
      <c r="F46" s="2"/>
      <c r="G46" s="4"/>
      <c r="H46" s="4"/>
      <c r="I46" s="4"/>
      <c r="J46" s="5"/>
      <c r="K46" s="4"/>
      <c r="L46" s="4"/>
      <c r="N46" s="4"/>
      <c r="S46" s="7"/>
      <c r="T46" s="7"/>
      <c r="U46" s="7"/>
      <c r="V46" s="7"/>
      <c r="W46" s="7"/>
      <c r="X46" s="7"/>
      <c r="Y46" s="7"/>
      <c r="Z46" s="7"/>
      <c r="AA46" s="7"/>
      <c r="AB46" s="7"/>
      <c r="AC46" s="10"/>
      <c r="AD46" s="10"/>
    </row>
    <row r="47" spans="1:30" s="6" customFormat="1" x14ac:dyDescent="0.3">
      <c r="B47" s="7"/>
      <c r="C47" s="7"/>
      <c r="F47" s="2"/>
      <c r="G47" s="4"/>
      <c r="H47" s="4"/>
      <c r="I47" s="4"/>
      <c r="J47" s="5"/>
      <c r="K47" s="4"/>
      <c r="L47" s="4"/>
      <c r="N47" s="4"/>
      <c r="S47" s="7"/>
      <c r="T47" s="7"/>
      <c r="U47" s="7"/>
      <c r="V47" s="7"/>
      <c r="W47" s="7"/>
      <c r="X47" s="7"/>
      <c r="Y47" s="7"/>
      <c r="Z47" s="7"/>
      <c r="AA47" s="7"/>
      <c r="AB47" s="7"/>
      <c r="AC47" s="10"/>
      <c r="AD47" s="10"/>
    </row>
    <row r="48" spans="1:30" s="6" customFormat="1" x14ac:dyDescent="0.3">
      <c r="B48" s="7"/>
      <c r="C48" s="7"/>
      <c r="F48" s="2"/>
      <c r="G48" s="4"/>
      <c r="H48" s="4"/>
      <c r="I48" s="4"/>
      <c r="J48" s="5"/>
      <c r="K48" s="4"/>
      <c r="L48" s="4"/>
      <c r="N48" s="4"/>
      <c r="S48" s="7"/>
      <c r="T48" s="7"/>
      <c r="U48" s="7"/>
      <c r="V48" s="7"/>
      <c r="W48" s="7"/>
      <c r="X48" s="7"/>
      <c r="Y48" s="7"/>
      <c r="Z48" s="7"/>
      <c r="AA48" s="7"/>
      <c r="AB48" s="7"/>
      <c r="AC48" s="10"/>
      <c r="AD48" s="10"/>
    </row>
  </sheetData>
  <autoFilter ref="A13:O34"/>
  <dataConsolidate function="product" link="1"/>
  <mergeCells count="17">
    <mergeCell ref="I30:K30"/>
    <mergeCell ref="I31:K31"/>
    <mergeCell ref="I32:K32"/>
    <mergeCell ref="I33:K33"/>
    <mergeCell ref="G24:K24"/>
    <mergeCell ref="G25:K25"/>
    <mergeCell ref="G26:K26"/>
    <mergeCell ref="G27:K27"/>
    <mergeCell ref="G28:K28"/>
    <mergeCell ref="G29:H29"/>
    <mergeCell ref="I29:K29"/>
    <mergeCell ref="E4:F4"/>
    <mergeCell ref="J11:O11"/>
    <mergeCell ref="G21:K21"/>
    <mergeCell ref="E22:F23"/>
    <mergeCell ref="G22:K22"/>
    <mergeCell ref="G23:K23"/>
  </mergeCells>
  <conditionalFormatting sqref="I14:I18">
    <cfRule type="cellIs" dxfId="6" priority="124" operator="lessThan">
      <formula>H14</formula>
    </cfRule>
  </conditionalFormatting>
  <conditionalFormatting sqref="U3:U6">
    <cfRule type="containsText" dxfId="5" priority="120" operator="containsText" text="T1-400 WHITE">
      <formula>NOT(ISERROR(SEARCH("T1-400 WHITE",U3)))</formula>
    </cfRule>
  </conditionalFormatting>
  <conditionalFormatting sqref="V4">
    <cfRule type="colorScale" priority="119">
      <colorScale>
        <cfvo type="min"/>
        <cfvo type="max"/>
        <color rgb="FFFF7128"/>
        <color theme="5"/>
      </colorScale>
    </cfRule>
  </conditionalFormatting>
  <conditionalFormatting sqref="U6">
    <cfRule type="cellIs" dxfId="4" priority="116" operator="equal">
      <formula>$U$6</formula>
    </cfRule>
    <cfRule type="colorScale" priority="117">
      <colorScale>
        <cfvo type="formula" val="$U$6"/>
        <cfvo type="max"/>
        <color rgb="FFFF7128"/>
        <color rgb="FFFFEF9C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42" orientation="landscape" r:id="rId1"/>
  <drawing r:id="rId2"/>
  <legacyDrawing r:id="rId3"/>
  <controls>
    <mc:AlternateContent xmlns:mc="http://schemas.openxmlformats.org/markup-compatibility/2006">
      <mc:Choice Requires="x14">
        <control shapeId="1028" r:id="rId4" name="ComboBox9">
          <controlPr defaultSize="0" autoLine="0" linkedCell="AC2" listFillRange="AC3:AC6" r:id="rId5">
            <anchor moveWithCells="1">
              <from>
                <xdr:col>6</xdr:col>
                <xdr:colOff>38100</xdr:colOff>
                <xdr:row>7</xdr:row>
                <xdr:rowOff>0</xdr:rowOff>
              </from>
              <to>
                <xdr:col>8</xdr:col>
                <xdr:colOff>695325</xdr:colOff>
                <xdr:row>7</xdr:row>
                <xdr:rowOff>276225</xdr:rowOff>
              </to>
            </anchor>
          </controlPr>
        </control>
      </mc:Choice>
      <mc:Fallback>
        <control shapeId="1028" r:id="rId4" name="ComboBox9"/>
      </mc:Fallback>
    </mc:AlternateContent>
    <mc:AlternateContent xmlns:mc="http://schemas.openxmlformats.org/markup-compatibility/2006">
      <mc:Choice Requires="x14">
        <control shapeId="1027" r:id="rId6" name="ComboBox8">
          <controlPr defaultSize="0" autoLine="0" linkedCell="AB2" listFillRange="AB3:AB6" r:id="rId7">
            <anchor moveWithCells="1">
              <from>
                <xdr:col>6</xdr:col>
                <xdr:colOff>38100</xdr:colOff>
                <xdr:row>34</xdr:row>
                <xdr:rowOff>0</xdr:rowOff>
              </from>
              <to>
                <xdr:col>8</xdr:col>
                <xdr:colOff>695325</xdr:colOff>
                <xdr:row>35</xdr:row>
                <xdr:rowOff>19050</xdr:rowOff>
              </to>
            </anchor>
          </controlPr>
        </control>
      </mc:Choice>
      <mc:Fallback>
        <control shapeId="1027" r:id="rId6" name="ComboBox8"/>
      </mc:Fallback>
    </mc:AlternateContent>
    <mc:AlternateContent xmlns:mc="http://schemas.openxmlformats.org/markup-compatibility/2006">
      <mc:Choice Requires="x14">
        <control shapeId="1026" r:id="rId8" name="ComboBox7">
          <controlPr defaultSize="0" autoLine="0" linkedCell="AA2" listFillRange="AA3:AA13" r:id="rId9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5</xdr:col>
                <xdr:colOff>3581400</xdr:colOff>
                <xdr:row>35</xdr:row>
                <xdr:rowOff>19050</xdr:rowOff>
              </to>
            </anchor>
          </controlPr>
        </control>
      </mc:Choice>
      <mc:Fallback>
        <control shapeId="1026" r:id="rId8" name="ComboBox7"/>
      </mc:Fallback>
    </mc:AlternateContent>
    <mc:AlternateContent xmlns:mc="http://schemas.openxmlformats.org/markup-compatibility/2006">
      <mc:Choice Requires="x14">
        <control shapeId="1025" r:id="rId10" name="ComboBox5">
          <controlPr defaultSize="0" autoLine="0" linkedCell="Z2" listFillRange="Z3:Z8" r:id="rId11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5</xdr:col>
                <xdr:colOff>2028825</xdr:colOff>
                <xdr:row>35</xdr:row>
                <xdr:rowOff>57150</xdr:rowOff>
              </to>
            </anchor>
          </controlPr>
        </control>
      </mc:Choice>
      <mc:Fallback>
        <control shapeId="1025" r:id="rId10" name="ComboBox5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3" operator="containsText" id="{56124059-A1BE-445A-9EA6-8FBB56FB657B}">
            <xm:f>NOT(ISERROR(SEARCH($AC$17,E14)))</xm:f>
            <xm:f>$AC$17</xm:f>
            <x14:dxf>
              <font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85" operator="containsText" id="{71F7C48B-BEC5-4370-B0BF-35B512A7075A}">
            <xm:f>NOT(ISERROR(SEARCH(#REF!,E15)))</xm:f>
            <xm:f>#REF!</xm:f>
            <x14:dxf>
              <font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containsText" priority="186" operator="containsText" id="{FC12674D-DDFB-4C9B-9569-4102ADA44842}">
            <xm:f>NOT(ISERROR(SEARCH(#REF!,E16)))</xm:f>
            <xm:f>#REF!</xm:f>
            <x14:dxf>
              <font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containsText" priority="187" operator="containsText" id="{7B3785DD-4FD2-4CE3-93D4-FD4949AC64B0}">
            <xm:f>NOT(ISERROR(SEARCH(#REF!,E17)))</xm:f>
            <xm:f>#REF!</xm:f>
            <x14:dxf>
              <font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m:sqref>E17:E18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PEGAR</vt:lpstr>
      <vt:lpstr>LPTQSTD2017 R3 costo AJUSTE</vt:lpstr>
      <vt:lpstr>'LPTQSTD2017 R3 costo AJUSTE'!Área_de_impresión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Pacheco</dc:creator>
  <cp:lastModifiedBy>Toshiba</cp:lastModifiedBy>
  <dcterms:created xsi:type="dcterms:W3CDTF">2017-04-26T20:52:07Z</dcterms:created>
  <dcterms:modified xsi:type="dcterms:W3CDTF">2017-08-11T22:53:09Z</dcterms:modified>
</cp:coreProperties>
</file>