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omputasi Cerdas\Data Mining\Algoritma KNN\"/>
    </mc:Choice>
  </mc:AlternateContent>
  <bookViews>
    <workbookView xWindow="0" yWindow="0" windowWidth="20490" windowHeight="7755"/>
  </bookViews>
  <sheets>
    <sheet name="LATIHAN KNN Tugas" sheetId="4" r:id="rId1"/>
    <sheet name="LATIHAN KNN" sheetId="3" r:id="rId2"/>
    <sheet name="Sheet1" sheetId="2" r:id="rId3"/>
  </sheets>
  <definedNames>
    <definedName name="_xlnm._FilterDatabase" localSheetId="1" hidden="1">'LATIHAN KNN'!$G$2:$H$27</definedName>
    <definedName name="_xlnm._FilterDatabase" localSheetId="0" hidden="1">'LATIHAN KNN Tugas'!$G$2:$H$27</definedName>
    <definedName name="_xlnm.Print_Area" localSheetId="2">Sheet1!$A$1:$F$15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2" i="4" l="1"/>
  <c r="P49" i="4"/>
  <c r="P50" i="4"/>
  <c r="R53" i="4" s="1"/>
  <c r="P51" i="4"/>
  <c r="P52" i="4"/>
  <c r="Q52" i="4" s="1"/>
  <c r="P53" i="4"/>
  <c r="P54" i="4"/>
  <c r="S54" i="4" s="1"/>
  <c r="P55" i="4"/>
  <c r="P56" i="4"/>
  <c r="Q56" i="4" s="1"/>
  <c r="P57" i="4"/>
  <c r="P58" i="4"/>
  <c r="S58" i="4" s="1"/>
  <c r="P59" i="4"/>
  <c r="P60" i="4"/>
  <c r="Q60" i="4" s="1"/>
  <c r="P61" i="4"/>
  <c r="P39" i="4"/>
  <c r="P40" i="4"/>
  <c r="P41" i="4"/>
  <c r="P42" i="4"/>
  <c r="P43" i="4"/>
  <c r="P44" i="4"/>
  <c r="P45" i="4"/>
  <c r="P46" i="4"/>
  <c r="P47" i="4"/>
  <c r="P48" i="4"/>
  <c r="P38" i="4"/>
  <c r="J50" i="4"/>
  <c r="J51" i="4"/>
  <c r="K56" i="4" s="1"/>
  <c r="J52" i="4"/>
  <c r="J53" i="4"/>
  <c r="L53" i="4" s="1"/>
  <c r="J54" i="4"/>
  <c r="J55" i="4"/>
  <c r="J56" i="4"/>
  <c r="J57" i="4"/>
  <c r="L57" i="4" s="1"/>
  <c r="J58" i="4"/>
  <c r="J59" i="4"/>
  <c r="J60" i="4"/>
  <c r="J61" i="4"/>
  <c r="L61" i="4" s="1"/>
  <c r="J62" i="4"/>
  <c r="J39" i="4"/>
  <c r="J40" i="4"/>
  <c r="J41" i="4"/>
  <c r="J42" i="4"/>
  <c r="J43" i="4"/>
  <c r="J44" i="4"/>
  <c r="J45" i="4"/>
  <c r="J46" i="4"/>
  <c r="J47" i="4"/>
  <c r="J48" i="4"/>
  <c r="J49" i="4"/>
  <c r="J38" i="4"/>
  <c r="D62" i="4"/>
  <c r="D61" i="4"/>
  <c r="D60" i="4"/>
  <c r="D59" i="4"/>
  <c r="D58" i="4"/>
  <c r="D57" i="4"/>
  <c r="F49" i="4" s="1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E52" i="4" s="1"/>
  <c r="D38" i="4"/>
  <c r="F57" i="4"/>
  <c r="G46" i="4"/>
  <c r="G54" i="4"/>
  <c r="L55" i="4"/>
  <c r="M56" i="4"/>
  <c r="K58" i="4"/>
  <c r="L59" i="4"/>
  <c r="M60" i="4"/>
  <c r="K62" i="4"/>
  <c r="L39" i="4"/>
  <c r="M40" i="4"/>
  <c r="K42" i="4"/>
  <c r="L43" i="4"/>
  <c r="M44" i="4"/>
  <c r="K46" i="4"/>
  <c r="L47" i="4"/>
  <c r="M48" i="4"/>
  <c r="K50" i="4"/>
  <c r="L51" i="4"/>
  <c r="M52" i="4"/>
  <c r="K54" i="4"/>
  <c r="R51" i="4"/>
  <c r="S52" i="4"/>
  <c r="Q54" i="4"/>
  <c r="R55" i="4"/>
  <c r="S56" i="4"/>
  <c r="Q58" i="4"/>
  <c r="R59" i="4"/>
  <c r="S60" i="4"/>
  <c r="Q62" i="4"/>
  <c r="R39" i="4"/>
  <c r="S40" i="4"/>
  <c r="Q42" i="4"/>
  <c r="R43" i="4"/>
  <c r="S44" i="4"/>
  <c r="Q46" i="4"/>
  <c r="R47" i="4"/>
  <c r="S48" i="4"/>
  <c r="Q50" i="4"/>
  <c r="Q21" i="4"/>
  <c r="R21" i="4"/>
  <c r="S21" i="4"/>
  <c r="Q22" i="4"/>
  <c r="R22" i="4"/>
  <c r="S22" i="4"/>
  <c r="Q23" i="4"/>
  <c r="R23" i="4"/>
  <c r="S23" i="4"/>
  <c r="Q24" i="4"/>
  <c r="R24" i="4"/>
  <c r="S24" i="4"/>
  <c r="Q25" i="4"/>
  <c r="R25" i="4"/>
  <c r="S25" i="4"/>
  <c r="Q26" i="4"/>
  <c r="R26" i="4"/>
  <c r="S26" i="4"/>
  <c r="Q27" i="4"/>
  <c r="R27" i="4"/>
  <c r="S27" i="4"/>
  <c r="Q4" i="4"/>
  <c r="R4" i="4"/>
  <c r="S4" i="4"/>
  <c r="Q5" i="4"/>
  <c r="R5" i="4"/>
  <c r="S5" i="4"/>
  <c r="Q6" i="4"/>
  <c r="R6" i="4"/>
  <c r="S6" i="4"/>
  <c r="Q7" i="4"/>
  <c r="R7" i="4"/>
  <c r="S7" i="4"/>
  <c r="Q8" i="4"/>
  <c r="R8" i="4"/>
  <c r="S8" i="4"/>
  <c r="Q9" i="4"/>
  <c r="R9" i="4"/>
  <c r="S9" i="4"/>
  <c r="Q10" i="4"/>
  <c r="R10" i="4"/>
  <c r="S10" i="4"/>
  <c r="Q11" i="4"/>
  <c r="R11" i="4"/>
  <c r="S11" i="4"/>
  <c r="Q12" i="4"/>
  <c r="R12" i="4"/>
  <c r="S12" i="4"/>
  <c r="Q13" i="4"/>
  <c r="R13" i="4"/>
  <c r="S13" i="4"/>
  <c r="Q14" i="4"/>
  <c r="R14" i="4"/>
  <c r="S14" i="4"/>
  <c r="Q15" i="4"/>
  <c r="R15" i="4"/>
  <c r="S15" i="4"/>
  <c r="Q16" i="4"/>
  <c r="R16" i="4"/>
  <c r="S16" i="4"/>
  <c r="Q17" i="4"/>
  <c r="R17" i="4"/>
  <c r="S17" i="4"/>
  <c r="Q18" i="4"/>
  <c r="R18" i="4"/>
  <c r="S18" i="4"/>
  <c r="Q19" i="4"/>
  <c r="R19" i="4"/>
  <c r="S19" i="4"/>
  <c r="Q20" i="4"/>
  <c r="R20" i="4"/>
  <c r="S20" i="4"/>
  <c r="K23" i="4"/>
  <c r="L23" i="4"/>
  <c r="M23" i="4"/>
  <c r="K24" i="4"/>
  <c r="L24" i="4"/>
  <c r="M24" i="4"/>
  <c r="K25" i="4"/>
  <c r="L25" i="4"/>
  <c r="M25" i="4"/>
  <c r="K26" i="4"/>
  <c r="L26" i="4"/>
  <c r="M26" i="4"/>
  <c r="K27" i="4"/>
  <c r="L27" i="4"/>
  <c r="M27" i="4"/>
  <c r="K4" i="4"/>
  <c r="L4" i="4"/>
  <c r="M4" i="4"/>
  <c r="K5" i="4"/>
  <c r="L5" i="4"/>
  <c r="M5" i="4"/>
  <c r="K6" i="4"/>
  <c r="L6" i="4"/>
  <c r="M6" i="4"/>
  <c r="K7" i="4"/>
  <c r="L7" i="4"/>
  <c r="M7" i="4"/>
  <c r="K8" i="4"/>
  <c r="L8" i="4"/>
  <c r="M8" i="4"/>
  <c r="K9" i="4"/>
  <c r="L9" i="4"/>
  <c r="M9" i="4"/>
  <c r="K10" i="4"/>
  <c r="L10" i="4"/>
  <c r="M10" i="4"/>
  <c r="K11" i="4"/>
  <c r="L11" i="4"/>
  <c r="M11" i="4"/>
  <c r="K12" i="4"/>
  <c r="L12" i="4"/>
  <c r="M12" i="4"/>
  <c r="K13" i="4"/>
  <c r="L13" i="4"/>
  <c r="M13" i="4"/>
  <c r="K14" i="4"/>
  <c r="L14" i="4"/>
  <c r="M14" i="4"/>
  <c r="K15" i="4"/>
  <c r="L15" i="4"/>
  <c r="M15" i="4"/>
  <c r="K16" i="4"/>
  <c r="L16" i="4"/>
  <c r="M16" i="4"/>
  <c r="K17" i="4"/>
  <c r="L17" i="4"/>
  <c r="M17" i="4"/>
  <c r="K18" i="4"/>
  <c r="L18" i="4"/>
  <c r="M18" i="4"/>
  <c r="K19" i="4"/>
  <c r="L19" i="4"/>
  <c r="M19" i="4"/>
  <c r="K20" i="4"/>
  <c r="L20" i="4"/>
  <c r="M20" i="4"/>
  <c r="K21" i="4"/>
  <c r="L21" i="4"/>
  <c r="M21" i="4"/>
  <c r="K22" i="4"/>
  <c r="L22" i="4"/>
  <c r="M22" i="4"/>
  <c r="Q38" i="4"/>
  <c r="K38" i="4"/>
  <c r="R3" i="4"/>
  <c r="Q3" i="4"/>
  <c r="L3" i="4"/>
  <c r="K3" i="4"/>
  <c r="P27" i="4"/>
  <c r="J27" i="4"/>
  <c r="P26" i="4"/>
  <c r="J26" i="4"/>
  <c r="P25" i="4"/>
  <c r="J25" i="4"/>
  <c r="P24" i="4"/>
  <c r="J24" i="4"/>
  <c r="P23" i="4"/>
  <c r="J23" i="4"/>
  <c r="P22" i="4"/>
  <c r="J22" i="4"/>
  <c r="P21" i="4"/>
  <c r="J21" i="4"/>
  <c r="P20" i="4"/>
  <c r="J20" i="4"/>
  <c r="P19" i="4"/>
  <c r="J19" i="4"/>
  <c r="P18" i="4"/>
  <c r="J18" i="4"/>
  <c r="P17" i="4"/>
  <c r="J17" i="4"/>
  <c r="P16" i="4"/>
  <c r="J16" i="4"/>
  <c r="P15" i="4"/>
  <c r="J15" i="4"/>
  <c r="P14" i="4"/>
  <c r="J14" i="4"/>
  <c r="P13" i="4"/>
  <c r="J13" i="4"/>
  <c r="P12" i="4"/>
  <c r="J12" i="4"/>
  <c r="P11" i="4"/>
  <c r="J11" i="4"/>
  <c r="P10" i="4"/>
  <c r="J10" i="4"/>
  <c r="P9" i="4"/>
  <c r="J9" i="4"/>
  <c r="P8" i="4"/>
  <c r="J8" i="4"/>
  <c r="P7" i="4"/>
  <c r="J7" i="4"/>
  <c r="P6" i="4"/>
  <c r="J6" i="4"/>
  <c r="P5" i="4"/>
  <c r="J5" i="4"/>
  <c r="P4" i="4"/>
  <c r="J4" i="4"/>
  <c r="P3" i="4"/>
  <c r="S3" i="4" s="1"/>
  <c r="J3" i="4"/>
  <c r="S50" i="4" l="1"/>
  <c r="R49" i="4"/>
  <c r="Q48" i="4"/>
  <c r="S46" i="4"/>
  <c r="R45" i="4"/>
  <c r="Q44" i="4"/>
  <c r="S42" i="4"/>
  <c r="R41" i="4"/>
  <c r="Q40" i="4"/>
  <c r="S62" i="4"/>
  <c r="R61" i="4"/>
  <c r="R57" i="4"/>
  <c r="R48" i="4"/>
  <c r="R46" i="4"/>
  <c r="R44" i="4"/>
  <c r="R42" i="4"/>
  <c r="Q51" i="4"/>
  <c r="R38" i="4"/>
  <c r="R50" i="4"/>
  <c r="S49" i="4"/>
  <c r="Q49" i="4"/>
  <c r="S47" i="4"/>
  <c r="Q47" i="4"/>
  <c r="S45" i="4"/>
  <c r="Q45" i="4"/>
  <c r="S43" i="4"/>
  <c r="Q43" i="4"/>
  <c r="S41" i="4"/>
  <c r="Q41" i="4"/>
  <c r="R40" i="4"/>
  <c r="S39" i="4"/>
  <c r="Q39" i="4"/>
  <c r="R62" i="4"/>
  <c r="S61" i="4"/>
  <c r="Q61" i="4"/>
  <c r="R60" i="4"/>
  <c r="S59" i="4"/>
  <c r="Q59" i="4"/>
  <c r="R58" i="4"/>
  <c r="S57" i="4"/>
  <c r="Q57" i="4"/>
  <c r="R56" i="4"/>
  <c r="S55" i="4"/>
  <c r="Q55" i="4"/>
  <c r="R54" i="4"/>
  <c r="S53" i="4"/>
  <c r="Q53" i="4"/>
  <c r="R52" i="4"/>
  <c r="S51" i="4"/>
  <c r="M54" i="4"/>
  <c r="K52" i="4"/>
  <c r="M50" i="4"/>
  <c r="L49" i="4"/>
  <c r="K48" i="4"/>
  <c r="M46" i="4"/>
  <c r="L45" i="4"/>
  <c r="K44" i="4"/>
  <c r="M42" i="4"/>
  <c r="L41" i="4"/>
  <c r="K40" i="4"/>
  <c r="M62" i="4"/>
  <c r="K60" i="4"/>
  <c r="M58" i="4"/>
  <c r="L48" i="4"/>
  <c r="L46" i="4"/>
  <c r="L44" i="4"/>
  <c r="L42" i="4"/>
  <c r="K55" i="4"/>
  <c r="L38" i="4"/>
  <c r="L54" i="4"/>
  <c r="M53" i="4"/>
  <c r="K53" i="4"/>
  <c r="L52" i="4"/>
  <c r="M51" i="4"/>
  <c r="K51" i="4"/>
  <c r="L50" i="4"/>
  <c r="M49" i="4"/>
  <c r="K49" i="4"/>
  <c r="M47" i="4"/>
  <c r="K47" i="4"/>
  <c r="M45" i="4"/>
  <c r="K45" i="4"/>
  <c r="M43" i="4"/>
  <c r="K43" i="4"/>
  <c r="M41" i="4"/>
  <c r="K41" i="4"/>
  <c r="L40" i="4"/>
  <c r="M39" i="4"/>
  <c r="K39" i="4"/>
  <c r="L62" i="4"/>
  <c r="M61" i="4"/>
  <c r="K61" i="4"/>
  <c r="L60" i="4"/>
  <c r="M59" i="4"/>
  <c r="K59" i="4"/>
  <c r="L58" i="4"/>
  <c r="M57" i="4"/>
  <c r="K57" i="4"/>
  <c r="L56" i="4"/>
  <c r="M55" i="4"/>
  <c r="G62" i="4"/>
  <c r="E50" i="4"/>
  <c r="F38" i="4"/>
  <c r="E44" i="4"/>
  <c r="F41" i="4"/>
  <c r="E60" i="4"/>
  <c r="F61" i="4"/>
  <c r="F59" i="4"/>
  <c r="G50" i="4"/>
  <c r="E48" i="4"/>
  <c r="F45" i="4"/>
  <c r="G42" i="4"/>
  <c r="E40" i="4"/>
  <c r="G58" i="4"/>
  <c r="E56" i="4"/>
  <c r="F53" i="4"/>
  <c r="G48" i="4"/>
  <c r="F47" i="4"/>
  <c r="E46" i="4"/>
  <c r="G44" i="4"/>
  <c r="F43" i="4"/>
  <c r="E42" i="4"/>
  <c r="G40" i="4"/>
  <c r="F39" i="4"/>
  <c r="E62" i="4"/>
  <c r="G60" i="4"/>
  <c r="E58" i="4"/>
  <c r="G56" i="4"/>
  <c r="F55" i="4"/>
  <c r="E54" i="4"/>
  <c r="G52" i="4"/>
  <c r="F51" i="4"/>
  <c r="F54" i="4"/>
  <c r="F52" i="4"/>
  <c r="F50" i="4"/>
  <c r="F48" i="4"/>
  <c r="F46" i="4"/>
  <c r="E49" i="4"/>
  <c r="E38" i="4"/>
  <c r="G38" i="4"/>
  <c r="G47" i="4"/>
  <c r="E47" i="4"/>
  <c r="G45" i="4"/>
  <c r="E45" i="4"/>
  <c r="F44" i="4"/>
  <c r="G43" i="4"/>
  <c r="E43" i="4"/>
  <c r="F42" i="4"/>
  <c r="G41" i="4"/>
  <c r="E41" i="4"/>
  <c r="F40" i="4"/>
  <c r="G39" i="4"/>
  <c r="E39" i="4"/>
  <c r="F62" i="4"/>
  <c r="G61" i="4"/>
  <c r="E61" i="4"/>
  <c r="F60" i="4"/>
  <c r="G59" i="4"/>
  <c r="E59" i="4"/>
  <c r="F58" i="4"/>
  <c r="G57" i="4"/>
  <c r="E57" i="4"/>
  <c r="F56" i="4"/>
  <c r="G55" i="4"/>
  <c r="E55" i="4"/>
  <c r="G53" i="4"/>
  <c r="E53" i="4"/>
  <c r="G51" i="4"/>
  <c r="E51" i="4"/>
  <c r="G49" i="4"/>
  <c r="M3" i="4"/>
  <c r="M38" i="4"/>
  <c r="M29" i="4"/>
  <c r="S38" i="4"/>
  <c r="R60" i="3"/>
  <c r="J60" i="3"/>
  <c r="R27" i="3"/>
  <c r="J27" i="3"/>
  <c r="R59" i="3"/>
  <c r="J59" i="3"/>
  <c r="R26" i="3"/>
  <c r="J26" i="3"/>
  <c r="R58" i="3"/>
  <c r="J58" i="3"/>
  <c r="R25" i="3"/>
  <c r="J25" i="3"/>
  <c r="R57" i="3"/>
  <c r="J57" i="3"/>
  <c r="R24" i="3"/>
  <c r="J24" i="3"/>
  <c r="R56" i="3"/>
  <c r="J56" i="3"/>
  <c r="R23" i="3"/>
  <c r="J23" i="3"/>
  <c r="R55" i="3"/>
  <c r="J55" i="3"/>
  <c r="R22" i="3"/>
  <c r="J22" i="3"/>
  <c r="R54" i="3"/>
  <c r="J54" i="3"/>
  <c r="R21" i="3"/>
  <c r="J21" i="3"/>
  <c r="R53" i="3"/>
  <c r="J53" i="3"/>
  <c r="R20" i="3"/>
  <c r="J20" i="3"/>
  <c r="R52" i="3"/>
  <c r="J52" i="3"/>
  <c r="R19" i="3"/>
  <c r="J19" i="3"/>
  <c r="R51" i="3"/>
  <c r="J51" i="3"/>
  <c r="R18" i="3"/>
  <c r="J18" i="3"/>
  <c r="R50" i="3"/>
  <c r="J50" i="3"/>
  <c r="R17" i="3"/>
  <c r="J17" i="3"/>
  <c r="R49" i="3"/>
  <c r="J49" i="3"/>
  <c r="R16" i="3"/>
  <c r="J16" i="3"/>
  <c r="R48" i="3"/>
  <c r="J48" i="3"/>
  <c r="R15" i="3"/>
  <c r="J15" i="3"/>
  <c r="R47" i="3"/>
  <c r="J47" i="3"/>
  <c r="R14" i="3"/>
  <c r="J14" i="3"/>
  <c r="R46" i="3"/>
  <c r="J46" i="3"/>
  <c r="R13" i="3"/>
  <c r="J13" i="3"/>
  <c r="R45" i="3"/>
  <c r="J45" i="3"/>
  <c r="R12" i="3"/>
  <c r="J12" i="3"/>
  <c r="R44" i="3"/>
  <c r="J44" i="3"/>
  <c r="R11" i="3"/>
  <c r="J11" i="3"/>
  <c r="R43" i="3"/>
  <c r="J43" i="3"/>
  <c r="R10" i="3"/>
  <c r="J10" i="3"/>
  <c r="R42" i="3"/>
  <c r="J42" i="3"/>
  <c r="R9" i="3"/>
  <c r="J9" i="3"/>
  <c r="R41" i="3"/>
  <c r="J41" i="3"/>
  <c r="R8" i="3"/>
  <c r="J8" i="3"/>
  <c r="R40" i="3"/>
  <c r="J40" i="3"/>
  <c r="R7" i="3"/>
  <c r="J7" i="3"/>
  <c r="R39" i="3"/>
  <c r="J39" i="3"/>
  <c r="R6" i="3"/>
  <c r="J6" i="3"/>
  <c r="R38" i="3"/>
  <c r="J38" i="3"/>
  <c r="R5" i="3"/>
  <c r="J5" i="3"/>
  <c r="R37" i="3"/>
  <c r="J37" i="3"/>
  <c r="R4" i="3"/>
  <c r="J4" i="3"/>
  <c r="R36" i="3"/>
  <c r="W36" i="3" s="1"/>
  <c r="J36" i="3"/>
  <c r="O36" i="3" s="1"/>
  <c r="R3" i="3"/>
  <c r="W3" i="3" s="1"/>
  <c r="J3" i="3"/>
  <c r="O3" i="3" s="1"/>
  <c r="F65" i="4" l="1"/>
  <c r="G66" i="4"/>
  <c r="G65" i="4"/>
  <c r="F64" i="4"/>
  <c r="G64" i="4"/>
  <c r="E66" i="4"/>
  <c r="E65" i="4"/>
  <c r="H65" i="4" s="1"/>
  <c r="E64" i="4"/>
  <c r="F66" i="4"/>
  <c r="K30" i="4"/>
  <c r="Q29" i="4"/>
  <c r="Q30" i="4"/>
  <c r="K29" i="4"/>
  <c r="M30" i="4"/>
  <c r="Q31" i="4"/>
  <c r="M31" i="4"/>
  <c r="R66" i="4"/>
  <c r="S29" i="4"/>
  <c r="K31" i="4"/>
  <c r="S66" i="4"/>
  <c r="S65" i="4"/>
  <c r="S64" i="4"/>
  <c r="L66" i="4"/>
  <c r="L65" i="4"/>
  <c r="L64" i="4"/>
  <c r="R31" i="4"/>
  <c r="R30" i="4"/>
  <c r="R29" i="4"/>
  <c r="R65" i="4"/>
  <c r="M66" i="4"/>
  <c r="M64" i="4"/>
  <c r="M65" i="4"/>
  <c r="S30" i="4"/>
  <c r="S31" i="4"/>
  <c r="Q65" i="4"/>
  <c r="Q64" i="4"/>
  <c r="Q66" i="4"/>
  <c r="L31" i="4"/>
  <c r="L30" i="4"/>
  <c r="N30" i="4" s="1"/>
  <c r="L29" i="4"/>
  <c r="R64" i="4"/>
  <c r="K66" i="4"/>
  <c r="K65" i="4"/>
  <c r="K64" i="4"/>
  <c r="N4" i="3"/>
  <c r="N37" i="3"/>
  <c r="N5" i="3"/>
  <c r="N38" i="3"/>
  <c r="N6" i="3"/>
  <c r="W4" i="3"/>
  <c r="W37" i="3"/>
  <c r="W5" i="3"/>
  <c r="W38" i="3"/>
  <c r="T39" i="3"/>
  <c r="T7" i="3"/>
  <c r="T40" i="3"/>
  <c r="T8" i="3"/>
  <c r="T41" i="3"/>
  <c r="T9" i="3"/>
  <c r="T42" i="3"/>
  <c r="T10" i="3"/>
  <c r="T43" i="3"/>
  <c r="T11" i="3"/>
  <c r="T44" i="3"/>
  <c r="T12" i="3"/>
  <c r="T45" i="3"/>
  <c r="T13" i="3"/>
  <c r="T46" i="3"/>
  <c r="T14" i="3"/>
  <c r="T47" i="3"/>
  <c r="T15" i="3"/>
  <c r="T48" i="3"/>
  <c r="T3" i="3"/>
  <c r="V3" i="3"/>
  <c r="T36" i="3"/>
  <c r="V36" i="3"/>
  <c r="T4" i="3"/>
  <c r="V4" i="3"/>
  <c r="T37" i="3"/>
  <c r="V37" i="3"/>
  <c r="T5" i="3"/>
  <c r="V5" i="3"/>
  <c r="T38" i="3"/>
  <c r="V38" i="3"/>
  <c r="W6" i="3"/>
  <c r="U6" i="3"/>
  <c r="S6" i="3"/>
  <c r="V6" i="3"/>
  <c r="L39" i="3"/>
  <c r="L7" i="3"/>
  <c r="K3" i="3"/>
  <c r="M3" i="3"/>
  <c r="S3" i="3"/>
  <c r="U3" i="3"/>
  <c r="K36" i="3"/>
  <c r="M36" i="3"/>
  <c r="S36" i="3"/>
  <c r="U36" i="3"/>
  <c r="K4" i="3"/>
  <c r="M4" i="3"/>
  <c r="O4" i="3"/>
  <c r="S4" i="3"/>
  <c r="U4" i="3"/>
  <c r="K37" i="3"/>
  <c r="M37" i="3"/>
  <c r="O37" i="3"/>
  <c r="S37" i="3"/>
  <c r="U37" i="3"/>
  <c r="K5" i="3"/>
  <c r="M5" i="3"/>
  <c r="O5" i="3"/>
  <c r="S5" i="3"/>
  <c r="U5" i="3"/>
  <c r="K38" i="3"/>
  <c r="M38" i="3"/>
  <c r="O38" i="3"/>
  <c r="S38" i="3"/>
  <c r="U38" i="3"/>
  <c r="K6" i="3"/>
  <c r="T6" i="3"/>
  <c r="O39" i="3"/>
  <c r="M39" i="3"/>
  <c r="K39" i="3"/>
  <c r="N39" i="3"/>
  <c r="O7" i="3"/>
  <c r="M7" i="3"/>
  <c r="K7" i="3"/>
  <c r="N7" i="3"/>
  <c r="O40" i="3"/>
  <c r="M40" i="3"/>
  <c r="K40" i="3"/>
  <c r="N40" i="3"/>
  <c r="O8" i="3"/>
  <c r="M8" i="3"/>
  <c r="K8" i="3"/>
  <c r="N8" i="3"/>
  <c r="O41" i="3"/>
  <c r="M41" i="3"/>
  <c r="K41" i="3"/>
  <c r="N41" i="3"/>
  <c r="O9" i="3"/>
  <c r="M9" i="3"/>
  <c r="K9" i="3"/>
  <c r="N9" i="3"/>
  <c r="O42" i="3"/>
  <c r="M42" i="3"/>
  <c r="K42" i="3"/>
  <c r="N42" i="3"/>
  <c r="O10" i="3"/>
  <c r="M10" i="3"/>
  <c r="K10" i="3"/>
  <c r="N10" i="3"/>
  <c r="O43" i="3"/>
  <c r="M43" i="3"/>
  <c r="K43" i="3"/>
  <c r="N43" i="3"/>
  <c r="O11" i="3"/>
  <c r="M11" i="3"/>
  <c r="K11" i="3"/>
  <c r="N11" i="3"/>
  <c r="O44" i="3"/>
  <c r="M44" i="3"/>
  <c r="K44" i="3"/>
  <c r="N44" i="3"/>
  <c r="O12" i="3"/>
  <c r="M12" i="3"/>
  <c r="K12" i="3"/>
  <c r="N12" i="3"/>
  <c r="O45" i="3"/>
  <c r="M45" i="3"/>
  <c r="K45" i="3"/>
  <c r="N45" i="3"/>
  <c r="O13" i="3"/>
  <c r="M13" i="3"/>
  <c r="K13" i="3"/>
  <c r="N13" i="3"/>
  <c r="O46" i="3"/>
  <c r="M46" i="3"/>
  <c r="K46" i="3"/>
  <c r="N46" i="3"/>
  <c r="O14" i="3"/>
  <c r="M14" i="3"/>
  <c r="K14" i="3"/>
  <c r="N14" i="3"/>
  <c r="O47" i="3"/>
  <c r="M47" i="3"/>
  <c r="K47" i="3"/>
  <c r="N47" i="3"/>
  <c r="O15" i="3"/>
  <c r="M15" i="3"/>
  <c r="K15" i="3"/>
  <c r="N15" i="3"/>
  <c r="O48" i="3"/>
  <c r="M48" i="3"/>
  <c r="K48" i="3"/>
  <c r="N48" i="3"/>
  <c r="N16" i="3"/>
  <c r="L16" i="3"/>
  <c r="O16" i="3"/>
  <c r="M16" i="3"/>
  <c r="K16" i="3"/>
  <c r="N49" i="3"/>
  <c r="N17" i="3"/>
  <c r="N50" i="3"/>
  <c r="N18" i="3"/>
  <c r="L27" i="3"/>
  <c r="L26" i="3"/>
  <c r="L25" i="3"/>
  <c r="L24" i="3"/>
  <c r="L23" i="3"/>
  <c r="L22" i="3"/>
  <c r="L21" i="3"/>
  <c r="L20" i="3"/>
  <c r="L19" i="3"/>
  <c r="L3" i="3"/>
  <c r="N3" i="3"/>
  <c r="L59" i="3"/>
  <c r="L58" i="3"/>
  <c r="L57" i="3"/>
  <c r="L55" i="3"/>
  <c r="L54" i="3"/>
  <c r="L53" i="3"/>
  <c r="L52" i="3"/>
  <c r="L51" i="3"/>
  <c r="L36" i="3"/>
  <c r="N36" i="3"/>
  <c r="L4" i="3"/>
  <c r="L37" i="3"/>
  <c r="L5" i="3"/>
  <c r="L38" i="3"/>
  <c r="O6" i="3"/>
  <c r="M6" i="3"/>
  <c r="L6" i="3"/>
  <c r="W39" i="3"/>
  <c r="U39" i="3"/>
  <c r="S39" i="3"/>
  <c r="V39" i="3"/>
  <c r="W7" i="3"/>
  <c r="U7" i="3"/>
  <c r="S7" i="3"/>
  <c r="V7" i="3"/>
  <c r="L40" i="3"/>
  <c r="W40" i="3"/>
  <c r="U40" i="3"/>
  <c r="S40" i="3"/>
  <c r="V40" i="3"/>
  <c r="L8" i="3"/>
  <c r="W8" i="3"/>
  <c r="U8" i="3"/>
  <c r="S8" i="3"/>
  <c r="V8" i="3"/>
  <c r="L41" i="3"/>
  <c r="W41" i="3"/>
  <c r="U41" i="3"/>
  <c r="S41" i="3"/>
  <c r="V41" i="3"/>
  <c r="L9" i="3"/>
  <c r="W9" i="3"/>
  <c r="U9" i="3"/>
  <c r="S9" i="3"/>
  <c r="V9" i="3"/>
  <c r="L42" i="3"/>
  <c r="W42" i="3"/>
  <c r="U42" i="3"/>
  <c r="S42" i="3"/>
  <c r="V42" i="3"/>
  <c r="L10" i="3"/>
  <c r="W10" i="3"/>
  <c r="U10" i="3"/>
  <c r="S10" i="3"/>
  <c r="V10" i="3"/>
  <c r="L43" i="3"/>
  <c r="W43" i="3"/>
  <c r="U43" i="3"/>
  <c r="S43" i="3"/>
  <c r="V43" i="3"/>
  <c r="L11" i="3"/>
  <c r="W11" i="3"/>
  <c r="U11" i="3"/>
  <c r="S11" i="3"/>
  <c r="V11" i="3"/>
  <c r="L44" i="3"/>
  <c r="W44" i="3"/>
  <c r="U44" i="3"/>
  <c r="S44" i="3"/>
  <c r="V44" i="3"/>
  <c r="L12" i="3"/>
  <c r="W12" i="3"/>
  <c r="U12" i="3"/>
  <c r="S12" i="3"/>
  <c r="V12" i="3"/>
  <c r="L45" i="3"/>
  <c r="W45" i="3"/>
  <c r="U45" i="3"/>
  <c r="S45" i="3"/>
  <c r="V45" i="3"/>
  <c r="L13" i="3"/>
  <c r="W13" i="3"/>
  <c r="U13" i="3"/>
  <c r="S13" i="3"/>
  <c r="V13" i="3"/>
  <c r="L46" i="3"/>
  <c r="W46" i="3"/>
  <c r="U46" i="3"/>
  <c r="S46" i="3"/>
  <c r="V46" i="3"/>
  <c r="L14" i="3"/>
  <c r="W14" i="3"/>
  <c r="U14" i="3"/>
  <c r="S14" i="3"/>
  <c r="V14" i="3"/>
  <c r="L47" i="3"/>
  <c r="W47" i="3"/>
  <c r="U47" i="3"/>
  <c r="S47" i="3"/>
  <c r="V47" i="3"/>
  <c r="L15" i="3"/>
  <c r="W15" i="3"/>
  <c r="U15" i="3"/>
  <c r="S15" i="3"/>
  <c r="V15" i="3"/>
  <c r="L48" i="3"/>
  <c r="W48" i="3"/>
  <c r="U48" i="3"/>
  <c r="S48" i="3"/>
  <c r="V48" i="3"/>
  <c r="V16" i="3"/>
  <c r="V49" i="3"/>
  <c r="V17" i="3"/>
  <c r="V50" i="3"/>
  <c r="T18" i="3"/>
  <c r="T51" i="3"/>
  <c r="T19" i="3"/>
  <c r="T52" i="3"/>
  <c r="T20" i="3"/>
  <c r="T53" i="3"/>
  <c r="T21" i="3"/>
  <c r="T54" i="3"/>
  <c r="T22" i="3"/>
  <c r="T55" i="3"/>
  <c r="S16" i="3"/>
  <c r="U16" i="3"/>
  <c r="W16" i="3"/>
  <c r="K49" i="3"/>
  <c r="M49" i="3"/>
  <c r="O49" i="3"/>
  <c r="S49" i="3"/>
  <c r="U49" i="3"/>
  <c r="W49" i="3"/>
  <c r="K17" i="3"/>
  <c r="M17" i="3"/>
  <c r="O17" i="3"/>
  <c r="S17" i="3"/>
  <c r="U17" i="3"/>
  <c r="W17" i="3"/>
  <c r="K50" i="3"/>
  <c r="M50" i="3"/>
  <c r="O50" i="3"/>
  <c r="S50" i="3"/>
  <c r="U50" i="3"/>
  <c r="W50" i="3"/>
  <c r="K18" i="3"/>
  <c r="M18" i="3"/>
  <c r="O18" i="3"/>
  <c r="O51" i="3"/>
  <c r="M51" i="3"/>
  <c r="K51" i="3"/>
  <c r="N51" i="3"/>
  <c r="O19" i="3"/>
  <c r="M19" i="3"/>
  <c r="K19" i="3"/>
  <c r="N19" i="3"/>
  <c r="O52" i="3"/>
  <c r="M52" i="3"/>
  <c r="K52" i="3"/>
  <c r="N52" i="3"/>
  <c r="O20" i="3"/>
  <c r="M20" i="3"/>
  <c r="K20" i="3"/>
  <c r="N20" i="3"/>
  <c r="O53" i="3"/>
  <c r="M53" i="3"/>
  <c r="K53" i="3"/>
  <c r="N53" i="3"/>
  <c r="O21" i="3"/>
  <c r="M21" i="3"/>
  <c r="K21" i="3"/>
  <c r="N21" i="3"/>
  <c r="O54" i="3"/>
  <c r="M54" i="3"/>
  <c r="K54" i="3"/>
  <c r="N54" i="3"/>
  <c r="O22" i="3"/>
  <c r="M22" i="3"/>
  <c r="K22" i="3"/>
  <c r="N22" i="3"/>
  <c r="O55" i="3"/>
  <c r="M55" i="3"/>
  <c r="K55" i="3"/>
  <c r="N55" i="3"/>
  <c r="O23" i="3"/>
  <c r="M23" i="3"/>
  <c r="K23" i="3"/>
  <c r="N23" i="3"/>
  <c r="N56" i="3"/>
  <c r="T16" i="3"/>
  <c r="L49" i="3"/>
  <c r="T49" i="3"/>
  <c r="L17" i="3"/>
  <c r="T17" i="3"/>
  <c r="L50" i="3"/>
  <c r="T50" i="3"/>
  <c r="L18" i="3"/>
  <c r="W18" i="3"/>
  <c r="U18" i="3"/>
  <c r="S18" i="3"/>
  <c r="V18" i="3"/>
  <c r="W51" i="3"/>
  <c r="U51" i="3"/>
  <c r="S51" i="3"/>
  <c r="V51" i="3"/>
  <c r="W19" i="3"/>
  <c r="U19" i="3"/>
  <c r="S19" i="3"/>
  <c r="V19" i="3"/>
  <c r="W52" i="3"/>
  <c r="U52" i="3"/>
  <c r="S52" i="3"/>
  <c r="V52" i="3"/>
  <c r="W20" i="3"/>
  <c r="U20" i="3"/>
  <c r="S20" i="3"/>
  <c r="V20" i="3"/>
  <c r="W53" i="3"/>
  <c r="U53" i="3"/>
  <c r="S53" i="3"/>
  <c r="V53" i="3"/>
  <c r="W21" i="3"/>
  <c r="U21" i="3"/>
  <c r="S21" i="3"/>
  <c r="V21" i="3"/>
  <c r="W54" i="3"/>
  <c r="U54" i="3"/>
  <c r="S54" i="3"/>
  <c r="V54" i="3"/>
  <c r="W22" i="3"/>
  <c r="U22" i="3"/>
  <c r="S22" i="3"/>
  <c r="V22" i="3"/>
  <c r="W55" i="3"/>
  <c r="U55" i="3"/>
  <c r="S55" i="3"/>
  <c r="V55" i="3"/>
  <c r="V23" i="3"/>
  <c r="U56" i="3"/>
  <c r="T24" i="3"/>
  <c r="T57" i="3"/>
  <c r="T25" i="3"/>
  <c r="T58" i="3"/>
  <c r="T26" i="3"/>
  <c r="T59" i="3"/>
  <c r="T27" i="3"/>
  <c r="S23" i="3"/>
  <c r="U23" i="3"/>
  <c r="W23" i="3"/>
  <c r="K56" i="3"/>
  <c r="M56" i="3"/>
  <c r="O56" i="3"/>
  <c r="S56" i="3"/>
  <c r="O24" i="3"/>
  <c r="M24" i="3"/>
  <c r="K24" i="3"/>
  <c r="N24" i="3"/>
  <c r="O57" i="3"/>
  <c r="M57" i="3"/>
  <c r="K57" i="3"/>
  <c r="N57" i="3"/>
  <c r="O25" i="3"/>
  <c r="M25" i="3"/>
  <c r="K25" i="3"/>
  <c r="N25" i="3"/>
  <c r="O58" i="3"/>
  <c r="M58" i="3"/>
  <c r="K58" i="3"/>
  <c r="N58" i="3"/>
  <c r="O26" i="3"/>
  <c r="M26" i="3"/>
  <c r="K26" i="3"/>
  <c r="N26" i="3"/>
  <c r="O59" i="3"/>
  <c r="M59" i="3"/>
  <c r="K59" i="3"/>
  <c r="N59" i="3"/>
  <c r="O27" i="3"/>
  <c r="M27" i="3"/>
  <c r="K27" i="3"/>
  <c r="N27" i="3"/>
  <c r="O60" i="3"/>
  <c r="T23" i="3"/>
  <c r="L56" i="3"/>
  <c r="W56" i="3"/>
  <c r="T56" i="3"/>
  <c r="V56" i="3"/>
  <c r="W24" i="3"/>
  <c r="U24" i="3"/>
  <c r="S24" i="3"/>
  <c r="V24" i="3"/>
  <c r="W57" i="3"/>
  <c r="U57" i="3"/>
  <c r="S57" i="3"/>
  <c r="V57" i="3"/>
  <c r="W25" i="3"/>
  <c r="U25" i="3"/>
  <c r="S25" i="3"/>
  <c r="V25" i="3"/>
  <c r="W58" i="3"/>
  <c r="U58" i="3"/>
  <c r="S58" i="3"/>
  <c r="V58" i="3"/>
  <c r="W26" i="3"/>
  <c r="U26" i="3"/>
  <c r="S26" i="3"/>
  <c r="V26" i="3"/>
  <c r="W59" i="3"/>
  <c r="U59" i="3"/>
  <c r="S59" i="3"/>
  <c r="V59" i="3"/>
  <c r="W27" i="3"/>
  <c r="U27" i="3"/>
  <c r="S27" i="3"/>
  <c r="V27" i="3"/>
  <c r="W60" i="3"/>
  <c r="L60" i="3"/>
  <c r="N60" i="3"/>
  <c r="T60" i="3"/>
  <c r="V60" i="3"/>
  <c r="K60" i="3"/>
  <c r="M60" i="3"/>
  <c r="S60" i="3"/>
  <c r="U60" i="3"/>
  <c r="N65" i="4" l="1"/>
  <c r="H64" i="4"/>
  <c r="T29" i="4"/>
  <c r="N29" i="4"/>
  <c r="N31" i="4"/>
  <c r="H66" i="4"/>
  <c r="T66" i="4"/>
  <c r="T65" i="4"/>
  <c r="T30" i="4"/>
  <c r="T31" i="4"/>
  <c r="N64" i="4"/>
  <c r="N66" i="4"/>
  <c r="T64" i="4"/>
  <c r="W63" i="3"/>
  <c r="O64" i="3"/>
  <c r="O30" i="3"/>
  <c r="W31" i="3"/>
  <c r="N64" i="3"/>
  <c r="N63" i="3"/>
  <c r="N62" i="3"/>
  <c r="N31" i="3"/>
  <c r="N30" i="3"/>
  <c r="N29" i="3"/>
  <c r="U64" i="3"/>
  <c r="U63" i="3"/>
  <c r="U62" i="3"/>
  <c r="M64" i="3"/>
  <c r="M63" i="3"/>
  <c r="M62" i="3"/>
  <c r="U31" i="3"/>
  <c r="U30" i="3"/>
  <c r="U29" i="3"/>
  <c r="M31" i="3"/>
  <c r="M30" i="3"/>
  <c r="M29" i="3"/>
  <c r="V64" i="3"/>
  <c r="V63" i="3"/>
  <c r="V62" i="3"/>
  <c r="V31" i="3"/>
  <c r="V30" i="3"/>
  <c r="V29" i="3"/>
  <c r="W62" i="3"/>
  <c r="W64" i="3"/>
  <c r="O63" i="3"/>
  <c r="O29" i="3"/>
  <c r="O31" i="3"/>
  <c r="W30" i="3"/>
  <c r="L64" i="3"/>
  <c r="L63" i="3"/>
  <c r="L62" i="3"/>
  <c r="L31" i="3"/>
  <c r="L30" i="3"/>
  <c r="L29" i="3"/>
  <c r="S64" i="3"/>
  <c r="S63" i="3"/>
  <c r="S62" i="3"/>
  <c r="K64" i="3"/>
  <c r="K63" i="3"/>
  <c r="P63" i="3" s="1"/>
  <c r="K62" i="3"/>
  <c r="S31" i="3"/>
  <c r="S30" i="3"/>
  <c r="S29" i="3"/>
  <c r="K31" i="3"/>
  <c r="P31" i="3" s="1"/>
  <c r="K30" i="3"/>
  <c r="P30" i="3" s="1"/>
  <c r="K29" i="3"/>
  <c r="P29" i="3" s="1"/>
  <c r="T64" i="3"/>
  <c r="T63" i="3"/>
  <c r="T62" i="3"/>
  <c r="T31" i="3"/>
  <c r="T30" i="3"/>
  <c r="T29" i="3"/>
  <c r="O62" i="3"/>
  <c r="W29" i="3"/>
  <c r="H10" i="2"/>
  <c r="K10" i="2" s="1"/>
  <c r="H9" i="2"/>
  <c r="M9" i="2" s="1"/>
  <c r="H8" i="2"/>
  <c r="K8" i="2" s="1"/>
  <c r="H7" i="2"/>
  <c r="J7" i="2" s="1"/>
  <c r="H6" i="2"/>
  <c r="K6" i="2" s="1"/>
  <c r="H5" i="2"/>
  <c r="M5" i="2" s="1"/>
  <c r="H4" i="2"/>
  <c r="K4" i="2" s="1"/>
  <c r="H3" i="2"/>
  <c r="J3" i="2" s="1"/>
  <c r="H2" i="2"/>
  <c r="K2" i="2" s="1"/>
  <c r="P64" i="3" l="1"/>
  <c r="X29" i="3"/>
  <c r="X31" i="3"/>
  <c r="X62" i="3"/>
  <c r="X30" i="3"/>
  <c r="P62" i="3"/>
  <c r="X63" i="3"/>
  <c r="X64" i="3"/>
  <c r="I3" i="2"/>
  <c r="I7" i="2"/>
  <c r="L2" i="2"/>
  <c r="L4" i="2"/>
  <c r="L6" i="2"/>
  <c r="L8" i="2"/>
  <c r="L10" i="2"/>
  <c r="J4" i="2"/>
  <c r="J8" i="2"/>
  <c r="K3" i="2"/>
  <c r="K7" i="2"/>
  <c r="I4" i="2"/>
  <c r="I8" i="2"/>
  <c r="M2" i="2"/>
  <c r="M4" i="2"/>
  <c r="M6" i="2"/>
  <c r="M8" i="2"/>
  <c r="M10" i="2"/>
  <c r="J5" i="2"/>
  <c r="J9" i="2"/>
  <c r="I5" i="2"/>
  <c r="I9" i="2"/>
  <c r="L3" i="2"/>
  <c r="L5" i="2"/>
  <c r="L7" i="2"/>
  <c r="L9" i="2"/>
  <c r="J2" i="2"/>
  <c r="J6" i="2"/>
  <c r="J10" i="2"/>
  <c r="K5" i="2"/>
  <c r="K9" i="2"/>
  <c r="I2" i="2"/>
  <c r="I6" i="2"/>
  <c r="I10" i="2"/>
  <c r="M3" i="2"/>
  <c r="M7" i="2"/>
</calcChain>
</file>

<file path=xl/sharedStrings.xml><?xml version="1.0" encoding="utf-8"?>
<sst xmlns="http://schemas.openxmlformats.org/spreadsheetml/2006/main" count="83" uniqueCount="19">
  <si>
    <t>Tinggi</t>
  </si>
  <si>
    <t>Berat</t>
  </si>
  <si>
    <t>L Perut</t>
  </si>
  <si>
    <t>L Panggul</t>
  </si>
  <si>
    <t>Lemak</t>
  </si>
  <si>
    <t>Label</t>
  </si>
  <si>
    <t>K = 1</t>
  </si>
  <si>
    <t>K = 5</t>
  </si>
  <si>
    <t>K = 9</t>
  </si>
  <si>
    <t>K = 13</t>
  </si>
  <si>
    <t>K=15</t>
  </si>
  <si>
    <t>Distance</t>
  </si>
  <si>
    <t>Gemuk</t>
  </si>
  <si>
    <t>Ideal</t>
  </si>
  <si>
    <t>Kurang Gizi</t>
  </si>
  <si>
    <t>k</t>
  </si>
  <si>
    <t>d</t>
  </si>
  <si>
    <t>No</t>
  </si>
  <si>
    <t>K =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</si>
</sst>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2" xfId="0" applyBorder="1"/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0" fillId="0" borderId="6" xfId="0" applyNumberFormat="1" applyBorder="1"/>
    <xf numFmtId="0" fontId="0" fillId="0" borderId="0" xfId="0" applyFill="1" applyBorder="1"/>
    <xf numFmtId="0" fontId="0" fillId="0" borderId="1" xfId="0" applyFill="1" applyBorder="1"/>
    <xf numFmtId="0" fontId="0" fillId="0" borderId="7" xfId="0" applyBorder="1"/>
    <xf numFmtId="164" fontId="0" fillId="0" borderId="14" xfId="0" applyNumberFormat="1" applyBorder="1"/>
    <xf numFmtId="0" fontId="0" fillId="0" borderId="15" xfId="0" applyBorder="1"/>
    <xf numFmtId="0" fontId="0" fillId="0" borderId="16" xfId="0" applyBorder="1"/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8" xfId="0" applyBorder="1"/>
    <xf numFmtId="0" fontId="0" fillId="0" borderId="6" xfId="0" applyBorder="1"/>
    <xf numFmtId="0" fontId="0" fillId="0" borderId="13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22" xfId="0" applyFill="1" applyBorder="1"/>
    <xf numFmtId="0" fontId="0" fillId="0" borderId="23" xfId="0" applyFill="1" applyBorder="1"/>
    <xf numFmtId="0" fontId="0" fillId="0" borderId="8" xfId="0" applyBorder="1" applyAlignment="1">
      <alignment horizontal="center"/>
    </xf>
    <xf numFmtId="0" fontId="0" fillId="0" borderId="9" xfId="0" applyFill="1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2" fillId="0" borderId="0" xfId="0" applyFont="1"/>
    <xf numFmtId="0" fontId="2" fillId="0" borderId="13" xfId="0" applyFont="1" applyBorder="1" applyAlignment="1">
      <alignment horizontal="center" vertical="center"/>
    </xf>
    <xf numFmtId="0" fontId="2" fillId="0" borderId="6" xfId="0" applyFont="1" applyBorder="1"/>
    <xf numFmtId="164" fontId="2" fillId="0" borderId="6" xfId="0" applyNumberFormat="1" applyFont="1" applyBorder="1"/>
    <xf numFmtId="0" fontId="2" fillId="0" borderId="2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164" fontId="2" fillId="0" borderId="14" xfId="0" applyNumberFormat="1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21" xfId="0" applyFont="1" applyBorder="1" applyAlignment="1">
      <alignment horizontal="center"/>
    </xf>
    <xf numFmtId="0" fontId="2" fillId="0" borderId="22" xfId="0" applyFont="1" applyFill="1" applyBorder="1"/>
    <xf numFmtId="0" fontId="2" fillId="0" borderId="23" xfId="0" applyFont="1" applyFill="1" applyBorder="1"/>
    <xf numFmtId="0" fontId="2" fillId="0" borderId="0" xfId="0" applyFont="1" applyFill="1" applyBorder="1"/>
    <xf numFmtId="0" fontId="2" fillId="0" borderId="8" xfId="0" applyFont="1" applyBorder="1" applyAlignment="1">
      <alignment horizontal="center"/>
    </xf>
    <xf numFmtId="0" fontId="2" fillId="0" borderId="1" xfId="0" applyFont="1" applyFill="1" applyBorder="1"/>
    <xf numFmtId="0" fontId="2" fillId="0" borderId="9" xfId="0" applyFont="1" applyFill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21" xfId="0" applyFont="1" applyBorder="1"/>
    <xf numFmtId="0" fontId="1" fillId="0" borderId="2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5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6"/>
  <sheetViews>
    <sheetView tabSelected="1" zoomScaleNormal="100" workbookViewId="0">
      <selection activeCell="L14" sqref="L14"/>
    </sheetView>
  </sheetViews>
  <sheetFormatPr defaultRowHeight="15.75" x14ac:dyDescent="0.25"/>
  <cols>
    <col min="1" max="2" width="4.42578125" style="45" customWidth="1"/>
    <col min="3" max="3" width="9.140625" style="45"/>
    <col min="4" max="4" width="11.5703125" style="45" customWidth="1"/>
    <col min="5" max="8" width="9.140625" style="45"/>
    <col min="9" max="9" width="5.42578125" style="45" customWidth="1"/>
    <col min="10" max="10" width="12" style="45" customWidth="1"/>
    <col min="11" max="13" width="9.140625" style="45"/>
    <col min="14" max="14" width="5" style="45" customWidth="1"/>
    <col min="15" max="15" width="5.7109375" style="45" customWidth="1"/>
    <col min="16" max="17" width="10" style="45" customWidth="1"/>
    <col min="18" max="19" width="7.85546875" style="45" customWidth="1"/>
    <col min="20" max="16384" width="9.140625" style="45"/>
  </cols>
  <sheetData>
    <row r="1" spans="2:19" ht="17.25" customHeight="1" thickBot="1" x14ac:dyDescent="0.3">
      <c r="J1" s="67">
        <v>3</v>
      </c>
      <c r="P1" s="67">
        <v>8</v>
      </c>
    </row>
    <row r="2" spans="2:19" ht="32.25" thickBot="1" x14ac:dyDescent="0.3">
      <c r="B2" s="46" t="s">
        <v>17</v>
      </c>
      <c r="C2" s="24" t="s">
        <v>0</v>
      </c>
      <c r="D2" s="15" t="s">
        <v>1</v>
      </c>
      <c r="E2" s="15" t="s">
        <v>2</v>
      </c>
      <c r="F2" s="15" t="s">
        <v>3</v>
      </c>
      <c r="G2" s="15" t="s">
        <v>4</v>
      </c>
      <c r="H2" s="16" t="s">
        <v>5</v>
      </c>
      <c r="J2" s="3" t="s">
        <v>11</v>
      </c>
      <c r="K2" s="4" t="s">
        <v>7</v>
      </c>
      <c r="L2" s="4" t="s">
        <v>18</v>
      </c>
      <c r="M2" s="5" t="s">
        <v>8</v>
      </c>
      <c r="P2" s="3" t="s">
        <v>11</v>
      </c>
      <c r="Q2" s="4" t="s">
        <v>7</v>
      </c>
      <c r="R2" s="4" t="s">
        <v>18</v>
      </c>
      <c r="S2" s="5" t="s">
        <v>8</v>
      </c>
    </row>
    <row r="3" spans="2:19" x14ac:dyDescent="0.25">
      <c r="B3" s="47">
        <v>1</v>
      </c>
      <c r="C3" s="25">
        <v>160</v>
      </c>
      <c r="D3" s="12">
        <v>70</v>
      </c>
      <c r="E3" s="12">
        <v>78</v>
      </c>
      <c r="F3" s="12">
        <v>99</v>
      </c>
      <c r="G3" s="12">
        <v>33.299999999999997</v>
      </c>
      <c r="H3" s="13">
        <v>3</v>
      </c>
      <c r="J3" s="48">
        <f t="shared" ref="J3:J27" si="0">SQRT((C3-$C$29)^2+(D3-$D$29)^2+(E3-$E$29)^2+(F3-$F$29)^2+(G3-$G$29)^2)</f>
        <v>10.428326807307105</v>
      </c>
      <c r="K3" s="49">
        <f>IF($J3&lt;=SMALL($J$3:$J$27,5),$H3,"")</f>
        <v>3</v>
      </c>
      <c r="L3" s="49">
        <f>IF($J3&lt;=SMALL($J$3:$J$27,7),$H3,"")</f>
        <v>3</v>
      </c>
      <c r="M3" s="50">
        <f t="shared" ref="M3:M27" si="1">IF($J3&lt;=SMALL($J$3:$J$27,9),$H3,"")</f>
        <v>3</v>
      </c>
      <c r="P3" s="48">
        <f>SQRT((C3-$C$30)^2+(D3-$D$30)^2+(E3-$E$30)^2+(F3-$F$30)^2+(G3-$G$30)^2)</f>
        <v>12.419742348374221</v>
      </c>
      <c r="Q3" s="49">
        <f>IF($P3&lt;=SMALL($P$3:$P$27,5),$H3,"")</f>
        <v>3</v>
      </c>
      <c r="R3" s="49">
        <f>IF($P3&lt;=SMALL($P$3:$P$27,7),$H3,"")</f>
        <v>3</v>
      </c>
      <c r="S3" s="50">
        <f>IF($P3&lt;=SMALL($P$3:$P$27,9),$H3,"")</f>
        <v>3</v>
      </c>
    </row>
    <row r="4" spans="2:19" x14ac:dyDescent="0.25">
      <c r="B4" s="51">
        <v>2</v>
      </c>
      <c r="C4" s="26">
        <v>162</v>
      </c>
      <c r="D4" s="6">
        <v>56</v>
      </c>
      <c r="E4" s="6">
        <v>74</v>
      </c>
      <c r="F4" s="6">
        <v>90</v>
      </c>
      <c r="G4" s="6">
        <v>31.7</v>
      </c>
      <c r="H4" s="8">
        <v>3</v>
      </c>
      <c r="J4" s="48">
        <f t="shared" si="0"/>
        <v>13.103816238027759</v>
      </c>
      <c r="K4" s="49" t="str">
        <f t="shared" ref="K4:K27" si="2">IF($J4&lt;=SMALL($J$3:$J$27,5),$H4,"")</f>
        <v/>
      </c>
      <c r="L4" s="49">
        <f t="shared" ref="L4:L27" si="3">IF($J4&lt;=SMALL($J$3:$J$27,7),$H4,"")</f>
        <v>3</v>
      </c>
      <c r="M4" s="50">
        <f t="shared" si="1"/>
        <v>3</v>
      </c>
      <c r="P4" s="48">
        <f>SQRT((C4-$C$30)^2+(D4-$D$30)^2+(E4-$E$30)^2+(F4-$F$30)^2+(G4-$G$30)^2)</f>
        <v>16.328196471135445</v>
      </c>
      <c r="Q4" s="49" t="str">
        <f t="shared" ref="Q4:Q28" si="4">IF($P4&lt;=SMALL($P$3:$P$27,5),$H4,"")</f>
        <v/>
      </c>
      <c r="R4" s="49" t="str">
        <f t="shared" ref="R4:R28" si="5">IF($P4&lt;=SMALL($P$3:$P$27,7),$H4,"")</f>
        <v/>
      </c>
      <c r="S4" s="50">
        <f t="shared" ref="S4:S28" si="6">IF($P4&lt;=SMALL($P$3:$P$27,9),$H4,"")</f>
        <v>3</v>
      </c>
    </row>
    <row r="5" spans="2:19" x14ac:dyDescent="0.25">
      <c r="B5" s="51">
        <v>3</v>
      </c>
      <c r="C5" s="26">
        <v>155</v>
      </c>
      <c r="D5" s="6">
        <v>63</v>
      </c>
      <c r="E5" s="6">
        <v>76.5</v>
      </c>
      <c r="F5" s="6">
        <v>95.5</v>
      </c>
      <c r="G5" s="6">
        <v>37.799999999999997</v>
      </c>
      <c r="H5" s="8">
        <v>3</v>
      </c>
      <c r="J5" s="48">
        <f t="shared" si="0"/>
        <v>0</v>
      </c>
      <c r="K5" s="49">
        <f t="shared" si="2"/>
        <v>3</v>
      </c>
      <c r="L5" s="49">
        <f t="shared" si="3"/>
        <v>3</v>
      </c>
      <c r="M5" s="50">
        <f t="shared" si="1"/>
        <v>3</v>
      </c>
      <c r="P5" s="48">
        <f>SQRT((C5-$C$30)^2+(D5-$D$30)^2+(E5-$E$30)^2+(F5-$F$30)^2+(G5-$G$30)^2)</f>
        <v>5.0990195135927845</v>
      </c>
      <c r="Q5" s="49">
        <f t="shared" si="4"/>
        <v>3</v>
      </c>
      <c r="R5" s="49">
        <f t="shared" si="5"/>
        <v>3</v>
      </c>
      <c r="S5" s="50">
        <f t="shared" si="6"/>
        <v>3</v>
      </c>
    </row>
    <row r="6" spans="2:19" x14ac:dyDescent="0.25">
      <c r="B6" s="47">
        <v>4</v>
      </c>
      <c r="C6" s="26">
        <v>156</v>
      </c>
      <c r="D6" s="6">
        <v>54</v>
      </c>
      <c r="E6" s="6">
        <v>74</v>
      </c>
      <c r="F6" s="6">
        <v>88</v>
      </c>
      <c r="G6" s="6">
        <v>31</v>
      </c>
      <c r="H6" s="8">
        <v>2</v>
      </c>
      <c r="J6" s="48">
        <f t="shared" si="0"/>
        <v>13.81086528788113</v>
      </c>
      <c r="K6" s="49" t="str">
        <f t="shared" si="2"/>
        <v/>
      </c>
      <c r="L6" s="49">
        <f t="shared" si="3"/>
        <v>2</v>
      </c>
      <c r="M6" s="50">
        <f t="shared" si="1"/>
        <v>2</v>
      </c>
      <c r="P6" s="48">
        <f>SQRT((C6-$C$30)^2+(D6-$D$30)^2+(E6-$E$30)^2+(F6-$F$30)^2+(G6-$G$30)^2)</f>
        <v>15.777832550765647</v>
      </c>
      <c r="Q6" s="49" t="str">
        <f t="shared" si="4"/>
        <v/>
      </c>
      <c r="R6" s="49">
        <f t="shared" si="5"/>
        <v>2</v>
      </c>
      <c r="S6" s="50">
        <f t="shared" si="6"/>
        <v>2</v>
      </c>
    </row>
    <row r="7" spans="2:19" x14ac:dyDescent="0.25">
      <c r="B7" s="51">
        <v>5</v>
      </c>
      <c r="C7" s="26">
        <v>155</v>
      </c>
      <c r="D7" s="6">
        <v>55</v>
      </c>
      <c r="E7" s="6">
        <v>79</v>
      </c>
      <c r="F7" s="6">
        <v>88</v>
      </c>
      <c r="G7" s="6">
        <v>27</v>
      </c>
      <c r="H7" s="8">
        <v>3</v>
      </c>
      <c r="J7" s="48">
        <f t="shared" si="0"/>
        <v>15.592947123619702</v>
      </c>
      <c r="K7" s="49" t="str">
        <f t="shared" si="2"/>
        <v/>
      </c>
      <c r="L7" s="49" t="str">
        <f t="shared" si="3"/>
        <v/>
      </c>
      <c r="M7" s="50" t="str">
        <f t="shared" si="1"/>
        <v/>
      </c>
      <c r="P7" s="48">
        <f>SQRT((C7-$C$30)^2+(D7-$D$30)^2+(E7-$E$30)^2+(F7-$F$30)^2+(G7-$G$30)^2)</f>
        <v>16.350535159437442</v>
      </c>
      <c r="Q7" s="49" t="str">
        <f t="shared" si="4"/>
        <v/>
      </c>
      <c r="R7" s="49" t="str">
        <f t="shared" si="5"/>
        <v/>
      </c>
      <c r="S7" s="50">
        <f t="shared" si="6"/>
        <v>3</v>
      </c>
    </row>
    <row r="8" spans="2:19" x14ac:dyDescent="0.25">
      <c r="B8" s="51">
        <v>6</v>
      </c>
      <c r="C8" s="26">
        <v>155</v>
      </c>
      <c r="D8" s="6">
        <v>55</v>
      </c>
      <c r="E8" s="6">
        <v>67</v>
      </c>
      <c r="F8" s="6">
        <v>91</v>
      </c>
      <c r="G8" s="6">
        <v>29.8</v>
      </c>
      <c r="H8" s="8">
        <v>2</v>
      </c>
      <c r="J8" s="48">
        <f t="shared" si="0"/>
        <v>15.443445211480499</v>
      </c>
      <c r="K8" s="49" t="str">
        <f t="shared" si="2"/>
        <v/>
      </c>
      <c r="L8" s="49" t="str">
        <f t="shared" si="3"/>
        <v/>
      </c>
      <c r="M8" s="50" t="str">
        <f t="shared" si="1"/>
        <v/>
      </c>
      <c r="P8" s="48">
        <f>SQRT((C8-$C$30)^2+(D8-$D$30)^2+(E8-$E$30)^2+(F8-$F$30)^2+(G8-$G$30)^2)</f>
        <v>17.621010186706094</v>
      </c>
      <c r="Q8" s="49" t="str">
        <f t="shared" si="4"/>
        <v/>
      </c>
      <c r="R8" s="49" t="str">
        <f t="shared" si="5"/>
        <v/>
      </c>
      <c r="S8" s="50" t="str">
        <f t="shared" si="6"/>
        <v/>
      </c>
    </row>
    <row r="9" spans="2:19" x14ac:dyDescent="0.25">
      <c r="B9" s="47">
        <v>7</v>
      </c>
      <c r="C9" s="26">
        <v>151.5</v>
      </c>
      <c r="D9" s="6">
        <v>58</v>
      </c>
      <c r="E9" s="6">
        <v>76</v>
      </c>
      <c r="F9" s="6">
        <v>94</v>
      </c>
      <c r="G9" s="6">
        <v>31.6</v>
      </c>
      <c r="H9" s="8">
        <v>3</v>
      </c>
      <c r="J9" s="48">
        <f t="shared" si="0"/>
        <v>8.8425109556053112</v>
      </c>
      <c r="K9" s="49">
        <f t="shared" si="2"/>
        <v>3</v>
      </c>
      <c r="L9" s="49">
        <f t="shared" si="3"/>
        <v>3</v>
      </c>
      <c r="M9" s="50">
        <f t="shared" si="1"/>
        <v>3</v>
      </c>
      <c r="P9" s="48">
        <f>SQRT((C9-$C$30)^2+(D9-$D$30)^2+(E9-$E$30)^2+(F9-$F$30)^2+(G9-$G$30)^2)</f>
        <v>8.5726308680591128</v>
      </c>
      <c r="Q9" s="49">
        <f t="shared" si="4"/>
        <v>3</v>
      </c>
      <c r="R9" s="49">
        <f t="shared" si="5"/>
        <v>3</v>
      </c>
      <c r="S9" s="50">
        <f t="shared" si="6"/>
        <v>3</v>
      </c>
    </row>
    <row r="10" spans="2:19" x14ac:dyDescent="0.25">
      <c r="B10" s="51">
        <v>8</v>
      </c>
      <c r="C10" s="26">
        <v>151.5</v>
      </c>
      <c r="D10" s="6">
        <v>62</v>
      </c>
      <c r="E10" s="6">
        <v>79</v>
      </c>
      <c r="F10" s="6">
        <v>98</v>
      </c>
      <c r="G10" s="6">
        <v>37.299999999999997</v>
      </c>
      <c r="H10" s="8">
        <v>3</v>
      </c>
      <c r="J10" s="48">
        <f t="shared" si="0"/>
        <v>5.0990195135927845</v>
      </c>
      <c r="K10" s="49">
        <f t="shared" si="2"/>
        <v>3</v>
      </c>
      <c r="L10" s="49">
        <f t="shared" si="3"/>
        <v>3</v>
      </c>
      <c r="M10" s="50">
        <f t="shared" si="1"/>
        <v>3</v>
      </c>
      <c r="P10" s="48">
        <f>SQRT((C10-$C$30)^2+(D10-$D$30)^2+(E10-$E$30)^2+(F10-$F$30)^2+(G10-$G$30)^2)</f>
        <v>0</v>
      </c>
      <c r="Q10" s="49">
        <f t="shared" si="4"/>
        <v>3</v>
      </c>
      <c r="R10" s="49">
        <f t="shared" si="5"/>
        <v>3</v>
      </c>
      <c r="S10" s="50">
        <f t="shared" si="6"/>
        <v>3</v>
      </c>
    </row>
    <row r="11" spans="2:19" x14ac:dyDescent="0.25">
      <c r="B11" s="51">
        <v>9</v>
      </c>
      <c r="C11" s="26">
        <v>159</v>
      </c>
      <c r="D11" s="6">
        <v>49</v>
      </c>
      <c r="E11" s="6">
        <v>72</v>
      </c>
      <c r="F11" s="6">
        <v>89</v>
      </c>
      <c r="G11" s="6">
        <v>28.7</v>
      </c>
      <c r="H11" s="8">
        <v>2</v>
      </c>
      <c r="J11" s="48">
        <f t="shared" si="0"/>
        <v>18.902645317521035</v>
      </c>
      <c r="K11" s="49" t="str">
        <f t="shared" si="2"/>
        <v/>
      </c>
      <c r="L11" s="49" t="str">
        <f t="shared" si="3"/>
        <v/>
      </c>
      <c r="M11" s="50" t="str">
        <f t="shared" si="1"/>
        <v/>
      </c>
      <c r="P11" s="48">
        <f>SQRT((C11-$C$30)^2+(D11-$D$30)^2+(E11-$E$30)^2+(F11-$F$30)^2+(G11-$G$30)^2)</f>
        <v>20.717384004743455</v>
      </c>
      <c r="Q11" s="49" t="str">
        <f t="shared" si="4"/>
        <v/>
      </c>
      <c r="R11" s="49" t="str">
        <f t="shared" si="5"/>
        <v/>
      </c>
      <c r="S11" s="50" t="str">
        <f t="shared" si="6"/>
        <v/>
      </c>
    </row>
    <row r="12" spans="2:19" x14ac:dyDescent="0.25">
      <c r="B12" s="47">
        <v>10</v>
      </c>
      <c r="C12" s="26">
        <v>151</v>
      </c>
      <c r="D12" s="6">
        <v>58</v>
      </c>
      <c r="E12" s="6">
        <v>77</v>
      </c>
      <c r="F12" s="6">
        <v>99</v>
      </c>
      <c r="G12" s="6">
        <v>34.4</v>
      </c>
      <c r="H12" s="8">
        <v>3</v>
      </c>
      <c r="J12" s="48">
        <f t="shared" si="0"/>
        <v>8.0659779320303127</v>
      </c>
      <c r="K12" s="49">
        <f t="shared" si="2"/>
        <v>3</v>
      </c>
      <c r="L12" s="49">
        <f t="shared" si="3"/>
        <v>3</v>
      </c>
      <c r="M12" s="50">
        <f t="shared" si="1"/>
        <v>3</v>
      </c>
      <c r="P12" s="48">
        <f>SQRT((C12-$C$30)^2+(D12-$D$30)^2+(E12-$E$30)^2+(F12-$F$30)^2+(G12-$G$30)^2)</f>
        <v>5.4460995216760395</v>
      </c>
      <c r="Q12" s="49">
        <f t="shared" si="4"/>
        <v>3</v>
      </c>
      <c r="R12" s="49">
        <f t="shared" si="5"/>
        <v>3</v>
      </c>
      <c r="S12" s="50">
        <f t="shared" si="6"/>
        <v>3</v>
      </c>
    </row>
    <row r="13" spans="2:19" x14ac:dyDescent="0.25">
      <c r="B13" s="47">
        <v>11</v>
      </c>
      <c r="C13" s="26">
        <v>153</v>
      </c>
      <c r="D13" s="6">
        <v>52</v>
      </c>
      <c r="E13" s="6">
        <v>72</v>
      </c>
      <c r="F13" s="6">
        <v>89</v>
      </c>
      <c r="G13" s="6">
        <v>31</v>
      </c>
      <c r="H13" s="8">
        <v>2</v>
      </c>
      <c r="J13" s="48">
        <f t="shared" si="0"/>
        <v>15.288557812952796</v>
      </c>
      <c r="K13" s="49" t="str">
        <f t="shared" si="2"/>
        <v/>
      </c>
      <c r="L13" s="49" t="str">
        <f t="shared" si="3"/>
        <v/>
      </c>
      <c r="M13" s="50">
        <f t="shared" si="1"/>
        <v>2</v>
      </c>
      <c r="P13" s="48">
        <f>SQRT((C13-$C$30)^2+(D13-$D$30)^2+(E13-$E$30)^2+(F13-$F$30)^2+(G13-$G$30)^2)</f>
        <v>16.490603384958355</v>
      </c>
      <c r="Q13" s="49" t="str">
        <f t="shared" si="4"/>
        <v/>
      </c>
      <c r="R13" s="49" t="str">
        <f t="shared" si="5"/>
        <v/>
      </c>
      <c r="S13" s="50" t="str">
        <f t="shared" si="6"/>
        <v/>
      </c>
    </row>
    <row r="14" spans="2:19" x14ac:dyDescent="0.25">
      <c r="B14" s="51">
        <v>12</v>
      </c>
      <c r="C14" s="26">
        <v>159</v>
      </c>
      <c r="D14" s="6">
        <v>49</v>
      </c>
      <c r="E14" s="6">
        <v>65</v>
      </c>
      <c r="F14" s="6">
        <v>87</v>
      </c>
      <c r="G14" s="6">
        <v>24.6</v>
      </c>
      <c r="H14" s="8">
        <v>2</v>
      </c>
      <c r="J14" s="48">
        <f t="shared" si="0"/>
        <v>24.305143488570479</v>
      </c>
      <c r="K14" s="49" t="str">
        <f t="shared" si="2"/>
        <v/>
      </c>
      <c r="L14" s="49" t="str">
        <f t="shared" si="3"/>
        <v/>
      </c>
      <c r="M14" s="50" t="str">
        <f t="shared" si="1"/>
        <v/>
      </c>
      <c r="P14" s="48">
        <f>SQRT((C14-$C$30)^2+(D14-$D$30)^2+(E14-$E$30)^2+(F14-$F$30)^2+(G14-$G$30)^2)</f>
        <v>26.524328455212583</v>
      </c>
      <c r="Q14" s="49" t="str">
        <f t="shared" si="4"/>
        <v/>
      </c>
      <c r="R14" s="49" t="str">
        <f t="shared" si="5"/>
        <v/>
      </c>
      <c r="S14" s="50" t="str">
        <f t="shared" si="6"/>
        <v/>
      </c>
    </row>
    <row r="15" spans="2:19" x14ac:dyDescent="0.25">
      <c r="B15" s="51">
        <v>13</v>
      </c>
      <c r="C15" s="26">
        <v>161.5</v>
      </c>
      <c r="D15" s="6">
        <v>48</v>
      </c>
      <c r="E15" s="6">
        <v>63</v>
      </c>
      <c r="F15" s="6">
        <v>87</v>
      </c>
      <c r="G15" s="6">
        <v>25.3</v>
      </c>
      <c r="H15" s="8">
        <v>1</v>
      </c>
      <c r="J15" s="48">
        <f t="shared" si="0"/>
        <v>26.038433132583073</v>
      </c>
      <c r="K15" s="49" t="str">
        <f t="shared" si="2"/>
        <v/>
      </c>
      <c r="L15" s="49" t="str">
        <f t="shared" si="3"/>
        <v/>
      </c>
      <c r="M15" s="50" t="str">
        <f t="shared" si="1"/>
        <v/>
      </c>
      <c r="P15" s="48">
        <f>SQRT((C15-$C$30)^2+(D15-$D$30)^2+(E15-$E$30)^2+(F15-$F$30)^2+(G15-$G$30)^2)</f>
        <v>28.583211855912904</v>
      </c>
      <c r="Q15" s="49" t="str">
        <f t="shared" si="4"/>
        <v/>
      </c>
      <c r="R15" s="49" t="str">
        <f t="shared" si="5"/>
        <v/>
      </c>
      <c r="S15" s="50" t="str">
        <f t="shared" si="6"/>
        <v/>
      </c>
    </row>
    <row r="16" spans="2:19" x14ac:dyDescent="0.25">
      <c r="B16" s="47">
        <v>14</v>
      </c>
      <c r="C16" s="26">
        <v>160</v>
      </c>
      <c r="D16" s="6">
        <v>49</v>
      </c>
      <c r="E16" s="6">
        <v>62.5</v>
      </c>
      <c r="F16" s="6">
        <v>88.5</v>
      </c>
      <c r="G16" s="6">
        <v>23.9</v>
      </c>
      <c r="H16" s="8">
        <v>1</v>
      </c>
      <c r="J16" s="48">
        <f t="shared" si="0"/>
        <v>25.675085199469152</v>
      </c>
      <c r="K16" s="49" t="str">
        <f t="shared" si="2"/>
        <v/>
      </c>
      <c r="L16" s="49" t="str">
        <f t="shared" si="3"/>
        <v/>
      </c>
      <c r="M16" s="50" t="str">
        <f t="shared" si="1"/>
        <v/>
      </c>
      <c r="P16" s="48">
        <f>SQRT((C16-$C$30)^2+(D16-$D$30)^2+(E16-$E$30)^2+(F16-$F$30)^2+(G16-$G$30)^2)</f>
        <v>27.987675859206316</v>
      </c>
      <c r="Q16" s="49" t="str">
        <f t="shared" si="4"/>
        <v/>
      </c>
      <c r="R16" s="49" t="str">
        <f t="shared" si="5"/>
        <v/>
      </c>
      <c r="S16" s="50" t="str">
        <f t="shared" si="6"/>
        <v/>
      </c>
    </row>
    <row r="17" spans="2:20" x14ac:dyDescent="0.25">
      <c r="B17" s="51">
        <v>15</v>
      </c>
      <c r="C17" s="26">
        <v>148</v>
      </c>
      <c r="D17" s="6">
        <v>58</v>
      </c>
      <c r="E17" s="6">
        <v>74</v>
      </c>
      <c r="F17" s="6">
        <v>83</v>
      </c>
      <c r="G17" s="6">
        <v>32.299999999999997</v>
      </c>
      <c r="H17" s="8">
        <v>3</v>
      </c>
      <c r="J17" s="48">
        <f t="shared" si="0"/>
        <v>16.332482971061076</v>
      </c>
      <c r="K17" s="49" t="str">
        <f t="shared" si="2"/>
        <v/>
      </c>
      <c r="L17" s="49" t="str">
        <f t="shared" si="3"/>
        <v/>
      </c>
      <c r="M17" s="50" t="str">
        <f t="shared" si="1"/>
        <v/>
      </c>
      <c r="P17" s="48">
        <f>SQRT((C17-$C$30)^2+(D17-$D$30)^2+(E17-$E$30)^2+(F17-$F$30)^2+(G17-$G$30)^2)</f>
        <v>17.414074767267998</v>
      </c>
      <c r="Q17" s="49" t="str">
        <f t="shared" si="4"/>
        <v/>
      </c>
      <c r="R17" s="49" t="str">
        <f t="shared" si="5"/>
        <v/>
      </c>
      <c r="S17" s="50" t="str">
        <f t="shared" si="6"/>
        <v/>
      </c>
    </row>
    <row r="18" spans="2:20" x14ac:dyDescent="0.25">
      <c r="B18" s="51">
        <v>16</v>
      </c>
      <c r="C18" s="26">
        <v>148</v>
      </c>
      <c r="D18" s="6">
        <v>58</v>
      </c>
      <c r="E18" s="6">
        <v>77</v>
      </c>
      <c r="F18" s="6">
        <v>84</v>
      </c>
      <c r="G18" s="6">
        <v>36.4</v>
      </c>
      <c r="H18" s="8">
        <v>3</v>
      </c>
      <c r="J18" s="48">
        <f t="shared" si="0"/>
        <v>14.438143925034131</v>
      </c>
      <c r="K18" s="49" t="str">
        <f t="shared" si="2"/>
        <v/>
      </c>
      <c r="L18" s="49" t="str">
        <f t="shared" si="3"/>
        <v/>
      </c>
      <c r="M18" s="50">
        <f t="shared" si="1"/>
        <v>3</v>
      </c>
      <c r="P18" s="48">
        <f>SQRT((C18-$C$30)^2+(D18-$D$30)^2+(E18-$E$30)^2+(F18-$F$30)^2+(G18-$G$30)^2)</f>
        <v>15.134728276384747</v>
      </c>
      <c r="Q18" s="49" t="str">
        <f t="shared" si="4"/>
        <v/>
      </c>
      <c r="R18" s="49">
        <f t="shared" si="5"/>
        <v>3</v>
      </c>
      <c r="S18" s="50">
        <f t="shared" si="6"/>
        <v>3</v>
      </c>
    </row>
    <row r="19" spans="2:20" x14ac:dyDescent="0.25">
      <c r="B19" s="47">
        <v>17</v>
      </c>
      <c r="C19" s="26">
        <v>151</v>
      </c>
      <c r="D19" s="6">
        <v>51</v>
      </c>
      <c r="E19" s="6">
        <v>70</v>
      </c>
      <c r="F19" s="6">
        <v>83.5</v>
      </c>
      <c r="G19" s="6">
        <v>29.6</v>
      </c>
      <c r="H19" s="8">
        <v>2</v>
      </c>
      <c r="J19" s="48">
        <f t="shared" si="0"/>
        <v>20.334453521056322</v>
      </c>
      <c r="K19" s="49" t="str">
        <f t="shared" si="2"/>
        <v/>
      </c>
      <c r="L19" s="49" t="str">
        <f t="shared" si="3"/>
        <v/>
      </c>
      <c r="M19" s="50" t="str">
        <f t="shared" si="1"/>
        <v/>
      </c>
      <c r="P19" s="48">
        <f>SQRT((C19-$C$30)^2+(D19-$D$30)^2+(E19-$E$30)^2+(F19-$F$30)^2+(G19-$G$30)^2)</f>
        <v>21.720727427966125</v>
      </c>
      <c r="Q19" s="49" t="str">
        <f t="shared" si="4"/>
        <v/>
      </c>
      <c r="R19" s="49" t="str">
        <f t="shared" si="5"/>
        <v/>
      </c>
      <c r="S19" s="50" t="str">
        <f t="shared" si="6"/>
        <v/>
      </c>
    </row>
    <row r="20" spans="2:20" x14ac:dyDescent="0.25">
      <c r="B20" s="51">
        <v>18</v>
      </c>
      <c r="C20" s="26">
        <v>160</v>
      </c>
      <c r="D20" s="6">
        <v>45</v>
      </c>
      <c r="E20" s="6">
        <v>70</v>
      </c>
      <c r="F20" s="6">
        <v>82</v>
      </c>
      <c r="G20" s="6">
        <v>23.7</v>
      </c>
      <c r="H20" s="8">
        <v>1</v>
      </c>
      <c r="J20" s="48">
        <f t="shared" si="0"/>
        <v>27.790465991055278</v>
      </c>
      <c r="K20" s="49" t="str">
        <f t="shared" si="2"/>
        <v/>
      </c>
      <c r="L20" s="49" t="str">
        <f t="shared" si="3"/>
        <v/>
      </c>
      <c r="M20" s="50" t="str">
        <f t="shared" si="1"/>
        <v/>
      </c>
      <c r="P20" s="48">
        <f>SQRT((C20-$C$30)^2+(D20-$D$30)^2+(E20-$E$30)^2+(F20-$F$30)^2+(G20-$G$30)^2)</f>
        <v>29.718849237478896</v>
      </c>
      <c r="Q20" s="49" t="str">
        <f t="shared" si="4"/>
        <v/>
      </c>
      <c r="R20" s="49" t="str">
        <f t="shared" si="5"/>
        <v/>
      </c>
      <c r="S20" s="50" t="str">
        <f t="shared" si="6"/>
        <v/>
      </c>
    </row>
    <row r="21" spans="2:20" x14ac:dyDescent="0.25">
      <c r="B21" s="51">
        <v>19</v>
      </c>
      <c r="C21" s="26">
        <v>155</v>
      </c>
      <c r="D21" s="6">
        <v>47.5</v>
      </c>
      <c r="E21" s="6">
        <v>66</v>
      </c>
      <c r="F21" s="6">
        <v>85.5</v>
      </c>
      <c r="G21" s="6">
        <v>26.6</v>
      </c>
      <c r="H21" s="8">
        <v>2</v>
      </c>
      <c r="J21" s="48">
        <f t="shared" si="0"/>
        <v>23.998749967446219</v>
      </c>
      <c r="K21" s="49" t="str">
        <f t="shared" si="2"/>
        <v/>
      </c>
      <c r="L21" s="49" t="str">
        <f t="shared" si="3"/>
        <v/>
      </c>
      <c r="M21" s="50" t="str">
        <f t="shared" si="1"/>
        <v/>
      </c>
      <c r="P21" s="48">
        <f>SQRT((C21-$C$30)^2+(D21-$D$30)^2+(E21-$E$30)^2+(F21-$F$30)^2+(G21-$G$30)^2)</f>
        <v>25.734024170346927</v>
      </c>
      <c r="Q21" s="49" t="str">
        <f>IF($P21&lt;=SMALL($P$3:$P$27,5),$H21,"")</f>
        <v/>
      </c>
      <c r="R21" s="49" t="str">
        <f>IF($P21&lt;=SMALL($P$3:$P$27,7),$H21,"")</f>
        <v/>
      </c>
      <c r="S21" s="50" t="str">
        <f>IF($P21&lt;=SMALL($P$3:$P$27,9),$H21,"")</f>
        <v/>
      </c>
    </row>
    <row r="22" spans="2:20" x14ac:dyDescent="0.25">
      <c r="B22" s="47">
        <v>20</v>
      </c>
      <c r="C22" s="26">
        <v>154</v>
      </c>
      <c r="D22" s="6">
        <v>46</v>
      </c>
      <c r="E22" s="6">
        <v>64</v>
      </c>
      <c r="F22" s="6">
        <v>84</v>
      </c>
      <c r="G22" s="6">
        <v>27</v>
      </c>
      <c r="H22" s="8">
        <v>2</v>
      </c>
      <c r="J22" s="48">
        <f t="shared" si="0"/>
        <v>26.365507770570247</v>
      </c>
      <c r="K22" s="49" t="str">
        <f t="shared" si="2"/>
        <v/>
      </c>
      <c r="L22" s="49" t="str">
        <f t="shared" si="3"/>
        <v/>
      </c>
      <c r="M22" s="50" t="str">
        <f t="shared" si="1"/>
        <v/>
      </c>
      <c r="P22" s="48">
        <f>SQRT((C22-$C$30)^2+(D22-$D$30)^2+(E22-$E$30)^2+(F22-$F$30)^2+(G22-$G$30)^2)</f>
        <v>28.095195318772923</v>
      </c>
      <c r="Q22" s="49" t="str">
        <f t="shared" si="4"/>
        <v/>
      </c>
      <c r="R22" s="49" t="str">
        <f t="shared" si="5"/>
        <v/>
      </c>
      <c r="S22" s="50" t="str">
        <f t="shared" si="6"/>
        <v/>
      </c>
    </row>
    <row r="23" spans="2:20" x14ac:dyDescent="0.25">
      <c r="B23" s="47">
        <v>21</v>
      </c>
      <c r="C23" s="26">
        <v>147.5</v>
      </c>
      <c r="D23" s="6">
        <v>48</v>
      </c>
      <c r="E23" s="6">
        <v>65.5</v>
      </c>
      <c r="F23" s="6">
        <v>85.5</v>
      </c>
      <c r="G23" s="6">
        <v>25.8</v>
      </c>
      <c r="H23" s="8">
        <v>3</v>
      </c>
      <c r="J23" s="48">
        <f t="shared" si="0"/>
        <v>25.421447637772321</v>
      </c>
      <c r="K23" s="49" t="str">
        <f>IF($J23&lt;=SMALL($J$3:$J$27,5),$H23,"")</f>
        <v/>
      </c>
      <c r="L23" s="49" t="str">
        <f>IF($J23&lt;=SMALL($J$3:$J$27,7),$H23,"")</f>
        <v/>
      </c>
      <c r="M23" s="50" t="str">
        <f t="shared" si="1"/>
        <v/>
      </c>
      <c r="P23" s="48">
        <f>SQRT((C23-$C$30)^2+(D23-$D$30)^2+(E23-$E$30)^2+(F23-$F$30)^2+(G23-$G$30)^2)</f>
        <v>26.129485260907838</v>
      </c>
      <c r="Q23" s="49" t="str">
        <f t="shared" si="4"/>
        <v/>
      </c>
      <c r="R23" s="49" t="str">
        <f t="shared" si="5"/>
        <v/>
      </c>
      <c r="S23" s="50" t="str">
        <f t="shared" si="6"/>
        <v/>
      </c>
    </row>
    <row r="24" spans="2:20" x14ac:dyDescent="0.25">
      <c r="B24" s="51">
        <v>22</v>
      </c>
      <c r="C24" s="26">
        <v>148</v>
      </c>
      <c r="D24" s="6">
        <v>46</v>
      </c>
      <c r="E24" s="6">
        <v>67</v>
      </c>
      <c r="F24" s="6">
        <v>86</v>
      </c>
      <c r="G24" s="6">
        <v>29.6</v>
      </c>
      <c r="H24" s="8">
        <v>2</v>
      </c>
      <c r="J24" s="48">
        <f t="shared" si="0"/>
        <v>24.202066027510956</v>
      </c>
      <c r="K24" s="49" t="str">
        <f t="shared" si="2"/>
        <v/>
      </c>
      <c r="L24" s="49" t="str">
        <f t="shared" si="3"/>
        <v/>
      </c>
      <c r="M24" s="50" t="str">
        <f t="shared" si="1"/>
        <v/>
      </c>
      <c r="P24" s="48">
        <f>SQRT((C24-$C$30)^2+(D24-$D$30)^2+(E24-$E$30)^2+(F24-$F$30)^2+(G24-$G$30)^2)</f>
        <v>24.810078597215284</v>
      </c>
      <c r="Q24" s="49" t="str">
        <f t="shared" si="4"/>
        <v/>
      </c>
      <c r="R24" s="49" t="str">
        <f t="shared" si="5"/>
        <v/>
      </c>
      <c r="S24" s="50" t="str">
        <f t="shared" si="6"/>
        <v/>
      </c>
    </row>
    <row r="25" spans="2:20" x14ac:dyDescent="0.25">
      <c r="B25" s="51">
        <v>23</v>
      </c>
      <c r="C25" s="26">
        <v>150</v>
      </c>
      <c r="D25" s="6">
        <v>45</v>
      </c>
      <c r="E25" s="6">
        <v>66.5</v>
      </c>
      <c r="F25" s="6">
        <v>84.5</v>
      </c>
      <c r="G25" s="6">
        <v>25.6</v>
      </c>
      <c r="H25" s="8">
        <v>2</v>
      </c>
      <c r="J25" s="48">
        <f t="shared" si="0"/>
        <v>26.811191693022522</v>
      </c>
      <c r="K25" s="49" t="str">
        <f t="shared" si="2"/>
        <v/>
      </c>
      <c r="L25" s="49" t="str">
        <f t="shared" si="3"/>
        <v/>
      </c>
      <c r="M25" s="50" t="str">
        <f t="shared" si="1"/>
        <v/>
      </c>
      <c r="P25" s="48">
        <f>SQRT((C25-$C$30)^2+(D25-$D$30)^2+(E25-$E$30)^2+(F25-$F$30)^2+(G25-$G$30)^2)</f>
        <v>27.688264662127164</v>
      </c>
      <c r="Q25" s="49" t="str">
        <f t="shared" si="4"/>
        <v/>
      </c>
      <c r="R25" s="49" t="str">
        <f t="shared" si="5"/>
        <v/>
      </c>
      <c r="S25" s="50" t="str">
        <f t="shared" si="6"/>
        <v/>
      </c>
    </row>
    <row r="26" spans="2:20" x14ac:dyDescent="0.25">
      <c r="B26" s="47">
        <v>24</v>
      </c>
      <c r="C26" s="26">
        <v>151.5</v>
      </c>
      <c r="D26" s="6">
        <v>43</v>
      </c>
      <c r="E26" s="6">
        <v>60</v>
      </c>
      <c r="F26" s="6">
        <v>79</v>
      </c>
      <c r="G26" s="6">
        <v>23.8</v>
      </c>
      <c r="H26" s="8">
        <v>1</v>
      </c>
      <c r="J26" s="48">
        <f t="shared" si="0"/>
        <v>33.952172242729922</v>
      </c>
      <c r="K26" s="49" t="str">
        <f t="shared" si="2"/>
        <v/>
      </c>
      <c r="L26" s="49" t="str">
        <f t="shared" si="3"/>
        <v/>
      </c>
      <c r="M26" s="50" t="str">
        <f t="shared" si="1"/>
        <v/>
      </c>
      <c r="P26" s="48">
        <f>SQRT((C26-$C$30)^2+(D26-$D$30)^2+(E26-$E$30)^2+(F26-$F$30)^2+(G26-$G$30)^2)</f>
        <v>35.57035282366482</v>
      </c>
      <c r="Q26" s="49" t="str">
        <f t="shared" si="4"/>
        <v/>
      </c>
      <c r="R26" s="49" t="str">
        <f t="shared" si="5"/>
        <v/>
      </c>
      <c r="S26" s="50" t="str">
        <f t="shared" si="6"/>
        <v/>
      </c>
    </row>
    <row r="27" spans="2:20" ht="16.5" thickBot="1" x14ac:dyDescent="0.3">
      <c r="B27" s="52">
        <v>25</v>
      </c>
      <c r="C27" s="27">
        <v>155</v>
      </c>
      <c r="D27" s="9">
        <v>40</v>
      </c>
      <c r="E27" s="9">
        <v>62</v>
      </c>
      <c r="F27" s="9">
        <v>73.5</v>
      </c>
      <c r="G27" s="9">
        <v>20</v>
      </c>
      <c r="H27" s="10">
        <v>1</v>
      </c>
      <c r="J27" s="53">
        <f t="shared" si="0"/>
        <v>39.243980430124566</v>
      </c>
      <c r="K27" s="54" t="str">
        <f t="shared" si="2"/>
        <v/>
      </c>
      <c r="L27" s="54" t="str">
        <f t="shared" si="3"/>
        <v/>
      </c>
      <c r="M27" s="55" t="str">
        <f t="shared" si="1"/>
        <v/>
      </c>
      <c r="P27" s="53">
        <f>SQRT((C27-$C$30)^2+(D27-$D$30)^2+(E27-$E$30)^2+(F27-$F$30)^2+(G27-$G$30)^2)</f>
        <v>41.046193489774417</v>
      </c>
      <c r="Q27" s="54" t="str">
        <f t="shared" si="4"/>
        <v/>
      </c>
      <c r="R27" s="54" t="str">
        <f t="shared" si="5"/>
        <v/>
      </c>
      <c r="S27" s="55" t="str">
        <f t="shared" si="6"/>
        <v/>
      </c>
    </row>
    <row r="28" spans="2:20" ht="16.5" thickBot="1" x14ac:dyDescent="0.3"/>
    <row r="29" spans="2:20" x14ac:dyDescent="0.25">
      <c r="B29" s="68">
        <v>3</v>
      </c>
      <c r="C29" s="69">
        <v>155</v>
      </c>
      <c r="D29" s="32">
        <v>63</v>
      </c>
      <c r="E29" s="32">
        <v>76.5</v>
      </c>
      <c r="F29" s="32">
        <v>95.5</v>
      </c>
      <c r="G29" s="32">
        <v>37.799999999999997</v>
      </c>
      <c r="H29" s="33">
        <v>3</v>
      </c>
      <c r="J29" s="56">
        <v>1</v>
      </c>
      <c r="K29" s="57">
        <f>COUNTIF(K3:K27,"="&amp;$J$29)</f>
        <v>0</v>
      </c>
      <c r="L29" s="57">
        <f>COUNTIF(L3:L27,"="&amp;$J$29)</f>
        <v>0</v>
      </c>
      <c r="M29" s="58">
        <f>COUNTIF(M3:M27,"="&amp;$J$29)</f>
        <v>0</v>
      </c>
      <c r="N29" s="59">
        <f>SUM(K29:M29)</f>
        <v>0</v>
      </c>
      <c r="P29" s="56">
        <v>1</v>
      </c>
      <c r="Q29" s="57">
        <f>COUNTIF(Q3:Q27,"="&amp;$P$29)</f>
        <v>0</v>
      </c>
      <c r="R29" s="57">
        <f>COUNTIF(R3:R27,"="&amp;$P$29)</f>
        <v>0</v>
      </c>
      <c r="S29" s="58">
        <f>COUNTIF(S3:S27,"="&amp;$P$29)</f>
        <v>0</v>
      </c>
      <c r="T29" s="59">
        <f>SUM(Q29:S29)</f>
        <v>0</v>
      </c>
    </row>
    <row r="30" spans="2:20" x14ac:dyDescent="0.25">
      <c r="B30" s="51">
        <v>8</v>
      </c>
      <c r="C30" s="26">
        <v>151.5</v>
      </c>
      <c r="D30" s="6">
        <v>62</v>
      </c>
      <c r="E30" s="6">
        <v>79</v>
      </c>
      <c r="F30" s="6">
        <v>98</v>
      </c>
      <c r="G30" s="6">
        <v>37.299999999999997</v>
      </c>
      <c r="H30" s="8">
        <v>3</v>
      </c>
      <c r="J30" s="60">
        <v>2</v>
      </c>
      <c r="K30" s="61">
        <f>COUNTIF(K3:K27,"="&amp;$J$30)</f>
        <v>0</v>
      </c>
      <c r="L30" s="61">
        <f>COUNTIF(L3:L27,"="&amp;$J$30)</f>
        <v>1</v>
      </c>
      <c r="M30" s="62">
        <f>COUNTIF(M3:M27,"="&amp;$J$30)</f>
        <v>2</v>
      </c>
      <c r="N30" s="59">
        <f>SUM(K30:M30)</f>
        <v>3</v>
      </c>
      <c r="P30" s="60">
        <v>2</v>
      </c>
      <c r="Q30" s="61">
        <f>COUNTIF(Q3:Q27,"="&amp;$P$30)</f>
        <v>0</v>
      </c>
      <c r="R30" s="61">
        <f>COUNTIF(R3:R27,"="&amp;$P$30)</f>
        <v>1</v>
      </c>
      <c r="S30" s="62">
        <f>COUNTIF(S3:S27,"="&amp;$P$30)</f>
        <v>1</v>
      </c>
      <c r="T30" s="59">
        <f>SUM(Q30:S30)</f>
        <v>2</v>
      </c>
    </row>
    <row r="31" spans="2:20" ht="16.5" thickBot="1" x14ac:dyDescent="0.3">
      <c r="B31" s="51">
        <v>9</v>
      </c>
      <c r="C31" s="26">
        <v>159</v>
      </c>
      <c r="D31" s="6">
        <v>49</v>
      </c>
      <c r="E31" s="6">
        <v>72</v>
      </c>
      <c r="F31" s="6">
        <v>89</v>
      </c>
      <c r="G31" s="6">
        <v>28.7</v>
      </c>
      <c r="H31" s="8">
        <v>2</v>
      </c>
      <c r="J31" s="63">
        <v>3</v>
      </c>
      <c r="K31" s="64">
        <f>COUNTIF(K3:K27,"="&amp;$J$31)</f>
        <v>5</v>
      </c>
      <c r="L31" s="64">
        <f>COUNTIF(L3:L27,"="&amp;$J$31)</f>
        <v>6</v>
      </c>
      <c r="M31" s="65">
        <f>COUNTIF(M3:M27,"="&amp;$J$31)</f>
        <v>7</v>
      </c>
      <c r="N31" s="59">
        <f>SUM(K31:M31)</f>
        <v>18</v>
      </c>
      <c r="P31" s="63">
        <v>3</v>
      </c>
      <c r="Q31" s="64">
        <f>COUNTIF(Q3:Q27,"="&amp;$P$31)</f>
        <v>5</v>
      </c>
      <c r="R31" s="64">
        <f>COUNTIF(R3:R27,"="&amp;$P$31)</f>
        <v>6</v>
      </c>
      <c r="S31" s="65">
        <f>COUNTIF(S3:S27,"="&amp;$P$31)</f>
        <v>8</v>
      </c>
      <c r="T31" s="59">
        <f>SUM(Q31:S31)</f>
        <v>19</v>
      </c>
    </row>
    <row r="32" spans="2:20" x14ac:dyDescent="0.25">
      <c r="B32" s="51">
        <v>15</v>
      </c>
      <c r="C32" s="26">
        <v>148</v>
      </c>
      <c r="D32" s="6">
        <v>58</v>
      </c>
      <c r="E32" s="6">
        <v>74</v>
      </c>
      <c r="F32" s="6">
        <v>83</v>
      </c>
      <c r="G32" s="6">
        <v>32.299999999999997</v>
      </c>
      <c r="H32" s="8">
        <v>2</v>
      </c>
    </row>
    <row r="33" spans="2:19" ht="16.5" thickBot="1" x14ac:dyDescent="0.3">
      <c r="B33" s="52">
        <v>16</v>
      </c>
      <c r="C33" s="27">
        <v>148</v>
      </c>
      <c r="D33" s="9">
        <v>58</v>
      </c>
      <c r="E33" s="9">
        <v>77</v>
      </c>
      <c r="F33" s="9">
        <v>84</v>
      </c>
      <c r="G33" s="9">
        <v>36.4</v>
      </c>
      <c r="H33" s="70">
        <v>3</v>
      </c>
      <c r="K33" s="45">
        <v>3</v>
      </c>
      <c r="L33" s="45" t="s">
        <v>12</v>
      </c>
      <c r="N33" s="45">
        <v>3</v>
      </c>
      <c r="O33" s="45">
        <v>8</v>
      </c>
      <c r="P33" s="45">
        <v>9</v>
      </c>
      <c r="Q33" s="45">
        <v>15</v>
      </c>
      <c r="R33" s="45">
        <v>16</v>
      </c>
      <c r="S33" s="45" t="s">
        <v>16</v>
      </c>
    </row>
    <row r="34" spans="2:19" x14ac:dyDescent="0.25">
      <c r="K34" s="45">
        <v>2</v>
      </c>
      <c r="L34" s="45" t="s">
        <v>13</v>
      </c>
      <c r="N34" s="45">
        <v>5</v>
      </c>
      <c r="O34" s="45">
        <v>7</v>
      </c>
      <c r="P34" s="45">
        <v>9</v>
      </c>
      <c r="S34" s="45" t="s">
        <v>15</v>
      </c>
    </row>
    <row r="35" spans="2:19" ht="15" customHeight="1" x14ac:dyDescent="0.25">
      <c r="K35" s="45">
        <v>1</v>
      </c>
      <c r="L35" s="45" t="s">
        <v>14</v>
      </c>
    </row>
    <row r="36" spans="2:19" ht="16.5" thickBot="1" x14ac:dyDescent="0.3">
      <c r="D36" s="66">
        <v>9</v>
      </c>
      <c r="J36" s="67">
        <v>15</v>
      </c>
      <c r="P36" s="67">
        <v>16</v>
      </c>
    </row>
    <row r="37" spans="2:19" ht="16.5" thickBot="1" x14ac:dyDescent="0.3">
      <c r="D37" s="3" t="s">
        <v>11</v>
      </c>
      <c r="E37" s="4" t="s">
        <v>7</v>
      </c>
      <c r="F37" s="4" t="s">
        <v>18</v>
      </c>
      <c r="G37" s="5" t="s">
        <v>8</v>
      </c>
      <c r="J37" s="71" t="s">
        <v>11</v>
      </c>
      <c r="K37" s="72" t="s">
        <v>7</v>
      </c>
      <c r="L37" s="72" t="s">
        <v>18</v>
      </c>
      <c r="M37" s="73" t="s">
        <v>8</v>
      </c>
      <c r="P37" s="3" t="s">
        <v>11</v>
      </c>
      <c r="Q37" s="4" t="s">
        <v>7</v>
      </c>
      <c r="R37" s="4" t="s">
        <v>18</v>
      </c>
      <c r="S37" s="5" t="s">
        <v>8</v>
      </c>
    </row>
    <row r="38" spans="2:19" x14ac:dyDescent="0.25">
      <c r="D38" s="48">
        <f>SQRT((C3-$C$31)^2+(D3-$D$31)^2+(E3-$E$31)^2+(F3-$F$31)^2+(G3-$G$31)^2)</f>
        <v>24.477744994177876</v>
      </c>
      <c r="E38" s="49" t="str">
        <f>IF($D38&lt;=SMALL($D$38:$D$62,5),$H3,"")</f>
        <v/>
      </c>
      <c r="F38" s="49" t="str">
        <f>IF($D38&lt;=SMALL($D$38:$D$62,7),$H3,"")</f>
        <v/>
      </c>
      <c r="G38" s="50" t="str">
        <f>IF($D38&lt;=SMALL($D$38:$D$62,9),$H3,"")</f>
        <v/>
      </c>
      <c r="J38" s="48">
        <f>SQRT((C3-$C$32)^2+(D3-$D$32)^2+(E3-$E$32)^2+(F3-$F$32)^2+(G3-$G$32)^2)</f>
        <v>23.685438564654021</v>
      </c>
      <c r="K38" s="49" t="str">
        <f>IF($J38&lt;=SMALL($J$38:$J$62,5),$H3,"")</f>
        <v/>
      </c>
      <c r="L38" s="49" t="str">
        <f>IF($J38&lt;=SMALL($J$38:$J$62,7),$H3,"")</f>
        <v/>
      </c>
      <c r="M38" s="50" t="str">
        <f>IF($J38&lt;=SMALL($J$38:$J$62,9),$H3,"")</f>
        <v/>
      </c>
      <c r="P38" s="48">
        <f>SQRT((C3-$C$33)^2+(D3-$D$33)^2+(E3-$E$33)^2+(F3-$F$33)^2+(G3-$G$33)^2)</f>
        <v>22.882526084329065</v>
      </c>
      <c r="Q38" s="49" t="str">
        <f>IF($P38&lt;=SMALL($P$38:$P$62,5),$H3,"")</f>
        <v/>
      </c>
      <c r="R38" s="49" t="str">
        <f>IF($P38&lt;=SMALL($P$38:$P$62,7),$H3,"")</f>
        <v/>
      </c>
      <c r="S38" s="50" t="str">
        <f>IF($P38&lt;=SMALL($P$38:$P$62,9),$H3,"")</f>
        <v/>
      </c>
    </row>
    <row r="39" spans="2:19" x14ac:dyDescent="0.25">
      <c r="D39" s="48">
        <f t="shared" ref="D39:D62" si="7">SQRT((C4-$C$31)^2+(D4-$D$31)^2+(E4-$E$31)^2+(F4-$F$31)^2+(G4-$G$31)^2)</f>
        <v>8.4852813742385695</v>
      </c>
      <c r="E39" s="49" t="str">
        <f t="shared" ref="E39:E62" si="8">IF($D39&lt;=SMALL($D$38:$D$62,5),$H4,"")</f>
        <v/>
      </c>
      <c r="F39" s="49">
        <f t="shared" ref="F39:F62" si="9">IF($D39&lt;=SMALL($D$38:$D$62,7),$H4,"")</f>
        <v>3</v>
      </c>
      <c r="G39" s="50">
        <f t="shared" ref="G39:G62" si="10">IF($D39&lt;=SMALL($D$38:$D$62,9),$H4,"")</f>
        <v>3</v>
      </c>
      <c r="J39" s="48">
        <f t="shared" ref="J39:J62" si="11">SQRT((C4-$C$32)^2+(D4-$D$32)^2+(E4-$E$32)^2+(F4-$F$32)^2+(G4-$G$32)^2)</f>
        <v>15.791136754521505</v>
      </c>
      <c r="K39" s="49" t="str">
        <f t="shared" ref="K39:K62" si="12">IF($J39&lt;=SMALL($J$38:$J$62,5),$H4,"")</f>
        <v/>
      </c>
      <c r="L39" s="49" t="str">
        <f t="shared" ref="L39:L62" si="13">IF($J39&lt;=SMALL($J$38:$J$62,7),$H4,"")</f>
        <v/>
      </c>
      <c r="M39" s="50" t="str">
        <f t="shared" ref="M39:M62" si="14">IF($J39&lt;=SMALL($J$38:$J$62,9),$H4,"")</f>
        <v/>
      </c>
      <c r="P39" s="48">
        <f t="shared" ref="P39:P61" si="15">SQRT((C4-$C$33)^2+(D4-$D$33)^2+(E4-$E$33)^2+(F4-$F$33)^2+(G4-$G$33)^2)</f>
        <v>16.342888361608544</v>
      </c>
      <c r="Q39" s="49" t="str">
        <f t="shared" ref="Q39:Q62" si="16">IF($P39&lt;=SMALL($P$38:$P$62,5),$H4,"")</f>
        <v/>
      </c>
      <c r="R39" s="49" t="str">
        <f t="shared" ref="R39:R62" si="17">IF($P39&lt;=SMALL($P$38:$P$62,7),$H4,"")</f>
        <v/>
      </c>
      <c r="S39" s="50" t="str">
        <f t="shared" ref="S39:S62" si="18">IF($P39&lt;=SMALL($P$38:$P$62,9),$H4,"")</f>
        <v/>
      </c>
    </row>
    <row r="40" spans="2:19" x14ac:dyDescent="0.25">
      <c r="D40" s="48">
        <f t="shared" si="7"/>
        <v>18.902645317521035</v>
      </c>
      <c r="E40" s="49" t="str">
        <f t="shared" si="8"/>
        <v/>
      </c>
      <c r="F40" s="49" t="str">
        <f t="shared" si="9"/>
        <v/>
      </c>
      <c r="G40" s="50" t="str">
        <f t="shared" si="10"/>
        <v/>
      </c>
      <c r="J40" s="48">
        <f t="shared" si="11"/>
        <v>16.332482971061076</v>
      </c>
      <c r="K40" s="49" t="str">
        <f t="shared" si="12"/>
        <v/>
      </c>
      <c r="L40" s="49" t="str">
        <f t="shared" si="13"/>
        <v/>
      </c>
      <c r="M40" s="50" t="str">
        <f t="shared" si="14"/>
        <v/>
      </c>
      <c r="P40" s="48">
        <f t="shared" si="15"/>
        <v>14.438143925034131</v>
      </c>
      <c r="Q40" s="49" t="str">
        <f t="shared" si="16"/>
        <v/>
      </c>
      <c r="R40" s="49" t="str">
        <f t="shared" si="17"/>
        <v/>
      </c>
      <c r="S40" s="50">
        <f t="shared" si="18"/>
        <v>3</v>
      </c>
    </row>
    <row r="41" spans="2:19" x14ac:dyDescent="0.25">
      <c r="D41" s="48">
        <f t="shared" si="7"/>
        <v>6.6550732527899354</v>
      </c>
      <c r="E41" s="49">
        <f t="shared" si="8"/>
        <v>2</v>
      </c>
      <c r="F41" s="49">
        <f t="shared" si="9"/>
        <v>2</v>
      </c>
      <c r="G41" s="50">
        <f t="shared" si="10"/>
        <v>2</v>
      </c>
      <c r="J41" s="48">
        <f t="shared" si="11"/>
        <v>10.329085148259743</v>
      </c>
      <c r="K41" s="49">
        <f t="shared" si="12"/>
        <v>2</v>
      </c>
      <c r="L41" s="49">
        <f t="shared" si="13"/>
        <v>2</v>
      </c>
      <c r="M41" s="50">
        <f t="shared" si="14"/>
        <v>2</v>
      </c>
      <c r="P41" s="48">
        <f t="shared" si="15"/>
        <v>11.582745788456206</v>
      </c>
      <c r="Q41" s="49">
        <f t="shared" si="16"/>
        <v>2</v>
      </c>
      <c r="R41" s="49">
        <f t="shared" si="17"/>
        <v>2</v>
      </c>
      <c r="S41" s="50">
        <f t="shared" si="18"/>
        <v>2</v>
      </c>
    </row>
    <row r="42" spans="2:19" x14ac:dyDescent="0.25">
      <c r="D42" s="48">
        <f t="shared" si="7"/>
        <v>10.241581909060729</v>
      </c>
      <c r="E42" s="49" t="str">
        <f t="shared" si="8"/>
        <v/>
      </c>
      <c r="F42" s="49" t="str">
        <f t="shared" si="9"/>
        <v/>
      </c>
      <c r="G42" s="50" t="str">
        <f t="shared" si="10"/>
        <v/>
      </c>
      <c r="J42" s="48">
        <f t="shared" si="11"/>
        <v>11.665761869676578</v>
      </c>
      <c r="K42" s="49" t="str">
        <f t="shared" si="12"/>
        <v/>
      </c>
      <c r="L42" s="49">
        <f t="shared" si="13"/>
        <v>3</v>
      </c>
      <c r="M42" s="50">
        <f t="shared" si="14"/>
        <v>3</v>
      </c>
      <c r="P42" s="48">
        <f t="shared" si="15"/>
        <v>12.898061869908981</v>
      </c>
      <c r="Q42" s="49" t="str">
        <f t="shared" si="16"/>
        <v/>
      </c>
      <c r="R42" s="49">
        <f t="shared" si="17"/>
        <v>3</v>
      </c>
      <c r="S42" s="50">
        <f t="shared" si="18"/>
        <v>3</v>
      </c>
    </row>
    <row r="43" spans="2:19" x14ac:dyDescent="0.25">
      <c r="D43" s="48">
        <f t="shared" si="7"/>
        <v>9.0669730340395311</v>
      </c>
      <c r="E43" s="49" t="str">
        <f t="shared" si="8"/>
        <v/>
      </c>
      <c r="F43" s="49">
        <f t="shared" si="9"/>
        <v>2</v>
      </c>
      <c r="G43" s="50">
        <f t="shared" si="10"/>
        <v>2</v>
      </c>
      <c r="J43" s="48">
        <f t="shared" si="11"/>
        <v>13.313526955694346</v>
      </c>
      <c r="K43" s="49" t="str">
        <f t="shared" si="12"/>
        <v/>
      </c>
      <c r="L43" s="49" t="str">
        <f t="shared" si="13"/>
        <v/>
      </c>
      <c r="M43" s="50">
        <f t="shared" si="14"/>
        <v>2</v>
      </c>
      <c r="P43" s="48">
        <f t="shared" si="15"/>
        <v>15.829087149927503</v>
      </c>
      <c r="Q43" s="49" t="str">
        <f t="shared" si="16"/>
        <v/>
      </c>
      <c r="R43" s="49" t="str">
        <f t="shared" si="17"/>
        <v/>
      </c>
      <c r="S43" s="50" t="str">
        <f t="shared" si="18"/>
        <v/>
      </c>
    </row>
    <row r="44" spans="2:19" x14ac:dyDescent="0.25">
      <c r="D44" s="48">
        <f t="shared" si="7"/>
        <v>13.662357044082841</v>
      </c>
      <c r="E44" s="49" t="str">
        <f t="shared" si="8"/>
        <v/>
      </c>
      <c r="F44" s="49" t="str">
        <f t="shared" si="9"/>
        <v/>
      </c>
      <c r="G44" s="50" t="str">
        <f t="shared" si="10"/>
        <v/>
      </c>
      <c r="J44" s="48">
        <f t="shared" si="11"/>
        <v>11.736268572250721</v>
      </c>
      <c r="K44" s="49" t="str">
        <f t="shared" si="12"/>
        <v/>
      </c>
      <c r="L44" s="49">
        <f t="shared" si="13"/>
        <v>3</v>
      </c>
      <c r="M44" s="50">
        <f t="shared" si="14"/>
        <v>3</v>
      </c>
      <c r="P44" s="48">
        <f t="shared" si="15"/>
        <v>11.674330815939728</v>
      </c>
      <c r="Q44" s="49">
        <f t="shared" si="16"/>
        <v>3</v>
      </c>
      <c r="R44" s="49">
        <f t="shared" si="17"/>
        <v>3</v>
      </c>
      <c r="S44" s="50">
        <f t="shared" si="18"/>
        <v>3</v>
      </c>
    </row>
    <row r="45" spans="2:19" x14ac:dyDescent="0.25">
      <c r="D45" s="48">
        <f t="shared" si="7"/>
        <v>20.717384004743455</v>
      </c>
      <c r="E45" s="49" t="str">
        <f t="shared" si="8"/>
        <v/>
      </c>
      <c r="F45" s="49" t="str">
        <f t="shared" si="9"/>
        <v/>
      </c>
      <c r="G45" s="50" t="str">
        <f t="shared" si="10"/>
        <v/>
      </c>
      <c r="J45" s="48">
        <f t="shared" si="11"/>
        <v>17.414074767267998</v>
      </c>
      <c r="K45" s="49" t="str">
        <f t="shared" si="12"/>
        <v/>
      </c>
      <c r="L45" s="49" t="str">
        <f t="shared" si="13"/>
        <v/>
      </c>
      <c r="M45" s="50" t="str">
        <f t="shared" si="14"/>
        <v/>
      </c>
      <c r="P45" s="48">
        <f t="shared" si="15"/>
        <v>15.134728276384747</v>
      </c>
      <c r="Q45" s="49" t="str">
        <f t="shared" si="16"/>
        <v/>
      </c>
      <c r="R45" s="49" t="str">
        <f t="shared" si="17"/>
        <v/>
      </c>
      <c r="S45" s="50">
        <f t="shared" si="18"/>
        <v>3</v>
      </c>
    </row>
    <row r="46" spans="2:19" x14ac:dyDescent="0.25">
      <c r="D46" s="48">
        <f t="shared" si="7"/>
        <v>0</v>
      </c>
      <c r="E46" s="49">
        <f t="shared" si="8"/>
        <v>2</v>
      </c>
      <c r="F46" s="49">
        <f t="shared" si="9"/>
        <v>2</v>
      </c>
      <c r="G46" s="50">
        <f t="shared" si="10"/>
        <v>2</v>
      </c>
      <c r="J46" s="48">
        <f t="shared" si="11"/>
        <v>15.967466924969658</v>
      </c>
      <c r="K46" s="49" t="str">
        <f t="shared" si="12"/>
        <v/>
      </c>
      <c r="L46" s="49" t="str">
        <f t="shared" si="13"/>
        <v/>
      </c>
      <c r="M46" s="50" t="str">
        <f t="shared" si="14"/>
        <v/>
      </c>
      <c r="P46" s="48">
        <f t="shared" si="15"/>
        <v>17.643412368360039</v>
      </c>
      <c r="Q46" s="49" t="str">
        <f t="shared" si="16"/>
        <v/>
      </c>
      <c r="R46" s="49" t="str">
        <f t="shared" si="17"/>
        <v/>
      </c>
      <c r="S46" s="50" t="str">
        <f t="shared" si="18"/>
        <v/>
      </c>
    </row>
    <row r="47" spans="2:19" x14ac:dyDescent="0.25">
      <c r="D47" s="48">
        <f t="shared" si="7"/>
        <v>17.392239648762892</v>
      </c>
      <c r="E47" s="49" t="str">
        <f t="shared" si="8"/>
        <v/>
      </c>
      <c r="F47" s="49" t="str">
        <f t="shared" si="9"/>
        <v/>
      </c>
      <c r="G47" s="50" t="str">
        <f t="shared" si="10"/>
        <v/>
      </c>
      <c r="J47" s="48">
        <f t="shared" si="11"/>
        <v>16.685622553563892</v>
      </c>
      <c r="K47" s="49" t="str">
        <f t="shared" si="12"/>
        <v/>
      </c>
      <c r="L47" s="49" t="str">
        <f t="shared" si="13"/>
        <v/>
      </c>
      <c r="M47" s="50" t="str">
        <f t="shared" si="14"/>
        <v/>
      </c>
      <c r="P47" s="48">
        <f t="shared" si="15"/>
        <v>15.427248620541512</v>
      </c>
      <c r="Q47" s="49" t="str">
        <f t="shared" si="16"/>
        <v/>
      </c>
      <c r="R47" s="49" t="str">
        <f t="shared" si="17"/>
        <v/>
      </c>
      <c r="S47" s="50" t="str">
        <f t="shared" si="18"/>
        <v/>
      </c>
    </row>
    <row r="48" spans="2:19" x14ac:dyDescent="0.25">
      <c r="D48" s="48">
        <f t="shared" si="7"/>
        <v>7.0915442605965593</v>
      </c>
      <c r="E48" s="49">
        <f t="shared" si="8"/>
        <v>2</v>
      </c>
      <c r="F48" s="49">
        <f t="shared" si="9"/>
        <v>2</v>
      </c>
      <c r="G48" s="50">
        <f t="shared" si="10"/>
        <v>2</v>
      </c>
      <c r="J48" s="48">
        <f t="shared" si="11"/>
        <v>10.133607452432722</v>
      </c>
      <c r="K48" s="49">
        <f t="shared" si="12"/>
        <v>2</v>
      </c>
      <c r="L48" s="49">
        <f t="shared" si="13"/>
        <v>2</v>
      </c>
      <c r="M48" s="50">
        <f t="shared" si="14"/>
        <v>2</v>
      </c>
      <c r="P48" s="48">
        <f t="shared" si="15"/>
        <v>11.838918869558993</v>
      </c>
      <c r="Q48" s="49">
        <f t="shared" si="16"/>
        <v>2</v>
      </c>
      <c r="R48" s="49">
        <f t="shared" si="17"/>
        <v>2</v>
      </c>
      <c r="S48" s="50">
        <f t="shared" si="18"/>
        <v>2</v>
      </c>
    </row>
    <row r="49" spans="4:20" x14ac:dyDescent="0.25">
      <c r="D49" s="48">
        <f t="shared" si="7"/>
        <v>8.3552378781217218</v>
      </c>
      <c r="E49" s="49">
        <f t="shared" si="8"/>
        <v>2</v>
      </c>
      <c r="F49" s="49">
        <f t="shared" si="9"/>
        <v>2</v>
      </c>
      <c r="G49" s="50">
        <f t="shared" si="10"/>
        <v>2</v>
      </c>
      <c r="J49" s="48">
        <f t="shared" si="11"/>
        <v>18.928549865216826</v>
      </c>
      <c r="K49" s="49" t="str">
        <f t="shared" si="12"/>
        <v/>
      </c>
      <c r="L49" s="49" t="str">
        <f t="shared" si="13"/>
        <v/>
      </c>
      <c r="M49" s="50" t="str">
        <f t="shared" si="14"/>
        <v/>
      </c>
      <c r="P49" s="48">
        <f t="shared" si="15"/>
        <v>22.231509170544403</v>
      </c>
      <c r="Q49" s="49" t="str">
        <f t="shared" si="16"/>
        <v/>
      </c>
      <c r="R49" s="49" t="str">
        <f t="shared" si="17"/>
        <v/>
      </c>
      <c r="S49" s="50" t="str">
        <f t="shared" si="18"/>
        <v/>
      </c>
    </row>
    <row r="50" spans="4:20" x14ac:dyDescent="0.25">
      <c r="D50" s="48">
        <f t="shared" si="7"/>
        <v>10.188719252192593</v>
      </c>
      <c r="E50" s="49" t="str">
        <f t="shared" si="8"/>
        <v/>
      </c>
      <c r="F50" s="49" t="str">
        <f t="shared" si="9"/>
        <v/>
      </c>
      <c r="G50" s="50" t="str">
        <f t="shared" si="10"/>
        <v/>
      </c>
      <c r="J50" s="48">
        <f t="shared" si="11"/>
        <v>21.639085008382402</v>
      </c>
      <c r="K50" s="49" t="str">
        <f t="shared" si="12"/>
        <v/>
      </c>
      <c r="L50" s="49" t="str">
        <f t="shared" si="13"/>
        <v/>
      </c>
      <c r="M50" s="50" t="str">
        <f t="shared" si="14"/>
        <v/>
      </c>
      <c r="P50" s="48">
        <f t="shared" si="15"/>
        <v>24.707488743294004</v>
      </c>
      <c r="Q50" s="49" t="str">
        <f t="shared" si="16"/>
        <v/>
      </c>
      <c r="R50" s="49" t="str">
        <f t="shared" si="17"/>
        <v/>
      </c>
      <c r="S50" s="50" t="str">
        <f t="shared" si="18"/>
        <v/>
      </c>
    </row>
    <row r="51" spans="4:20" x14ac:dyDescent="0.25">
      <c r="D51" s="48">
        <f t="shared" si="7"/>
        <v>10.702336193560731</v>
      </c>
      <c r="E51" s="49" t="str">
        <f t="shared" si="8"/>
        <v/>
      </c>
      <c r="F51" s="49" t="str">
        <f t="shared" si="9"/>
        <v/>
      </c>
      <c r="G51" s="50" t="str">
        <f t="shared" si="10"/>
        <v/>
      </c>
      <c r="J51" s="48">
        <f t="shared" si="11"/>
        <v>21.402336321065508</v>
      </c>
      <c r="K51" s="49" t="str">
        <f t="shared" si="12"/>
        <v/>
      </c>
      <c r="L51" s="49" t="str">
        <f t="shared" si="13"/>
        <v/>
      </c>
      <c r="M51" s="50" t="str">
        <f t="shared" si="14"/>
        <v/>
      </c>
      <c r="P51" s="48">
        <f t="shared" si="15"/>
        <v>24.733580412063272</v>
      </c>
      <c r="Q51" s="49" t="str">
        <f>IF($P51&lt;=SMALL($P$38:$P$62,5),$H16,"")</f>
        <v/>
      </c>
      <c r="R51" s="49" t="str">
        <f>IF($P51&lt;=SMALL($P$38:$P$62,7),$H16,"")</f>
        <v/>
      </c>
      <c r="S51" s="50" t="str">
        <f>IF($P51&lt;=SMALL($P$38:$P$62,9),$H16,"")</f>
        <v/>
      </c>
    </row>
    <row r="52" spans="4:20" x14ac:dyDescent="0.25">
      <c r="D52" s="48">
        <f t="shared" si="7"/>
        <v>15.967466924969658</v>
      </c>
      <c r="E52" s="49" t="str">
        <f t="shared" si="8"/>
        <v/>
      </c>
      <c r="F52" s="49" t="str">
        <f t="shared" si="9"/>
        <v/>
      </c>
      <c r="G52" s="50" t="str">
        <f t="shared" si="10"/>
        <v/>
      </c>
      <c r="J52" s="48">
        <f t="shared" si="11"/>
        <v>0</v>
      </c>
      <c r="K52" s="49">
        <f t="shared" si="12"/>
        <v>3</v>
      </c>
      <c r="L52" s="49">
        <f t="shared" si="13"/>
        <v>3</v>
      </c>
      <c r="M52" s="50">
        <f t="shared" si="14"/>
        <v>3</v>
      </c>
      <c r="P52" s="48">
        <f t="shared" si="15"/>
        <v>5.1778373863998484</v>
      </c>
      <c r="Q52" s="49">
        <f t="shared" si="16"/>
        <v>3</v>
      </c>
      <c r="R52" s="49">
        <f t="shared" si="17"/>
        <v>3</v>
      </c>
      <c r="S52" s="50">
        <f t="shared" si="18"/>
        <v>3</v>
      </c>
    </row>
    <row r="53" spans="4:20" x14ac:dyDescent="0.25">
      <c r="D53" s="48">
        <f t="shared" si="7"/>
        <v>17.643412368360039</v>
      </c>
      <c r="E53" s="49" t="str">
        <f t="shared" si="8"/>
        <v/>
      </c>
      <c r="F53" s="49" t="str">
        <f t="shared" si="9"/>
        <v/>
      </c>
      <c r="G53" s="50" t="str">
        <f t="shared" si="10"/>
        <v/>
      </c>
      <c r="J53" s="48">
        <f t="shared" si="11"/>
        <v>5.1778373863998484</v>
      </c>
      <c r="K53" s="49">
        <f t="shared" si="12"/>
        <v>3</v>
      </c>
      <c r="L53" s="49">
        <f t="shared" si="13"/>
        <v>3</v>
      </c>
      <c r="M53" s="50">
        <f t="shared" si="14"/>
        <v>3</v>
      </c>
      <c r="P53" s="48">
        <f t="shared" si="15"/>
        <v>0</v>
      </c>
      <c r="Q53" s="49">
        <f t="shared" si="16"/>
        <v>3</v>
      </c>
      <c r="R53" s="49">
        <f t="shared" si="17"/>
        <v>3</v>
      </c>
      <c r="S53" s="50">
        <f t="shared" si="18"/>
        <v>3</v>
      </c>
    </row>
    <row r="54" spans="4:20" x14ac:dyDescent="0.25">
      <c r="D54" s="48">
        <f t="shared" si="7"/>
        <v>10.151847122568386</v>
      </c>
      <c r="E54" s="49" t="str">
        <f t="shared" si="8"/>
        <v/>
      </c>
      <c r="F54" s="49" t="str">
        <f t="shared" si="9"/>
        <v/>
      </c>
      <c r="G54" s="50">
        <f t="shared" si="10"/>
        <v>2</v>
      </c>
      <c r="J54" s="48">
        <f t="shared" si="11"/>
        <v>9.0299501659754462</v>
      </c>
      <c r="K54" s="49">
        <f t="shared" si="12"/>
        <v>2</v>
      </c>
      <c r="L54" s="49">
        <f t="shared" si="13"/>
        <v>2</v>
      </c>
      <c r="M54" s="50">
        <f t="shared" si="14"/>
        <v>2</v>
      </c>
      <c r="P54" s="48">
        <f t="shared" si="15"/>
        <v>12.389108119634761</v>
      </c>
      <c r="Q54" s="49" t="str">
        <f t="shared" si="16"/>
        <v/>
      </c>
      <c r="R54" s="49">
        <f t="shared" si="17"/>
        <v>2</v>
      </c>
      <c r="S54" s="50">
        <f t="shared" si="18"/>
        <v>2</v>
      </c>
    </row>
    <row r="55" spans="4:20" x14ac:dyDescent="0.25">
      <c r="D55" s="48">
        <f t="shared" si="7"/>
        <v>9.7467943448089631</v>
      </c>
      <c r="E55" s="49" t="str">
        <f t="shared" si="8"/>
        <v/>
      </c>
      <c r="F55" s="49" t="str">
        <f t="shared" si="9"/>
        <v/>
      </c>
      <c r="G55" s="50">
        <f t="shared" si="10"/>
        <v>1</v>
      </c>
      <c r="J55" s="48">
        <f t="shared" si="11"/>
        <v>20.098756180420718</v>
      </c>
      <c r="K55" s="49" t="str">
        <f>IF($J55&lt;=SMALL($J$38:$J$62,5),$H20,"")</f>
        <v/>
      </c>
      <c r="L55" s="49" t="str">
        <f>IF($J55&lt;=SMALL($J$38:$J$62,7),$H20,"")</f>
        <v/>
      </c>
      <c r="M55" s="50" t="str">
        <f>IF($J55&lt;=SMALL($J$38:$J$62,9),$H20,"")</f>
        <v/>
      </c>
      <c r="P55" s="48">
        <f t="shared" si="15"/>
        <v>22.9627959970035</v>
      </c>
      <c r="Q55" s="49" t="str">
        <f t="shared" si="16"/>
        <v/>
      </c>
      <c r="R55" s="49" t="str">
        <f t="shared" si="17"/>
        <v/>
      </c>
      <c r="S55" s="50" t="str">
        <f t="shared" si="18"/>
        <v/>
      </c>
    </row>
    <row r="56" spans="4:20" x14ac:dyDescent="0.25">
      <c r="D56" s="48">
        <f>SQRT((C21-$C$31)^2+(D21-$D$31)^2+(E21-$E$31)^2+(F21-$F$31)^2+(G21-$G$31)^2)</f>
        <v>8.4208075622234713</v>
      </c>
      <c r="E56" s="49">
        <f t="shared" si="8"/>
        <v>2</v>
      </c>
      <c r="F56" s="49">
        <f t="shared" si="9"/>
        <v>2</v>
      </c>
      <c r="G56" s="50">
        <f t="shared" si="10"/>
        <v>2</v>
      </c>
      <c r="J56" s="48">
        <f t="shared" si="11"/>
        <v>16.186105152259451</v>
      </c>
      <c r="K56" s="49" t="str">
        <f t="shared" si="12"/>
        <v/>
      </c>
      <c r="L56" s="49" t="str">
        <f t="shared" si="13"/>
        <v/>
      </c>
      <c r="M56" s="50" t="str">
        <f t="shared" si="14"/>
        <v/>
      </c>
      <c r="P56" s="48">
        <f t="shared" si="15"/>
        <v>19.456104440509151</v>
      </c>
      <c r="Q56" s="49" t="str">
        <f t="shared" si="16"/>
        <v/>
      </c>
      <c r="R56" s="49" t="str">
        <f t="shared" si="17"/>
        <v/>
      </c>
      <c r="S56" s="50" t="str">
        <f t="shared" si="18"/>
        <v/>
      </c>
    </row>
    <row r="57" spans="4:20" x14ac:dyDescent="0.25">
      <c r="D57" s="48">
        <f t="shared" si="7"/>
        <v>11.220071301021219</v>
      </c>
      <c r="E57" s="49" t="str">
        <f t="shared" si="8"/>
        <v/>
      </c>
      <c r="F57" s="49" t="str">
        <f t="shared" si="9"/>
        <v/>
      </c>
      <c r="G57" s="50" t="str">
        <f t="shared" si="10"/>
        <v/>
      </c>
      <c r="J57" s="48">
        <f t="shared" si="11"/>
        <v>17.580955605427139</v>
      </c>
      <c r="K57" s="49" t="str">
        <f t="shared" si="12"/>
        <v/>
      </c>
      <c r="L57" s="49" t="str">
        <f t="shared" si="13"/>
        <v/>
      </c>
      <c r="M57" s="50" t="str">
        <f t="shared" si="14"/>
        <v/>
      </c>
      <c r="P57" s="48">
        <f t="shared" si="15"/>
        <v>20.913153755471697</v>
      </c>
      <c r="Q57" s="49" t="str">
        <f t="shared" si="16"/>
        <v/>
      </c>
      <c r="R57" s="49" t="str">
        <f t="shared" si="17"/>
        <v/>
      </c>
      <c r="S57" s="50" t="str">
        <f t="shared" si="18"/>
        <v/>
      </c>
    </row>
    <row r="58" spans="4:20" x14ac:dyDescent="0.25">
      <c r="D58" s="48">
        <f t="shared" si="7"/>
        <v>14.005713120009277</v>
      </c>
      <c r="E58" s="49" t="str">
        <f t="shared" si="8"/>
        <v/>
      </c>
      <c r="F58" s="49" t="str">
        <f t="shared" si="9"/>
        <v/>
      </c>
      <c r="G58" s="50" t="str">
        <f t="shared" si="10"/>
        <v/>
      </c>
      <c r="J58" s="48">
        <f t="shared" si="11"/>
        <v>14.866068747318504</v>
      </c>
      <c r="K58" s="49" t="str">
        <f t="shared" si="12"/>
        <v/>
      </c>
      <c r="L58" s="49" t="str">
        <f t="shared" si="13"/>
        <v/>
      </c>
      <c r="M58" s="50" t="str">
        <f t="shared" si="14"/>
        <v/>
      </c>
      <c r="P58" s="48">
        <f t="shared" si="15"/>
        <v>18.630888330941172</v>
      </c>
      <c r="Q58" s="49" t="str">
        <f t="shared" si="16"/>
        <v/>
      </c>
      <c r="R58" s="49" t="str">
        <f t="shared" si="17"/>
        <v/>
      </c>
      <c r="S58" s="50" t="str">
        <f t="shared" si="18"/>
        <v/>
      </c>
    </row>
    <row r="59" spans="4:20" x14ac:dyDescent="0.25">
      <c r="D59" s="48">
        <f t="shared" si="7"/>
        <v>12.837834708392222</v>
      </c>
      <c r="E59" s="49" t="str">
        <f t="shared" si="8"/>
        <v/>
      </c>
      <c r="F59" s="49" t="str">
        <f t="shared" si="9"/>
        <v/>
      </c>
      <c r="G59" s="50" t="str">
        <f t="shared" si="10"/>
        <v/>
      </c>
      <c r="J59" s="48">
        <f t="shared" si="11"/>
        <v>14.466858677681204</v>
      </c>
      <c r="K59" s="49" t="str">
        <f t="shared" si="12"/>
        <v/>
      </c>
      <c r="L59" s="49" t="str">
        <f t="shared" si="13"/>
        <v/>
      </c>
      <c r="M59" s="50">
        <f t="shared" si="14"/>
        <v>2</v>
      </c>
      <c r="P59" s="48">
        <f t="shared" si="15"/>
        <v>17.153425313913253</v>
      </c>
      <c r="Q59" s="49" t="str">
        <f t="shared" si="16"/>
        <v/>
      </c>
      <c r="R59" s="49" t="str">
        <f t="shared" si="17"/>
        <v/>
      </c>
      <c r="S59" s="50" t="str">
        <f t="shared" si="18"/>
        <v/>
      </c>
    </row>
    <row r="60" spans="4:20" x14ac:dyDescent="0.25">
      <c r="D60" s="48">
        <f t="shared" si="7"/>
        <v>12.534352795417879</v>
      </c>
      <c r="E60" s="49" t="str">
        <f t="shared" si="8"/>
        <v/>
      </c>
      <c r="F60" s="49" t="str">
        <f t="shared" si="9"/>
        <v/>
      </c>
      <c r="G60" s="50" t="str">
        <f t="shared" si="10"/>
        <v/>
      </c>
      <c r="J60" s="48">
        <f t="shared" si="11"/>
        <v>16.624981202996889</v>
      </c>
      <c r="K60" s="49" t="str">
        <f t="shared" si="12"/>
        <v/>
      </c>
      <c r="L60" s="49" t="str">
        <f t="shared" si="13"/>
        <v/>
      </c>
      <c r="M60" s="50" t="str">
        <f t="shared" si="14"/>
        <v/>
      </c>
      <c r="P60" s="48">
        <f t="shared" si="15"/>
        <v>20.00349969380358</v>
      </c>
      <c r="Q60" s="49" t="str">
        <f t="shared" si="16"/>
        <v/>
      </c>
      <c r="R60" s="49" t="str">
        <f t="shared" si="17"/>
        <v/>
      </c>
      <c r="S60" s="50" t="str">
        <f t="shared" si="18"/>
        <v/>
      </c>
    </row>
    <row r="61" spans="4:20" x14ac:dyDescent="0.25">
      <c r="D61" s="48">
        <f t="shared" si="7"/>
        <v>18.980516325959101</v>
      </c>
      <c r="E61" s="49" t="str">
        <f t="shared" si="8"/>
        <v/>
      </c>
      <c r="F61" s="49" t="str">
        <f t="shared" si="9"/>
        <v/>
      </c>
      <c r="G61" s="50" t="str">
        <f t="shared" si="10"/>
        <v/>
      </c>
      <c r="J61" s="48">
        <f t="shared" si="11"/>
        <v>22.836374493338472</v>
      </c>
      <c r="K61" s="49" t="str">
        <f t="shared" si="12"/>
        <v/>
      </c>
      <c r="L61" s="49" t="str">
        <f t="shared" si="13"/>
        <v/>
      </c>
      <c r="M61" s="50" t="str">
        <f t="shared" si="14"/>
        <v/>
      </c>
      <c r="P61" s="48">
        <f t="shared" si="15"/>
        <v>26.646012834943992</v>
      </c>
      <c r="Q61" s="49" t="str">
        <f t="shared" si="16"/>
        <v/>
      </c>
      <c r="R61" s="49" t="str">
        <f t="shared" si="17"/>
        <v/>
      </c>
      <c r="S61" s="50" t="str">
        <f t="shared" si="18"/>
        <v/>
      </c>
    </row>
    <row r="62" spans="4:20" ht="16.5" thickBot="1" x14ac:dyDescent="0.3">
      <c r="D62" s="53">
        <f t="shared" si="7"/>
        <v>22.648178734723903</v>
      </c>
      <c r="E62" s="54" t="str">
        <f t="shared" si="8"/>
        <v/>
      </c>
      <c r="F62" s="54" t="str">
        <f t="shared" si="9"/>
        <v/>
      </c>
      <c r="G62" s="55" t="str">
        <f t="shared" si="10"/>
        <v/>
      </c>
      <c r="J62" s="53">
        <f t="shared" si="11"/>
        <v>27.541604891509134</v>
      </c>
      <c r="K62" s="54" t="str">
        <f t="shared" si="12"/>
        <v/>
      </c>
      <c r="L62" s="54" t="str">
        <f t="shared" si="13"/>
        <v/>
      </c>
      <c r="M62" s="55" t="str">
        <f t="shared" si="14"/>
        <v/>
      </c>
      <c r="P62" s="53">
        <f>SQRT((C27-$C$33)^2+(D27-$D$33)^2+(E27-$E$33)^2+(F27-$F$33)^2+(G27-$G$33)^2)</f>
        <v>31.260358283295474</v>
      </c>
      <c r="Q62" s="54" t="str">
        <f t="shared" si="16"/>
        <v/>
      </c>
      <c r="R62" s="54" t="str">
        <f t="shared" si="17"/>
        <v/>
      </c>
      <c r="S62" s="55" t="str">
        <f t="shared" si="18"/>
        <v/>
      </c>
    </row>
    <row r="63" spans="4:20" ht="16.5" thickBot="1" x14ac:dyDescent="0.3"/>
    <row r="64" spans="4:20" x14ac:dyDescent="0.25">
      <c r="D64" s="56">
        <v>1</v>
      </c>
      <c r="E64" s="57">
        <f>COUNTIF(E38:E62,"="&amp;$J$64)</f>
        <v>0</v>
      </c>
      <c r="F64" s="57">
        <f>COUNTIF(F38:F62,"="&amp;$J$64)</f>
        <v>0</v>
      </c>
      <c r="G64" s="58">
        <f>COUNTIF(G38:G62,"="&amp;$J$64)</f>
        <v>1</v>
      </c>
      <c r="H64" s="59">
        <f>SUM(E64:G64)</f>
        <v>1</v>
      </c>
      <c r="J64" s="56">
        <v>1</v>
      </c>
      <c r="K64" s="57">
        <f>COUNTIF(K38:K62,"="&amp;$J$64)</f>
        <v>0</v>
      </c>
      <c r="L64" s="57">
        <f>COUNTIF(L38:L62,"="&amp;$J$64)</f>
        <v>0</v>
      </c>
      <c r="M64" s="58">
        <f>COUNTIF(M38:M62,"="&amp;$J$64)</f>
        <v>0</v>
      </c>
      <c r="N64" s="59">
        <f>SUM(K64:M64)</f>
        <v>0</v>
      </c>
      <c r="P64" s="56">
        <v>1</v>
      </c>
      <c r="Q64" s="57">
        <f>COUNTIF(Q38:Q62,"="&amp;$P$64)</f>
        <v>0</v>
      </c>
      <c r="R64" s="57">
        <f>COUNTIF(R38:R62,"="&amp;$P$64)</f>
        <v>0</v>
      </c>
      <c r="S64" s="58">
        <f>COUNTIF(S38:S62,"="&amp;$P$64)</f>
        <v>0</v>
      </c>
      <c r="T64" s="59">
        <f>SUM(Q64:S64)</f>
        <v>0</v>
      </c>
    </row>
    <row r="65" spans="4:20" x14ac:dyDescent="0.25">
      <c r="D65" s="60">
        <v>2</v>
      </c>
      <c r="E65" s="61">
        <f>COUNTIF(E38:E62,"="&amp;$J$65)</f>
        <v>5</v>
      </c>
      <c r="F65" s="61">
        <f>COUNTIF(F38:F62,"="&amp;$J$65)</f>
        <v>6</v>
      </c>
      <c r="G65" s="62">
        <f>COUNTIF(G38:G62,"="&amp;$J$65)</f>
        <v>7</v>
      </c>
      <c r="H65" s="59">
        <f>SUM(E65:G65)</f>
        <v>18</v>
      </c>
      <c r="J65" s="60">
        <v>2</v>
      </c>
      <c r="K65" s="61">
        <f>COUNTIF(K38:K62,"="&amp;$J$65)</f>
        <v>3</v>
      </c>
      <c r="L65" s="61">
        <f>COUNTIF(L38:L62,"="&amp;$J$65)</f>
        <v>3</v>
      </c>
      <c r="M65" s="62">
        <f>COUNTIF(M38:M62,"="&amp;$J$65)</f>
        <v>5</v>
      </c>
      <c r="N65" s="59">
        <f>SUM(K65:M65)</f>
        <v>11</v>
      </c>
      <c r="P65" s="60">
        <v>2</v>
      </c>
      <c r="Q65" s="61">
        <f>COUNTIF(Q38:Q62,"="&amp;$P$65)</f>
        <v>2</v>
      </c>
      <c r="R65" s="61">
        <f>COUNTIF(R38:R62,"="&amp;$P$65)</f>
        <v>3</v>
      </c>
      <c r="S65" s="62">
        <f>COUNTIF(S38:S62,"="&amp;$P$65)</f>
        <v>3</v>
      </c>
      <c r="T65" s="59">
        <f>SUM(Q65:S65)</f>
        <v>8</v>
      </c>
    </row>
    <row r="66" spans="4:20" ht="16.5" thickBot="1" x14ac:dyDescent="0.3">
      <c r="D66" s="63">
        <v>3</v>
      </c>
      <c r="E66" s="64">
        <f>COUNTIF(E38:E62,"="&amp;$J$66)</f>
        <v>0</v>
      </c>
      <c r="F66" s="64">
        <f>COUNTIF(F38:F62,"="&amp;$J$66)</f>
        <v>1</v>
      </c>
      <c r="G66" s="65">
        <f>COUNTIF(G38:G62,"="&amp;$J$66)</f>
        <v>1</v>
      </c>
      <c r="H66" s="59">
        <f>SUM(E66:G66)</f>
        <v>2</v>
      </c>
      <c r="J66" s="63">
        <v>3</v>
      </c>
      <c r="K66" s="64">
        <f>COUNTIF(K38:K62,"="&amp;$J$66)</f>
        <v>2</v>
      </c>
      <c r="L66" s="64">
        <f>COUNTIF(L38:L62,"="&amp;$J$66)</f>
        <v>4</v>
      </c>
      <c r="M66" s="65">
        <f>COUNTIF(M38:M62,"="&amp;$J$66)</f>
        <v>4</v>
      </c>
      <c r="N66" s="59">
        <f>SUM(K66:M66)</f>
        <v>10</v>
      </c>
      <c r="P66" s="63">
        <v>3</v>
      </c>
      <c r="Q66" s="64">
        <f>COUNTIF(Q38:Q62,"="&amp;$P$66)</f>
        <v>3</v>
      </c>
      <c r="R66" s="64">
        <f>COUNTIF(R38:R62,"="&amp;$P$66)</f>
        <v>4</v>
      </c>
      <c r="S66" s="65">
        <f>COUNTIF(S38:S62,"="&amp;$P$66)</f>
        <v>6</v>
      </c>
      <c r="T66" s="59">
        <f>SUM(Q66:S66)</f>
        <v>13</v>
      </c>
    </row>
  </sheetData>
  <conditionalFormatting sqref="K3:M27">
    <cfRule type="cellIs" dxfId="113" priority="58" stopIfTrue="1" operator="equal">
      <formula>1</formula>
    </cfRule>
    <cfRule type="cellIs" dxfId="112" priority="59" stopIfTrue="1" operator="equal">
      <formula>2</formula>
    </cfRule>
    <cfRule type="cellIs" dxfId="111" priority="60" stopIfTrue="1" operator="equal">
      <formula>3</formula>
    </cfRule>
  </conditionalFormatting>
  <conditionalFormatting sqref="J29">
    <cfRule type="cellIs" dxfId="110" priority="55" stopIfTrue="1" operator="equal">
      <formula>1</formula>
    </cfRule>
    <cfRule type="cellIs" dxfId="109" priority="56" stopIfTrue="1" operator="equal">
      <formula>2</formula>
    </cfRule>
    <cfRule type="cellIs" dxfId="108" priority="57" stopIfTrue="1" operator="equal">
      <formula>3</formula>
    </cfRule>
  </conditionalFormatting>
  <conditionalFormatting sqref="J30">
    <cfRule type="cellIs" dxfId="107" priority="52" stopIfTrue="1" operator="equal">
      <formula>1</formula>
    </cfRule>
    <cfRule type="cellIs" dxfId="106" priority="53" stopIfTrue="1" operator="equal">
      <formula>2</formula>
    </cfRule>
    <cfRule type="cellIs" dxfId="105" priority="54" stopIfTrue="1" operator="equal">
      <formula>3</formula>
    </cfRule>
  </conditionalFormatting>
  <conditionalFormatting sqref="J31">
    <cfRule type="cellIs" dxfId="104" priority="49" stopIfTrue="1" operator="equal">
      <formula>1</formula>
    </cfRule>
    <cfRule type="cellIs" dxfId="103" priority="50" stopIfTrue="1" operator="equal">
      <formula>2</formula>
    </cfRule>
    <cfRule type="cellIs" dxfId="102" priority="51" stopIfTrue="1" operator="equal">
      <formula>3</formula>
    </cfRule>
  </conditionalFormatting>
  <conditionalFormatting sqref="Q3:S27">
    <cfRule type="cellIs" dxfId="101" priority="46" stopIfTrue="1" operator="equal">
      <formula>1</formula>
    </cfRule>
    <cfRule type="cellIs" dxfId="100" priority="47" stopIfTrue="1" operator="equal">
      <formula>2</formula>
    </cfRule>
    <cfRule type="cellIs" dxfId="99" priority="48" stopIfTrue="1" operator="equal">
      <formula>3</formula>
    </cfRule>
  </conditionalFormatting>
  <conditionalFormatting sqref="P29">
    <cfRule type="cellIs" dxfId="98" priority="43" stopIfTrue="1" operator="equal">
      <formula>1</formula>
    </cfRule>
    <cfRule type="cellIs" dxfId="97" priority="44" stopIfTrue="1" operator="equal">
      <formula>2</formula>
    </cfRule>
    <cfRule type="cellIs" dxfId="96" priority="45" stopIfTrue="1" operator="equal">
      <formula>3</formula>
    </cfRule>
  </conditionalFormatting>
  <conditionalFormatting sqref="P30">
    <cfRule type="cellIs" dxfId="95" priority="40" stopIfTrue="1" operator="equal">
      <formula>1</formula>
    </cfRule>
    <cfRule type="cellIs" dxfId="94" priority="41" stopIfTrue="1" operator="equal">
      <formula>2</formula>
    </cfRule>
    <cfRule type="cellIs" dxfId="93" priority="42" stopIfTrue="1" operator="equal">
      <formula>3</formula>
    </cfRule>
  </conditionalFormatting>
  <conditionalFormatting sqref="P31">
    <cfRule type="cellIs" dxfId="92" priority="37" stopIfTrue="1" operator="equal">
      <formula>1</formula>
    </cfRule>
    <cfRule type="cellIs" dxfId="91" priority="38" stopIfTrue="1" operator="equal">
      <formula>2</formula>
    </cfRule>
    <cfRule type="cellIs" dxfId="90" priority="39" stopIfTrue="1" operator="equal">
      <formula>3</formula>
    </cfRule>
  </conditionalFormatting>
  <conditionalFormatting sqref="K38:M62">
    <cfRule type="cellIs" dxfId="89" priority="34" stopIfTrue="1" operator="equal">
      <formula>1</formula>
    </cfRule>
    <cfRule type="cellIs" dxfId="88" priority="35" stopIfTrue="1" operator="equal">
      <formula>2</formula>
    </cfRule>
    <cfRule type="cellIs" dxfId="87" priority="36" stopIfTrue="1" operator="equal">
      <formula>3</formula>
    </cfRule>
  </conditionalFormatting>
  <conditionalFormatting sqref="J64">
    <cfRule type="cellIs" dxfId="86" priority="31" stopIfTrue="1" operator="equal">
      <formula>1</formula>
    </cfRule>
    <cfRule type="cellIs" dxfId="85" priority="32" stopIfTrue="1" operator="equal">
      <formula>2</formula>
    </cfRule>
    <cfRule type="cellIs" dxfId="84" priority="33" stopIfTrue="1" operator="equal">
      <formula>3</formula>
    </cfRule>
  </conditionalFormatting>
  <conditionalFormatting sqref="J65">
    <cfRule type="cellIs" dxfId="83" priority="28" stopIfTrue="1" operator="equal">
      <formula>1</formula>
    </cfRule>
    <cfRule type="cellIs" dxfId="82" priority="29" stopIfTrue="1" operator="equal">
      <formula>2</formula>
    </cfRule>
    <cfRule type="cellIs" dxfId="81" priority="30" stopIfTrue="1" operator="equal">
      <formula>3</formula>
    </cfRule>
  </conditionalFormatting>
  <conditionalFormatting sqref="J66">
    <cfRule type="cellIs" dxfId="80" priority="25" stopIfTrue="1" operator="equal">
      <formula>1</formula>
    </cfRule>
    <cfRule type="cellIs" dxfId="79" priority="26" stopIfTrue="1" operator="equal">
      <formula>2</formula>
    </cfRule>
    <cfRule type="cellIs" dxfId="78" priority="27" stopIfTrue="1" operator="equal">
      <formula>3</formula>
    </cfRule>
  </conditionalFormatting>
  <conditionalFormatting sqref="Q38:S62">
    <cfRule type="cellIs" dxfId="77" priority="22" stopIfTrue="1" operator="equal">
      <formula>1</formula>
    </cfRule>
    <cfRule type="cellIs" dxfId="76" priority="23" stopIfTrue="1" operator="equal">
      <formula>2</formula>
    </cfRule>
    <cfRule type="cellIs" dxfId="75" priority="24" stopIfTrue="1" operator="equal">
      <formula>3</formula>
    </cfRule>
  </conditionalFormatting>
  <conditionalFormatting sqref="P64">
    <cfRule type="cellIs" dxfId="74" priority="19" stopIfTrue="1" operator="equal">
      <formula>1</formula>
    </cfRule>
    <cfRule type="cellIs" dxfId="73" priority="20" stopIfTrue="1" operator="equal">
      <formula>2</formula>
    </cfRule>
    <cfRule type="cellIs" dxfId="72" priority="21" stopIfTrue="1" operator="equal">
      <formula>3</formula>
    </cfRule>
  </conditionalFormatting>
  <conditionalFormatting sqref="P65">
    <cfRule type="cellIs" dxfId="71" priority="16" stopIfTrue="1" operator="equal">
      <formula>1</formula>
    </cfRule>
    <cfRule type="cellIs" dxfId="70" priority="17" stopIfTrue="1" operator="equal">
      <formula>2</formula>
    </cfRule>
    <cfRule type="cellIs" dxfId="69" priority="18" stopIfTrue="1" operator="equal">
      <formula>3</formula>
    </cfRule>
  </conditionalFormatting>
  <conditionalFormatting sqref="P66">
    <cfRule type="cellIs" dxfId="68" priority="13" stopIfTrue="1" operator="equal">
      <formula>1</formula>
    </cfRule>
    <cfRule type="cellIs" dxfId="67" priority="14" stopIfTrue="1" operator="equal">
      <formula>2</formula>
    </cfRule>
    <cfRule type="cellIs" dxfId="66" priority="15" stopIfTrue="1" operator="equal">
      <formula>3</formula>
    </cfRule>
  </conditionalFormatting>
  <conditionalFormatting sqref="D66">
    <cfRule type="cellIs" dxfId="65" priority="1" stopIfTrue="1" operator="equal">
      <formula>1</formula>
    </cfRule>
    <cfRule type="cellIs" dxfId="64" priority="2" stopIfTrue="1" operator="equal">
      <formula>2</formula>
    </cfRule>
    <cfRule type="cellIs" dxfId="63" priority="3" stopIfTrue="1" operator="equal">
      <formula>3</formula>
    </cfRule>
  </conditionalFormatting>
  <conditionalFormatting sqref="E38:G62">
    <cfRule type="cellIs" dxfId="62" priority="10" stopIfTrue="1" operator="equal">
      <formula>1</formula>
    </cfRule>
    <cfRule type="cellIs" dxfId="61" priority="11" stopIfTrue="1" operator="equal">
      <formula>2</formula>
    </cfRule>
    <cfRule type="cellIs" dxfId="60" priority="12" stopIfTrue="1" operator="equal">
      <formula>3</formula>
    </cfRule>
  </conditionalFormatting>
  <conditionalFormatting sqref="D64">
    <cfRule type="cellIs" dxfId="59" priority="7" stopIfTrue="1" operator="equal">
      <formula>1</formula>
    </cfRule>
    <cfRule type="cellIs" dxfId="58" priority="8" stopIfTrue="1" operator="equal">
      <formula>2</formula>
    </cfRule>
    <cfRule type="cellIs" dxfId="57" priority="9" stopIfTrue="1" operator="equal">
      <formula>3</formula>
    </cfRule>
  </conditionalFormatting>
  <conditionalFormatting sqref="D65">
    <cfRule type="cellIs" dxfId="56" priority="4" stopIfTrue="1" operator="equal">
      <formula>1</formula>
    </cfRule>
    <cfRule type="cellIs" dxfId="55" priority="5" stopIfTrue="1" operator="equal">
      <formula>2</formula>
    </cfRule>
    <cfRule type="cellIs" dxfId="54" priority="6" stopIfTrue="1" operator="equal">
      <formula>3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64"/>
  <sheetViews>
    <sheetView topLeftCell="A31" zoomScale="85" zoomScaleNormal="85" workbookViewId="0">
      <selection activeCell="K2" sqref="K2"/>
    </sheetView>
  </sheetViews>
  <sheetFormatPr defaultRowHeight="15" x14ac:dyDescent="0.25"/>
  <cols>
    <col min="1" max="2" width="4.42578125" customWidth="1"/>
    <col min="4" max="4" width="11.5703125" customWidth="1"/>
    <col min="9" max="9" width="11" bestFit="1" customWidth="1"/>
    <col min="10" max="10" width="12" customWidth="1"/>
    <col min="15" max="15" width="11.42578125" customWidth="1"/>
    <col min="16" max="16" width="7.85546875" customWidth="1"/>
    <col min="17" max="17" width="10" customWidth="1"/>
    <col min="18" max="20" width="7.85546875" customWidth="1"/>
  </cols>
  <sheetData>
    <row r="1" spans="2:23" ht="17.25" customHeight="1" thickBot="1" x14ac:dyDescent="0.3"/>
    <row r="2" spans="2:23" ht="32.25" thickBot="1" x14ac:dyDescent="0.3">
      <c r="B2" s="30" t="s">
        <v>17</v>
      </c>
      <c r="C2" s="24" t="s">
        <v>0</v>
      </c>
      <c r="D2" s="15" t="s">
        <v>1</v>
      </c>
      <c r="E2" s="15" t="s">
        <v>2</v>
      </c>
      <c r="F2" s="15" t="s">
        <v>3</v>
      </c>
      <c r="G2" s="15" t="s">
        <v>4</v>
      </c>
      <c r="H2" s="16" t="s">
        <v>5</v>
      </c>
      <c r="J2" s="3" t="s">
        <v>11</v>
      </c>
      <c r="K2" s="4" t="s">
        <v>6</v>
      </c>
      <c r="L2" s="4" t="s">
        <v>7</v>
      </c>
      <c r="M2" s="4" t="s">
        <v>8</v>
      </c>
      <c r="N2" s="4" t="s">
        <v>9</v>
      </c>
      <c r="O2" s="5" t="s">
        <v>10</v>
      </c>
      <c r="R2" s="3" t="s">
        <v>11</v>
      </c>
      <c r="S2" s="4" t="s">
        <v>6</v>
      </c>
      <c r="T2" s="4" t="s">
        <v>7</v>
      </c>
      <c r="U2" s="4" t="s">
        <v>8</v>
      </c>
      <c r="V2" s="4" t="s">
        <v>9</v>
      </c>
      <c r="W2" s="5" t="s">
        <v>10</v>
      </c>
    </row>
    <row r="3" spans="2:23" ht="15.75" x14ac:dyDescent="0.25">
      <c r="B3" s="29">
        <v>1</v>
      </c>
      <c r="C3" s="25">
        <v>160</v>
      </c>
      <c r="D3" s="12">
        <v>70</v>
      </c>
      <c r="E3" s="12">
        <v>78</v>
      </c>
      <c r="F3" s="12">
        <v>99</v>
      </c>
      <c r="G3" s="12">
        <v>33.299999999999997</v>
      </c>
      <c r="H3" s="13">
        <v>3</v>
      </c>
      <c r="J3" s="17">
        <f t="shared" ref="J3:J27" si="0">SQRT((C3-$C$29)^2+(D3-$D$29)^2+(E3-$E$29)^2+(F3-$F$29)^2+(G3-$G$29)^2)</f>
        <v>33.56769280126354</v>
      </c>
      <c r="K3" s="2" t="str">
        <f t="shared" ref="K3:K27" si="1">IF($J3&lt;=SMALL($J$3:$J$27,1),$H3,"")</f>
        <v/>
      </c>
      <c r="L3" s="2" t="str">
        <f t="shared" ref="L3:L27" si="2">IF($J3&lt;=SMALL($J$3:$J$27,5),$H3,"")</f>
        <v/>
      </c>
      <c r="M3" s="2" t="str">
        <f t="shared" ref="M3:M27" si="3">IF($J3&lt;=SMALL($J$3:$J$27,9),$H3,"")</f>
        <v/>
      </c>
      <c r="N3" s="2" t="str">
        <f t="shared" ref="N3:N27" si="4">IF($J3&lt;=SMALL($J$3:$J$27,13),$H3,"")</f>
        <v/>
      </c>
      <c r="O3" s="20" t="str">
        <f t="shared" ref="O3:O27" si="5">IF($J3&lt;=SMALL($J$3:$J$27,15),$H3,"")</f>
        <v/>
      </c>
      <c r="R3" s="17">
        <f>SQRT((C3-$C$30)^2+(D3-$D$30)^2+(E3-$E$30)^2+(F3-$F$30)^2+(G3-$G$30)^2)</f>
        <v>40.193283020922784</v>
      </c>
      <c r="S3" s="2" t="str">
        <f>IF($R3&lt;=SMALL($R$3:$R$27,1),$H3,"")</f>
        <v/>
      </c>
      <c r="T3" s="2" t="str">
        <f>IF($R3&lt;=SMALL($R$3:$R$27,5),$H3,"")</f>
        <v/>
      </c>
      <c r="U3" s="2" t="str">
        <f>IF($R3&lt;=SMALL($R$3:$R$27,9),$H3,"")</f>
        <v/>
      </c>
      <c r="V3" s="2" t="str">
        <f>IF($R3&lt;=SMALL($R$3:$R$27,13),$H3,"")</f>
        <v/>
      </c>
      <c r="W3" s="20" t="str">
        <f>IF($R3&lt;=SMALL($R$3:$R$27,15),$H3,"")</f>
        <v/>
      </c>
    </row>
    <row r="4" spans="2:23" ht="15.75" x14ac:dyDescent="0.25">
      <c r="B4" s="28">
        <v>2</v>
      </c>
      <c r="C4" s="26">
        <v>162</v>
      </c>
      <c r="D4" s="6">
        <v>56</v>
      </c>
      <c r="E4" s="6">
        <v>74</v>
      </c>
      <c r="F4" s="6">
        <v>90</v>
      </c>
      <c r="G4" s="6">
        <v>31.7</v>
      </c>
      <c r="H4" s="8">
        <v>3</v>
      </c>
      <c r="J4" s="17">
        <f t="shared" si="0"/>
        <v>19.715729760777307</v>
      </c>
      <c r="K4" s="2" t="str">
        <f t="shared" si="1"/>
        <v/>
      </c>
      <c r="L4" s="2" t="str">
        <f t="shared" si="2"/>
        <v/>
      </c>
      <c r="M4" s="2" t="str">
        <f t="shared" si="3"/>
        <v/>
      </c>
      <c r="N4" s="2" t="str">
        <f t="shared" si="4"/>
        <v/>
      </c>
      <c r="O4" s="20" t="str">
        <f t="shared" si="5"/>
        <v/>
      </c>
      <c r="R4" s="17">
        <f>SQRT((C4-$C$30)^2+(D4-$D$30)^2+(E4-$E$30)^2+(F4-$F$30)^2+(G4-$G$30)^2)</f>
        <v>25.664372191814863</v>
      </c>
      <c r="S4" s="2" t="str">
        <f>IF($R4&lt;=SMALL($R$3:$R$27,1),$H4,"")</f>
        <v/>
      </c>
      <c r="T4" s="2" t="str">
        <f>IF($R4&lt;=SMALL($R$3:$R$27,5),$H4,"")</f>
        <v/>
      </c>
      <c r="U4" s="2" t="str">
        <f>IF($R4&lt;=SMALL($R$3:$R$27,9),$H4,"")</f>
        <v/>
      </c>
      <c r="V4" s="2" t="str">
        <f>IF($R4&lt;=SMALL($R$3:$R$27,13),$H4,"")</f>
        <v/>
      </c>
      <c r="W4" s="20" t="str">
        <f>IF($R4&lt;=SMALL($R$3:$R$27,15),$H4,"")</f>
        <v/>
      </c>
    </row>
    <row r="5" spans="2:23" ht="15.75" x14ac:dyDescent="0.25">
      <c r="B5" s="28">
        <v>3</v>
      </c>
      <c r="C5" s="26">
        <v>155</v>
      </c>
      <c r="D5" s="6">
        <v>63</v>
      </c>
      <c r="E5" s="6">
        <v>76.5</v>
      </c>
      <c r="F5" s="6">
        <v>95.5</v>
      </c>
      <c r="G5" s="6">
        <v>37.799999999999997</v>
      </c>
      <c r="H5" s="8">
        <v>3</v>
      </c>
      <c r="J5" s="17">
        <f t="shared" si="0"/>
        <v>26.811191693022522</v>
      </c>
      <c r="K5" s="2" t="str">
        <f t="shared" si="1"/>
        <v/>
      </c>
      <c r="L5" s="2" t="str">
        <f t="shared" si="2"/>
        <v/>
      </c>
      <c r="M5" s="2" t="str">
        <f t="shared" si="3"/>
        <v/>
      </c>
      <c r="N5" s="2" t="str">
        <f t="shared" si="4"/>
        <v/>
      </c>
      <c r="O5" s="20" t="str">
        <f t="shared" si="5"/>
        <v/>
      </c>
      <c r="R5" s="17">
        <f>SQRT((C5-$C$30)^2+(D5-$D$30)^2+(E5-$E$30)^2+(F5-$F$30)^2+(G5-$G$30)^2)</f>
        <v>33.952172242729922</v>
      </c>
      <c r="S5" s="2" t="str">
        <f>IF($R5&lt;=SMALL($R$3:$R$27,1),$H5,"")</f>
        <v/>
      </c>
      <c r="T5" s="2" t="str">
        <f>IF($R5&lt;=SMALL($R$3:$R$27,5),$H5,"")</f>
        <v/>
      </c>
      <c r="U5" s="2" t="str">
        <f>IF($R5&lt;=SMALL($R$3:$R$27,9),$H5,"")</f>
        <v/>
      </c>
      <c r="V5" s="2" t="str">
        <f>IF($R5&lt;=SMALL($R$3:$R$27,13),$H5,"")</f>
        <v/>
      </c>
      <c r="W5" s="20" t="str">
        <f>IF($R5&lt;=SMALL($R$3:$R$27,15),$H5,"")</f>
        <v/>
      </c>
    </row>
    <row r="6" spans="2:23" ht="15.75" x14ac:dyDescent="0.25">
      <c r="B6" s="29">
        <v>4</v>
      </c>
      <c r="C6" s="26">
        <v>156</v>
      </c>
      <c r="D6" s="6">
        <v>54</v>
      </c>
      <c r="E6" s="6">
        <v>74</v>
      </c>
      <c r="F6" s="6">
        <v>88</v>
      </c>
      <c r="G6" s="6">
        <v>31</v>
      </c>
      <c r="H6" s="8">
        <v>2</v>
      </c>
      <c r="J6" s="17">
        <f t="shared" si="0"/>
        <v>14.65127980757995</v>
      </c>
      <c r="K6" s="2" t="str">
        <f t="shared" si="1"/>
        <v/>
      </c>
      <c r="L6" s="2" t="str">
        <f t="shared" si="2"/>
        <v/>
      </c>
      <c r="M6" s="2" t="str">
        <f t="shared" si="3"/>
        <v/>
      </c>
      <c r="N6" s="2" t="str">
        <f t="shared" si="4"/>
        <v/>
      </c>
      <c r="O6" s="20">
        <f t="shared" si="5"/>
        <v>2</v>
      </c>
      <c r="R6" s="17">
        <f>SQRT((C6-$C$30)^2+(D6-$D$30)^2+(E6-$E$30)^2+(F6-$F$30)^2+(G6-$G$30)^2)</f>
        <v>21.68155898453799</v>
      </c>
      <c r="S6" s="2" t="str">
        <f>IF($R6&lt;=SMALL($R$3:$R$27,1),$H6,"")</f>
        <v/>
      </c>
      <c r="T6" s="2" t="str">
        <f>IF($R6&lt;=SMALL($R$3:$R$27,5),$H6,"")</f>
        <v/>
      </c>
      <c r="U6" s="2" t="str">
        <f>IF($R6&lt;=SMALL($R$3:$R$27,9),$H6,"")</f>
        <v/>
      </c>
      <c r="V6" s="2" t="str">
        <f>IF($R6&lt;=SMALL($R$3:$R$27,13),$H6,"")</f>
        <v/>
      </c>
      <c r="W6" s="20" t="str">
        <f>IF($R6&lt;=SMALL($R$3:$R$27,15),$H6,"")</f>
        <v/>
      </c>
    </row>
    <row r="7" spans="2:23" ht="15.75" x14ac:dyDescent="0.25">
      <c r="B7" s="28">
        <v>5</v>
      </c>
      <c r="C7" s="26">
        <v>155</v>
      </c>
      <c r="D7" s="6">
        <v>55</v>
      </c>
      <c r="E7" s="6">
        <v>79</v>
      </c>
      <c r="F7" s="6">
        <v>88</v>
      </c>
      <c r="G7" s="6">
        <v>27</v>
      </c>
      <c r="H7" s="8">
        <v>3</v>
      </c>
      <c r="J7" s="17">
        <f t="shared" si="0"/>
        <v>17.188949938841521</v>
      </c>
      <c r="K7" s="2" t="str">
        <f t="shared" si="1"/>
        <v/>
      </c>
      <c r="L7" s="2" t="str">
        <f t="shared" si="2"/>
        <v/>
      </c>
      <c r="M7" s="2" t="str">
        <f t="shared" si="3"/>
        <v/>
      </c>
      <c r="N7" s="2" t="str">
        <f t="shared" si="4"/>
        <v/>
      </c>
      <c r="O7" s="20" t="str">
        <f t="shared" si="5"/>
        <v/>
      </c>
      <c r="R7" s="17">
        <f>SQRT((C7-$C$30)^2+(D7-$D$30)^2+(E7-$E$30)^2+(F7-$F$30)^2+(G7-$G$30)^2)</f>
        <v>24.667590072806057</v>
      </c>
      <c r="S7" s="2" t="str">
        <f>IF($R7&lt;=SMALL($R$3:$R$27,1),$H7,"")</f>
        <v/>
      </c>
      <c r="T7" s="2" t="str">
        <f>IF($R7&lt;=SMALL($R$3:$R$27,5),$H7,"")</f>
        <v/>
      </c>
      <c r="U7" s="2" t="str">
        <f>IF($R7&lt;=SMALL($R$3:$R$27,9),$H7,"")</f>
        <v/>
      </c>
      <c r="V7" s="2" t="str">
        <f>IF($R7&lt;=SMALL($R$3:$R$27,13),$H7,"")</f>
        <v/>
      </c>
      <c r="W7" s="20" t="str">
        <f>IF($R7&lt;=SMALL($R$3:$R$27,15),$H7,"")</f>
        <v/>
      </c>
    </row>
    <row r="8" spans="2:23" ht="15.75" x14ac:dyDescent="0.25">
      <c r="B8" s="28">
        <v>6</v>
      </c>
      <c r="C8" s="26">
        <v>155</v>
      </c>
      <c r="D8" s="6">
        <v>55</v>
      </c>
      <c r="E8" s="6">
        <v>67</v>
      </c>
      <c r="F8" s="6">
        <v>91</v>
      </c>
      <c r="G8" s="6">
        <v>29.8</v>
      </c>
      <c r="H8" s="8">
        <v>2</v>
      </c>
      <c r="J8" s="17">
        <f t="shared" si="0"/>
        <v>13.60661603779573</v>
      </c>
      <c r="K8" s="2" t="str">
        <f t="shared" si="1"/>
        <v/>
      </c>
      <c r="L8" s="2" t="str">
        <f t="shared" si="2"/>
        <v/>
      </c>
      <c r="M8" s="2" t="str">
        <f t="shared" si="3"/>
        <v/>
      </c>
      <c r="N8" s="2" t="str">
        <f t="shared" si="4"/>
        <v/>
      </c>
      <c r="O8" s="20">
        <f t="shared" si="5"/>
        <v>2</v>
      </c>
      <c r="R8" s="17">
        <f>SQRT((C8-$C$30)^2+(D8-$D$30)^2+(E8-$E$30)^2+(F8-$F$30)^2+(G8-$G$30)^2)</f>
        <v>19.627786426390522</v>
      </c>
      <c r="S8" s="2" t="str">
        <f>IF($R8&lt;=SMALL($R$3:$R$27,1),$H8,"")</f>
        <v/>
      </c>
      <c r="T8" s="2" t="str">
        <f>IF($R8&lt;=SMALL($R$3:$R$27,5),$H8,"")</f>
        <v/>
      </c>
      <c r="U8" s="2" t="str">
        <f>IF($R8&lt;=SMALL($R$3:$R$27,9),$H8,"")</f>
        <v/>
      </c>
      <c r="V8" s="2" t="str">
        <f>IF($R8&lt;=SMALL($R$3:$R$27,13),$H8,"")</f>
        <v/>
      </c>
      <c r="W8" s="20">
        <f>IF($R8&lt;=SMALL($R$3:$R$27,15),$H8,"")</f>
        <v>2</v>
      </c>
    </row>
    <row r="9" spans="2:23" ht="15.75" x14ac:dyDescent="0.25">
      <c r="B9" s="29">
        <v>7</v>
      </c>
      <c r="C9" s="26">
        <v>151.5</v>
      </c>
      <c r="D9" s="6">
        <v>58</v>
      </c>
      <c r="E9" s="6">
        <v>76</v>
      </c>
      <c r="F9" s="6">
        <v>94</v>
      </c>
      <c r="G9" s="6">
        <v>31.6</v>
      </c>
      <c r="H9" s="8">
        <v>3</v>
      </c>
      <c r="J9" s="17">
        <f t="shared" si="0"/>
        <v>19.691368667515217</v>
      </c>
      <c r="K9" s="2" t="str">
        <f t="shared" si="1"/>
        <v/>
      </c>
      <c r="L9" s="2" t="str">
        <f t="shared" si="2"/>
        <v/>
      </c>
      <c r="M9" s="2" t="str">
        <f t="shared" si="3"/>
        <v/>
      </c>
      <c r="N9" s="2" t="str">
        <f t="shared" si="4"/>
        <v/>
      </c>
      <c r="O9" s="20" t="str">
        <f t="shared" si="5"/>
        <v/>
      </c>
      <c r="R9" s="17">
        <f>SQRT((C9-$C$30)^2+(D9-$D$30)^2+(E9-$E$30)^2+(F9-$F$30)^2+(G9-$G$30)^2)</f>
        <v>27.691876065012281</v>
      </c>
      <c r="S9" s="2" t="str">
        <f>IF($R9&lt;=SMALL($R$3:$R$27,1),$H9,"")</f>
        <v/>
      </c>
      <c r="T9" s="2" t="str">
        <f>IF($R9&lt;=SMALL($R$3:$R$27,5),$H9,"")</f>
        <v/>
      </c>
      <c r="U9" s="2" t="str">
        <f>IF($R9&lt;=SMALL($R$3:$R$27,9),$H9,"")</f>
        <v/>
      </c>
      <c r="V9" s="2" t="str">
        <f>IF($R9&lt;=SMALL($R$3:$R$27,13),$H9,"")</f>
        <v/>
      </c>
      <c r="W9" s="20" t="str">
        <f>IF($R9&lt;=SMALL($R$3:$R$27,15),$H9,"")</f>
        <v/>
      </c>
    </row>
    <row r="10" spans="2:23" ht="15.75" x14ac:dyDescent="0.25">
      <c r="B10" s="28">
        <v>8</v>
      </c>
      <c r="C10" s="26">
        <v>151.5</v>
      </c>
      <c r="D10" s="6">
        <v>62</v>
      </c>
      <c r="E10" s="6">
        <v>79</v>
      </c>
      <c r="F10" s="6">
        <v>98</v>
      </c>
      <c r="G10" s="6">
        <v>37.299999999999997</v>
      </c>
      <c r="H10" s="8">
        <v>3</v>
      </c>
      <c r="J10" s="17">
        <f t="shared" si="0"/>
        <v>27.688264662127164</v>
      </c>
      <c r="K10" s="2" t="str">
        <f t="shared" si="1"/>
        <v/>
      </c>
      <c r="L10" s="2" t="str">
        <f t="shared" si="2"/>
        <v/>
      </c>
      <c r="M10" s="2" t="str">
        <f t="shared" si="3"/>
        <v/>
      </c>
      <c r="N10" s="2" t="str">
        <f t="shared" si="4"/>
        <v/>
      </c>
      <c r="O10" s="20" t="str">
        <f t="shared" si="5"/>
        <v/>
      </c>
      <c r="R10" s="17">
        <f>SQRT((C10-$C$30)^2+(D10-$D$30)^2+(E10-$E$30)^2+(F10-$F$30)^2+(G10-$G$30)^2)</f>
        <v>35.57035282366482</v>
      </c>
      <c r="S10" s="2" t="str">
        <f>IF($R10&lt;=SMALL($R$3:$R$27,1),$H10,"")</f>
        <v/>
      </c>
      <c r="T10" s="2" t="str">
        <f>IF($R10&lt;=SMALL($R$3:$R$27,5),$H10,"")</f>
        <v/>
      </c>
      <c r="U10" s="2" t="str">
        <f>IF($R10&lt;=SMALL($R$3:$R$27,9),$H10,"")</f>
        <v/>
      </c>
      <c r="V10" s="2" t="str">
        <f>IF($R10&lt;=SMALL($R$3:$R$27,13),$H10,"")</f>
        <v/>
      </c>
      <c r="W10" s="20" t="str">
        <f>IF($R10&lt;=SMALL($R$3:$R$27,15),$H10,"")</f>
        <v/>
      </c>
    </row>
    <row r="11" spans="2:23" ht="15.75" x14ac:dyDescent="0.25">
      <c r="B11" s="28">
        <v>9</v>
      </c>
      <c r="C11" s="26">
        <v>159</v>
      </c>
      <c r="D11" s="6">
        <v>49</v>
      </c>
      <c r="E11" s="6">
        <v>72</v>
      </c>
      <c r="F11" s="6">
        <v>89</v>
      </c>
      <c r="G11" s="6">
        <v>28.7</v>
      </c>
      <c r="H11" s="8">
        <v>2</v>
      </c>
      <c r="J11" s="17">
        <f t="shared" si="0"/>
        <v>12.534352795417879</v>
      </c>
      <c r="K11" s="2" t="str">
        <f t="shared" si="1"/>
        <v/>
      </c>
      <c r="L11" s="2" t="str">
        <f t="shared" si="2"/>
        <v/>
      </c>
      <c r="M11" s="2" t="str">
        <f t="shared" si="3"/>
        <v/>
      </c>
      <c r="N11" s="2">
        <f t="shared" si="4"/>
        <v>2</v>
      </c>
      <c r="O11" s="20">
        <f t="shared" si="5"/>
        <v>2</v>
      </c>
      <c r="R11" s="17">
        <f>SQRT((C11-$C$30)^2+(D11-$D$30)^2+(E11-$E$30)^2+(F11-$F$30)^2+(G11-$G$30)^2)</f>
        <v>18.980516325959101</v>
      </c>
      <c r="S11" s="2" t="str">
        <f>IF($R11&lt;=SMALL($R$3:$R$27,1),$H11,"")</f>
        <v/>
      </c>
      <c r="T11" s="2" t="str">
        <f>IF($R11&lt;=SMALL($R$3:$R$27,5),$H11,"")</f>
        <v/>
      </c>
      <c r="U11" s="2" t="str">
        <f>IF($R11&lt;=SMALL($R$3:$R$27,9),$H11,"")</f>
        <v/>
      </c>
      <c r="V11" s="2">
        <f>IF($R11&lt;=SMALL($R$3:$R$27,13),$H11,"")</f>
        <v>2</v>
      </c>
      <c r="W11" s="20">
        <f>IF($R11&lt;=SMALL($R$3:$R$27,15),$H11,"")</f>
        <v>2</v>
      </c>
    </row>
    <row r="12" spans="2:23" ht="15.75" x14ac:dyDescent="0.25">
      <c r="B12" s="29">
        <v>10</v>
      </c>
      <c r="C12" s="26">
        <v>151</v>
      </c>
      <c r="D12" s="6">
        <v>58</v>
      </c>
      <c r="E12" s="6">
        <v>77</v>
      </c>
      <c r="F12" s="6">
        <v>99</v>
      </c>
      <c r="G12" s="6">
        <v>34.4</v>
      </c>
      <c r="H12" s="8">
        <v>3</v>
      </c>
      <c r="J12" s="17">
        <f t="shared" si="0"/>
        <v>23.831491770344549</v>
      </c>
      <c r="K12" s="2" t="str">
        <f t="shared" si="1"/>
        <v/>
      </c>
      <c r="L12" s="2" t="str">
        <f t="shared" si="2"/>
        <v/>
      </c>
      <c r="M12" s="2" t="str">
        <f t="shared" si="3"/>
        <v/>
      </c>
      <c r="N12" s="2" t="str">
        <f t="shared" si="4"/>
        <v/>
      </c>
      <c r="O12" s="20" t="str">
        <f t="shared" si="5"/>
        <v/>
      </c>
      <c r="R12" s="17">
        <f>SQRT((C12-$C$30)^2+(D12-$D$30)^2+(E12-$E$30)^2+(F12-$F$30)^2+(G12-$G$30)^2)</f>
        <v>32.040755296965145</v>
      </c>
      <c r="S12" s="2" t="str">
        <f>IF($R12&lt;=SMALL($R$3:$R$27,1),$H12,"")</f>
        <v/>
      </c>
      <c r="T12" s="2" t="str">
        <f>IF($R12&lt;=SMALL($R$3:$R$27,5),$H12,"")</f>
        <v/>
      </c>
      <c r="U12" s="2" t="str">
        <f>IF($R12&lt;=SMALL($R$3:$R$27,9),$H12,"")</f>
        <v/>
      </c>
      <c r="V12" s="2" t="str">
        <f>IF($R12&lt;=SMALL($R$3:$R$27,13),$H12,"")</f>
        <v/>
      </c>
      <c r="W12" s="20" t="str">
        <f>IF($R12&lt;=SMALL($R$3:$R$27,15),$H12,"")</f>
        <v/>
      </c>
    </row>
    <row r="13" spans="2:23" ht="15.75" x14ac:dyDescent="0.25">
      <c r="B13" s="29">
        <v>11</v>
      </c>
      <c r="C13" s="26">
        <v>153</v>
      </c>
      <c r="D13" s="6">
        <v>52</v>
      </c>
      <c r="E13" s="6">
        <v>72</v>
      </c>
      <c r="F13" s="6">
        <v>89</v>
      </c>
      <c r="G13" s="6">
        <v>31</v>
      </c>
      <c r="H13" s="8">
        <v>2</v>
      </c>
      <c r="J13" s="17">
        <f t="shared" si="0"/>
        <v>11.732859838931001</v>
      </c>
      <c r="K13" s="2" t="str">
        <f t="shared" si="1"/>
        <v/>
      </c>
      <c r="L13" s="2" t="str">
        <f t="shared" si="2"/>
        <v/>
      </c>
      <c r="M13" s="2" t="str">
        <f t="shared" si="3"/>
        <v/>
      </c>
      <c r="N13" s="2">
        <f t="shared" si="4"/>
        <v>2</v>
      </c>
      <c r="O13" s="20">
        <f t="shared" si="5"/>
        <v>2</v>
      </c>
      <c r="R13" s="17">
        <f>SQRT((C13-$C$30)^2+(D13-$D$30)^2+(E13-$E$30)^2+(F13-$F$30)^2+(G13-$G$30)^2)</f>
        <v>19.470233691458354</v>
      </c>
      <c r="S13" s="2" t="str">
        <f>IF($R13&lt;=SMALL($R$3:$R$27,1),$H13,"")</f>
        <v/>
      </c>
      <c r="T13" s="2" t="str">
        <f>IF($R13&lt;=SMALL($R$3:$R$27,5),$H13,"")</f>
        <v/>
      </c>
      <c r="U13" s="2" t="str">
        <f>IF($R13&lt;=SMALL($R$3:$R$27,9),$H13,"")</f>
        <v/>
      </c>
      <c r="V13" s="2" t="str">
        <f>IF($R13&lt;=SMALL($R$3:$R$27,13),$H13,"")</f>
        <v/>
      </c>
      <c r="W13" s="20">
        <f>IF($R13&lt;=SMALL($R$3:$R$27,15),$H13,"")</f>
        <v>2</v>
      </c>
    </row>
    <row r="14" spans="2:23" ht="15.75" x14ac:dyDescent="0.25">
      <c r="B14" s="28">
        <v>12</v>
      </c>
      <c r="C14" s="26">
        <v>159</v>
      </c>
      <c r="D14" s="6">
        <v>49</v>
      </c>
      <c r="E14" s="6">
        <v>65</v>
      </c>
      <c r="F14" s="6">
        <v>87</v>
      </c>
      <c r="G14" s="6">
        <v>24.6</v>
      </c>
      <c r="H14" s="8">
        <v>2</v>
      </c>
      <c r="J14" s="17">
        <f t="shared" si="0"/>
        <v>10.319883720275147</v>
      </c>
      <c r="K14" s="2" t="str">
        <f t="shared" si="1"/>
        <v/>
      </c>
      <c r="L14" s="2" t="str">
        <f t="shared" si="2"/>
        <v/>
      </c>
      <c r="M14" s="2">
        <f t="shared" si="3"/>
        <v>2</v>
      </c>
      <c r="N14" s="2">
        <f t="shared" si="4"/>
        <v>2</v>
      </c>
      <c r="O14" s="20">
        <f t="shared" si="5"/>
        <v>2</v>
      </c>
      <c r="R14" s="17">
        <f>SQRT((C14-$C$30)^2+(D14-$D$30)^2+(E14-$E$30)^2+(F14-$F$30)^2+(G14-$G$30)^2)</f>
        <v>13.486660075793415</v>
      </c>
      <c r="S14" s="2" t="str">
        <f>IF($R14&lt;=SMALL($R$3:$R$27,1),$H14,"")</f>
        <v/>
      </c>
      <c r="T14" s="2" t="str">
        <f>IF($R14&lt;=SMALL($R$3:$R$27,5),$H14,"")</f>
        <v/>
      </c>
      <c r="U14" s="2">
        <f>IF($R14&lt;=SMALL($R$3:$R$27,9),$H14,"")</f>
        <v>2</v>
      </c>
      <c r="V14" s="2">
        <f>IF($R14&lt;=SMALL($R$3:$R$27,13),$H14,"")</f>
        <v>2</v>
      </c>
      <c r="W14" s="20">
        <f>IF($R14&lt;=SMALL($R$3:$R$27,15),$H14,"")</f>
        <v>2</v>
      </c>
    </row>
    <row r="15" spans="2:23" ht="15.75" x14ac:dyDescent="0.25">
      <c r="B15" s="28">
        <v>13</v>
      </c>
      <c r="C15" s="26">
        <v>161.5</v>
      </c>
      <c r="D15" s="6">
        <v>48</v>
      </c>
      <c r="E15" s="6">
        <v>63</v>
      </c>
      <c r="F15" s="6">
        <v>87</v>
      </c>
      <c r="G15" s="6">
        <v>25.3</v>
      </c>
      <c r="H15" s="8">
        <v>1</v>
      </c>
      <c r="J15" s="17">
        <f t="shared" si="0"/>
        <v>12.642784503423286</v>
      </c>
      <c r="K15" s="2" t="str">
        <f t="shared" si="1"/>
        <v/>
      </c>
      <c r="L15" s="2" t="str">
        <f t="shared" si="2"/>
        <v/>
      </c>
      <c r="M15" s="2" t="str">
        <f t="shared" si="3"/>
        <v/>
      </c>
      <c r="N15" s="2">
        <f t="shared" si="4"/>
        <v>1</v>
      </c>
      <c r="O15" s="20">
        <f t="shared" si="5"/>
        <v>1</v>
      </c>
      <c r="R15" s="17">
        <f>SQRT((C15-$C$30)^2+(D15-$D$30)^2+(E15-$E$30)^2+(F15-$F$30)^2+(G15-$G$30)^2)</f>
        <v>14.150971698084906</v>
      </c>
      <c r="S15" s="2" t="str">
        <f>IF($R15&lt;=SMALL($R$3:$R$27,1),$H15,"")</f>
        <v/>
      </c>
      <c r="T15" s="2" t="str">
        <f>IF($R15&lt;=SMALL($R$3:$R$27,5),$H15,"")</f>
        <v/>
      </c>
      <c r="U15" s="2" t="str">
        <f>IF($R15&lt;=SMALL($R$3:$R$27,9),$H15,"")</f>
        <v/>
      </c>
      <c r="V15" s="2">
        <f>IF($R15&lt;=SMALL($R$3:$R$27,13),$H15,"")</f>
        <v>1</v>
      </c>
      <c r="W15" s="20">
        <f>IF($R15&lt;=SMALL($R$3:$R$27,15),$H15,"")</f>
        <v>1</v>
      </c>
    </row>
    <row r="16" spans="2:23" ht="15.75" x14ac:dyDescent="0.25">
      <c r="B16" s="29">
        <v>14</v>
      </c>
      <c r="C16" s="26">
        <v>160</v>
      </c>
      <c r="D16" s="6">
        <v>49</v>
      </c>
      <c r="E16" s="6">
        <v>62.5</v>
      </c>
      <c r="F16" s="6">
        <v>88.5</v>
      </c>
      <c r="G16" s="6">
        <v>23.9</v>
      </c>
      <c r="H16" s="8">
        <v>1</v>
      </c>
      <c r="J16" s="17">
        <f t="shared" si="0"/>
        <v>12.283729075488438</v>
      </c>
      <c r="K16" s="2" t="str">
        <f t="shared" si="1"/>
        <v/>
      </c>
      <c r="L16" s="2" t="str">
        <f t="shared" si="2"/>
        <v/>
      </c>
      <c r="M16" s="2" t="str">
        <f t="shared" si="3"/>
        <v/>
      </c>
      <c r="N16" s="2">
        <f t="shared" si="4"/>
        <v>1</v>
      </c>
      <c r="O16" s="20">
        <f t="shared" si="5"/>
        <v>1</v>
      </c>
      <c r="R16" s="17">
        <f>SQRT((C16-$C$30)^2+(D16-$D$30)^2+(E16-$E$30)^2+(F16-$F$30)^2+(G16-$G$30)^2)</f>
        <v>14.309437445266672</v>
      </c>
      <c r="S16" s="2" t="str">
        <f>IF($R16&lt;=SMALL($R$3:$R$27,1),$H16,"")</f>
        <v/>
      </c>
      <c r="T16" s="2" t="str">
        <f>IF($R16&lt;=SMALL($R$3:$R$27,5),$H16,"")</f>
        <v/>
      </c>
      <c r="U16" s="2" t="str">
        <f>IF($R16&lt;=SMALL($R$3:$R$27,9),$H16,"")</f>
        <v/>
      </c>
      <c r="V16" s="2">
        <f>IF($R16&lt;=SMALL($R$3:$R$27,13),$H16,"")</f>
        <v>1</v>
      </c>
      <c r="W16" s="20">
        <f>IF($R16&lt;=SMALL($R$3:$R$27,15),$H16,"")</f>
        <v>1</v>
      </c>
    </row>
    <row r="17" spans="2:24" ht="15.75" x14ac:dyDescent="0.25">
      <c r="B17" s="28">
        <v>15</v>
      </c>
      <c r="C17" s="26">
        <v>148</v>
      </c>
      <c r="D17" s="6">
        <v>58</v>
      </c>
      <c r="E17" s="6">
        <v>74</v>
      </c>
      <c r="F17" s="6">
        <v>83</v>
      </c>
      <c r="G17" s="6">
        <v>32.299999999999997</v>
      </c>
      <c r="H17" s="8">
        <v>3</v>
      </c>
      <c r="J17" s="17">
        <f t="shared" si="0"/>
        <v>16.624981202996889</v>
      </c>
      <c r="K17" s="2" t="str">
        <f t="shared" si="1"/>
        <v/>
      </c>
      <c r="L17" s="2" t="str">
        <f t="shared" si="2"/>
        <v/>
      </c>
      <c r="M17" s="2" t="str">
        <f t="shared" si="3"/>
        <v/>
      </c>
      <c r="N17" s="2" t="str">
        <f t="shared" si="4"/>
        <v/>
      </c>
      <c r="O17" s="20" t="str">
        <f t="shared" si="5"/>
        <v/>
      </c>
      <c r="R17" s="17">
        <f>SQRT((C17-$C$30)^2+(D17-$D$30)^2+(E17-$E$30)^2+(F17-$F$30)^2+(G17-$G$30)^2)</f>
        <v>22.836374493338472</v>
      </c>
      <c r="S17" s="2" t="str">
        <f>IF($R17&lt;=SMALL($R$3:$R$27,1),$H17,"")</f>
        <v/>
      </c>
      <c r="T17" s="2" t="str">
        <f>IF($R17&lt;=SMALL($R$3:$R$27,5),$H17,"")</f>
        <v/>
      </c>
      <c r="U17" s="2" t="str">
        <f>IF($R17&lt;=SMALL($R$3:$R$27,9),$H17,"")</f>
        <v/>
      </c>
      <c r="V17" s="2" t="str">
        <f>IF($R17&lt;=SMALL($R$3:$R$27,13),$H17,"")</f>
        <v/>
      </c>
      <c r="W17" s="20" t="str">
        <f>IF($R17&lt;=SMALL($R$3:$R$27,15),$H17,"")</f>
        <v/>
      </c>
    </row>
    <row r="18" spans="2:24" ht="15.75" x14ac:dyDescent="0.25">
      <c r="B18" s="28">
        <v>16</v>
      </c>
      <c r="C18" s="26">
        <v>148</v>
      </c>
      <c r="D18" s="6">
        <v>58</v>
      </c>
      <c r="E18" s="6">
        <v>77</v>
      </c>
      <c r="F18" s="6">
        <v>84</v>
      </c>
      <c r="G18" s="6">
        <v>36.4</v>
      </c>
      <c r="H18" s="8">
        <v>3</v>
      </c>
      <c r="J18" s="17">
        <f t="shared" si="0"/>
        <v>20.00349969380358</v>
      </c>
      <c r="K18" s="2" t="str">
        <f t="shared" si="1"/>
        <v/>
      </c>
      <c r="L18" s="2" t="str">
        <f t="shared" si="2"/>
        <v/>
      </c>
      <c r="M18" s="2" t="str">
        <f t="shared" si="3"/>
        <v/>
      </c>
      <c r="N18" s="2" t="str">
        <f t="shared" si="4"/>
        <v/>
      </c>
      <c r="O18" s="20" t="str">
        <f t="shared" si="5"/>
        <v/>
      </c>
      <c r="R18" s="17">
        <f>SQRT((C18-$C$30)^2+(D18-$D$30)^2+(E18-$E$30)^2+(F18-$F$30)^2+(G18-$G$30)^2)</f>
        <v>26.646012834943992</v>
      </c>
      <c r="S18" s="2" t="str">
        <f>IF($R18&lt;=SMALL($R$3:$R$27,1),$H18,"")</f>
        <v/>
      </c>
      <c r="T18" s="2" t="str">
        <f>IF($R18&lt;=SMALL($R$3:$R$27,5),$H18,"")</f>
        <v/>
      </c>
      <c r="U18" s="2" t="str">
        <f>IF($R18&lt;=SMALL($R$3:$R$27,9),$H18,"")</f>
        <v/>
      </c>
      <c r="V18" s="2" t="str">
        <f>IF($R18&lt;=SMALL($R$3:$R$27,13),$H18,"")</f>
        <v/>
      </c>
      <c r="W18" s="20" t="str">
        <f>IF($R18&lt;=SMALL($R$3:$R$27,15),$H18,"")</f>
        <v/>
      </c>
    </row>
    <row r="19" spans="2:24" ht="15.75" x14ac:dyDescent="0.25">
      <c r="B19" s="29">
        <v>17</v>
      </c>
      <c r="C19" s="26">
        <v>151</v>
      </c>
      <c r="D19" s="6">
        <v>51</v>
      </c>
      <c r="E19" s="6">
        <v>70</v>
      </c>
      <c r="F19" s="6">
        <v>83.5</v>
      </c>
      <c r="G19" s="6">
        <v>29.6</v>
      </c>
      <c r="H19" s="8">
        <v>2</v>
      </c>
      <c r="J19" s="17">
        <f t="shared" si="0"/>
        <v>8.1394102980498531</v>
      </c>
      <c r="K19" s="2" t="str">
        <f t="shared" si="1"/>
        <v/>
      </c>
      <c r="L19" s="2" t="str">
        <f t="shared" si="2"/>
        <v/>
      </c>
      <c r="M19" s="2">
        <f t="shared" si="3"/>
        <v>2</v>
      </c>
      <c r="N19" s="2">
        <f t="shared" si="4"/>
        <v>2</v>
      </c>
      <c r="O19" s="20">
        <f t="shared" si="5"/>
        <v>2</v>
      </c>
      <c r="R19" s="17">
        <f>SQRT((C19-$C$30)^2+(D19-$D$30)^2+(E19-$E$30)^2+(F19-$F$30)^2+(G19-$G$30)^2)</f>
        <v>14.769563297538625</v>
      </c>
      <c r="S19" s="2" t="str">
        <f>IF($R19&lt;=SMALL($R$3:$R$27,1),$H19,"")</f>
        <v/>
      </c>
      <c r="T19" s="2" t="str">
        <f>IF($R19&lt;=SMALL($R$3:$R$27,5),$H19,"")</f>
        <v/>
      </c>
      <c r="U19" s="2" t="str">
        <f>IF($R19&lt;=SMALL($R$3:$R$27,9),$H19,"")</f>
        <v/>
      </c>
      <c r="V19" s="2">
        <f>IF($R19&lt;=SMALL($R$3:$R$27,13),$H19,"")</f>
        <v>2</v>
      </c>
      <c r="W19" s="20">
        <f>IF($R19&lt;=SMALL($R$3:$R$27,15),$H19,"")</f>
        <v>2</v>
      </c>
    </row>
    <row r="20" spans="2:24" ht="15.75" x14ac:dyDescent="0.25">
      <c r="B20" s="28">
        <v>18</v>
      </c>
      <c r="C20" s="26">
        <v>160</v>
      </c>
      <c r="D20" s="6">
        <v>45</v>
      </c>
      <c r="E20" s="6">
        <v>70</v>
      </c>
      <c r="F20" s="6">
        <v>82</v>
      </c>
      <c r="G20" s="6">
        <v>23.7</v>
      </c>
      <c r="H20" s="8">
        <v>1</v>
      </c>
      <c r="J20" s="17">
        <f t="shared" si="0"/>
        <v>11.050339361304703</v>
      </c>
      <c r="K20" s="2" t="str">
        <f t="shared" si="1"/>
        <v/>
      </c>
      <c r="L20" s="2" t="str">
        <f t="shared" si="2"/>
        <v/>
      </c>
      <c r="M20" s="2">
        <f t="shared" si="3"/>
        <v>1</v>
      </c>
      <c r="N20" s="2">
        <f t="shared" si="4"/>
        <v>1</v>
      </c>
      <c r="O20" s="20">
        <f t="shared" si="5"/>
        <v>1</v>
      </c>
      <c r="R20" s="17">
        <f>SQRT((C20-$C$30)^2+(D20-$D$30)^2+(E20-$E$30)^2+(F20-$F$30)^2+(G20-$G$30)^2)</f>
        <v>13.611024943037904</v>
      </c>
      <c r="S20" s="2" t="str">
        <f>IF($R20&lt;=SMALL($R$3:$R$27,1),$H20,"")</f>
        <v/>
      </c>
      <c r="T20" s="2" t="str">
        <f>IF($R20&lt;=SMALL($R$3:$R$27,5),$H20,"")</f>
        <v/>
      </c>
      <c r="U20" s="2">
        <f>IF($R20&lt;=SMALL($R$3:$R$27,9),$H20,"")</f>
        <v>1</v>
      </c>
      <c r="V20" s="2">
        <f>IF($R20&lt;=SMALL($R$3:$R$27,13),$H20,"")</f>
        <v>1</v>
      </c>
      <c r="W20" s="20">
        <f>IF($R20&lt;=SMALL($R$3:$R$27,15),$H20,"")</f>
        <v>1</v>
      </c>
    </row>
    <row r="21" spans="2:24" ht="15.75" x14ac:dyDescent="0.25">
      <c r="B21" s="28">
        <v>19</v>
      </c>
      <c r="C21" s="26">
        <v>155</v>
      </c>
      <c r="D21" s="6">
        <v>47.5</v>
      </c>
      <c r="E21" s="6">
        <v>66</v>
      </c>
      <c r="F21" s="6">
        <v>85.5</v>
      </c>
      <c r="G21" s="6">
        <v>26.6</v>
      </c>
      <c r="H21" s="8">
        <v>2</v>
      </c>
      <c r="J21" s="17">
        <f t="shared" si="0"/>
        <v>5.7879184513951127</v>
      </c>
      <c r="K21" s="2" t="str">
        <f t="shared" si="1"/>
        <v/>
      </c>
      <c r="L21" s="2">
        <f t="shared" si="2"/>
        <v>2</v>
      </c>
      <c r="M21" s="2">
        <f t="shared" si="3"/>
        <v>2</v>
      </c>
      <c r="N21" s="2">
        <f t="shared" si="4"/>
        <v>2</v>
      </c>
      <c r="O21" s="20">
        <f t="shared" si="5"/>
        <v>2</v>
      </c>
      <c r="R21" s="17">
        <f>SQRT((C21-$C$30)^2+(D21-$D$30)^2+(E21-$E$30)^2+(F21-$F$30)^2+(G21-$G$30)^2)</f>
        <v>10.889903580840373</v>
      </c>
      <c r="S21" s="2" t="str">
        <f>IF($R21&lt;=SMALL($R$3:$R$27,1),$H21,"")</f>
        <v/>
      </c>
      <c r="T21" s="2" t="str">
        <f>IF($R21&lt;=SMALL($R$3:$R$27,5),$H21,"")</f>
        <v/>
      </c>
      <c r="U21" s="2">
        <f>IF($R21&lt;=SMALL($R$3:$R$27,9),$H21,"")</f>
        <v>2</v>
      </c>
      <c r="V21" s="2">
        <f>IF($R21&lt;=SMALL($R$3:$R$27,13),$H21,"")</f>
        <v>2</v>
      </c>
      <c r="W21" s="20">
        <f>IF($R21&lt;=SMALL($R$3:$R$27,15),$H21,"")</f>
        <v>2</v>
      </c>
    </row>
    <row r="22" spans="2:24" ht="15.75" x14ac:dyDescent="0.25">
      <c r="B22" s="29">
        <v>20</v>
      </c>
      <c r="C22" s="26">
        <v>154</v>
      </c>
      <c r="D22" s="6">
        <v>46</v>
      </c>
      <c r="E22" s="6">
        <v>64</v>
      </c>
      <c r="F22" s="6">
        <v>84</v>
      </c>
      <c r="G22" s="6">
        <v>27</v>
      </c>
      <c r="H22" s="8">
        <v>2</v>
      </c>
      <c r="J22" s="17">
        <f t="shared" si="0"/>
        <v>5.0457903246171449</v>
      </c>
      <c r="K22" s="2" t="str">
        <f t="shared" si="1"/>
        <v/>
      </c>
      <c r="L22" s="2">
        <f t="shared" si="2"/>
        <v>2</v>
      </c>
      <c r="M22" s="2">
        <f t="shared" si="3"/>
        <v>2</v>
      </c>
      <c r="N22" s="2">
        <f t="shared" si="4"/>
        <v>2</v>
      </c>
      <c r="O22" s="20">
        <f t="shared" si="5"/>
        <v>2</v>
      </c>
      <c r="R22" s="17">
        <f>SQRT((C22-$C$30)^2+(D22-$D$30)^2+(E22-$E$30)^2+(F22-$F$30)^2+(G22-$G$30)^2)</f>
        <v>8.1541400527584749</v>
      </c>
      <c r="S22" s="2" t="str">
        <f>IF($R22&lt;=SMALL($R$3:$R$27,1),$H22,"")</f>
        <v/>
      </c>
      <c r="T22" s="2">
        <f>IF($R22&lt;=SMALL($R$3:$R$27,5),$H22,"")</f>
        <v>2</v>
      </c>
      <c r="U22" s="2">
        <f>IF($R22&lt;=SMALL($R$3:$R$27,9),$H22,"")</f>
        <v>2</v>
      </c>
      <c r="V22" s="2">
        <f>IF($R22&lt;=SMALL($R$3:$R$27,13),$H22,"")</f>
        <v>2</v>
      </c>
      <c r="W22" s="20">
        <f>IF($R22&lt;=SMALL($R$3:$R$27,15),$H22,"")</f>
        <v>2</v>
      </c>
    </row>
    <row r="23" spans="2:24" ht="15.75" x14ac:dyDescent="0.25">
      <c r="B23" s="29">
        <v>21</v>
      </c>
      <c r="C23" s="26">
        <v>147.5</v>
      </c>
      <c r="D23" s="6">
        <v>48</v>
      </c>
      <c r="E23" s="6">
        <v>65.5</v>
      </c>
      <c r="F23" s="6">
        <v>85.5</v>
      </c>
      <c r="G23" s="6">
        <v>25.8</v>
      </c>
      <c r="H23" s="8">
        <v>3</v>
      </c>
      <c r="J23" s="17">
        <f t="shared" si="0"/>
        <v>4.1581245772583584</v>
      </c>
      <c r="K23" s="2" t="str">
        <f t="shared" si="1"/>
        <v/>
      </c>
      <c r="L23" s="2">
        <f t="shared" si="2"/>
        <v>3</v>
      </c>
      <c r="M23" s="2">
        <f t="shared" si="3"/>
        <v>3</v>
      </c>
      <c r="N23" s="2">
        <f t="shared" si="4"/>
        <v>3</v>
      </c>
      <c r="O23" s="20">
        <f t="shared" si="5"/>
        <v>3</v>
      </c>
      <c r="R23" s="17">
        <f>SQRT((C23-$C$30)^2+(D23-$D$30)^2+(E23-$E$30)^2+(F23-$F$30)^2+(G23-$G$30)^2)</f>
        <v>10.8397416943394</v>
      </c>
      <c r="S23" s="2" t="str">
        <f>IF($R23&lt;=SMALL($R$3:$R$27,1),$H23,"")</f>
        <v/>
      </c>
      <c r="T23" s="2">
        <f>IF($R23&lt;=SMALL($R$3:$R$27,5),$H23,"")</f>
        <v>3</v>
      </c>
      <c r="U23" s="2">
        <f>IF($R23&lt;=SMALL($R$3:$R$27,9),$H23,"")</f>
        <v>3</v>
      </c>
      <c r="V23" s="2">
        <f>IF($R23&lt;=SMALL($R$3:$R$27,13),$H23,"")</f>
        <v>3</v>
      </c>
      <c r="W23" s="20">
        <f>IF($R23&lt;=SMALL($R$3:$R$27,15),$H23,"")</f>
        <v>3</v>
      </c>
    </row>
    <row r="24" spans="2:24" ht="15.75" x14ac:dyDescent="0.25">
      <c r="B24" s="28">
        <v>22</v>
      </c>
      <c r="C24" s="26">
        <v>148</v>
      </c>
      <c r="D24" s="6">
        <v>46</v>
      </c>
      <c r="E24" s="6">
        <v>67</v>
      </c>
      <c r="F24" s="6">
        <v>86</v>
      </c>
      <c r="G24" s="6">
        <v>29.6</v>
      </c>
      <c r="H24" s="8">
        <v>2</v>
      </c>
      <c r="J24" s="17">
        <f t="shared" si="0"/>
        <v>4.8476798574163293</v>
      </c>
      <c r="K24" s="2" t="str">
        <f t="shared" si="1"/>
        <v/>
      </c>
      <c r="L24" s="2">
        <f t="shared" si="2"/>
        <v>2</v>
      </c>
      <c r="M24" s="2">
        <f t="shared" si="3"/>
        <v>2</v>
      </c>
      <c r="N24" s="2">
        <f t="shared" si="4"/>
        <v>2</v>
      </c>
      <c r="O24" s="20">
        <f t="shared" si="5"/>
        <v>2</v>
      </c>
      <c r="R24" s="17">
        <f>SQRT((C24-$C$30)^2+(D24-$D$30)^2+(E24-$E$30)^2+(F24-$F$30)^2+(G24-$G$30)^2)</f>
        <v>12.364869590901476</v>
      </c>
      <c r="S24" s="2" t="str">
        <f>IF($R24&lt;=SMALL($R$3:$R$27,1),$H24,"")</f>
        <v/>
      </c>
      <c r="T24" s="2" t="str">
        <f>IF($R24&lt;=SMALL($R$3:$R$27,5),$H24,"")</f>
        <v/>
      </c>
      <c r="U24" s="2">
        <f>IF($R24&lt;=SMALL($R$3:$R$27,9),$H24,"")</f>
        <v>2</v>
      </c>
      <c r="V24" s="2">
        <f>IF($R24&lt;=SMALL($R$3:$R$27,13),$H24,"")</f>
        <v>2</v>
      </c>
      <c r="W24" s="20">
        <f>IF($R24&lt;=SMALL($R$3:$R$27,15),$H24,"")</f>
        <v>2</v>
      </c>
    </row>
    <row r="25" spans="2:24" ht="15.75" x14ac:dyDescent="0.25">
      <c r="B25" s="28">
        <v>23</v>
      </c>
      <c r="C25" s="26">
        <v>150</v>
      </c>
      <c r="D25" s="6">
        <v>45</v>
      </c>
      <c r="E25" s="6">
        <v>66.5</v>
      </c>
      <c r="F25" s="6">
        <v>84.5</v>
      </c>
      <c r="G25" s="6">
        <v>25.6</v>
      </c>
      <c r="H25" s="8">
        <v>2</v>
      </c>
      <c r="J25" s="17">
        <f t="shared" si="0"/>
        <v>0</v>
      </c>
      <c r="K25" s="2">
        <f t="shared" si="1"/>
        <v>2</v>
      </c>
      <c r="L25" s="2">
        <f t="shared" si="2"/>
        <v>2</v>
      </c>
      <c r="M25" s="2">
        <f t="shared" si="3"/>
        <v>2</v>
      </c>
      <c r="N25" s="2">
        <f t="shared" si="4"/>
        <v>2</v>
      </c>
      <c r="O25" s="20">
        <f t="shared" si="5"/>
        <v>2</v>
      </c>
      <c r="R25" s="17">
        <f>SQRT((C25-$C$30)^2+(D25-$D$30)^2+(E25-$E$30)^2+(F25-$F$30)^2+(G25-$G$30)^2)</f>
        <v>9.0548329636719416</v>
      </c>
      <c r="S25" s="2" t="str">
        <f>IF($R25&lt;=SMALL($R$3:$R$27,1),$H25,"")</f>
        <v/>
      </c>
      <c r="T25" s="2">
        <f>IF($R25&lt;=SMALL($R$3:$R$27,5),$H25,"")</f>
        <v>2</v>
      </c>
      <c r="U25" s="2">
        <f>IF($R25&lt;=SMALL($R$3:$R$27,9),$H25,"")</f>
        <v>2</v>
      </c>
      <c r="V25" s="2">
        <f>IF($R25&lt;=SMALL($R$3:$R$27,13),$H25,"")</f>
        <v>2</v>
      </c>
      <c r="W25" s="20">
        <f>IF($R25&lt;=SMALL($R$3:$R$27,15),$H25,"")</f>
        <v>2</v>
      </c>
    </row>
    <row r="26" spans="2:24" ht="15.75" x14ac:dyDescent="0.25">
      <c r="B26" s="29">
        <v>24</v>
      </c>
      <c r="C26" s="26">
        <v>151.5</v>
      </c>
      <c r="D26" s="6">
        <v>43</v>
      </c>
      <c r="E26" s="6">
        <v>60</v>
      </c>
      <c r="F26" s="6">
        <v>79</v>
      </c>
      <c r="G26" s="6">
        <v>23.8</v>
      </c>
      <c r="H26" s="8">
        <v>1</v>
      </c>
      <c r="J26" s="17">
        <f t="shared" si="0"/>
        <v>9.0548329636719416</v>
      </c>
      <c r="K26" s="2" t="str">
        <f t="shared" si="1"/>
        <v/>
      </c>
      <c r="L26" s="2" t="str">
        <f t="shared" si="2"/>
        <v/>
      </c>
      <c r="M26" s="2">
        <f t="shared" si="3"/>
        <v>1</v>
      </c>
      <c r="N26" s="2">
        <f t="shared" si="4"/>
        <v>1</v>
      </c>
      <c r="O26" s="20">
        <f t="shared" si="5"/>
        <v>1</v>
      </c>
      <c r="R26" s="17">
        <f>SQRT((C26-$C$30)^2+(D26-$D$30)^2+(E26-$E$30)^2+(F26-$F$30)^2+(G26-$G$30)^2)</f>
        <v>0</v>
      </c>
      <c r="S26" s="2">
        <f>IF($R26&lt;=SMALL($R$3:$R$27,1),$H26,"")</f>
        <v>1</v>
      </c>
      <c r="T26" s="2">
        <f>IF($R26&lt;=SMALL($R$3:$R$27,5),$H26,"")</f>
        <v>1</v>
      </c>
      <c r="U26" s="2">
        <f>IF($R26&lt;=SMALL($R$3:$R$27,9),$H26,"")</f>
        <v>1</v>
      </c>
      <c r="V26" s="2">
        <f>IF($R26&lt;=SMALL($R$3:$R$27,13),$H26,"")</f>
        <v>1</v>
      </c>
      <c r="W26" s="20">
        <f>IF($R26&lt;=SMALL($R$3:$R$27,15),$H26,"")</f>
        <v>1</v>
      </c>
    </row>
    <row r="27" spans="2:24" ht="16.5" thickBot="1" x14ac:dyDescent="0.3">
      <c r="B27" s="44">
        <v>25</v>
      </c>
      <c r="C27" s="27">
        <v>155</v>
      </c>
      <c r="D27" s="9">
        <v>40</v>
      </c>
      <c r="E27" s="9">
        <v>62</v>
      </c>
      <c r="F27" s="9">
        <v>73.5</v>
      </c>
      <c r="G27" s="9">
        <v>20</v>
      </c>
      <c r="H27" s="10">
        <v>1</v>
      </c>
      <c r="J27" s="21">
        <f t="shared" si="0"/>
        <v>14.920120642943877</v>
      </c>
      <c r="K27" s="22" t="str">
        <f t="shared" si="1"/>
        <v/>
      </c>
      <c r="L27" s="22" t="str">
        <f t="shared" si="2"/>
        <v/>
      </c>
      <c r="M27" s="22" t="str">
        <f t="shared" si="3"/>
        <v/>
      </c>
      <c r="N27" s="22" t="str">
        <f t="shared" si="4"/>
        <v/>
      </c>
      <c r="O27" s="23" t="str">
        <f t="shared" si="5"/>
        <v/>
      </c>
      <c r="R27" s="21">
        <f>SQRT((C27-$C$30)^2+(D27-$D$30)^2+(E27-$E$30)^2+(F27-$F$30)^2+(G27-$G$30)^2)</f>
        <v>8.3630138108220287</v>
      </c>
      <c r="S27" s="22" t="str">
        <f>IF($R27&lt;=SMALL($R$3:$R$27,1),$H27,"")</f>
        <v/>
      </c>
      <c r="T27" s="22">
        <f>IF($R27&lt;=SMALL($R$3:$R$27,5),$H27,"")</f>
        <v>1</v>
      </c>
      <c r="U27" s="22">
        <f>IF($R27&lt;=SMALL($R$3:$R$27,9),$H27,"")</f>
        <v>1</v>
      </c>
      <c r="V27" s="22">
        <f>IF($R27&lt;=SMALL($R$3:$R$27,13),$H27,"")</f>
        <v>1</v>
      </c>
      <c r="W27" s="23">
        <f>IF($R27&lt;=SMALL($R$3:$R$27,15),$H27,"")</f>
        <v>1</v>
      </c>
    </row>
    <row r="28" spans="2:24" ht="15.75" thickBot="1" x14ac:dyDescent="0.3"/>
    <row r="29" spans="2:24" ht="15.75" x14ac:dyDescent="0.25">
      <c r="C29" s="31">
        <v>150</v>
      </c>
      <c r="D29" s="32">
        <v>45</v>
      </c>
      <c r="E29" s="32">
        <v>66.5</v>
      </c>
      <c r="F29" s="32">
        <v>84.5</v>
      </c>
      <c r="G29" s="32">
        <v>25.6</v>
      </c>
      <c r="H29" s="33">
        <v>2</v>
      </c>
      <c r="J29" s="36">
        <v>1</v>
      </c>
      <c r="K29" s="37">
        <f>COUNTIF(K3:K27,"="&amp;$J$29)</f>
        <v>0</v>
      </c>
      <c r="L29" s="37">
        <f>COUNTIF(L3:L27,"="&amp;$J$29)</f>
        <v>0</v>
      </c>
      <c r="M29" s="37">
        <f>COUNTIF(M3:M27,"="&amp;$J$29)</f>
        <v>2</v>
      </c>
      <c r="N29" s="37">
        <f>COUNTIF(N3:N27,"="&amp;$J$29)</f>
        <v>4</v>
      </c>
      <c r="O29" s="38">
        <f>COUNTIF(O3:O27,"="&amp;$J$29)</f>
        <v>4</v>
      </c>
      <c r="P29" s="18">
        <f>SUM(K29:O29)</f>
        <v>10</v>
      </c>
      <c r="R29" s="36">
        <v>1</v>
      </c>
      <c r="S29" s="37">
        <f>COUNTIF(S3:S27,"="&amp;$R$29)</f>
        <v>1</v>
      </c>
      <c r="T29" s="37">
        <f>COUNTIF(T3:T27,"="&amp;$R$29)</f>
        <v>2</v>
      </c>
      <c r="U29" s="37">
        <f>COUNTIF(U3:U27,"="&amp;$R$29)</f>
        <v>3</v>
      </c>
      <c r="V29" s="37">
        <f>COUNTIF(V3:V27,"="&amp;$R$29)</f>
        <v>5</v>
      </c>
      <c r="W29" s="38">
        <f>COUNTIF(W3:W27,"="&amp;$R$29)</f>
        <v>5</v>
      </c>
      <c r="X29" s="18">
        <f>SUM(S29:W29)</f>
        <v>16</v>
      </c>
    </row>
    <row r="30" spans="2:24" ht="15.75" x14ac:dyDescent="0.25">
      <c r="C30" s="7">
        <v>151.5</v>
      </c>
      <c r="D30" s="6">
        <v>43</v>
      </c>
      <c r="E30" s="6">
        <v>60</v>
      </c>
      <c r="F30" s="6">
        <v>79</v>
      </c>
      <c r="G30" s="6">
        <v>23.8</v>
      </c>
      <c r="H30" s="8">
        <v>2</v>
      </c>
      <c r="J30" s="39">
        <v>2</v>
      </c>
      <c r="K30" s="19">
        <f>COUNTIF(K3:K27,"="&amp;$J$30)</f>
        <v>1</v>
      </c>
      <c r="L30" s="19">
        <f>COUNTIF(L3:L27,"="&amp;$J$30)</f>
        <v>4</v>
      </c>
      <c r="M30" s="19">
        <f>COUNTIF(M3:M27,"="&amp;$J$30)</f>
        <v>6</v>
      </c>
      <c r="N30" s="19">
        <f>COUNTIF(N3:N27,"="&amp;$J$30)</f>
        <v>8</v>
      </c>
      <c r="O30" s="40">
        <f>COUNTIF(O3:O27,"="&amp;$J$30)</f>
        <v>10</v>
      </c>
      <c r="P30" s="18">
        <f t="shared" ref="P30:P31" si="6">SUM(K30:O30)</f>
        <v>29</v>
      </c>
      <c r="R30" s="39">
        <v>2</v>
      </c>
      <c r="S30" s="19">
        <f>COUNTIF(S3:S27,"="&amp;$R$30)</f>
        <v>0</v>
      </c>
      <c r="T30" s="19">
        <f>COUNTIF(T3:T27,"="&amp;$R$30)</f>
        <v>2</v>
      </c>
      <c r="U30" s="19">
        <f>COUNTIF(U3:U27,"="&amp;$R$30)</f>
        <v>5</v>
      </c>
      <c r="V30" s="19">
        <f>COUNTIF(V3:V27,"="&amp;$R$30)</f>
        <v>7</v>
      </c>
      <c r="W30" s="40">
        <f>COUNTIF(W3:W27,"="&amp;$R$30)</f>
        <v>9</v>
      </c>
      <c r="X30" s="18">
        <f t="shared" ref="X30:X31" si="7">SUM(S30:W30)</f>
        <v>23</v>
      </c>
    </row>
    <row r="31" spans="2:24" ht="16.5" thickBot="1" x14ac:dyDescent="0.3">
      <c r="C31" s="7">
        <v>155</v>
      </c>
      <c r="D31" s="6">
        <v>40</v>
      </c>
      <c r="E31" s="6">
        <v>62</v>
      </c>
      <c r="F31" s="6">
        <v>73.5</v>
      </c>
      <c r="G31" s="6">
        <v>20</v>
      </c>
      <c r="H31" s="8">
        <v>1</v>
      </c>
      <c r="J31" s="41">
        <v>3</v>
      </c>
      <c r="K31" s="42">
        <f>COUNTIF(K3:K27,"="&amp;$J$31)</f>
        <v>0</v>
      </c>
      <c r="L31" s="42">
        <f>COUNTIF(L3:L27,"="&amp;$J$31)</f>
        <v>1</v>
      </c>
      <c r="M31" s="42">
        <f>COUNTIF(M3:M27,"="&amp;$J$31)</f>
        <v>1</v>
      </c>
      <c r="N31" s="42">
        <f>COUNTIF(N3:N27,"="&amp;$J$31)</f>
        <v>1</v>
      </c>
      <c r="O31" s="43">
        <f>COUNTIF(O3:O27,"="&amp;$J$31)</f>
        <v>1</v>
      </c>
      <c r="P31" s="18">
        <f t="shared" si="6"/>
        <v>4</v>
      </c>
      <c r="R31" s="41">
        <v>3</v>
      </c>
      <c r="S31" s="42">
        <f>COUNTIF(S3:S27,"="&amp;$R$31)</f>
        <v>0</v>
      </c>
      <c r="T31" s="42">
        <f>COUNTIF(T3:T27,"="&amp;$R$31)</f>
        <v>1</v>
      </c>
      <c r="U31" s="42">
        <f>COUNTIF(U3:U27,"="&amp;$R$31)</f>
        <v>1</v>
      </c>
      <c r="V31" s="42">
        <f>COUNTIF(V3:V27,"="&amp;$R$31)</f>
        <v>1</v>
      </c>
      <c r="W31" s="43">
        <f>COUNTIF(W3:W27,"="&amp;$R$31)</f>
        <v>1</v>
      </c>
      <c r="X31" s="18">
        <f t="shared" si="7"/>
        <v>4</v>
      </c>
    </row>
    <row r="32" spans="2:24" ht="16.5" thickBot="1" x14ac:dyDescent="0.3">
      <c r="C32" s="34">
        <v>150</v>
      </c>
      <c r="D32" s="35">
        <v>45</v>
      </c>
      <c r="E32" s="35">
        <v>66.5</v>
      </c>
      <c r="F32" s="35">
        <v>84.5</v>
      </c>
      <c r="G32" s="35">
        <v>25.6</v>
      </c>
      <c r="H32" s="10">
        <v>2</v>
      </c>
    </row>
    <row r="34" spans="3:23" ht="15.75" thickBot="1" x14ac:dyDescent="0.3">
      <c r="C34">
        <v>3</v>
      </c>
      <c r="D34" t="s">
        <v>12</v>
      </c>
    </row>
    <row r="35" spans="3:23" ht="15" customHeight="1" thickBot="1" x14ac:dyDescent="0.3">
      <c r="C35">
        <v>2</v>
      </c>
      <c r="D35" t="s">
        <v>13</v>
      </c>
      <c r="J35" s="3" t="s">
        <v>11</v>
      </c>
      <c r="K35" s="4" t="s">
        <v>6</v>
      </c>
      <c r="L35" s="4" t="s">
        <v>7</v>
      </c>
      <c r="M35" s="4" t="s">
        <v>8</v>
      </c>
      <c r="N35" s="4" t="s">
        <v>9</v>
      </c>
      <c r="O35" s="5" t="s">
        <v>10</v>
      </c>
      <c r="R35" s="3" t="s">
        <v>11</v>
      </c>
      <c r="S35" s="4" t="s">
        <v>6</v>
      </c>
      <c r="T35" s="4" t="s">
        <v>7</v>
      </c>
      <c r="U35" s="4" t="s">
        <v>8</v>
      </c>
      <c r="V35" s="4" t="s">
        <v>9</v>
      </c>
      <c r="W35" s="5" t="s">
        <v>10</v>
      </c>
    </row>
    <row r="36" spans="3:23" x14ac:dyDescent="0.25">
      <c r="C36">
        <v>1</v>
      </c>
      <c r="D36" t="s">
        <v>14</v>
      </c>
      <c r="J36" s="17">
        <f t="shared" ref="J36:J60" si="8">SQRT((C3-$C$31)^2+(D3-$D$31)^2+(E3-$E$31)^2+(F3-$F$31)^2+(G3-$G$31)^2)</f>
        <v>44.812275104038179</v>
      </c>
      <c r="K36" s="2" t="str">
        <f t="shared" ref="K36:K60" si="9">IF($J36&lt;=SMALL($J$36:$J$60,1),$H3,"")</f>
        <v/>
      </c>
      <c r="L36" s="2" t="str">
        <f t="shared" ref="L36:L60" si="10">IF($J36&lt;=SMALL($J$36:$J$60,5),$H3,"")</f>
        <v/>
      </c>
      <c r="M36" s="2" t="str">
        <f t="shared" ref="M36:M60" si="11">IF($J36&lt;=SMALL($J$36:$J$60,9),$H3,"")</f>
        <v/>
      </c>
      <c r="N36" s="2" t="str">
        <f t="shared" ref="N36:N60" si="12">IF($J36&lt;=SMALL($J$36:$J$60,13),$H3,"")</f>
        <v/>
      </c>
      <c r="O36" s="20" t="str">
        <f t="shared" ref="O36:O60" si="13">IF($J36&lt;=SMALL($J$36:$J$60,15),$H3,"")</f>
        <v/>
      </c>
      <c r="R36" s="17">
        <f>SQRT((C3-$C$32)^2+(D3-$D$32)^2+(E3-$E$32)^2+(F3-$F$32)^2+(G3-$G$32)^2)</f>
        <v>33.56769280126354</v>
      </c>
      <c r="S36" s="2" t="str">
        <f>IF($R36&lt;=SMALL($R$36:$R$60,1),$H3,"")</f>
        <v/>
      </c>
      <c r="T36" s="2" t="str">
        <f>IF($R36&lt;=SMALL($R$36:$R$60,5),$H3,"")</f>
        <v/>
      </c>
      <c r="U36" s="2" t="str">
        <f>IF($R36&lt;=SMALL($R$36:$R$60,9),$H3,"")</f>
        <v/>
      </c>
      <c r="V36" s="2" t="str">
        <f>IF($R36&lt;=SMALL($R$36:$R$60,13),$H3,"")</f>
        <v/>
      </c>
      <c r="W36" s="20" t="str">
        <f>IF($R36&lt;=SMALL($R$36:$R$60,15),$H3,"")</f>
        <v/>
      </c>
    </row>
    <row r="37" spans="3:23" x14ac:dyDescent="0.25">
      <c r="J37" s="17">
        <f t="shared" si="8"/>
        <v>29.294026694874162</v>
      </c>
      <c r="K37" s="2" t="str">
        <f t="shared" si="9"/>
        <v/>
      </c>
      <c r="L37" s="2" t="str">
        <f t="shared" si="10"/>
        <v/>
      </c>
      <c r="M37" s="2" t="str">
        <f t="shared" si="11"/>
        <v/>
      </c>
      <c r="N37" s="2" t="str">
        <f t="shared" si="12"/>
        <v/>
      </c>
      <c r="O37" s="20" t="str">
        <f t="shared" si="13"/>
        <v/>
      </c>
      <c r="R37" s="17">
        <f>SQRT((C4-$C$32)^2+(D4-$D$32)^2+(E4-$E$32)^2+(F4-$F$32)^2+(G4-$G$32)^2)</f>
        <v>19.715729760777307</v>
      </c>
      <c r="S37" s="2" t="str">
        <f>IF($R37&lt;=SMALL($R$36:$R$60,1),$H4,"")</f>
        <v/>
      </c>
      <c r="T37" s="2" t="str">
        <f>IF($R37&lt;=SMALL($R$36:$R$60,5),$H4,"")</f>
        <v/>
      </c>
      <c r="U37" s="2" t="str">
        <f>IF($R37&lt;=SMALL($R$36:$R$60,9),$H4,"")</f>
        <v/>
      </c>
      <c r="V37" s="2" t="str">
        <f>IF($R37&lt;=SMALL($R$36:$R$60,13),$H4,"")</f>
        <v/>
      </c>
      <c r="W37" s="20" t="str">
        <f>IF($R37&lt;=SMALL($R$36:$R$60,15),$H4,"")</f>
        <v/>
      </c>
    </row>
    <row r="38" spans="3:23" x14ac:dyDescent="0.25">
      <c r="J38" s="17">
        <f t="shared" si="8"/>
        <v>39.243980430124566</v>
      </c>
      <c r="K38" s="2" t="str">
        <f t="shared" si="9"/>
        <v/>
      </c>
      <c r="L38" s="2" t="str">
        <f t="shared" si="10"/>
        <v/>
      </c>
      <c r="M38" s="2" t="str">
        <f t="shared" si="11"/>
        <v/>
      </c>
      <c r="N38" s="2" t="str">
        <f t="shared" si="12"/>
        <v/>
      </c>
      <c r="O38" s="20" t="str">
        <f t="shared" si="13"/>
        <v/>
      </c>
      <c r="R38" s="17">
        <f>SQRT((C5-$C$32)^2+(D5-$D$32)^2+(E5-$E$32)^2+(F5-$F$32)^2+(G5-$G$32)^2)</f>
        <v>26.811191693022522</v>
      </c>
      <c r="S38" s="2" t="str">
        <f>IF($R38&lt;=SMALL($R$36:$R$60,1),$H5,"")</f>
        <v/>
      </c>
      <c r="T38" s="2" t="str">
        <f>IF($R38&lt;=SMALL($R$36:$R$60,5),$H5,"")</f>
        <v/>
      </c>
      <c r="U38" s="2" t="str">
        <f>IF($R38&lt;=SMALL($R$36:$R$60,9),$H5,"")</f>
        <v/>
      </c>
      <c r="V38" s="2" t="str">
        <f>IF($R38&lt;=SMALL($R$36:$R$60,13),$H5,"")</f>
        <v/>
      </c>
      <c r="W38" s="20" t="str">
        <f>IF($R38&lt;=SMALL($R$36:$R$60,15),$H5,"")</f>
        <v/>
      </c>
    </row>
    <row r="39" spans="3:23" x14ac:dyDescent="0.25">
      <c r="J39" s="17">
        <f t="shared" si="8"/>
        <v>25.927784324928346</v>
      </c>
      <c r="K39" s="2" t="str">
        <f t="shared" si="9"/>
        <v/>
      </c>
      <c r="L39" s="2" t="str">
        <f t="shared" si="10"/>
        <v/>
      </c>
      <c r="M39" s="2" t="str">
        <f t="shared" si="11"/>
        <v/>
      </c>
      <c r="N39" s="2" t="str">
        <f t="shared" si="12"/>
        <v/>
      </c>
      <c r="O39" s="20" t="str">
        <f t="shared" si="13"/>
        <v/>
      </c>
      <c r="R39" s="17">
        <f>SQRT((C6-$C$32)^2+(D6-$D$32)^2+(E6-$E$32)^2+(F6-$F$32)^2+(G6-$G$32)^2)</f>
        <v>14.65127980757995</v>
      </c>
      <c r="S39" s="2" t="str">
        <f>IF($R39&lt;=SMALL($R$36:$R$60,1),$H6,"")</f>
        <v/>
      </c>
      <c r="T39" s="2" t="str">
        <f>IF($R39&lt;=SMALL($R$36:$R$60,5),$H6,"")</f>
        <v/>
      </c>
      <c r="U39" s="2" t="str">
        <f>IF($R39&lt;=SMALL($R$36:$R$60,9),$H6,"")</f>
        <v/>
      </c>
      <c r="V39" s="2" t="str">
        <f>IF($R39&lt;=SMALL($R$36:$R$60,13),$H6,"")</f>
        <v/>
      </c>
      <c r="W39" s="20">
        <f>IF($R39&lt;=SMALL($R$36:$R$60,15),$H6,"")</f>
        <v>2</v>
      </c>
    </row>
    <row r="40" spans="3:23" x14ac:dyDescent="0.25">
      <c r="J40" s="17">
        <f t="shared" si="8"/>
        <v>27.807373122968663</v>
      </c>
      <c r="K40" s="2" t="str">
        <f t="shared" si="9"/>
        <v/>
      </c>
      <c r="L40" s="2" t="str">
        <f t="shared" si="10"/>
        <v/>
      </c>
      <c r="M40" s="2" t="str">
        <f t="shared" si="11"/>
        <v/>
      </c>
      <c r="N40" s="2" t="str">
        <f t="shared" si="12"/>
        <v/>
      </c>
      <c r="O40" s="20" t="str">
        <f t="shared" si="13"/>
        <v/>
      </c>
      <c r="R40" s="17">
        <f>SQRT((C7-$C$32)^2+(D7-$D$32)^2+(E7-$E$32)^2+(F7-$F$32)^2+(G7-$G$32)^2)</f>
        <v>17.188949938841521</v>
      </c>
      <c r="S40" s="2" t="str">
        <f>IF($R40&lt;=SMALL($R$36:$R$60,1),$H7,"")</f>
        <v/>
      </c>
      <c r="T40" s="2" t="str">
        <f>IF($R40&lt;=SMALL($R$36:$R$60,5),$H7,"")</f>
        <v/>
      </c>
      <c r="U40" s="2" t="str">
        <f>IF($R40&lt;=SMALL($R$36:$R$60,9),$H7,"")</f>
        <v/>
      </c>
      <c r="V40" s="2" t="str">
        <f>IF($R40&lt;=SMALL($R$36:$R$60,13),$H7,"")</f>
        <v/>
      </c>
      <c r="W40" s="20" t="str">
        <f>IF($R40&lt;=SMALL($R$36:$R$60,15),$H7,"")</f>
        <v/>
      </c>
    </row>
    <row r="41" spans="3:23" x14ac:dyDescent="0.25">
      <c r="C41">
        <v>3</v>
      </c>
      <c r="D41">
        <v>8</v>
      </c>
      <c r="E41">
        <v>9</v>
      </c>
      <c r="F41">
        <v>15</v>
      </c>
      <c r="G41">
        <v>16</v>
      </c>
      <c r="H41" t="s">
        <v>16</v>
      </c>
      <c r="J41" s="17">
        <f t="shared" si="8"/>
        <v>25.539968676566538</v>
      </c>
      <c r="K41" s="2" t="str">
        <f t="shared" si="9"/>
        <v/>
      </c>
      <c r="L41" s="2" t="str">
        <f t="shared" si="10"/>
        <v/>
      </c>
      <c r="M41" s="2" t="str">
        <f t="shared" si="11"/>
        <v/>
      </c>
      <c r="N41" s="2" t="str">
        <f t="shared" si="12"/>
        <v/>
      </c>
      <c r="O41" s="20">
        <f t="shared" si="13"/>
        <v>2</v>
      </c>
      <c r="R41" s="17">
        <f>SQRT((C8-$C$32)^2+(D8-$D$32)^2+(E8-$E$32)^2+(F8-$F$32)^2+(G8-$G$32)^2)</f>
        <v>13.60661603779573</v>
      </c>
      <c r="S41" s="2" t="str">
        <f>IF($R41&lt;=SMALL($R$36:$R$60,1),$H8,"")</f>
        <v/>
      </c>
      <c r="T41" s="2" t="str">
        <f>IF($R41&lt;=SMALL($R$36:$R$60,5),$H8,"")</f>
        <v/>
      </c>
      <c r="U41" s="2" t="str">
        <f>IF($R41&lt;=SMALL($R$36:$R$60,9),$H8,"")</f>
        <v/>
      </c>
      <c r="V41" s="2" t="str">
        <f>IF($R41&lt;=SMALL($R$36:$R$60,13),$H8,"")</f>
        <v/>
      </c>
      <c r="W41" s="20">
        <f>IF($R41&lt;=SMALL($R$36:$R$60,15),$H8,"")</f>
        <v>2</v>
      </c>
    </row>
    <row r="42" spans="3:23" x14ac:dyDescent="0.25">
      <c r="C42">
        <v>5</v>
      </c>
      <c r="D42">
        <v>7</v>
      </c>
      <c r="E42">
        <v>9</v>
      </c>
      <c r="H42" t="s">
        <v>15</v>
      </c>
      <c r="J42" s="17">
        <f t="shared" si="8"/>
        <v>32.97059295796786</v>
      </c>
      <c r="K42" s="2" t="str">
        <f t="shared" si="9"/>
        <v/>
      </c>
      <c r="L42" s="2" t="str">
        <f t="shared" si="10"/>
        <v/>
      </c>
      <c r="M42" s="2" t="str">
        <f t="shared" si="11"/>
        <v/>
      </c>
      <c r="N42" s="2" t="str">
        <f t="shared" si="12"/>
        <v/>
      </c>
      <c r="O42" s="20" t="str">
        <f t="shared" si="13"/>
        <v/>
      </c>
      <c r="R42" s="17">
        <f>SQRT((C9-$C$32)^2+(D9-$D$32)^2+(E9-$E$32)^2+(F9-$F$32)^2+(G9-$G$32)^2)</f>
        <v>19.691368667515217</v>
      </c>
      <c r="S42" s="2" t="str">
        <f>IF($R42&lt;=SMALL($R$36:$R$60,1),$H9,"")</f>
        <v/>
      </c>
      <c r="T42" s="2" t="str">
        <f>IF($R42&lt;=SMALL($R$36:$R$60,5),$H9,"")</f>
        <v/>
      </c>
      <c r="U42" s="2" t="str">
        <f>IF($R42&lt;=SMALL($R$36:$R$60,9),$H9,"")</f>
        <v/>
      </c>
      <c r="V42" s="2" t="str">
        <f>IF($R42&lt;=SMALL($R$36:$R$60,13),$H9,"")</f>
        <v/>
      </c>
      <c r="W42" s="20" t="str">
        <f>IF($R42&lt;=SMALL($R$36:$R$60,15),$H9,"")</f>
        <v/>
      </c>
    </row>
    <row r="43" spans="3:23" x14ac:dyDescent="0.25">
      <c r="J43" s="17">
        <f t="shared" si="8"/>
        <v>41.046193489774417</v>
      </c>
      <c r="K43" s="2" t="str">
        <f t="shared" si="9"/>
        <v/>
      </c>
      <c r="L43" s="2" t="str">
        <f t="shared" si="10"/>
        <v/>
      </c>
      <c r="M43" s="2" t="str">
        <f t="shared" si="11"/>
        <v/>
      </c>
      <c r="N43" s="2" t="str">
        <f t="shared" si="12"/>
        <v/>
      </c>
      <c r="O43" s="20" t="str">
        <f t="shared" si="13"/>
        <v/>
      </c>
      <c r="R43" s="17">
        <f>SQRT((C10-$C$32)^2+(D10-$D$32)^2+(E10-$E$32)^2+(F10-$F$32)^2+(G10-$G$32)^2)</f>
        <v>27.688264662127164</v>
      </c>
      <c r="S43" s="2" t="str">
        <f>IF($R43&lt;=SMALL($R$36:$R$60,1),$H10,"")</f>
        <v/>
      </c>
      <c r="T43" s="2" t="str">
        <f>IF($R43&lt;=SMALL($R$36:$R$60,5),$H10,"")</f>
        <v/>
      </c>
      <c r="U43" s="2" t="str">
        <f>IF($R43&lt;=SMALL($R$36:$R$60,9),$H10,"")</f>
        <v/>
      </c>
      <c r="V43" s="2" t="str">
        <f>IF($R43&lt;=SMALL($R$36:$R$60,13),$H10,"")</f>
        <v/>
      </c>
      <c r="W43" s="20" t="str">
        <f>IF($R43&lt;=SMALL($R$36:$R$60,15),$H10,"")</f>
        <v/>
      </c>
    </row>
    <row r="44" spans="3:23" x14ac:dyDescent="0.25">
      <c r="J44" s="17">
        <f t="shared" si="8"/>
        <v>22.648178734723903</v>
      </c>
      <c r="K44" s="2" t="str">
        <f t="shared" si="9"/>
        <v/>
      </c>
      <c r="L44" s="2" t="str">
        <f t="shared" si="10"/>
        <v/>
      </c>
      <c r="M44" s="2" t="str">
        <f t="shared" si="11"/>
        <v/>
      </c>
      <c r="N44" s="2">
        <f t="shared" si="12"/>
        <v>2</v>
      </c>
      <c r="O44" s="20">
        <f t="shared" si="13"/>
        <v>2</v>
      </c>
      <c r="R44" s="17">
        <f>SQRT((C11-$C$32)^2+(D11-$D$32)^2+(E11-$E$32)^2+(F11-$F$32)^2+(G11-$G$32)^2)</f>
        <v>12.534352795417879</v>
      </c>
      <c r="S44" s="2" t="str">
        <f>IF($R44&lt;=SMALL($R$36:$R$60,1),$H11,"")</f>
        <v/>
      </c>
      <c r="T44" s="2" t="str">
        <f>IF($R44&lt;=SMALL($R$36:$R$60,5),$H11,"")</f>
        <v/>
      </c>
      <c r="U44" s="2" t="str">
        <f>IF($R44&lt;=SMALL($R$36:$R$60,9),$H11,"")</f>
        <v/>
      </c>
      <c r="V44" s="2">
        <f>IF($R44&lt;=SMALL($R$36:$R$60,13),$H11,"")</f>
        <v>2</v>
      </c>
      <c r="W44" s="20">
        <f>IF($R44&lt;=SMALL($R$36:$R$60,15),$H11,"")</f>
        <v>2</v>
      </c>
    </row>
    <row r="45" spans="3:23" x14ac:dyDescent="0.25">
      <c r="J45" s="17">
        <f t="shared" si="8"/>
        <v>37.717502568436316</v>
      </c>
      <c r="K45" s="2" t="str">
        <f t="shared" si="9"/>
        <v/>
      </c>
      <c r="L45" s="2" t="str">
        <f t="shared" si="10"/>
        <v/>
      </c>
      <c r="M45" s="2" t="str">
        <f t="shared" si="11"/>
        <v/>
      </c>
      <c r="N45" s="2" t="str">
        <f t="shared" si="12"/>
        <v/>
      </c>
      <c r="O45" s="20" t="str">
        <f t="shared" si="13"/>
        <v/>
      </c>
      <c r="R45" s="17">
        <f>SQRT((C12-$C$32)^2+(D12-$D$32)^2+(E12-$E$32)^2+(F12-$F$32)^2+(G12-$G$32)^2)</f>
        <v>23.831491770344549</v>
      </c>
      <c r="S45" s="2" t="str">
        <f>IF($R45&lt;=SMALL($R$36:$R$60,1),$H12,"")</f>
        <v/>
      </c>
      <c r="T45" s="2" t="str">
        <f>IF($R45&lt;=SMALL($R$36:$R$60,5),$H12,"")</f>
        <v/>
      </c>
      <c r="U45" s="2" t="str">
        <f>IF($R45&lt;=SMALL($R$36:$R$60,9),$H12,"")</f>
        <v/>
      </c>
      <c r="V45" s="2" t="str">
        <f>IF($R45&lt;=SMALL($R$36:$R$60,13),$H12,"")</f>
        <v/>
      </c>
      <c r="W45" s="20" t="str">
        <f>IF($R45&lt;=SMALL($R$36:$R$60,15),$H12,"")</f>
        <v/>
      </c>
    </row>
    <row r="46" spans="3:23" x14ac:dyDescent="0.25">
      <c r="J46" s="17">
        <f t="shared" si="8"/>
        <v>24.682990094394967</v>
      </c>
      <c r="K46" s="2" t="str">
        <f t="shared" si="9"/>
        <v/>
      </c>
      <c r="L46" s="2" t="str">
        <f t="shared" si="10"/>
        <v/>
      </c>
      <c r="M46" s="2" t="str">
        <f t="shared" si="11"/>
        <v/>
      </c>
      <c r="N46" s="2" t="str">
        <f t="shared" si="12"/>
        <v/>
      </c>
      <c r="O46" s="20">
        <f t="shared" si="13"/>
        <v>2</v>
      </c>
      <c r="R46" s="17">
        <f>SQRT((C13-$C$32)^2+(D13-$D$32)^2+(E13-$E$32)^2+(F13-$F$32)^2+(G13-$G$32)^2)</f>
        <v>11.732859838931001</v>
      </c>
      <c r="S46" s="2" t="str">
        <f>IF($R46&lt;=SMALL($R$36:$R$60,1),$H13,"")</f>
        <v/>
      </c>
      <c r="T46" s="2" t="str">
        <f>IF($R46&lt;=SMALL($R$36:$R$60,5),$H13,"")</f>
        <v/>
      </c>
      <c r="U46" s="2" t="str">
        <f>IF($R46&lt;=SMALL($R$36:$R$60,9),$H13,"")</f>
        <v/>
      </c>
      <c r="V46" s="2">
        <f>IF($R46&lt;=SMALL($R$36:$R$60,13),$H13,"")</f>
        <v>2</v>
      </c>
      <c r="W46" s="20">
        <f>IF($R46&lt;=SMALL($R$36:$R$60,15),$H13,"")</f>
        <v>2</v>
      </c>
    </row>
    <row r="47" spans="3:23" x14ac:dyDescent="0.25">
      <c r="J47" s="17">
        <f t="shared" si="8"/>
        <v>17.590054007876155</v>
      </c>
      <c r="K47" s="2" t="str">
        <f t="shared" si="9"/>
        <v/>
      </c>
      <c r="L47" s="2" t="str">
        <f t="shared" si="10"/>
        <v/>
      </c>
      <c r="M47" s="2">
        <f t="shared" si="11"/>
        <v>2</v>
      </c>
      <c r="N47" s="2">
        <f t="shared" si="12"/>
        <v>2</v>
      </c>
      <c r="O47" s="20">
        <f t="shared" si="13"/>
        <v>2</v>
      </c>
      <c r="R47" s="17">
        <f>SQRT((C14-$C$32)^2+(D14-$D$32)^2+(E14-$E$32)^2+(F14-$F$32)^2+(G14-$G$32)^2)</f>
        <v>10.319883720275147</v>
      </c>
      <c r="S47" s="2" t="str">
        <f>IF($R47&lt;=SMALL($R$36:$R$60,1),$H14,"")</f>
        <v/>
      </c>
      <c r="T47" s="2" t="str">
        <f>IF($R47&lt;=SMALL($R$36:$R$60,5),$H14,"")</f>
        <v/>
      </c>
      <c r="U47" s="2">
        <f>IF($R47&lt;=SMALL($R$36:$R$60,9),$H14,"")</f>
        <v>2</v>
      </c>
      <c r="V47" s="2">
        <f>IF($R47&lt;=SMALL($R$36:$R$60,13),$H14,"")</f>
        <v>2</v>
      </c>
      <c r="W47" s="20">
        <f>IF($R47&lt;=SMALL($R$36:$R$60,15),$H14,"")</f>
        <v>2</v>
      </c>
    </row>
    <row r="48" spans="3:23" x14ac:dyDescent="0.25">
      <c r="J48" s="17">
        <f t="shared" si="8"/>
        <v>17.821054963160851</v>
      </c>
      <c r="K48" s="2" t="str">
        <f t="shared" si="9"/>
        <v/>
      </c>
      <c r="L48" s="2" t="str">
        <f t="shared" si="10"/>
        <v/>
      </c>
      <c r="M48" s="2">
        <f t="shared" si="11"/>
        <v>1</v>
      </c>
      <c r="N48" s="2">
        <f t="shared" si="12"/>
        <v>1</v>
      </c>
      <c r="O48" s="20">
        <f t="shared" si="13"/>
        <v>1</v>
      </c>
      <c r="R48" s="17">
        <f>SQRT((C15-$C$32)^2+(D15-$D$32)^2+(E15-$E$32)^2+(F15-$F$32)^2+(G15-$G$32)^2)</f>
        <v>12.642784503423286</v>
      </c>
      <c r="S48" s="2" t="str">
        <f>IF($R48&lt;=SMALL($R$36:$R$60,1),$H15,"")</f>
        <v/>
      </c>
      <c r="T48" s="2" t="str">
        <f>IF($R48&lt;=SMALL($R$36:$R$60,5),$H15,"")</f>
        <v/>
      </c>
      <c r="U48" s="2" t="str">
        <f>IF($R48&lt;=SMALL($R$36:$R$60,9),$H15,"")</f>
        <v/>
      </c>
      <c r="V48" s="2">
        <f>IF($R48&lt;=SMALL($R$36:$R$60,13),$H15,"")</f>
        <v>1</v>
      </c>
      <c r="W48" s="20">
        <f>IF($R48&lt;=SMALL($R$36:$R$60,15),$H15,"")</f>
        <v>1</v>
      </c>
    </row>
    <row r="49" spans="10:24" x14ac:dyDescent="0.25">
      <c r="J49" s="17">
        <f t="shared" si="8"/>
        <v>18.613436007357695</v>
      </c>
      <c r="K49" s="2" t="str">
        <f t="shared" si="9"/>
        <v/>
      </c>
      <c r="L49" s="2" t="str">
        <f t="shared" si="10"/>
        <v/>
      </c>
      <c r="M49" s="2" t="str">
        <f t="shared" si="11"/>
        <v/>
      </c>
      <c r="N49" s="2">
        <f t="shared" si="12"/>
        <v>1</v>
      </c>
      <c r="O49" s="20">
        <f t="shared" si="13"/>
        <v>1</v>
      </c>
      <c r="R49" s="17">
        <f>SQRT((C16-$C$32)^2+(D16-$D$32)^2+(E16-$E$32)^2+(F16-$F$32)^2+(G16-$G$32)^2)</f>
        <v>12.283729075488438</v>
      </c>
      <c r="S49" s="2" t="str">
        <f>IF($R49&lt;=SMALL($R$36:$R$60,1),$H16,"")</f>
        <v/>
      </c>
      <c r="T49" s="2" t="str">
        <f>IF($R49&lt;=SMALL($R$36:$R$60,5),$H16,"")</f>
        <v/>
      </c>
      <c r="U49" s="2" t="str">
        <f>IF($R49&lt;=SMALL($R$36:$R$60,9),$H16,"")</f>
        <v/>
      </c>
      <c r="V49" s="2">
        <f>IF($R49&lt;=SMALL($R$36:$R$60,13),$H16,"")</f>
        <v>1</v>
      </c>
      <c r="W49" s="20">
        <f>IF($R49&lt;=SMALL($R$36:$R$60,15),$H16,"")</f>
        <v>1</v>
      </c>
    </row>
    <row r="50" spans="10:24" x14ac:dyDescent="0.25">
      <c r="J50" s="17">
        <f t="shared" si="8"/>
        <v>27.541604891509134</v>
      </c>
      <c r="K50" s="2" t="str">
        <f t="shared" si="9"/>
        <v/>
      </c>
      <c r="L50" s="2" t="str">
        <f t="shared" si="10"/>
        <v/>
      </c>
      <c r="M50" s="2" t="str">
        <f t="shared" si="11"/>
        <v/>
      </c>
      <c r="N50" s="2" t="str">
        <f t="shared" si="12"/>
        <v/>
      </c>
      <c r="O50" s="20" t="str">
        <f t="shared" si="13"/>
        <v/>
      </c>
      <c r="R50" s="17">
        <f>SQRT((C17-$C$32)^2+(D17-$D$32)^2+(E17-$E$32)^2+(F17-$F$32)^2+(G17-$G$32)^2)</f>
        <v>16.624981202996889</v>
      </c>
      <c r="S50" s="2" t="str">
        <f>IF($R50&lt;=SMALL($R$36:$R$60,1),$H17,"")</f>
        <v/>
      </c>
      <c r="T50" s="2" t="str">
        <f>IF($R50&lt;=SMALL($R$36:$R$60,5),$H17,"")</f>
        <v/>
      </c>
      <c r="U50" s="2" t="str">
        <f>IF($R50&lt;=SMALL($R$36:$R$60,9),$H17,"")</f>
        <v/>
      </c>
      <c r="V50" s="2" t="str">
        <f>IF($R50&lt;=SMALL($R$36:$R$60,13),$H17,"")</f>
        <v/>
      </c>
      <c r="W50" s="20" t="str">
        <f>IF($R50&lt;=SMALL($R$36:$R$60,15),$H17,"")</f>
        <v/>
      </c>
    </row>
    <row r="51" spans="10:24" x14ac:dyDescent="0.25">
      <c r="J51" s="17">
        <f t="shared" si="8"/>
        <v>31.260358283295474</v>
      </c>
      <c r="K51" s="2" t="str">
        <f t="shared" si="9"/>
        <v/>
      </c>
      <c r="L51" s="2" t="str">
        <f t="shared" si="10"/>
        <v/>
      </c>
      <c r="M51" s="2" t="str">
        <f t="shared" si="11"/>
        <v/>
      </c>
      <c r="N51" s="2" t="str">
        <f t="shared" si="12"/>
        <v/>
      </c>
      <c r="O51" s="20" t="str">
        <f t="shared" si="13"/>
        <v/>
      </c>
      <c r="R51" s="17">
        <f>SQRT((C18-$C$32)^2+(D18-$D$32)^2+(E18-$E$32)^2+(F18-$F$32)^2+(G18-$G$32)^2)</f>
        <v>20.00349969380358</v>
      </c>
      <c r="S51" s="2" t="str">
        <f>IF($R51&lt;=SMALL($R$36:$R$60,1),$H18,"")</f>
        <v/>
      </c>
      <c r="T51" s="2" t="str">
        <f>IF($R51&lt;=SMALL($R$36:$R$60,5),$H18,"")</f>
        <v/>
      </c>
      <c r="U51" s="2" t="str">
        <f>IF($R51&lt;=SMALL($R$36:$R$60,9),$H18,"")</f>
        <v/>
      </c>
      <c r="V51" s="2" t="str">
        <f>IF($R51&lt;=SMALL($R$36:$R$60,13),$H18,"")</f>
        <v/>
      </c>
      <c r="W51" s="20" t="str">
        <f>IF($R51&lt;=SMALL($R$36:$R$60,15),$H18,"")</f>
        <v/>
      </c>
    </row>
    <row r="52" spans="10:24" x14ac:dyDescent="0.25">
      <c r="J52" s="17">
        <f t="shared" si="8"/>
        <v>19.828262657126569</v>
      </c>
      <c r="K52" s="2" t="str">
        <f t="shared" si="9"/>
        <v/>
      </c>
      <c r="L52" s="2" t="str">
        <f t="shared" si="10"/>
        <v/>
      </c>
      <c r="M52" s="2" t="str">
        <f t="shared" si="11"/>
        <v/>
      </c>
      <c r="N52" s="2">
        <f t="shared" si="12"/>
        <v>2</v>
      </c>
      <c r="O52" s="20">
        <f t="shared" si="13"/>
        <v>2</v>
      </c>
      <c r="R52" s="17">
        <f>SQRT((C19-$C$32)^2+(D19-$D$32)^2+(E19-$E$32)^2+(F19-$F$32)^2+(G19-$G$32)^2)</f>
        <v>8.1394102980498531</v>
      </c>
      <c r="S52" s="2" t="str">
        <f>IF($R52&lt;=SMALL($R$36:$R$60,1),$H19,"")</f>
        <v/>
      </c>
      <c r="T52" s="2" t="str">
        <f>IF($R52&lt;=SMALL($R$36:$R$60,5),$H19,"")</f>
        <v/>
      </c>
      <c r="U52" s="2">
        <f>IF($R52&lt;=SMALL($R$36:$R$60,9),$H19,"")</f>
        <v>2</v>
      </c>
      <c r="V52" s="2">
        <f>IF($R52&lt;=SMALL($R$36:$R$60,13),$H19,"")</f>
        <v>2</v>
      </c>
      <c r="W52" s="20">
        <f>IF($R52&lt;=SMALL($R$36:$R$60,15),$H19,"")</f>
        <v>2</v>
      </c>
    </row>
    <row r="53" spans="10:24" x14ac:dyDescent="0.25">
      <c r="J53" s="17">
        <f t="shared" si="8"/>
        <v>14.140014144264496</v>
      </c>
      <c r="K53" s="2" t="str">
        <f t="shared" si="9"/>
        <v/>
      </c>
      <c r="L53" s="2">
        <f t="shared" si="10"/>
        <v>1</v>
      </c>
      <c r="M53" s="2">
        <f t="shared" si="11"/>
        <v>1</v>
      </c>
      <c r="N53" s="2">
        <f t="shared" si="12"/>
        <v>1</v>
      </c>
      <c r="O53" s="20">
        <f t="shared" si="13"/>
        <v>1</v>
      </c>
      <c r="R53" s="17">
        <f>SQRT((C20-$C$32)^2+(D20-$D$32)^2+(E20-$E$32)^2+(F20-$F$32)^2+(G20-$G$32)^2)</f>
        <v>11.050339361304703</v>
      </c>
      <c r="S53" s="2" t="str">
        <f>IF($R53&lt;=SMALL($R$36:$R$60,1),$H20,"")</f>
        <v/>
      </c>
      <c r="T53" s="2" t="str">
        <f>IF($R53&lt;=SMALL($R$36:$R$60,5),$H20,"")</f>
        <v/>
      </c>
      <c r="U53" s="2">
        <f>IF($R53&lt;=SMALL($R$36:$R$60,9),$H20,"")</f>
        <v>1</v>
      </c>
      <c r="V53" s="2">
        <f>IF($R53&lt;=SMALL($R$36:$R$60,13),$H20,"")</f>
        <v>1</v>
      </c>
      <c r="W53" s="20">
        <f>IF($R53&lt;=SMALL($R$36:$R$60,15),$H20,"")</f>
        <v>1</v>
      </c>
    </row>
    <row r="54" spans="10:24" x14ac:dyDescent="0.25">
      <c r="J54" s="17">
        <f t="shared" si="8"/>
        <v>16.118622769951532</v>
      </c>
      <c r="K54" s="2" t="str">
        <f t="shared" si="9"/>
        <v/>
      </c>
      <c r="L54" s="2" t="str">
        <f t="shared" si="10"/>
        <v/>
      </c>
      <c r="M54" s="2">
        <f t="shared" si="11"/>
        <v>2</v>
      </c>
      <c r="N54" s="2">
        <f t="shared" si="12"/>
        <v>2</v>
      </c>
      <c r="O54" s="20">
        <f t="shared" si="13"/>
        <v>2</v>
      </c>
      <c r="R54" s="17">
        <f>SQRT((C21-$C$32)^2+(D21-$D$32)^2+(E21-$E$32)^2+(F21-$F$32)^2+(G21-$G$32)^2)</f>
        <v>5.7879184513951127</v>
      </c>
      <c r="S54" s="2" t="str">
        <f>IF($R54&lt;=SMALL($R$36:$R$60,1),$H21,"")</f>
        <v/>
      </c>
      <c r="T54" s="2">
        <f>IF($R54&lt;=SMALL($R$36:$R$60,5),$H21,"")</f>
        <v>2</v>
      </c>
      <c r="U54" s="2">
        <f>IF($R54&lt;=SMALL($R$36:$R$60,9),$H21,"")</f>
        <v>2</v>
      </c>
      <c r="V54" s="2">
        <f>IF($R54&lt;=SMALL($R$36:$R$60,13),$H21,"")</f>
        <v>2</v>
      </c>
      <c r="W54" s="20">
        <f>IF($R54&lt;=SMALL($R$36:$R$60,15),$H21,"")</f>
        <v>2</v>
      </c>
    </row>
    <row r="55" spans="10:24" x14ac:dyDescent="0.25">
      <c r="J55" s="17">
        <f t="shared" si="8"/>
        <v>14.150971698084906</v>
      </c>
      <c r="K55" s="2" t="str">
        <f t="shared" si="9"/>
        <v/>
      </c>
      <c r="L55" s="2">
        <f t="shared" si="10"/>
        <v>2</v>
      </c>
      <c r="M55" s="2">
        <f t="shared" si="11"/>
        <v>2</v>
      </c>
      <c r="N55" s="2">
        <f t="shared" si="12"/>
        <v>2</v>
      </c>
      <c r="O55" s="20">
        <f t="shared" si="13"/>
        <v>2</v>
      </c>
      <c r="R55" s="17">
        <f>SQRT((C22-$C$32)^2+(D22-$D$32)^2+(E22-$E$32)^2+(F22-$F$32)^2+(G22-$G$32)^2)</f>
        <v>5.0457903246171449</v>
      </c>
      <c r="S55" s="2" t="str">
        <f>IF($R55&lt;=SMALL($R$36:$R$60,1),$H22,"")</f>
        <v/>
      </c>
      <c r="T55" s="2">
        <f>IF($R55&lt;=SMALL($R$36:$R$60,5),$H22,"")</f>
        <v>2</v>
      </c>
      <c r="U55" s="2">
        <f>IF($R55&lt;=SMALL($R$36:$R$60,9),$H22,"")</f>
        <v>2</v>
      </c>
      <c r="V55" s="2">
        <f>IF($R55&lt;=SMALL($R$36:$R$60,13),$H22,"")</f>
        <v>2</v>
      </c>
      <c r="W55" s="20">
        <f>IF($R55&lt;=SMALL($R$36:$R$60,15),$H22,"")</f>
        <v>2</v>
      </c>
    </row>
    <row r="56" spans="10:24" x14ac:dyDescent="0.25">
      <c r="J56" s="17">
        <f t="shared" si="8"/>
        <v>17.610792145727004</v>
      </c>
      <c r="K56" s="2" t="str">
        <f t="shared" si="9"/>
        <v/>
      </c>
      <c r="L56" s="2" t="str">
        <f t="shared" si="10"/>
        <v/>
      </c>
      <c r="M56" s="2">
        <f t="shared" si="11"/>
        <v>3</v>
      </c>
      <c r="N56" s="2">
        <f t="shared" si="12"/>
        <v>3</v>
      </c>
      <c r="O56" s="20">
        <f t="shared" si="13"/>
        <v>3</v>
      </c>
      <c r="R56" s="17">
        <f>SQRT((C23-$C$32)^2+(D23-$D$32)^2+(E23-$E$32)^2+(F23-$F$32)^2+(G23-$G$32)^2)</f>
        <v>4.1581245772583584</v>
      </c>
      <c r="S56" s="2" t="str">
        <f>IF($R56&lt;=SMALL($R$36:$R$60,1),$H23,"")</f>
        <v/>
      </c>
      <c r="T56" s="2">
        <f>IF($R56&lt;=SMALL($R$36:$R$60,5),$H23,"")</f>
        <v>3</v>
      </c>
      <c r="U56" s="2">
        <f>IF($R56&lt;=SMALL($R$36:$R$60,9),$H23,"")</f>
        <v>3</v>
      </c>
      <c r="V56" s="2">
        <f>IF($R56&lt;=SMALL($R$36:$R$60,13),$H23,"")</f>
        <v>3</v>
      </c>
      <c r="W56" s="20">
        <f>IF($R56&lt;=SMALL($R$36:$R$60,15),$H23,"")</f>
        <v>3</v>
      </c>
    </row>
    <row r="57" spans="10:24" x14ac:dyDescent="0.25">
      <c r="J57" s="17">
        <f t="shared" si="8"/>
        <v>18.93171941478111</v>
      </c>
      <c r="K57" s="2" t="str">
        <f t="shared" si="9"/>
        <v/>
      </c>
      <c r="L57" s="2" t="str">
        <f t="shared" si="10"/>
        <v/>
      </c>
      <c r="M57" s="2" t="str">
        <f t="shared" si="11"/>
        <v/>
      </c>
      <c r="N57" s="2">
        <f t="shared" si="12"/>
        <v>2</v>
      </c>
      <c r="O57" s="20">
        <f t="shared" si="13"/>
        <v>2</v>
      </c>
      <c r="R57" s="17">
        <f>SQRT((C24-$C$32)^2+(D24-$D$32)^2+(E24-$E$32)^2+(F24-$F$32)^2+(G24-$G$32)^2)</f>
        <v>4.8476798574163293</v>
      </c>
      <c r="S57" s="2" t="str">
        <f>IF($R57&lt;=SMALL($R$36:$R$60,1),$H24,"")</f>
        <v/>
      </c>
      <c r="T57" s="2">
        <f>IF($R57&lt;=SMALL($R$36:$R$60,5),$H24,"")</f>
        <v>2</v>
      </c>
      <c r="U57" s="2">
        <f>IF($R57&lt;=SMALL($R$36:$R$60,9),$H24,"")</f>
        <v>2</v>
      </c>
      <c r="V57" s="2">
        <f>IF($R57&lt;=SMALL($R$36:$R$60,13),$H24,"")</f>
        <v>2</v>
      </c>
      <c r="W57" s="20">
        <f>IF($R57&lt;=SMALL($R$36:$R$60,15),$H24,"")</f>
        <v>2</v>
      </c>
    </row>
    <row r="58" spans="10:24" x14ac:dyDescent="0.25">
      <c r="J58" s="17">
        <f t="shared" si="8"/>
        <v>14.920120642943877</v>
      </c>
      <c r="K58" s="2" t="str">
        <f t="shared" si="9"/>
        <v/>
      </c>
      <c r="L58" s="2">
        <f t="shared" si="10"/>
        <v>2</v>
      </c>
      <c r="M58" s="2">
        <f t="shared" si="11"/>
        <v>2</v>
      </c>
      <c r="N58" s="2">
        <f t="shared" si="12"/>
        <v>2</v>
      </c>
      <c r="O58" s="20">
        <f t="shared" si="13"/>
        <v>2</v>
      </c>
      <c r="R58" s="17">
        <f>SQRT((C25-$C$32)^2+(D25-$D$32)^2+(E25-$E$32)^2+(F25-$F$32)^2+(G25-$G$32)^2)</f>
        <v>0</v>
      </c>
      <c r="S58" s="2">
        <f>IF($R58&lt;=SMALL($R$36:$R$60,1),$H25,"")</f>
        <v>2</v>
      </c>
      <c r="T58" s="2">
        <f>IF($R58&lt;=SMALL($R$36:$R$60,5),$H25,"")</f>
        <v>2</v>
      </c>
      <c r="U58" s="2">
        <f>IF($R58&lt;=SMALL($R$36:$R$60,9),$H25,"")</f>
        <v>2</v>
      </c>
      <c r="V58" s="2">
        <f>IF($R58&lt;=SMALL($R$36:$R$60,13),$H25,"")</f>
        <v>2</v>
      </c>
      <c r="W58" s="20">
        <f>IF($R58&lt;=SMALL($R$36:$R$60,15),$H25,"")</f>
        <v>2</v>
      </c>
    </row>
    <row r="59" spans="10:24" x14ac:dyDescent="0.25">
      <c r="J59" s="17">
        <f t="shared" si="8"/>
        <v>8.3630138108220287</v>
      </c>
      <c r="K59" s="2" t="str">
        <f t="shared" si="9"/>
        <v/>
      </c>
      <c r="L59" s="2">
        <f t="shared" si="10"/>
        <v>1</v>
      </c>
      <c r="M59" s="2">
        <f t="shared" si="11"/>
        <v>1</v>
      </c>
      <c r="N59" s="2">
        <f t="shared" si="12"/>
        <v>1</v>
      </c>
      <c r="O59" s="20">
        <f t="shared" si="13"/>
        <v>1</v>
      </c>
      <c r="R59" s="17">
        <f>SQRT((C26-$C$32)^2+(D26-$D$32)^2+(E26-$E$32)^2+(F26-$F$32)^2+(G26-$G$32)^2)</f>
        <v>9.0548329636719416</v>
      </c>
      <c r="S59" s="2" t="str">
        <f>IF($R59&lt;=SMALL($R$36:$R$60,1),$H26,"")</f>
        <v/>
      </c>
      <c r="T59" s="2" t="str">
        <f>IF($R59&lt;=SMALL($R$36:$R$60,5),$H26,"")</f>
        <v/>
      </c>
      <c r="U59" s="2">
        <f>IF($R59&lt;=SMALL($R$36:$R$60,9),$H26,"")</f>
        <v>1</v>
      </c>
      <c r="V59" s="2">
        <f>IF($R59&lt;=SMALL($R$36:$R$60,13),$H26,"")</f>
        <v>1</v>
      </c>
      <c r="W59" s="20">
        <f>IF($R59&lt;=SMALL($R$36:$R$60,15),$H26,"")</f>
        <v>1</v>
      </c>
    </row>
    <row r="60" spans="10:24" x14ac:dyDescent="0.25">
      <c r="J60" s="17">
        <f t="shared" si="8"/>
        <v>0</v>
      </c>
      <c r="K60" s="2">
        <f t="shared" si="9"/>
        <v>1</v>
      </c>
      <c r="L60" s="2">
        <f t="shared" si="10"/>
        <v>1</v>
      </c>
      <c r="M60" s="2">
        <f t="shared" si="11"/>
        <v>1</v>
      </c>
      <c r="N60" s="2">
        <f t="shared" si="12"/>
        <v>1</v>
      </c>
      <c r="O60" s="20">
        <f t="shared" si="13"/>
        <v>1</v>
      </c>
      <c r="R60" s="17">
        <f>SQRT((C27-$C$32)^2+(D27-$D$32)^2+(E27-$E$32)^2+(F27-$F$32)^2+(G27-$G$32)^2)</f>
        <v>14.920120642943877</v>
      </c>
      <c r="S60" s="2" t="str">
        <f>IF($R60&lt;=SMALL($R$36:$R$60,1),$H27,"")</f>
        <v/>
      </c>
      <c r="T60" s="2" t="str">
        <f>IF($R60&lt;=SMALL($R$36:$R$60,5),$H27,"")</f>
        <v/>
      </c>
      <c r="U60" s="2" t="str">
        <f>IF($R60&lt;=SMALL($R$36:$R$60,9),$H27,"")</f>
        <v/>
      </c>
      <c r="V60" s="2" t="str">
        <f>IF($R60&lt;=SMALL($R$36:$R$60,13),$H27,"")</f>
        <v/>
      </c>
      <c r="W60" s="20" t="str">
        <f>IF($R60&lt;=SMALL($R$36:$R$60,15),$H27,"")</f>
        <v/>
      </c>
    </row>
    <row r="61" spans="10:24" ht="15.75" thickBot="1" x14ac:dyDescent="0.3"/>
    <row r="62" spans="10:24" x14ac:dyDescent="0.25">
      <c r="J62" s="36">
        <v>1</v>
      </c>
      <c r="K62" s="37">
        <f>COUNTIF(K36:K60,"="&amp;$J$62)</f>
        <v>1</v>
      </c>
      <c r="L62" s="37">
        <f>COUNTIF(L36:L60,"="&amp;$J$62)</f>
        <v>3</v>
      </c>
      <c r="M62" s="37">
        <f>COUNTIF(M36:M60,"="&amp;$J$62)</f>
        <v>4</v>
      </c>
      <c r="N62" s="37">
        <f>COUNTIF(N36:N60,"="&amp;$J$62)</f>
        <v>5</v>
      </c>
      <c r="O62" s="38">
        <f>COUNTIF(O36:O60,"="&amp;$J$62)</f>
        <v>5</v>
      </c>
      <c r="P62" s="18">
        <f>SUM(K62:O62)</f>
        <v>18</v>
      </c>
      <c r="R62" s="36">
        <v>1</v>
      </c>
      <c r="S62" s="37">
        <f>COUNTIF(S36:S60,"="&amp;$R$62)</f>
        <v>0</v>
      </c>
      <c r="T62" s="37">
        <f>COUNTIF(T36:T60,"="&amp;$R$62)</f>
        <v>0</v>
      </c>
      <c r="U62" s="37">
        <f>COUNTIF(U36:U60,"="&amp;$R$62)</f>
        <v>2</v>
      </c>
      <c r="V62" s="37">
        <f>COUNTIF(V36:V60,"="&amp;$R$62)</f>
        <v>4</v>
      </c>
      <c r="W62" s="38">
        <f>COUNTIF(W36:W60,"="&amp;$R$62)</f>
        <v>4</v>
      </c>
      <c r="X62" s="18">
        <f>SUM(S62:W62)</f>
        <v>10</v>
      </c>
    </row>
    <row r="63" spans="10:24" x14ac:dyDescent="0.25">
      <c r="J63" s="39">
        <v>2</v>
      </c>
      <c r="K63" s="19">
        <f>COUNTIF(K36:K60,"="&amp;$J$63)</f>
        <v>0</v>
      </c>
      <c r="L63" s="19">
        <f>COUNTIF(L36:L60,"="&amp;$J$63)</f>
        <v>2</v>
      </c>
      <c r="M63" s="19">
        <f>COUNTIF(M36:M60,"="&amp;$J$63)</f>
        <v>4</v>
      </c>
      <c r="N63" s="19">
        <f>COUNTIF(N36:N60,"="&amp;$J$63)</f>
        <v>7</v>
      </c>
      <c r="O63" s="40">
        <f>COUNTIF(O36:O60,"="&amp;$J$63)</f>
        <v>9</v>
      </c>
      <c r="P63" s="18">
        <f t="shared" ref="P63:P64" si="14">SUM(K63:O63)</f>
        <v>22</v>
      </c>
      <c r="R63" s="39">
        <v>2</v>
      </c>
      <c r="S63" s="19">
        <f>COUNTIF(S36:S60,"="&amp;$R$63)</f>
        <v>1</v>
      </c>
      <c r="T63" s="19">
        <f>COUNTIF(T36:T60,"="&amp;$R$63)</f>
        <v>4</v>
      </c>
      <c r="U63" s="19">
        <f>COUNTIF(U36:U60,"="&amp;$R$63)</f>
        <v>6</v>
      </c>
      <c r="V63" s="19">
        <f>COUNTIF(V36:V60,"="&amp;$R$63)</f>
        <v>8</v>
      </c>
      <c r="W63" s="40">
        <f>COUNTIF(W36:W60,"="&amp;$R$63)</f>
        <v>10</v>
      </c>
      <c r="X63" s="18">
        <f t="shared" ref="X63:X64" si="15">SUM(S63:W63)</f>
        <v>29</v>
      </c>
    </row>
    <row r="64" spans="10:24" ht="15.75" thickBot="1" x14ac:dyDescent="0.3">
      <c r="J64" s="41">
        <v>3</v>
      </c>
      <c r="K64" s="42">
        <f>COUNTIF(K36:K60,"="&amp;$J$64)</f>
        <v>0</v>
      </c>
      <c r="L64" s="42">
        <f>COUNTIF(L36:L60,"="&amp;$J$64)</f>
        <v>0</v>
      </c>
      <c r="M64" s="42">
        <f>COUNTIF(M36:M60,"="&amp;$J$64)</f>
        <v>1</v>
      </c>
      <c r="N64" s="42">
        <f>COUNTIF(N36:N60,"="&amp;$J$64)</f>
        <v>1</v>
      </c>
      <c r="O64" s="43">
        <f>COUNTIF(O36:O60,"="&amp;$J$64)</f>
        <v>1</v>
      </c>
      <c r="P64" s="18">
        <f t="shared" si="14"/>
        <v>3</v>
      </c>
      <c r="R64" s="41">
        <v>3</v>
      </c>
      <c r="S64" s="42">
        <f>COUNTIF(S36:S60,"="&amp;$R$64)</f>
        <v>0</v>
      </c>
      <c r="T64" s="42">
        <f>COUNTIF(T36:T60,"="&amp;$R$64)</f>
        <v>1</v>
      </c>
      <c r="U64" s="42">
        <f>COUNTIF(U36:U60,"="&amp;$R$64)</f>
        <v>1</v>
      </c>
      <c r="V64" s="42">
        <f>COUNTIF(V36:V60,"="&amp;$R$64)</f>
        <v>1</v>
      </c>
      <c r="W64" s="43">
        <f>COUNTIF(W36:W60,"="&amp;$R$64)</f>
        <v>1</v>
      </c>
      <c r="X64" s="18">
        <f t="shared" si="15"/>
        <v>4</v>
      </c>
    </row>
  </sheetData>
  <conditionalFormatting sqref="K3:O27">
    <cfRule type="cellIs" dxfId="53" priority="46" stopIfTrue="1" operator="equal">
      <formula>1</formula>
    </cfRule>
    <cfRule type="cellIs" dxfId="52" priority="47" stopIfTrue="1" operator="equal">
      <formula>2</formula>
    </cfRule>
    <cfRule type="cellIs" dxfId="51" priority="48" stopIfTrue="1" operator="equal">
      <formula>3</formula>
    </cfRule>
  </conditionalFormatting>
  <conditionalFormatting sqref="J29">
    <cfRule type="cellIs" dxfId="50" priority="43" stopIfTrue="1" operator="equal">
      <formula>1</formula>
    </cfRule>
    <cfRule type="cellIs" dxfId="49" priority="44" stopIfTrue="1" operator="equal">
      <formula>2</formula>
    </cfRule>
    <cfRule type="cellIs" dxfId="48" priority="45" stopIfTrue="1" operator="equal">
      <formula>3</formula>
    </cfRule>
  </conditionalFormatting>
  <conditionalFormatting sqref="J30">
    <cfRule type="cellIs" dxfId="47" priority="40" stopIfTrue="1" operator="equal">
      <formula>1</formula>
    </cfRule>
    <cfRule type="cellIs" dxfId="46" priority="41" stopIfTrue="1" operator="equal">
      <formula>2</formula>
    </cfRule>
    <cfRule type="cellIs" dxfId="45" priority="42" stopIfTrue="1" operator="equal">
      <formula>3</formula>
    </cfRule>
  </conditionalFormatting>
  <conditionalFormatting sqref="J31">
    <cfRule type="cellIs" dxfId="44" priority="37" stopIfTrue="1" operator="equal">
      <formula>1</formula>
    </cfRule>
    <cfRule type="cellIs" dxfId="43" priority="38" stopIfTrue="1" operator="equal">
      <formula>2</formula>
    </cfRule>
    <cfRule type="cellIs" dxfId="42" priority="39" stopIfTrue="1" operator="equal">
      <formula>3</formula>
    </cfRule>
  </conditionalFormatting>
  <conditionalFormatting sqref="S3:W27">
    <cfRule type="cellIs" dxfId="41" priority="34" stopIfTrue="1" operator="equal">
      <formula>1</formula>
    </cfRule>
    <cfRule type="cellIs" dxfId="40" priority="35" stopIfTrue="1" operator="equal">
      <formula>2</formula>
    </cfRule>
    <cfRule type="cellIs" dxfId="39" priority="36" stopIfTrue="1" operator="equal">
      <formula>3</formula>
    </cfRule>
  </conditionalFormatting>
  <conditionalFormatting sqref="R29">
    <cfRule type="cellIs" dxfId="38" priority="31" stopIfTrue="1" operator="equal">
      <formula>1</formula>
    </cfRule>
    <cfRule type="cellIs" dxfId="37" priority="32" stopIfTrue="1" operator="equal">
      <formula>2</formula>
    </cfRule>
    <cfRule type="cellIs" dxfId="36" priority="33" stopIfTrue="1" operator="equal">
      <formula>3</formula>
    </cfRule>
  </conditionalFormatting>
  <conditionalFormatting sqref="R30">
    <cfRule type="cellIs" dxfId="35" priority="28" stopIfTrue="1" operator="equal">
      <formula>1</formula>
    </cfRule>
    <cfRule type="cellIs" dxfId="34" priority="29" stopIfTrue="1" operator="equal">
      <formula>2</formula>
    </cfRule>
    <cfRule type="cellIs" dxfId="33" priority="30" stopIfTrue="1" operator="equal">
      <formula>3</formula>
    </cfRule>
  </conditionalFormatting>
  <conditionalFormatting sqref="R31">
    <cfRule type="cellIs" dxfId="32" priority="25" stopIfTrue="1" operator="equal">
      <formula>1</formula>
    </cfRule>
    <cfRule type="cellIs" dxfId="31" priority="26" stopIfTrue="1" operator="equal">
      <formula>2</formula>
    </cfRule>
    <cfRule type="cellIs" dxfId="30" priority="27" stopIfTrue="1" operator="equal">
      <formula>3</formula>
    </cfRule>
  </conditionalFormatting>
  <conditionalFormatting sqref="K36:O60">
    <cfRule type="cellIs" dxfId="29" priority="22" stopIfTrue="1" operator="equal">
      <formula>1</formula>
    </cfRule>
    <cfRule type="cellIs" dxfId="28" priority="23" stopIfTrue="1" operator="equal">
      <formula>2</formula>
    </cfRule>
    <cfRule type="cellIs" dxfId="27" priority="24" stopIfTrue="1" operator="equal">
      <formula>3</formula>
    </cfRule>
  </conditionalFormatting>
  <conditionalFormatting sqref="J62">
    <cfRule type="cellIs" dxfId="26" priority="19" stopIfTrue="1" operator="equal">
      <formula>1</formula>
    </cfRule>
    <cfRule type="cellIs" dxfId="25" priority="20" stopIfTrue="1" operator="equal">
      <formula>2</formula>
    </cfRule>
    <cfRule type="cellIs" dxfId="24" priority="21" stopIfTrue="1" operator="equal">
      <formula>3</formula>
    </cfRule>
  </conditionalFormatting>
  <conditionalFormatting sqref="J63">
    <cfRule type="cellIs" dxfId="23" priority="16" stopIfTrue="1" operator="equal">
      <formula>1</formula>
    </cfRule>
    <cfRule type="cellIs" dxfId="22" priority="17" stopIfTrue="1" operator="equal">
      <formula>2</formula>
    </cfRule>
    <cfRule type="cellIs" dxfId="21" priority="18" stopIfTrue="1" operator="equal">
      <formula>3</formula>
    </cfRule>
  </conditionalFormatting>
  <conditionalFormatting sqref="J64">
    <cfRule type="cellIs" dxfId="20" priority="13" stopIfTrue="1" operator="equal">
      <formula>1</formula>
    </cfRule>
    <cfRule type="cellIs" dxfId="19" priority="14" stopIfTrue="1" operator="equal">
      <formula>2</formula>
    </cfRule>
    <cfRule type="cellIs" dxfId="18" priority="15" stopIfTrue="1" operator="equal">
      <formula>3</formula>
    </cfRule>
  </conditionalFormatting>
  <conditionalFormatting sqref="S36:W60">
    <cfRule type="cellIs" dxfId="17" priority="10" stopIfTrue="1" operator="equal">
      <formula>1</formula>
    </cfRule>
    <cfRule type="cellIs" dxfId="16" priority="11" stopIfTrue="1" operator="equal">
      <formula>2</formula>
    </cfRule>
    <cfRule type="cellIs" dxfId="15" priority="12" stopIfTrue="1" operator="equal">
      <formula>3</formula>
    </cfRule>
  </conditionalFormatting>
  <conditionalFormatting sqref="R62">
    <cfRule type="cellIs" dxfId="14" priority="7" stopIfTrue="1" operator="equal">
      <formula>1</formula>
    </cfRule>
    <cfRule type="cellIs" dxfId="13" priority="8" stopIfTrue="1" operator="equal">
      <formula>2</formula>
    </cfRule>
    <cfRule type="cellIs" dxfId="12" priority="9" stopIfTrue="1" operator="equal">
      <formula>3</formula>
    </cfRule>
  </conditionalFormatting>
  <conditionalFormatting sqref="R63">
    <cfRule type="cellIs" dxfId="11" priority="4" stopIfTrue="1" operator="equal">
      <formula>1</formula>
    </cfRule>
    <cfRule type="cellIs" dxfId="10" priority="5" stopIfTrue="1" operator="equal">
      <formula>2</formula>
    </cfRule>
    <cfRule type="cellIs" dxfId="9" priority="6" stopIfTrue="1" operator="equal">
      <formula>3</formula>
    </cfRule>
  </conditionalFormatting>
  <conditionalFormatting sqref="R64">
    <cfRule type="cellIs" dxfId="8" priority="1" stopIfTrue="1" operator="equal">
      <formula>1</formula>
    </cfRule>
    <cfRule type="cellIs" dxfId="7" priority="2" stopIfTrue="1" operator="equal">
      <formula>2</formula>
    </cfRule>
    <cfRule type="cellIs" dxfId="6" priority="3" stopIfTrue="1" operator="equal">
      <formula>3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zoomScaleNormal="100" workbookViewId="0">
      <selection activeCell="I2" sqref="I2"/>
    </sheetView>
  </sheetViews>
  <sheetFormatPr defaultRowHeight="15" x14ac:dyDescent="0.25"/>
  <cols>
    <col min="4" max="4" width="12.7109375" bestFit="1" customWidth="1"/>
  </cols>
  <sheetData>
    <row r="1" spans="1:13" ht="16.5" thickBot="1" x14ac:dyDescent="0.3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H1" s="3" t="s">
        <v>11</v>
      </c>
      <c r="I1" s="4" t="s">
        <v>6</v>
      </c>
      <c r="J1" s="4" t="s">
        <v>7</v>
      </c>
      <c r="K1" s="4" t="s">
        <v>8</v>
      </c>
      <c r="L1" s="4" t="s">
        <v>9</v>
      </c>
      <c r="M1" s="5" t="s">
        <v>10</v>
      </c>
    </row>
    <row r="2" spans="1:13" ht="15.75" x14ac:dyDescent="0.25">
      <c r="A2" s="11">
        <v>160</v>
      </c>
      <c r="B2" s="12">
        <v>70</v>
      </c>
      <c r="C2" s="12">
        <v>78</v>
      </c>
      <c r="D2" s="12">
        <v>99</v>
      </c>
      <c r="E2" s="12">
        <v>33.299999999999997</v>
      </c>
      <c r="F2" s="13">
        <v>3</v>
      </c>
      <c r="H2" s="17">
        <f>SQRT((A2-$A$11)^2+(B2-$B$11)^2+(C2-$C$11)^2+(D2-$D$11)^2+(E2-$E$11)^2)</f>
        <v>16.256998492956811</v>
      </c>
      <c r="I2" s="2">
        <f>IF($H2&lt;=SMALL($H$2:$H$10,1),$F2,"")</f>
        <v>3</v>
      </c>
      <c r="J2" s="2">
        <f>IF($H2&lt;=SMALL($H$2:$H$10,5),$F2,"")</f>
        <v>3</v>
      </c>
      <c r="K2" s="2">
        <f>IF($H2&lt;=SMALL($H$2:$H$10,9),$F2,"")</f>
        <v>3</v>
      </c>
      <c r="L2" s="2">
        <f t="shared" ref="L2:M2" si="0">IF($H2&lt;=SMALL($H$2:$H$10,1),$F2,"")</f>
        <v>3</v>
      </c>
      <c r="M2" s="2">
        <f t="shared" si="0"/>
        <v>3</v>
      </c>
    </row>
    <row r="3" spans="1:13" ht="15.75" x14ac:dyDescent="0.25">
      <c r="A3" s="7">
        <v>162</v>
      </c>
      <c r="B3" s="6">
        <v>56</v>
      </c>
      <c r="C3" s="6">
        <v>74</v>
      </c>
      <c r="D3" s="6">
        <v>90</v>
      </c>
      <c r="E3" s="6">
        <v>31.7</v>
      </c>
      <c r="F3" s="8">
        <v>3</v>
      </c>
      <c r="H3" s="17">
        <f t="shared" ref="H3:H10" si="1">SQRT((A3-$A$11)^2+(B3-$B$11)^2+(C3-$C$11)^2+(D3-$D$11)^2+(E3-$E$11)^2)</f>
        <v>17.846288129468267</v>
      </c>
      <c r="I3" s="2" t="str">
        <f t="shared" ref="I3:M10" si="2">IF($H3&lt;=SMALL($H$2:$H$10,1),$F3,"")</f>
        <v/>
      </c>
      <c r="J3" s="2">
        <f t="shared" ref="J3:J10" si="3">IF($H3&lt;=SMALL($H$2:$H$10,5),$F3,"")</f>
        <v>3</v>
      </c>
      <c r="K3" s="2">
        <f t="shared" ref="K3:K10" si="4">IF($H3&lt;=SMALL($H$2:$H$10,9),$F3,"")</f>
        <v>3</v>
      </c>
      <c r="L3" s="2" t="str">
        <f t="shared" si="2"/>
        <v/>
      </c>
      <c r="M3" s="2" t="str">
        <f t="shared" si="2"/>
        <v/>
      </c>
    </row>
    <row r="4" spans="1:13" ht="15.75" x14ac:dyDescent="0.25">
      <c r="A4" s="7">
        <v>155</v>
      </c>
      <c r="B4" s="6">
        <v>63</v>
      </c>
      <c r="C4" s="6">
        <v>76.5</v>
      </c>
      <c r="D4" s="6">
        <v>95.5</v>
      </c>
      <c r="E4" s="6">
        <v>37.799999999999997</v>
      </c>
      <c r="F4" s="8">
        <v>3</v>
      </c>
      <c r="H4" s="17">
        <f t="shared" si="1"/>
        <v>21.254176060247548</v>
      </c>
      <c r="I4" s="2" t="str">
        <f t="shared" si="2"/>
        <v/>
      </c>
      <c r="J4" s="2">
        <f t="shared" si="3"/>
        <v>3</v>
      </c>
      <c r="K4" s="2">
        <f t="shared" si="4"/>
        <v>3</v>
      </c>
      <c r="L4" s="2" t="str">
        <f t="shared" si="2"/>
        <v/>
      </c>
      <c r="M4" s="2" t="str">
        <f t="shared" si="2"/>
        <v/>
      </c>
    </row>
    <row r="5" spans="1:13" ht="15.75" x14ac:dyDescent="0.25">
      <c r="A5" s="7">
        <v>156</v>
      </c>
      <c r="B5" s="6">
        <v>54</v>
      </c>
      <c r="C5" s="6">
        <v>74</v>
      </c>
      <c r="D5" s="6">
        <v>88</v>
      </c>
      <c r="E5" s="6">
        <v>31</v>
      </c>
      <c r="F5" s="8">
        <v>2</v>
      </c>
      <c r="H5" s="17">
        <f t="shared" si="1"/>
        <v>23.45207879911715</v>
      </c>
      <c r="I5" s="2" t="str">
        <f t="shared" si="2"/>
        <v/>
      </c>
      <c r="J5" s="2">
        <f t="shared" si="3"/>
        <v>2</v>
      </c>
      <c r="K5" s="2">
        <f t="shared" si="4"/>
        <v>2</v>
      </c>
      <c r="L5" s="2" t="str">
        <f t="shared" si="2"/>
        <v/>
      </c>
      <c r="M5" s="2" t="str">
        <f t="shared" si="2"/>
        <v/>
      </c>
    </row>
    <row r="6" spans="1:13" ht="15.75" x14ac:dyDescent="0.25">
      <c r="A6" s="7">
        <v>155</v>
      </c>
      <c r="B6" s="6">
        <v>55</v>
      </c>
      <c r="C6" s="6">
        <v>79</v>
      </c>
      <c r="D6" s="6">
        <v>88</v>
      </c>
      <c r="E6" s="6">
        <v>27</v>
      </c>
      <c r="F6" s="8">
        <v>3</v>
      </c>
      <c r="H6" s="17">
        <f t="shared" si="1"/>
        <v>24.186773244895647</v>
      </c>
      <c r="I6" s="2" t="str">
        <f t="shared" si="2"/>
        <v/>
      </c>
      <c r="J6" s="2">
        <f t="shared" si="3"/>
        <v>3</v>
      </c>
      <c r="K6" s="2">
        <f t="shared" si="4"/>
        <v>3</v>
      </c>
      <c r="L6" s="2" t="str">
        <f t="shared" si="2"/>
        <v/>
      </c>
      <c r="M6" s="2" t="str">
        <f t="shared" si="2"/>
        <v/>
      </c>
    </row>
    <row r="7" spans="1:13" ht="15.75" x14ac:dyDescent="0.25">
      <c r="A7" s="7">
        <v>155</v>
      </c>
      <c r="B7" s="6">
        <v>55</v>
      </c>
      <c r="C7" s="6">
        <v>67</v>
      </c>
      <c r="D7" s="6">
        <v>91</v>
      </c>
      <c r="E7" s="6">
        <v>29.8</v>
      </c>
      <c r="F7" s="8">
        <v>2</v>
      </c>
      <c r="H7" s="17">
        <f t="shared" si="1"/>
        <v>24.808063205337092</v>
      </c>
      <c r="I7" s="2" t="str">
        <f t="shared" si="2"/>
        <v/>
      </c>
      <c r="J7" s="2" t="str">
        <f t="shared" si="3"/>
        <v/>
      </c>
      <c r="K7" s="2">
        <f t="shared" si="4"/>
        <v>2</v>
      </c>
      <c r="L7" s="2" t="str">
        <f t="shared" si="2"/>
        <v/>
      </c>
      <c r="M7" s="2" t="str">
        <f t="shared" si="2"/>
        <v/>
      </c>
    </row>
    <row r="8" spans="1:13" ht="15.75" x14ac:dyDescent="0.25">
      <c r="A8" s="7">
        <v>151.5</v>
      </c>
      <c r="B8" s="6">
        <v>58</v>
      </c>
      <c r="C8" s="6">
        <v>76</v>
      </c>
      <c r="D8" s="6">
        <v>94</v>
      </c>
      <c r="E8" s="6">
        <v>31.6</v>
      </c>
      <c r="F8" s="8">
        <v>3</v>
      </c>
      <c r="H8" s="17">
        <f t="shared" si="1"/>
        <v>24.972184525988109</v>
      </c>
      <c r="I8" s="2" t="str">
        <f t="shared" si="2"/>
        <v/>
      </c>
      <c r="J8" s="2" t="str">
        <f t="shared" si="3"/>
        <v/>
      </c>
      <c r="K8" s="2">
        <f t="shared" si="4"/>
        <v>3</v>
      </c>
      <c r="L8" s="2" t="str">
        <f t="shared" si="2"/>
        <v/>
      </c>
      <c r="M8" s="2" t="str">
        <f t="shared" si="2"/>
        <v/>
      </c>
    </row>
    <row r="9" spans="1:13" ht="15.75" x14ac:dyDescent="0.25">
      <c r="A9" s="7">
        <v>151.5</v>
      </c>
      <c r="B9" s="6">
        <v>62</v>
      </c>
      <c r="C9" s="6">
        <v>79</v>
      </c>
      <c r="D9" s="6">
        <v>98</v>
      </c>
      <c r="E9" s="6">
        <v>37.299999999999997</v>
      </c>
      <c r="F9" s="8">
        <v>3</v>
      </c>
      <c r="H9" s="17">
        <f t="shared" si="1"/>
        <v>25.415349692656207</v>
      </c>
      <c r="I9" s="2" t="str">
        <f t="shared" si="2"/>
        <v/>
      </c>
      <c r="J9" s="2" t="str">
        <f t="shared" si="3"/>
        <v/>
      </c>
      <c r="K9" s="2">
        <f t="shared" si="4"/>
        <v>3</v>
      </c>
      <c r="L9" s="2" t="str">
        <f t="shared" si="2"/>
        <v/>
      </c>
      <c r="M9" s="2" t="str">
        <f t="shared" si="2"/>
        <v/>
      </c>
    </row>
    <row r="10" spans="1:13" ht="15.75" x14ac:dyDescent="0.25">
      <c r="A10" s="7">
        <v>159</v>
      </c>
      <c r="B10" s="6">
        <v>49</v>
      </c>
      <c r="C10" s="6">
        <v>72</v>
      </c>
      <c r="D10" s="6">
        <v>89</v>
      </c>
      <c r="E10" s="6">
        <v>28.7</v>
      </c>
      <c r="F10" s="8">
        <v>2</v>
      </c>
      <c r="H10" s="17">
        <f t="shared" si="1"/>
        <v>25.539968676566538</v>
      </c>
      <c r="I10" s="2" t="str">
        <f t="shared" si="2"/>
        <v/>
      </c>
      <c r="J10" s="2" t="str">
        <f t="shared" si="3"/>
        <v/>
      </c>
      <c r="K10" s="2">
        <f t="shared" si="4"/>
        <v>2</v>
      </c>
      <c r="L10" s="2" t="str">
        <f t="shared" si="2"/>
        <v/>
      </c>
      <c r="M10" s="2" t="str">
        <f t="shared" si="2"/>
        <v/>
      </c>
    </row>
    <row r="11" spans="1:13" ht="15.75" x14ac:dyDescent="0.25">
      <c r="A11">
        <v>173</v>
      </c>
      <c r="B11">
        <v>70</v>
      </c>
      <c r="C11">
        <v>75</v>
      </c>
      <c r="D11">
        <v>90</v>
      </c>
      <c r="E11">
        <v>31</v>
      </c>
      <c r="F11" s="1"/>
    </row>
    <row r="13" spans="1:13" x14ac:dyDescent="0.25">
      <c r="A13">
        <v>3</v>
      </c>
      <c r="B13" t="s">
        <v>12</v>
      </c>
    </row>
    <row r="14" spans="1:13" x14ac:dyDescent="0.25">
      <c r="A14">
        <v>2</v>
      </c>
      <c r="B14" t="s">
        <v>13</v>
      </c>
    </row>
    <row r="15" spans="1:13" x14ac:dyDescent="0.25">
      <c r="A15">
        <v>1</v>
      </c>
      <c r="B15" t="s">
        <v>14</v>
      </c>
    </row>
  </sheetData>
  <conditionalFormatting sqref="I2:I10">
    <cfRule type="cellIs" dxfId="5" priority="16" stopIfTrue="1" operator="equal">
      <formula>1</formula>
    </cfRule>
    <cfRule type="cellIs" dxfId="4" priority="17" stopIfTrue="1" operator="equal">
      <formula>2</formula>
    </cfRule>
    <cfRule type="cellIs" dxfId="3" priority="18" stopIfTrue="1" operator="equal">
      <formula>3</formula>
    </cfRule>
  </conditionalFormatting>
  <conditionalFormatting sqref="J2:M10">
    <cfRule type="cellIs" dxfId="2" priority="1" stopIfTrue="1" operator="equal">
      <formula>1</formula>
    </cfRule>
    <cfRule type="cellIs" dxfId="1" priority="2" stopIfTrue="1" operator="equal">
      <formula>2</formula>
    </cfRule>
    <cfRule type="cellIs" dxfId="0" priority="3" stopIfTrue="1" operator="equal">
      <formula>3</formula>
    </cfRule>
  </conditionalFormatting>
  <pageMargins left="0.7" right="0.7" top="0.75" bottom="0.75" header="0.3" footer="0.3"/>
  <pageSetup scale="120" orientation="landscape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LATIHAN KNN Tugas</vt:lpstr>
      <vt:lpstr>LATIHAN KNN</vt:lpstr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Isep Lutpi Nur</cp:lastModifiedBy>
  <cp:lastPrinted>2018-11-11T13:30:23Z</cp:lastPrinted>
  <dcterms:created xsi:type="dcterms:W3CDTF">2018-01-12T09:48:42Z</dcterms:created>
  <dcterms:modified xsi:type="dcterms:W3CDTF">2020-11-26T11:31:32Z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c745d0ac-923e-415c-a11e-ead6c29c8ab2</vt:lpwstr>
  </property>
</Properties>
</file>