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18" i="1" l="1"/>
  <c r="L17" i="1"/>
  <c r="L15" i="1"/>
  <c r="V6" i="1"/>
  <c r="V7" i="1"/>
  <c r="F3" i="1" l="1"/>
  <c r="C10" i="1"/>
  <c r="C9" i="1"/>
  <c r="C8" i="1"/>
  <c r="C11" i="1" s="1"/>
  <c r="J3" i="1" l="1"/>
  <c r="L3" i="1" s="1"/>
  <c r="H3" i="1"/>
  <c r="L16" i="1" l="1"/>
  <c r="H15" i="1"/>
  <c r="K3" i="1"/>
  <c r="M3" i="1" s="1"/>
  <c r="F4" i="1"/>
  <c r="T3" i="1"/>
  <c r="H4" i="1" l="1"/>
  <c r="J4" i="1"/>
  <c r="L4" i="1" s="1"/>
  <c r="F5" i="1" l="1"/>
  <c r="K4" i="1"/>
  <c r="M4" i="1" s="1"/>
  <c r="T4" i="1"/>
  <c r="H5" i="1" l="1"/>
  <c r="T5" i="1"/>
  <c r="J5" i="1"/>
  <c r="L5" i="1" s="1"/>
  <c r="F6" i="1" l="1"/>
  <c r="K5" i="1"/>
  <c r="M5" i="1" s="1"/>
  <c r="H6" i="1" l="1"/>
  <c r="T6" i="1"/>
  <c r="J6" i="1"/>
  <c r="L6" i="1" s="1"/>
  <c r="F7" i="1" l="1"/>
  <c r="K6" i="1"/>
  <c r="M6" i="1" s="1"/>
  <c r="H7" i="1" l="1"/>
  <c r="T7" i="1"/>
  <c r="J7" i="1"/>
  <c r="L7" i="1" s="1"/>
  <c r="H16" i="1" s="1"/>
  <c r="F8" i="1" l="1"/>
  <c r="K7" i="1"/>
  <c r="M7" i="1" s="1"/>
  <c r="H8" i="1" l="1"/>
  <c r="T8" i="1"/>
  <c r="J8" i="1"/>
  <c r="L8" i="1" s="1"/>
  <c r="F9" i="1" l="1"/>
  <c r="K8" i="1"/>
  <c r="M8" i="1" s="1"/>
  <c r="H9" i="1" l="1"/>
  <c r="T9" i="1"/>
  <c r="J9" i="1"/>
  <c r="L9" i="1" s="1"/>
  <c r="R3" i="1"/>
  <c r="P3" i="1"/>
  <c r="K9" i="1" l="1"/>
  <c r="M9" i="1" s="1"/>
  <c r="I3" i="1" a="1"/>
  <c r="I3" i="1" l="1"/>
  <c r="I8" i="1"/>
  <c r="I4" i="1"/>
  <c r="I7" i="1"/>
  <c r="I6" i="1"/>
  <c r="I9" i="1"/>
  <c r="I5" i="1"/>
  <c r="I10" i="1" l="1"/>
  <c r="H14" i="1" s="1"/>
  <c r="O5" i="1"/>
  <c r="Q5" i="1"/>
  <c r="U5" i="1"/>
  <c r="O6" i="1"/>
  <c r="Q6" i="1"/>
  <c r="U6" i="1"/>
  <c r="O4" i="1"/>
  <c r="Q4" i="1"/>
  <c r="U4" i="1"/>
  <c r="O3" i="1"/>
  <c r="L14" i="1"/>
  <c r="N3" i="1"/>
  <c r="Q3" i="1"/>
  <c r="U3" i="1"/>
  <c r="N4" i="1"/>
  <c r="P4" i="1"/>
  <c r="N5" i="1"/>
  <c r="P5" i="1"/>
  <c r="P6" i="1"/>
  <c r="N6" i="1"/>
  <c r="H18" i="1" s="1"/>
  <c r="N7" i="1"/>
  <c r="P7" i="1"/>
  <c r="P8" i="1"/>
  <c r="N8" i="1"/>
  <c r="N9" i="1"/>
  <c r="P9" i="1"/>
  <c r="O9" i="1"/>
  <c r="S9" i="1" s="1"/>
  <c r="Q9" i="1"/>
  <c r="U9" i="1"/>
  <c r="H17" i="1"/>
  <c r="O7" i="1"/>
  <c r="Q7" i="1"/>
  <c r="U7" i="1"/>
  <c r="O8" i="1"/>
  <c r="S8" i="1" s="1"/>
  <c r="Q8" i="1"/>
  <c r="U8" i="1"/>
  <c r="S7" i="1" l="1"/>
  <c r="S4" i="1"/>
  <c r="S5" i="1"/>
  <c r="L19" i="1"/>
  <c r="U10" i="1"/>
  <c r="I11" i="1" s="1"/>
  <c r="S3" i="1"/>
  <c r="R4" i="1"/>
  <c r="R5" i="1"/>
  <c r="R6" i="1"/>
  <c r="R7" i="1"/>
  <c r="R8" i="1"/>
  <c r="R9" i="1"/>
  <c r="S6" i="1"/>
  <c r="H19" i="1"/>
</calcChain>
</file>

<file path=xl/sharedStrings.xml><?xml version="1.0" encoding="utf-8"?>
<sst xmlns="http://schemas.openxmlformats.org/spreadsheetml/2006/main" count="42" uniqueCount="35">
  <si>
    <t>Nilai Quis</t>
  </si>
  <si>
    <t>Max</t>
  </si>
  <si>
    <t>Min</t>
  </si>
  <si>
    <t>Count</t>
  </si>
  <si>
    <t>Range</t>
  </si>
  <si>
    <t>Med</t>
  </si>
  <si>
    <t>Median</t>
  </si>
  <si>
    <t>Kelas</t>
  </si>
  <si>
    <t>-</t>
  </si>
  <si>
    <t>F</t>
  </si>
  <si>
    <t>Jumlah</t>
  </si>
  <si>
    <t>TBK</t>
  </si>
  <si>
    <t>TAK</t>
  </si>
  <si>
    <t>FK</t>
  </si>
  <si>
    <t>BBK</t>
  </si>
  <si>
    <t>BAK</t>
  </si>
  <si>
    <t>FR</t>
  </si>
  <si>
    <t>FK&lt;</t>
  </si>
  <si>
    <t>FK&gt;</t>
  </si>
  <si>
    <t>FR&lt;</t>
  </si>
  <si>
    <t>M</t>
  </si>
  <si>
    <t>M.F</t>
  </si>
  <si>
    <t>Rata rata nilai</t>
  </si>
  <si>
    <t>N/2</t>
  </si>
  <si>
    <t>C</t>
  </si>
  <si>
    <t>Lm</t>
  </si>
  <si>
    <t>Fm</t>
  </si>
  <si>
    <t>Notasi F</t>
  </si>
  <si>
    <t>Modus</t>
  </si>
  <si>
    <t>Km</t>
  </si>
  <si>
    <t>Lmo</t>
  </si>
  <si>
    <t>c</t>
  </si>
  <si>
    <t>d1</t>
  </si>
  <si>
    <t>d2</t>
  </si>
  <si>
    <t>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</si>
</sst>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9" fontId="2" fillId="0" borderId="1" xfId="1" applyFont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activeCell="O24" sqref="O24"/>
    </sheetView>
  </sheetViews>
  <sheetFormatPr defaultRowHeight="15.75" x14ac:dyDescent="0.25"/>
  <cols>
    <col min="1" max="4" width="4.28515625" style="1" customWidth="1"/>
    <col min="5" max="5" width="9.140625" style="2"/>
    <col min="6" max="6" width="5.7109375" style="2" customWidth="1"/>
    <col min="7" max="7" width="2.7109375" style="2" customWidth="1"/>
    <col min="8" max="8" width="5.7109375" style="2" customWidth="1"/>
    <col min="9" max="9" width="3.85546875" style="2" customWidth="1"/>
    <col min="10" max="11" width="6" style="2" customWidth="1"/>
    <col min="12" max="21" width="7.140625" style="2" customWidth="1"/>
    <col min="22" max="16384" width="9.140625" style="2"/>
  </cols>
  <sheetData>
    <row r="1" spans="1:24" x14ac:dyDescent="0.25">
      <c r="A1" s="1" t="s">
        <v>0</v>
      </c>
    </row>
    <row r="2" spans="1:24" x14ac:dyDescent="0.25">
      <c r="A2" s="3">
        <v>78</v>
      </c>
      <c r="B2" s="3">
        <v>95</v>
      </c>
      <c r="C2" s="3">
        <v>70</v>
      </c>
      <c r="D2" s="3">
        <v>60</v>
      </c>
      <c r="F2" s="4" t="s">
        <v>7</v>
      </c>
      <c r="G2" s="4"/>
      <c r="H2" s="4"/>
      <c r="I2" s="5" t="s">
        <v>9</v>
      </c>
      <c r="J2" s="5" t="s">
        <v>14</v>
      </c>
      <c r="K2" s="5" t="s">
        <v>15</v>
      </c>
      <c r="L2" s="5" t="s">
        <v>11</v>
      </c>
      <c r="M2" s="5" t="s">
        <v>12</v>
      </c>
      <c r="N2" s="5" t="s">
        <v>13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18</v>
      </c>
      <c r="T2" s="5" t="s">
        <v>20</v>
      </c>
      <c r="U2" s="5" t="s">
        <v>21</v>
      </c>
    </row>
    <row r="3" spans="1:24" x14ac:dyDescent="0.25">
      <c r="A3" s="3">
        <v>66</v>
      </c>
      <c r="B3" s="3">
        <v>67</v>
      </c>
      <c r="C3" s="3">
        <v>50</v>
      </c>
      <c r="D3" s="3">
        <v>65</v>
      </c>
      <c r="F3" s="5">
        <f>C9</f>
        <v>30</v>
      </c>
      <c r="G3" s="6" t="s">
        <v>8</v>
      </c>
      <c r="H3" s="7">
        <f>F3+9</f>
        <v>39</v>
      </c>
      <c r="I3" s="5">
        <f t="array" ref="I3:I9">FREQUENCY(A2:D6,H3:H9)</f>
        <v>1</v>
      </c>
      <c r="J3" s="5">
        <f>F3</f>
        <v>30</v>
      </c>
      <c r="K3" s="5">
        <f>H3</f>
        <v>39</v>
      </c>
      <c r="L3" s="5">
        <f>J3-0.5</f>
        <v>29.5</v>
      </c>
      <c r="M3" s="5">
        <f>K3+0.5</f>
        <v>39.5</v>
      </c>
      <c r="N3" s="5">
        <f>SUMIF($F$3:$F$9,"&lt;="&amp;F3,$I$3:$I$9)</f>
        <v>1</v>
      </c>
      <c r="O3" s="9">
        <f>(I3/$I$10)*100%</f>
        <v>0.05</v>
      </c>
      <c r="P3" s="5">
        <f>SUMIF($F$3:$F$9,"&lt;"&amp;F3,$I$3:$I$9)</f>
        <v>0</v>
      </c>
      <c r="Q3" s="5">
        <f>SUMIF($F$3:$F$9,"&gt;="&amp;F3,$I$3:$I$9)</f>
        <v>20</v>
      </c>
      <c r="R3" s="9">
        <f>SUMIF($F$3:$F$9,"&lt;"&amp;F3,$O$3:$O$9)</f>
        <v>0</v>
      </c>
      <c r="S3" s="9">
        <f>SUMIF($F$3:$F$9,"&gt;="&amp;F3,$O$3:$O$9)</f>
        <v>1</v>
      </c>
      <c r="T3" s="5">
        <f>(F3+H3)/2</f>
        <v>34.5</v>
      </c>
      <c r="U3" s="5">
        <f>T3*I3</f>
        <v>34.5</v>
      </c>
    </row>
    <row r="4" spans="1:24" x14ac:dyDescent="0.25">
      <c r="A4" s="3">
        <v>56</v>
      </c>
      <c r="B4" s="3">
        <v>68</v>
      </c>
      <c r="C4" s="3">
        <v>88</v>
      </c>
      <c r="D4" s="3">
        <v>77</v>
      </c>
      <c r="F4" s="5">
        <f>H3+1</f>
        <v>40</v>
      </c>
      <c r="G4" s="6" t="s">
        <v>8</v>
      </c>
      <c r="H4" s="7">
        <f>F4+9</f>
        <v>49</v>
      </c>
      <c r="I4" s="5">
        <v>0</v>
      </c>
      <c r="J4" s="5">
        <f t="shared" ref="J4:J9" si="0">F4</f>
        <v>40</v>
      </c>
      <c r="K4" s="5">
        <f t="shared" ref="K4:K9" si="1">H4</f>
        <v>49</v>
      </c>
      <c r="L4" s="5">
        <f t="shared" ref="L4:L9" si="2">J4-0.5</f>
        <v>39.5</v>
      </c>
      <c r="M4" s="5">
        <f t="shared" ref="M4:M9" si="3">K4+0.5</f>
        <v>49.5</v>
      </c>
      <c r="N4" s="5">
        <f t="shared" ref="N4:N9" si="4">SUMIF($F$3:$F$9,"&lt;="&amp;F4,$I$3:$I$9)</f>
        <v>1</v>
      </c>
      <c r="O4" s="9">
        <f t="shared" ref="O4:O9" si="5">(I4/$I$10)*100%</f>
        <v>0</v>
      </c>
      <c r="P4" s="5">
        <f t="shared" ref="P4:P9" si="6">SUMIF($F$3:$F$9,"&lt;"&amp;F4,$I$3:$I$9)</f>
        <v>1</v>
      </c>
      <c r="Q4" s="5">
        <f t="shared" ref="Q4:Q9" si="7">SUMIF($F$3:$F$9,"&gt;="&amp;F4,$I$3:$I$9)</f>
        <v>19</v>
      </c>
      <c r="R4" s="9">
        <f t="shared" ref="R4:R9" si="8">SUMIF($F$3:$F$9,"&lt;"&amp;F4,$O$3:$O$9)</f>
        <v>0.05</v>
      </c>
      <c r="S4" s="9">
        <f t="shared" ref="S4:S9" si="9">SUMIF($F$3:$F$9,"&gt;="&amp;F4,$O$3:$O$9)</f>
        <v>0.95000000000000007</v>
      </c>
      <c r="T4" s="5">
        <f t="shared" ref="T4:T9" si="10">(F4+H4)/2</f>
        <v>44.5</v>
      </c>
      <c r="U4" s="5">
        <f t="shared" ref="U4:U9" si="11">T4*I4</f>
        <v>0</v>
      </c>
    </row>
    <row r="5" spans="1:24" x14ac:dyDescent="0.25">
      <c r="A5" s="3">
        <v>30</v>
      </c>
      <c r="B5" s="3">
        <v>83</v>
      </c>
      <c r="C5" s="3">
        <v>79</v>
      </c>
      <c r="D5" s="3">
        <v>68</v>
      </c>
      <c r="F5" s="5">
        <f>H4+1</f>
        <v>50</v>
      </c>
      <c r="G5" s="6" t="s">
        <v>8</v>
      </c>
      <c r="H5" s="7">
        <f>F5+9</f>
        <v>59</v>
      </c>
      <c r="I5" s="5">
        <v>2</v>
      </c>
      <c r="J5" s="5">
        <f t="shared" si="0"/>
        <v>50</v>
      </c>
      <c r="K5" s="5">
        <f t="shared" si="1"/>
        <v>59</v>
      </c>
      <c r="L5" s="5">
        <f t="shared" si="2"/>
        <v>49.5</v>
      </c>
      <c r="M5" s="5">
        <f t="shared" si="3"/>
        <v>59.5</v>
      </c>
      <c r="N5" s="5">
        <f t="shared" si="4"/>
        <v>3</v>
      </c>
      <c r="O5" s="9">
        <f t="shared" si="5"/>
        <v>0.1</v>
      </c>
      <c r="P5" s="5">
        <f t="shared" si="6"/>
        <v>1</v>
      </c>
      <c r="Q5" s="5">
        <f t="shared" si="7"/>
        <v>19</v>
      </c>
      <c r="R5" s="9">
        <f t="shared" si="8"/>
        <v>0.05</v>
      </c>
      <c r="S5" s="9">
        <f t="shared" si="9"/>
        <v>0.95000000000000007</v>
      </c>
      <c r="T5" s="5">
        <f t="shared" si="10"/>
        <v>54.5</v>
      </c>
      <c r="U5" s="5">
        <f t="shared" si="11"/>
        <v>109</v>
      </c>
    </row>
    <row r="6" spans="1:24" x14ac:dyDescent="0.25">
      <c r="A6" s="3">
        <v>88</v>
      </c>
      <c r="B6" s="3">
        <v>89</v>
      </c>
      <c r="C6" s="3">
        <v>99</v>
      </c>
      <c r="D6" s="3">
        <v>85</v>
      </c>
      <c r="F6" s="5">
        <f>H5+1</f>
        <v>60</v>
      </c>
      <c r="G6" s="6" t="s">
        <v>8</v>
      </c>
      <c r="H6" s="7">
        <f>F6+9</f>
        <v>69</v>
      </c>
      <c r="I6" s="5">
        <v>6</v>
      </c>
      <c r="J6" s="5">
        <f t="shared" si="0"/>
        <v>60</v>
      </c>
      <c r="K6" s="5">
        <f t="shared" si="1"/>
        <v>69</v>
      </c>
      <c r="L6" s="5">
        <f t="shared" si="2"/>
        <v>59.5</v>
      </c>
      <c r="M6" s="5">
        <f t="shared" si="3"/>
        <v>69.5</v>
      </c>
      <c r="N6" s="5">
        <f t="shared" si="4"/>
        <v>9</v>
      </c>
      <c r="O6" s="9">
        <f t="shared" si="5"/>
        <v>0.3</v>
      </c>
      <c r="P6" s="5">
        <f t="shared" si="6"/>
        <v>3</v>
      </c>
      <c r="Q6" s="5">
        <f t="shared" si="7"/>
        <v>17</v>
      </c>
      <c r="R6" s="9">
        <f t="shared" si="8"/>
        <v>0.15000000000000002</v>
      </c>
      <c r="S6" s="9">
        <f t="shared" si="9"/>
        <v>0.85</v>
      </c>
      <c r="T6" s="5">
        <f t="shared" si="10"/>
        <v>64.5</v>
      </c>
      <c r="U6" s="5">
        <f t="shared" si="11"/>
        <v>387</v>
      </c>
      <c r="V6" s="13" t="str">
        <f>J13</f>
        <v>Modus</v>
      </c>
      <c r="W6"/>
      <c r="X6"/>
    </row>
    <row r="7" spans="1:24" x14ac:dyDescent="0.25">
      <c r="F7" s="5">
        <f>H6+1</f>
        <v>70</v>
      </c>
      <c r="G7" s="6" t="s">
        <v>8</v>
      </c>
      <c r="H7" s="7">
        <f>F7+9</f>
        <v>79</v>
      </c>
      <c r="I7" s="5">
        <v>4</v>
      </c>
      <c r="J7" s="5">
        <f t="shared" si="0"/>
        <v>70</v>
      </c>
      <c r="K7" s="5">
        <f t="shared" si="1"/>
        <v>79</v>
      </c>
      <c r="L7" s="5">
        <f t="shared" si="2"/>
        <v>69.5</v>
      </c>
      <c r="M7" s="5">
        <f t="shared" si="3"/>
        <v>79.5</v>
      </c>
      <c r="N7" s="5">
        <f t="shared" si="4"/>
        <v>13</v>
      </c>
      <c r="O7" s="9">
        <f t="shared" si="5"/>
        <v>0.2</v>
      </c>
      <c r="P7" s="5">
        <f t="shared" si="6"/>
        <v>9</v>
      </c>
      <c r="Q7" s="5">
        <f t="shared" si="7"/>
        <v>11</v>
      </c>
      <c r="R7" s="9">
        <f t="shared" si="8"/>
        <v>0.45</v>
      </c>
      <c r="S7" s="9">
        <f t="shared" si="9"/>
        <v>0.55000000000000004</v>
      </c>
      <c r="T7" s="5">
        <f t="shared" si="10"/>
        <v>74.5</v>
      </c>
      <c r="U7" s="5">
        <f t="shared" si="11"/>
        <v>298</v>
      </c>
      <c r="V7" s="11" t="str">
        <f>F13</f>
        <v>Median</v>
      </c>
    </row>
    <row r="8" spans="1:24" x14ac:dyDescent="0.25">
      <c r="A8" s="1" t="s">
        <v>1</v>
      </c>
      <c r="C8" s="1">
        <f>MAX(A2:D6)</f>
        <v>99</v>
      </c>
      <c r="F8" s="5">
        <f>H7+1</f>
        <v>80</v>
      </c>
      <c r="G8" s="6" t="s">
        <v>8</v>
      </c>
      <c r="H8" s="7">
        <f>F8+9</f>
        <v>89</v>
      </c>
      <c r="I8" s="5">
        <v>5</v>
      </c>
      <c r="J8" s="5">
        <f t="shared" si="0"/>
        <v>80</v>
      </c>
      <c r="K8" s="5">
        <f t="shared" si="1"/>
        <v>89</v>
      </c>
      <c r="L8" s="5">
        <f t="shared" si="2"/>
        <v>79.5</v>
      </c>
      <c r="M8" s="5">
        <f t="shared" si="3"/>
        <v>89.5</v>
      </c>
      <c r="N8" s="5">
        <f t="shared" si="4"/>
        <v>18</v>
      </c>
      <c r="O8" s="9">
        <f t="shared" si="5"/>
        <v>0.25</v>
      </c>
      <c r="P8" s="5">
        <f t="shared" si="6"/>
        <v>13</v>
      </c>
      <c r="Q8" s="5">
        <f t="shared" si="7"/>
        <v>7</v>
      </c>
      <c r="R8" s="9">
        <f t="shared" si="8"/>
        <v>0.65</v>
      </c>
      <c r="S8" s="9">
        <f t="shared" si="9"/>
        <v>0.35</v>
      </c>
      <c r="T8" s="5">
        <f t="shared" si="10"/>
        <v>84.5</v>
      </c>
      <c r="U8" s="5">
        <f t="shared" si="11"/>
        <v>422.5</v>
      </c>
    </row>
    <row r="9" spans="1:24" x14ac:dyDescent="0.25">
      <c r="A9" s="1" t="s">
        <v>2</v>
      </c>
      <c r="C9" s="1">
        <f>MIN(A2:D6)</f>
        <v>30</v>
      </c>
      <c r="F9" s="5">
        <f>H8+1</f>
        <v>90</v>
      </c>
      <c r="G9" s="6" t="s">
        <v>8</v>
      </c>
      <c r="H9" s="7">
        <f>F9+9</f>
        <v>99</v>
      </c>
      <c r="I9" s="5">
        <v>2</v>
      </c>
      <c r="J9" s="5">
        <f t="shared" si="0"/>
        <v>90</v>
      </c>
      <c r="K9" s="5">
        <f t="shared" si="1"/>
        <v>99</v>
      </c>
      <c r="L9" s="5">
        <f t="shared" si="2"/>
        <v>89.5</v>
      </c>
      <c r="M9" s="5">
        <f t="shared" si="3"/>
        <v>99.5</v>
      </c>
      <c r="N9" s="5">
        <f t="shared" si="4"/>
        <v>20</v>
      </c>
      <c r="O9" s="9">
        <f t="shared" si="5"/>
        <v>0.1</v>
      </c>
      <c r="P9" s="5">
        <f t="shared" si="6"/>
        <v>18</v>
      </c>
      <c r="Q9" s="5">
        <f t="shared" si="7"/>
        <v>2</v>
      </c>
      <c r="R9" s="9">
        <f t="shared" si="8"/>
        <v>0.9</v>
      </c>
      <c r="S9" s="9">
        <f t="shared" si="9"/>
        <v>0.1</v>
      </c>
      <c r="T9" s="5">
        <f t="shared" si="10"/>
        <v>94.5</v>
      </c>
      <c r="U9" s="5">
        <f t="shared" si="11"/>
        <v>189</v>
      </c>
    </row>
    <row r="10" spans="1:24" x14ac:dyDescent="0.25">
      <c r="A10" s="1" t="s">
        <v>3</v>
      </c>
      <c r="C10" s="1">
        <f>COUNT(A2:D6)</f>
        <v>20</v>
      </c>
      <c r="F10" s="8" t="s">
        <v>10</v>
      </c>
      <c r="G10" s="8"/>
      <c r="H10" s="8"/>
      <c r="I10" s="5">
        <f>SUM(I3:I9)</f>
        <v>20</v>
      </c>
      <c r="U10" s="5">
        <f>SUM(U3:U9)</f>
        <v>1440</v>
      </c>
    </row>
    <row r="11" spans="1:24" x14ac:dyDescent="0.25">
      <c r="A11" s="1" t="s">
        <v>4</v>
      </c>
      <c r="C11" s="1">
        <f>C8-C9</f>
        <v>69</v>
      </c>
      <c r="F11" s="2" t="s">
        <v>22</v>
      </c>
      <c r="I11" s="2">
        <f>U10/I10</f>
        <v>72</v>
      </c>
    </row>
    <row r="13" spans="1:24" x14ac:dyDescent="0.25">
      <c r="F13" s="10" t="s">
        <v>6</v>
      </c>
      <c r="G13" s="10"/>
      <c r="H13" s="10"/>
      <c r="J13" s="12" t="s">
        <v>28</v>
      </c>
      <c r="K13" s="12"/>
      <c r="L13" s="12"/>
    </row>
    <row r="14" spans="1:24" x14ac:dyDescent="0.25">
      <c r="F14" s="2" t="s">
        <v>23</v>
      </c>
      <c r="H14" s="2">
        <f>I10/2</f>
        <v>10</v>
      </c>
      <c r="J14" s="2" t="s">
        <v>29</v>
      </c>
      <c r="L14" s="2">
        <f>MAX(I3:I9)</f>
        <v>6</v>
      </c>
    </row>
    <row r="15" spans="1:24" x14ac:dyDescent="0.25">
      <c r="F15" s="2" t="s">
        <v>24</v>
      </c>
      <c r="H15" s="2">
        <f>(H3-F3)+1</f>
        <v>10</v>
      </c>
      <c r="J15" s="2" t="s">
        <v>30</v>
      </c>
      <c r="L15" s="2">
        <f>L6</f>
        <v>59.5</v>
      </c>
    </row>
    <row r="16" spans="1:24" x14ac:dyDescent="0.25">
      <c r="F16" s="2" t="s">
        <v>25</v>
      </c>
      <c r="H16" s="2">
        <f>L7</f>
        <v>69.5</v>
      </c>
      <c r="J16" s="2" t="s">
        <v>31</v>
      </c>
      <c r="L16" s="2">
        <f>(H3-F3)+1</f>
        <v>10</v>
      </c>
    </row>
    <row r="17" spans="6:12" x14ac:dyDescent="0.25">
      <c r="F17" s="2" t="s">
        <v>26</v>
      </c>
      <c r="H17" s="2">
        <f>I7</f>
        <v>4</v>
      </c>
      <c r="J17" s="2" t="s">
        <v>32</v>
      </c>
      <c r="L17" s="2">
        <f>I6-I5</f>
        <v>4</v>
      </c>
    </row>
    <row r="18" spans="6:12" x14ac:dyDescent="0.25">
      <c r="F18" s="2" t="s">
        <v>27</v>
      </c>
      <c r="H18" s="2">
        <f>N6</f>
        <v>9</v>
      </c>
      <c r="J18" s="2" t="s">
        <v>33</v>
      </c>
      <c r="L18" s="2">
        <f>I6-I7</f>
        <v>2</v>
      </c>
    </row>
    <row r="19" spans="6:12" x14ac:dyDescent="0.25">
      <c r="F19" s="2" t="s">
        <v>5</v>
      </c>
      <c r="H19" s="2">
        <f>H16+(((H14-H18)/H17)*H15)</f>
        <v>72</v>
      </c>
      <c r="J19" s="2" t="s">
        <v>34</v>
      </c>
      <c r="L19" s="2">
        <f>L15+(L17/(L17+L18))*L16</f>
        <v>66.166666666666671</v>
      </c>
    </row>
  </sheetData>
  <mergeCells count="4">
    <mergeCell ref="F2:H2"/>
    <mergeCell ref="F10:H10"/>
    <mergeCell ref="F13:H13"/>
    <mergeCell ref="J13:L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Isep Lutpi Nur</dc:creator>
  <cp:lastModifiedBy>Isep Lutpi Nur</cp:lastModifiedBy>
  <dcterms:created xsi:type="dcterms:W3CDTF">2020-11-04T00:57:53Z</dcterms:created>
  <dcterms:modified xsi:type="dcterms:W3CDTF">2020-11-04T03:36:22Z</dcterms:modified>
</cp:coreProperties>
</file>