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mpus\Semester 3\Rabu\Statistika\Minggu 10 - Korelasi dan Regresi Sederhana\Tugas\"/>
    </mc:Choice>
  </mc:AlternateContent>
  <bookViews>
    <workbookView xWindow="0" yWindow="0" windowWidth="15345" windowHeight="4635" activeTab="1"/>
  </bookViews>
  <sheets>
    <sheet name="Tugas no 2" sheetId="7" r:id="rId1"/>
    <sheet name="Tugas no 1" sheetId="1" r:id="rId2"/>
    <sheet name="Sheet8" sheetId="8" r:id="rId3"/>
  </sheets>
  <definedNames>
    <definedName name="_xlnm.Print_Area" localSheetId="1">'Tugas no 1'!$A$1:$S$40</definedName>
    <definedName name="_xlnm.Print_Area" localSheetId="0">'Tugas no 2'!$A$1:$S$39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7" l="1"/>
  <c r="C15" i="7"/>
  <c r="B15" i="7"/>
  <c r="D4" i="7"/>
  <c r="D15" i="7" s="1"/>
  <c r="E4" i="7"/>
  <c r="F4" i="7"/>
  <c r="F15" i="7" s="1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F3" i="7"/>
  <c r="E3" i="7"/>
  <c r="E15" i="7" s="1"/>
  <c r="D3" i="7"/>
  <c r="F18" i="7" l="1"/>
  <c r="J3" i="7"/>
  <c r="J4" i="7"/>
  <c r="J5" i="7" s="1"/>
  <c r="F19" i="7" l="1"/>
  <c r="J4" i="1" l="1"/>
  <c r="J5" i="1" s="1"/>
  <c r="J3" i="1"/>
  <c r="F19" i="1"/>
  <c r="F18" i="1"/>
  <c r="B12" i="1"/>
  <c r="D11" i="1"/>
  <c r="E11" i="1"/>
  <c r="F11" i="1"/>
  <c r="F4" i="1"/>
  <c r="F5" i="1"/>
  <c r="F6" i="1"/>
  <c r="F7" i="1"/>
  <c r="F8" i="1"/>
  <c r="F9" i="1"/>
  <c r="F10" i="1"/>
  <c r="E4" i="1"/>
  <c r="E5" i="1"/>
  <c r="E6" i="1"/>
  <c r="E7" i="1"/>
  <c r="E8" i="1"/>
  <c r="E9" i="1"/>
  <c r="E10" i="1"/>
  <c r="F3" i="1"/>
  <c r="E3" i="1"/>
  <c r="D4" i="1"/>
  <c r="D5" i="1"/>
  <c r="D6" i="1"/>
  <c r="D7" i="1"/>
  <c r="D8" i="1"/>
  <c r="D9" i="1"/>
  <c r="D10" i="1"/>
  <c r="D3" i="1"/>
  <c r="C11" i="1"/>
  <c r="B11" i="1"/>
</calcChain>
</file>

<file path=xl/sharedStrings.xml><?xml version="1.0" encoding="utf-8"?>
<sst xmlns="http://schemas.openxmlformats.org/spreadsheetml/2006/main" count="30" uniqueCount="15">
  <si>
    <t>Koefisiensi Korelasi</t>
  </si>
  <si>
    <t>Koefisiensi Determinasi</t>
  </si>
  <si>
    <r>
      <t>Y</t>
    </r>
    <r>
      <rPr>
        <vertAlign val="subscript"/>
        <sz val="12"/>
        <color theme="1"/>
        <rFont val="Calibri"/>
        <family val="2"/>
        <scheme val="minor"/>
      </rPr>
      <t>i</t>
    </r>
    <r>
      <rPr>
        <vertAlign val="superscript"/>
        <sz val="12"/>
        <color theme="1"/>
        <rFont val="Calibri"/>
        <family val="2"/>
        <scheme val="minor"/>
      </rPr>
      <t>2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</si>
  <si>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  <r>
      <rPr>
        <vertAlign val="superscript"/>
        <sz val="12"/>
        <color theme="1"/>
        <rFont val="Calibri"/>
        <family val="2"/>
        <scheme val="minor"/>
      </rPr>
      <t>2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</si>
  <si>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charset val="1"/>
        <scheme val="minor"/>
      </rPr>
      <t>Y</t>
    </r>
    <r>
      <rPr>
        <vertAlign val="subscript"/>
        <sz val="12"/>
        <color theme="1"/>
        <rFont val="Calibri"/>
        <family val="2"/>
        <scheme val="minor"/>
      </rPr>
      <t>i</t>
    </r>
  </si>
  <si>
    <r>
      <t>Y</t>
    </r>
    <r>
      <rPr>
        <vertAlign val="subscript"/>
        <sz val="12"/>
        <color theme="1"/>
        <rFont val="Calibri"/>
        <family val="2"/>
        <scheme val="minor"/>
      </rPr>
      <t>i</t>
    </r>
  </si>
  <si>
    <r>
      <t>X</t>
    </r>
    <r>
      <rPr>
        <vertAlign val="subscript"/>
        <sz val="12"/>
        <color theme="1"/>
        <rFont val="Calibri"/>
        <family val="2"/>
        <scheme val="minor"/>
      </rPr>
      <t>i</t>
    </r>
  </si>
  <si>
    <t>n</t>
  </si>
  <si>
    <t>Jumlah</t>
  </si>
  <si>
    <t>1.2. a.</t>
  </si>
  <si>
    <t>1.2. b.</t>
  </si>
  <si>
    <t>Nilai b</t>
  </si>
  <si>
    <t>Nilai a</t>
  </si>
  <si>
    <t>Persamaan garis</t>
  </si>
  <si>
    <t>Mencari Persamaan Regresi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</si>
</sst>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0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2" xfId="0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74773</xdr:colOff>
      <xdr:row>20</xdr:row>
      <xdr:rowOff>129378</xdr:rowOff>
    </xdr:from>
    <xdr:ext cx="3856903" cy="26123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680909" y="4320378"/>
              <a:ext cx="3856903" cy="2612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1.2.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.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n-US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12∗191325</m:t>
                                    </m:r>
                                  </m:e>
                                </m:d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n-US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410∗5445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12∗15650−</m:t>
                            </m:r>
                            <m:sSup>
                              <m:sSupPr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410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12∗2512925−</m:t>
                            </m:r>
                            <m:sSup>
                              <m:sSupPr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5445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id-ID" sz="1200"/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295900−</m:t>
                                </m:r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232450</m:t>
                                </m:r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187800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168100</m:t>
                            </m:r>
                          </m:e>
                        </m: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30155100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29648025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3450</m:t>
                                </m:r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19700</m:t>
                        </m:r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507075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4025902500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9989377500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0,403018356</m:t>
                    </m:r>
                    <m:r>
                      <m:rPr>
                        <m:nor/>
                      </m:rPr>
                      <a:rPr lang="en-US" sz="1200"/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680909" y="4320378"/>
              <a:ext cx="3856903" cy="26123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id-ID" sz="1200" b="0" i="0">
                  <a:latin typeface="Cambria Math" panose="02040503050406030204" pitchFamily="18" charset="0"/>
                </a:rPr>
                <a:t>1.2.𝑏.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latin typeface="Cambria Math" panose="02040503050406030204" pitchFamily="18" charset="0"/>
                </a:rPr>
                <a:t>=</a:t>
              </a:r>
              <a:r>
                <a:rPr lang="en-US" sz="1200" i="0">
                  <a:latin typeface="Cambria Math" panose="02040503050406030204" pitchFamily="18" charset="0"/>
                </a:rPr>
                <a:t>((</a:t>
              </a:r>
              <a:r>
                <a:rPr lang="id-ID" sz="1200" b="0" i="0">
                  <a:latin typeface="Cambria Math" panose="02040503050406030204" pitchFamily="18" charset="0"/>
                </a:rPr>
                <a:t>12∗191325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id-ID" sz="1200" b="0" i="0">
                  <a:latin typeface="Cambria Math" panose="02040503050406030204" pitchFamily="18" charset="0"/>
                </a:rPr>
                <a:t>−</a:t>
              </a:r>
              <a:r>
                <a:rPr lang="en-US" sz="1200" b="0" i="0">
                  <a:latin typeface="Cambria Math" panose="02040503050406030204" pitchFamily="18" charset="0"/>
                </a:rPr>
                <a:t>(</a:t>
              </a:r>
              <a:r>
                <a:rPr lang="id-ID" sz="1200" b="0" i="0">
                  <a:latin typeface="Cambria Math" panose="02040503050406030204" pitchFamily="18" charset="0"/>
                </a:rPr>
                <a:t>410∗5445</a:t>
              </a:r>
              <a:r>
                <a:rPr lang="en-US" sz="1200" b="0" i="0">
                  <a:latin typeface="Cambria Math" panose="02040503050406030204" pitchFamily="18" charset="0"/>
                </a:rPr>
                <a:t>))^</a:t>
              </a:r>
              <a:r>
                <a:rPr lang="id-ID" sz="1200" b="0" i="0">
                  <a:latin typeface="Cambria Math" panose="02040503050406030204" pitchFamily="18" charset="0"/>
                </a:rPr>
                <a:t>2</a:t>
              </a:r>
              <a:r>
                <a:rPr lang="en-US" sz="1200" b="0" i="0">
                  <a:latin typeface="Cambria Math" panose="02040503050406030204" pitchFamily="18" charset="0"/>
                </a:rPr>
                <a:t>/(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(12∗15650−(410)^2 )∗(12∗2512925−(5445)^2 )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200" i="0">
                  <a:latin typeface="Cambria Math" panose="02040503050406030204" pitchFamily="18" charset="0"/>
                </a:rPr>
                <a:t>﷯</a:t>
              </a:r>
              <a:endParaRPr lang="id-ID" sz="1200"/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295900−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232450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187800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168100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)∗(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30155100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29648025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19700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507075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"4025902500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"9989377500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"0,403018356</a:t>
              </a:r>
              <a:r>
                <a:rPr lang="en-US" sz="1200" i="0">
                  <a:latin typeface="Cambria Math" panose="02040503050406030204" pitchFamily="18" charset="0"/>
                </a:rPr>
                <a:t> </a:t>
              </a:r>
              <a:r>
                <a:rPr lang="en-US" sz="1200" i="0"/>
                <a:t>"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1</xdr:col>
      <xdr:colOff>7131</xdr:colOff>
      <xdr:row>34</xdr:row>
      <xdr:rowOff>20008</xdr:rowOff>
    </xdr:from>
    <xdr:ext cx="4693227" cy="8030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613267" y="7120463"/>
              <a:ext cx="4693227" cy="80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𝐷𝑒𝑡𝑒𝑟𝑚𝑖𝑛𝑎𝑠𝑖</m:t>
                    </m:r>
                  </m:oMath>
                </m:oMathPara>
              </a14:m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id-ID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 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613267" y="7120463"/>
              <a:ext cx="4693227" cy="80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𝑅𝑢𝑚𝑢𝑠 𝐷𝑒𝑡𝑒𝑟𝑚𝑖𝑛𝑎𝑠𝑖</a:t>
              </a:r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𝑟^2=(𝑛 ∑24_(𝑖=1)^𝑛▒〖𝑥_𝑖 𝑦_𝑖 〗  −∑24_(𝑖=1)^𝑛▒𝑥_𝑖  ∑24_(𝑖=1)^𝑛▒𝑦_𝑖 )^2/(𝑛 ∑24_(𝑖=1)^𝑛▒〖𝑥_𝑖〗^2   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(∑_(𝑖=1)^𝑛▒𝑥_𝑖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id-ID" sz="1400" b="0" i="0">
                  <a:latin typeface="Cambria Math" panose="02040503050406030204" pitchFamily="18" charset="0"/>
                </a:rPr>
                <a:t>2 )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(𝑛 ∑_(𝑖=1)^𝑛▒〖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_𝑖〗^2   −(∑_(𝑖=1)^𝑛▒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)^2 )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297666</xdr:colOff>
      <xdr:row>17</xdr:row>
      <xdr:rowOff>117155</xdr:rowOff>
    </xdr:from>
    <xdr:ext cx="3861891" cy="38008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5700939" y="3684700"/>
              <a:ext cx="3861891" cy="3800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1.2.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. 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(12∗191325)−(410∗5445)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12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15650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410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12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2512925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5445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ra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2295900−2232450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187800−168100</m:t>
                                </m:r>
                              </m:e>
                            </m:d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3155100−29648025</m:t>
                                </m:r>
                              </m:e>
                            </m:d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63450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19700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507075</m:t>
                            </m:r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63450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nor/>
                              </m:rPr>
                              <a:rPr lang="en-US" sz="12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9989377500</m:t>
                            </m:r>
                            <m:r>
                              <m:rPr>
                                <m:nor/>
                              </m:rPr>
                              <a:rPr lang="en-US" sz="1200"/>
                              <m:t> </m:t>
                            </m:r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d-ID" sz="12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 b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63450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2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99946,9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den>
                    </m:f>
                  </m:oMath>
                </m:oMathPara>
              </a14:m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0,6348373</m:t>
                    </m:r>
                    <m:r>
                      <m:rPr>
                        <m:nor/>
                      </m:rPr>
                      <a:rPr lang="en-US" sz="1200"/>
                      <m:t> </m:t>
                    </m:r>
                  </m:oMath>
                </m:oMathPara>
              </a14:m>
              <a:endParaRPr lang="id-ID" sz="12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200"/>
                      <m:t> </m:t>
                    </m:r>
                  </m:oMath>
                </m:oMathPara>
              </a14:m>
              <a:endParaRPr lang="en-US" sz="1200">
                <a:effectLst/>
              </a:endParaRPr>
            </a:p>
            <a:p>
              <a:pPr/>
              <a:endParaRPr lang="id-ID" sz="1200" b="0"/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5700939" y="3684700"/>
              <a:ext cx="3861891" cy="3800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1.2.𝑎. 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𝑟=((12∗191325)−(410∗5445))/(√((12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15650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410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id-ID" sz="1200" b="0" i="0">
                  <a:latin typeface="Cambria Math" panose="02040503050406030204" pitchFamily="18" charset="0"/>
                </a:rPr>
                <a:t>∗(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2512925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5445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) </a:t>
              </a:r>
              <a:r>
                <a:rPr lang="id-ID" sz="1200" b="0" i="0">
                  <a:latin typeface="Cambria Math" panose="02040503050406030204" pitchFamily="18" charset="0"/>
                </a:rPr>
                <a:t> )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2295900−2232450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)/(√(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(187800−168100)∗(3155100−29648025)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 )</a:t>
              </a: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63450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/(√(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19700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507075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)</a:t>
              </a: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63450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/(√(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"9989377500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  )</a:t>
              </a:r>
              <a:endParaRPr lang="id-ID" sz="12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 b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63450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"99946,9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"0,6348373</a:t>
              </a:r>
              <a:r>
                <a:rPr lang="en-US" sz="1200" i="0">
                  <a:latin typeface="Cambria Math" panose="02040503050406030204" pitchFamily="18" charset="0"/>
                </a:rPr>
                <a:t> </a:t>
              </a:r>
              <a:r>
                <a:rPr lang="en-US" sz="1200" i="0"/>
                <a:t>"</a:t>
              </a:r>
              <a:endParaRPr lang="id-ID" sz="12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i="0">
                  <a:latin typeface="Cambria Math" panose="02040503050406030204" pitchFamily="18" charset="0"/>
                </a:rPr>
                <a:t>" </a:t>
              </a:r>
              <a:r>
                <a:rPr lang="en-US" sz="1200" i="0"/>
                <a:t>"</a:t>
              </a:r>
              <a:endParaRPr lang="en-US" sz="1200">
                <a:effectLst/>
              </a:endParaRPr>
            </a:p>
            <a:p>
              <a:pPr/>
              <a:endParaRPr lang="id-ID" sz="1200" b="0"/>
            </a:p>
          </xdr:txBody>
        </xdr:sp>
      </mc:Fallback>
    </mc:AlternateContent>
    <xdr:clientData/>
  </xdr:oneCellAnchor>
  <xdr:oneCellAnchor>
    <xdr:from>
      <xdr:col>9</xdr:col>
      <xdr:colOff>207818</xdr:colOff>
      <xdr:row>34</xdr:row>
      <xdr:rowOff>20008</xdr:rowOff>
    </xdr:from>
    <xdr:ext cx="4275786" cy="9008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5611091" y="7120463"/>
              <a:ext cx="4275786" cy="900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𝑘𝑜𝑙𝑒𝑟𝑎𝑠𝑖</m:t>
                    </m:r>
                  </m:oMath>
                </m:oMathPara>
              </a14:m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r>
                          <a:rPr lang="id-ID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nary>
                                              <m:naryPr>
                                                <m:chr m:val="∑"/>
                                                <m:ctrl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naryPr>
                                              <m:sub>
                                                <m:r>
                                                  <m:rPr>
                                                    <m:brk m:alnAt="23"/>
                                                  </m:r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=1</m:t>
                                                </m:r>
                                              </m:sub>
                                              <m:sup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𝑛</m:t>
                                                </m:r>
                                              </m:sup>
                                              <m:e>
                                                <m:sSub>
                                                  <m:sSubPr>
                                                    <m:ctrlP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+mn-lt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+mn-lt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𝑥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+mn-lt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𝑖</m:t>
                                                    </m:r>
                                                  </m:sub>
                                                </m:sSub>
                                              </m:e>
                                            </m:nary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nary>
                                              <m:naryPr>
                                                <m:chr m:val="∑"/>
                                                <m:ctrl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naryPr>
                                              <m:sub>
                                                <m:r>
                                                  <m:rPr>
                                                    <m:brk m:alnAt="23"/>
                                                  </m:r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=1</m:t>
                                                </m:r>
                                              </m:sub>
                                              <m:sup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𝑛</m:t>
                                                </m:r>
                                              </m:sup>
                                              <m:e>
                                                <m:sSub>
                                                  <m:sSubPr>
                                                    <m:ctrlP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+mn-lt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𝑦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+mn-lt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𝑖</m:t>
                                                    </m:r>
                                                  </m:sub>
                                                </m:sSub>
                                              </m:e>
                                            </m:nary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5611091" y="7120463"/>
              <a:ext cx="4275786" cy="900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𝑅𝑢𝑚𝑢𝑠 𝑘𝑜𝑙𝑒𝑟𝑎𝑠𝑖</a:t>
              </a:r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𝑟=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𝑛∑24_(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 𝑦_𝑖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〗−∑24_(𝑖=1)^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∑24_(𝑖=1)^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𝑛∑_(𝑖=1)^𝑛▒〖〖𝑥_𝑖〗^2−(∑_(𝑖=1)^𝑛▒𝑥_𝑖 )^2 〗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𝑛∑_(𝑖=1)^𝑛▒〖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^2−(∑_(𝑖=1)^𝑛▒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)^2 〗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7</xdr:col>
      <xdr:colOff>17319</xdr:colOff>
      <xdr:row>5</xdr:row>
      <xdr:rowOff>184388</xdr:rowOff>
    </xdr:from>
    <xdr:ext cx="2579681" cy="20823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3896592" y="1258115"/>
              <a:ext cx="2579681" cy="2082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𝑝𝑒𝑟𝑠𝑎𝑚𝑎𝑎𝑛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𝑟𝑒𝑔𝑟𝑒𝑠𝑖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𝑏𝑋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num>
                      <m:den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− 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</m:num>
                      <m:den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3896592" y="1258115"/>
              <a:ext cx="2579681" cy="2082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𝑅𝑢𝑚𝑢𝑠 𝑝𝑒𝑟𝑠𝑎𝑚𝑎𝑎𝑛 𝑟𝑒𝑔𝑟𝑒𝑠𝑖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𝑦=𝑎+𝑏𝑋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𝑀𝑒𝑛𝑐𝑎𝑟𝑖 𝑛𝑖𝑙𝑎𝑖 𝑎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𝑎=(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−𝑏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∑_(𝑖=1)^𝑛▒𝑥_𝑖 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id-ID" sz="1200" b="0" i="0">
                  <a:latin typeface="Cambria Math" panose="02040503050406030204" pitchFamily="18" charset="0"/>
                </a:rPr>
                <a:t>𝑛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𝑀𝑒𝑛𝑐𝑎𝑟𝑖 𝑛𝑖𝑙𝑎𝑖 𝑏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𝑏=  (𝑛(∑24_(𝑖=1)^𝑛▒〖𝑥_𝑖 𝑦_𝑖 〗)− 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∑_(𝑖=1)^𝑛▒𝑥_𝑖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∑_(𝑖=1)^𝑛▒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id-ID" sz="1200" b="0" i="0">
                  <a:latin typeface="Cambria Math" panose="02040503050406030204" pitchFamily="18" charset="0"/>
                </a:rPr>
                <a:t>𝑛(∑24_(𝑖=1)^𝑛▒𝑥^2 )−(∑24_(𝑖=1)^𝑛▒𝑥_𝑖 )^2 )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471666</xdr:colOff>
      <xdr:row>0</xdr:row>
      <xdr:rowOff>124640</xdr:rowOff>
    </xdr:from>
    <xdr:ext cx="1983685" cy="18558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7087211" y="124640"/>
              <a:ext cx="1983685" cy="1855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latin typeface="Cambria Math" panose="02040503050406030204" pitchFamily="18" charset="0"/>
                      </a:rPr>
                      <m:t>b</m:t>
                    </m:r>
                    <m:r>
                      <a:rPr lang="id-ID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191325</m:t>
                            </m:r>
                          </m:e>
                        </m: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−(410)(5445)</m:t>
                        </m:r>
                      </m:num>
                      <m:den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15650</m:t>
                            </m:r>
                          </m:e>
                        </m: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(410)</m:t>
                            </m:r>
                          </m:e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d-ID" sz="1100" b="0"/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2295900−2232450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187800−168100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63450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19700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3,22081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id-ID" sz="1100" b="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7087211" y="124640"/>
              <a:ext cx="1983685" cy="1855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𝑀𝑒𝑛𝑐𝑎𝑟𝑖 𝑛𝑖𝑙𝑎𝑖 𝑏</a:t>
              </a:r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b=(12(191325)−(410)(5445))/(12(15650)−〖(410)〗^2 )</a:t>
              </a:r>
              <a:endParaRPr lang="id-ID" sz="1100" b="0"/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2295900−2232450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187800−168100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63450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19700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"3,22081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id-ID" sz="1100" b="0"/>
            </a:p>
          </xdr:txBody>
        </xdr:sp>
      </mc:Fallback>
    </mc:AlternateContent>
    <xdr:clientData/>
  </xdr:oneCellAnchor>
  <xdr:oneCellAnchor>
    <xdr:from>
      <xdr:col>15</xdr:col>
      <xdr:colOff>210009</xdr:colOff>
      <xdr:row>0</xdr:row>
      <xdr:rowOff>138545</xdr:rowOff>
    </xdr:from>
    <xdr:ext cx="1743234" cy="18090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9475236" y="138545"/>
              <a:ext cx="1743234" cy="1809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latin typeface="Cambria Math" panose="02040503050406030204" pitchFamily="18" charset="0"/>
                      </a:rPr>
                      <m:t>a</m:t>
                    </m:r>
                    <m:r>
                      <a:rPr lang="id-ID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5445−(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3,22081</m:t>
                        </m:r>
                        <m:r>
                          <m:rPr>
                            <m:nor/>
                          </m:r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id-ID" b="0" i="1">
                            <a:effectLst/>
                            <a:latin typeface="Cambria Math" panose="02040503050406030204" pitchFamily="18" charset="0"/>
                          </a:rPr>
                          <m:t>∗410)</m:t>
                        </m:r>
                      </m:num>
                      <m:den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5445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−(</m:t>
                        </m:r>
                        <m:r>
                          <m:rPr>
                            <m:nor/>
                          </m:rPr>
                          <a:rPr lang="id-ID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1320,53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id-ID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4124,47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12</m:t>
                        </m:r>
                      </m:den>
                    </m:f>
                  </m:oMath>
                </m:oMathPara>
              </a14:m>
              <a:endParaRPr lang="id-ID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343,706</m:t>
                    </m:r>
                    <m:r>
                      <m:rPr>
                        <m:nor/>
                      </m:rPr>
                      <a:rPr lang="en-US"/>
                      <m:t>  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9475236" y="138545"/>
              <a:ext cx="1743234" cy="18090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𝑀𝑒𝑛𝑐𝑎𝑟𝑖 𝑛𝑖𝑙𝑎𝑖 𝑎</a:t>
              </a:r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a=(5445−(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"3,22081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id-ID" b="0" i="0">
                  <a:effectLst/>
                  <a:latin typeface="Cambria Math" panose="02040503050406030204" pitchFamily="18" charset="0"/>
                </a:rPr>
                <a:t>∗410)</a:t>
              </a:r>
              <a:r>
                <a:rPr lang="id-ID" sz="1100" b="0" i="0">
                  <a:effectLst/>
                  <a:latin typeface="Cambria Math" panose="02040503050406030204" pitchFamily="18" charset="0"/>
                </a:rPr>
                <a:t>)/</a:t>
              </a:r>
              <a:r>
                <a:rPr lang="id-ID" sz="1100" b="0" i="0">
                  <a:latin typeface="Cambria Math" panose="02040503050406030204" pitchFamily="18" charset="0"/>
                </a:rPr>
                <a:t>12</a:t>
              </a: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5445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</a:t>
              </a:r>
              <a:r>
                <a:rPr lang="id-ID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"1320,53</a:t>
              </a:r>
              <a:r>
                <a:rPr lang="en-US" i="0"/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))/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</a:t>
              </a:r>
              <a:r>
                <a:rPr lang="id-ID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"4124,47" /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</a:t>
              </a:r>
              <a:endParaRPr lang="id-ID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"343,706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</xdr:row>
      <xdr:rowOff>80962</xdr:rowOff>
    </xdr:from>
    <xdr:ext cx="2579681" cy="20823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3879273" y="1154689"/>
              <a:ext cx="2579681" cy="2082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𝑝𝑒𝑟𝑠𝑎𝑚𝑎𝑎𝑛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𝑟𝑒𝑔𝑟𝑒𝑠𝑖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𝑏𝑋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num>
                      <m:den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− 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</m:e>
                        </m:d>
                      </m:num>
                      <m:den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nary>
                              <m:naryPr>
                                <m:chr m:val="∑"/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2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3879273" y="1154689"/>
              <a:ext cx="2579681" cy="2082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𝑅𝑢𝑚𝑢𝑠 𝑝𝑒𝑟𝑠𝑎𝑚𝑎𝑎𝑛 𝑟𝑒𝑔𝑟𝑒𝑠𝑖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𝑦=𝑎+𝑏𝑋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𝑀𝑒𝑛𝑐𝑎𝑟𝑖 𝑛𝑖𝑙𝑎𝑖 𝑎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𝑎=(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−𝑏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∑_(𝑖=1)^𝑛▒𝑥_𝑖 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id-ID" sz="1200" b="0" i="0">
                  <a:latin typeface="Cambria Math" panose="02040503050406030204" pitchFamily="18" charset="0"/>
                </a:rPr>
                <a:t>𝑛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𝑀𝑒𝑛𝑐𝑎𝑟𝑖 𝑛𝑖𝑙𝑎𝑖 𝑏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𝑏=  (𝑛(∑24_(𝑖=1)^𝑛▒〖𝑥_𝑖 𝑦_𝑖 〗)− 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∑_(𝑖=1)^𝑛▒𝑥_𝑖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∑_(𝑖=1)^𝑛▒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id-ID" sz="1200" b="0" i="0">
                  <a:latin typeface="Cambria Math" panose="02040503050406030204" pitchFamily="18" charset="0"/>
                </a:rPr>
                <a:t>𝑛(∑24_(𝑖=1)^𝑛▒𝑥^2 )−(∑24_(𝑖=1)^𝑛▒𝑥_𝑖 )^2 )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11</xdr:col>
      <xdr:colOff>323850</xdr:colOff>
      <xdr:row>1</xdr:row>
      <xdr:rowOff>14287</xdr:rowOff>
    </xdr:from>
    <xdr:ext cx="1749390" cy="18558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6962775" y="214312"/>
              <a:ext cx="1749390" cy="1855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latin typeface="Cambria Math" panose="02040503050406030204" pitchFamily="18" charset="0"/>
                      </a:rPr>
                      <m:t>b</m:t>
                    </m:r>
                    <m:r>
                      <a:rPr lang="id-ID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8</m:t>
                        </m:r>
                        <m:d>
                          <m:d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19044</m:t>
                            </m:r>
                          </m:e>
                        </m: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−(386)(302)</m:t>
                        </m:r>
                      </m:num>
                      <m:den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8</m:t>
                        </m:r>
                        <m:d>
                          <m:d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25020</m:t>
                            </m:r>
                          </m:e>
                        </m: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(386)</m:t>
                            </m:r>
                          </m:e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d-ID" sz="1100" b="0"/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152352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116572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200160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148996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53780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51164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id-ID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0,69932</m:t>
                    </m:r>
                  </m:oMath>
                </m:oMathPara>
              </a14:m>
              <a:endParaRPr lang="id-ID" sz="1100" b="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6962775" y="214312"/>
              <a:ext cx="1749390" cy="1855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𝑀𝑒𝑛𝑐𝑎𝑟𝑖 𝑛𝑖𝑙𝑎𝑖 𝑏</a:t>
              </a:r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b=(8(19044)−(386)(302))/(8(25020)−〖(386)〗^2 )</a:t>
              </a:r>
              <a:endParaRPr lang="id-ID" sz="1100" b="0"/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152352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116572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200160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148996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53780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51164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b=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0,69932</a:t>
              </a:r>
              <a:endParaRPr lang="id-ID" sz="1100" b="0"/>
            </a:p>
          </xdr:txBody>
        </xdr:sp>
      </mc:Fallback>
    </mc:AlternateContent>
    <xdr:clientData/>
  </xdr:oneCellAnchor>
  <xdr:oneCellAnchor>
    <xdr:from>
      <xdr:col>14</xdr:col>
      <xdr:colOff>219075</xdr:colOff>
      <xdr:row>0</xdr:row>
      <xdr:rowOff>195262</xdr:rowOff>
    </xdr:from>
    <xdr:ext cx="1698478" cy="18125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8905875" y="195262"/>
              <a:ext cx="1698478" cy="1812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𝑀𝑒𝑛𝑐𝑎𝑟𝑖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𝑛𝑖𝑙𝑎𝑖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latin typeface="Cambria Math" panose="02040503050406030204" pitchFamily="18" charset="0"/>
                      </a:rPr>
                      <m:t>a</m:t>
                    </m:r>
                    <m:r>
                      <a:rPr lang="id-ID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302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0,69932</m:t>
                        </m:r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  <m:r>
                          <a:rPr lang="id-ID" b="0" i="1">
                            <a:effectLst/>
                            <a:latin typeface="Cambria Math" panose="02040503050406030204" pitchFamily="18" charset="0"/>
                          </a:rPr>
                          <m:t>∗386)</m:t>
                        </m:r>
                      </m:num>
                      <m:den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302−(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269,937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32,0625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num>
                      <m:den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</m:oMath>
                </m:oMathPara>
              </a14:m>
              <a:endParaRPr lang="id-ID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a:rPr lang="id-ID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4,00782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8905875" y="195262"/>
              <a:ext cx="1698478" cy="1812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𝑀𝑒𝑛𝑐𝑎𝑟𝑖 𝑛𝑖𝑙𝑎𝑖 𝑎</a:t>
              </a:r>
              <a:endParaRPr lang="id-ID" sz="11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latin typeface="Cambria Math" panose="02040503050406030204" pitchFamily="18" charset="0"/>
                </a:rPr>
                <a:t>a=(302−(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0,69932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id-ID" b="0" i="0">
                  <a:effectLst/>
                  <a:latin typeface="Cambria Math" panose="02040503050406030204" pitchFamily="18" charset="0"/>
                </a:rPr>
                <a:t>" ∗386)</a:t>
              </a:r>
              <a:r>
                <a:rPr lang="id-ID" sz="1100" b="0" i="0">
                  <a:effectLst/>
                  <a:latin typeface="Cambria Math" panose="02040503050406030204" pitchFamily="18" charset="0"/>
                </a:rPr>
                <a:t>)/</a:t>
              </a:r>
              <a:r>
                <a:rPr lang="id-ID" sz="1100" b="0" i="0">
                  <a:latin typeface="Cambria Math" panose="02040503050406030204" pitchFamily="18" charset="0"/>
                </a:rPr>
                <a:t>8</a:t>
              </a: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a=(302−(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"269,937</a:t>
              </a:r>
              <a:r>
                <a:rPr lang="en-US" i="0"/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))/8</a:t>
              </a:r>
              <a:endParaRPr lang="en-US">
                <a:effectLst/>
              </a:endParaRPr>
            </a:p>
            <a:p>
              <a:pPr algn="l"/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"32,0625</a:t>
              </a:r>
              <a:r>
                <a:rPr lang="en-US" i="0"/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/8</a:t>
              </a:r>
              <a:endParaRPr lang="id-ID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100" b="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"4,00782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17368</xdr:colOff>
      <xdr:row>20</xdr:row>
      <xdr:rowOff>33618</xdr:rowOff>
    </xdr:from>
    <xdr:ext cx="3856903" cy="27454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TextBox 42"/>
            <xdr:cNvSpPr txBox="1"/>
          </xdr:nvSpPr>
          <xdr:spPr>
            <a:xfrm>
              <a:off x="622486" y="4112559"/>
              <a:ext cx="3856903" cy="274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1.2.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.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n-US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8∗19044</m:t>
                                    </m:r>
                                  </m:e>
                                </m:d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d>
                                  <m:dPr>
                                    <m:ctrlPr>
                                      <a:rPr lang="en-US" sz="12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386∗302</m:t>
                                    </m:r>
                                  </m:e>
                                </m:d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8∗25020</m:t>
                                </m:r>
                              </m:e>
                            </m:d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latin typeface="Cambria Math" panose="02040503050406030204" pitchFamily="18" charset="0"/>
                                      </a:rPr>
                                      <m:t>386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8∗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14532</m:t>
                                </m:r>
                              </m:e>
                            </m:d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02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id-ID" sz="1200"/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52352−</m:t>
                                </m:r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16572</m:t>
                                </m:r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200160−148996</m:t>
                            </m:r>
                          </m:e>
                        </m: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116246−91204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2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5780</m:t>
                                </m:r>
                              </m:e>
                            </m:d>
                          </m:e>
                          <m:sup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5116</m:t>
                        </m:r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∗25052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2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1280208400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2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1281760528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𝑟</m:t>
                        </m:r>
                      </m:e>
                      <m:sup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0,99879</m:t>
                    </m:r>
                    <m:r>
                      <m:rPr>
                        <m:nor/>
                      </m:rPr>
                      <a:rPr lang="en-US" sz="1200"/>
                      <m:t> </m:t>
                    </m:r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43" name="TextBox 42"/>
            <xdr:cNvSpPr txBox="1"/>
          </xdr:nvSpPr>
          <xdr:spPr>
            <a:xfrm>
              <a:off x="622486" y="4112559"/>
              <a:ext cx="3856903" cy="274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l"/>
              <a:r>
                <a:rPr lang="id-ID" sz="1200" b="0" i="0">
                  <a:latin typeface="Cambria Math" panose="02040503050406030204" pitchFamily="18" charset="0"/>
                </a:rPr>
                <a:t>1.2.𝑏.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 algn="l"/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latin typeface="Cambria Math" panose="02040503050406030204" pitchFamily="18" charset="0"/>
                </a:rPr>
                <a:t>=</a:t>
              </a:r>
              <a:r>
                <a:rPr lang="en-US" sz="1200" i="0">
                  <a:latin typeface="Cambria Math" panose="02040503050406030204" pitchFamily="18" charset="0"/>
                </a:rPr>
                <a:t>((</a:t>
              </a:r>
              <a:r>
                <a:rPr lang="id-ID" sz="1200" b="0" i="0">
                  <a:latin typeface="Cambria Math" panose="02040503050406030204" pitchFamily="18" charset="0"/>
                </a:rPr>
                <a:t>8∗19044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id-ID" sz="1200" b="0" i="0">
                  <a:latin typeface="Cambria Math" panose="02040503050406030204" pitchFamily="18" charset="0"/>
                </a:rPr>
                <a:t>−</a:t>
              </a:r>
              <a:r>
                <a:rPr lang="en-US" sz="1200" b="0" i="0">
                  <a:latin typeface="Cambria Math" panose="02040503050406030204" pitchFamily="18" charset="0"/>
                </a:rPr>
                <a:t>(</a:t>
              </a:r>
              <a:r>
                <a:rPr lang="id-ID" sz="1200" b="0" i="0">
                  <a:latin typeface="Cambria Math" panose="02040503050406030204" pitchFamily="18" charset="0"/>
                </a:rPr>
                <a:t>386∗302</a:t>
              </a:r>
              <a:r>
                <a:rPr lang="en-US" sz="1200" b="0" i="0">
                  <a:latin typeface="Cambria Math" panose="02040503050406030204" pitchFamily="18" charset="0"/>
                </a:rPr>
                <a:t>))^</a:t>
              </a:r>
              <a:r>
                <a:rPr lang="id-ID" sz="1200" b="0" i="0">
                  <a:latin typeface="Cambria Math" panose="02040503050406030204" pitchFamily="18" charset="0"/>
                </a:rPr>
                <a:t>2</a:t>
              </a:r>
              <a:r>
                <a:rPr lang="en-US" sz="1200" b="0" i="0">
                  <a:latin typeface="Cambria Math" panose="02040503050406030204" pitchFamily="18" charset="0"/>
                </a:rPr>
                <a:t>/(((</a:t>
              </a:r>
              <a:r>
                <a:rPr lang="id-ID" sz="1200" b="0" i="0">
                  <a:latin typeface="Cambria Math" panose="02040503050406030204" pitchFamily="18" charset="0"/>
                </a:rPr>
                <a:t>8∗25020</a:t>
              </a:r>
              <a:r>
                <a:rPr lang="en-US" sz="1200" b="0" i="0">
                  <a:latin typeface="Cambria Math" panose="02040503050406030204" pitchFamily="18" charset="0"/>
                </a:rPr>
                <a:t>)</a:t>
              </a:r>
              <a:r>
                <a:rPr lang="id-ID" sz="1200" b="0" i="0">
                  <a:latin typeface="Cambria Math" panose="02040503050406030204" pitchFamily="18" charset="0"/>
                </a:rPr>
                <a:t>−(386)^2</a:t>
              </a:r>
              <a:r>
                <a:rPr lang="en-US" sz="1200" b="0" i="0">
                  <a:latin typeface="Cambria Math" panose="02040503050406030204" pitchFamily="18" charset="0"/>
                </a:rPr>
                <a:t> )</a:t>
              </a:r>
              <a:r>
                <a:rPr lang="id-ID" sz="1200" b="0" i="0">
                  <a:latin typeface="Cambria Math" panose="02040503050406030204" pitchFamily="18" charset="0"/>
                </a:rPr>
                <a:t>∗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14532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)−(3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)^2 )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id-ID" sz="1200"/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52352−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16572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(200160−148996)∗(116246−91204)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d-ID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5780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5116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∗25052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"1280208400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"1281760528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endParaRPr lang="en-US" sz="1200">
                <a:effectLst/>
              </a:endParaRPr>
            </a:p>
            <a:p>
              <a:pPr algn="l"/>
              <a:endParaRPr lang="id-ID" sz="1200"/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"0,99879</a:t>
              </a:r>
              <a:r>
                <a:rPr lang="en-US" sz="1200" i="0">
                  <a:latin typeface="Cambria Math" panose="02040503050406030204" pitchFamily="18" charset="0"/>
                </a:rPr>
                <a:t> </a:t>
              </a:r>
              <a:r>
                <a:rPr lang="en-US" sz="1200" i="0"/>
                <a:t>"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8</xdr:col>
      <xdr:colOff>902583</xdr:colOff>
      <xdr:row>16</xdr:row>
      <xdr:rowOff>134470</xdr:rowOff>
    </xdr:from>
    <xdr:ext cx="3435812" cy="34850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TextBox 43"/>
            <xdr:cNvSpPr txBox="1"/>
          </xdr:nvSpPr>
          <xdr:spPr>
            <a:xfrm>
              <a:off x="5396142" y="3406588"/>
              <a:ext cx="3435812" cy="3485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1.2.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. </m:t>
                    </m:r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d-ID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(8∗19044)−(386∗302)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8∗25020−</m:t>
                                </m:r>
                                <m:sSup>
                                  <m:sSup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386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id-ID" sz="12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id-ID" sz="1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8∗14532−</m:t>
                                </m:r>
                                <m:sSup>
                                  <m:sSupPr>
                                    <m:ctrlP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id-ID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302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id-ID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rad>
                        <m:r>
                          <a:rPr lang="id-ID" sz="12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152352</m:t>
                        </m:r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116572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200160−14899</m:t>
                                </m:r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</m:e>
                            </m:d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d-ID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116246−91204</m:t>
                                </m:r>
                              </m:e>
                            </m:d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35780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51164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25052</m:t>
                            </m:r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35780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id-ID" sz="12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nor/>
                              </m:rPr>
                              <a:rPr lang="en-US" sz="1200" b="0" i="0" u="none" strike="noStrike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1281760528</m:t>
                            </m:r>
                            <m:r>
                              <m:rPr>
                                <m:nor/>
                              </m:rPr>
                              <a:rPr lang="en-US" sz="1200"/>
                              <m:t> </m:t>
                            </m:r>
                          </m:e>
                        </m:rad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200">
                <a:effectLst/>
              </a:endParaRPr>
            </a:p>
            <a:p>
              <a:pPr/>
              <a:endParaRPr lang="id-ID" sz="1200" b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d-ID" sz="12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35780</m:t>
                        </m:r>
                      </m:num>
                      <m:den>
                        <m:r>
                          <m:rPr>
                            <m:nor/>
                          </m:rPr>
                          <a:rPr lang="en-US" sz="12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35801,7</m:t>
                        </m:r>
                        <m:r>
                          <m:rPr>
                            <m:nor/>
                          </m:rPr>
                          <a:rPr lang="en-US" sz="1200"/>
                          <m:t> </m:t>
                        </m:r>
                      </m:den>
                    </m:f>
                  </m:oMath>
                </m:oMathPara>
              </a14:m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</m:t>
                    </m:r>
                    <m:r>
                      <a:rPr lang="id-ID" sz="12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0,99939</m:t>
                    </m:r>
                  </m:oMath>
                </m:oMathPara>
              </a14:m>
              <a:endParaRPr lang="id-ID" sz="12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200"/>
                      <m:t> </m:t>
                    </m:r>
                  </m:oMath>
                </m:oMathPara>
              </a14:m>
              <a:endParaRPr lang="en-US" sz="1200">
                <a:effectLst/>
              </a:endParaRPr>
            </a:p>
            <a:p>
              <a:pPr/>
              <a:endParaRPr lang="id-ID" sz="1200" b="0"/>
            </a:p>
          </xdr:txBody>
        </xdr:sp>
      </mc:Choice>
      <mc:Fallback>
        <xdr:sp macro="" textlink="">
          <xdr:nvSpPr>
            <xdr:cNvPr id="44" name="TextBox 43"/>
            <xdr:cNvSpPr txBox="1"/>
          </xdr:nvSpPr>
          <xdr:spPr>
            <a:xfrm>
              <a:off x="5396142" y="3406588"/>
              <a:ext cx="3435812" cy="3485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1.2.𝑎. 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r>
                <a:rPr lang="id-ID" sz="1200" b="0" i="0">
                  <a:latin typeface="Cambria Math" panose="02040503050406030204" pitchFamily="18" charset="0"/>
                </a:rPr>
                <a:t>𝑟=((8∗19044)−(386∗302))/(√((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8∗25020−(386)^2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id-ID" sz="1200" b="0" i="0">
                  <a:latin typeface="Cambria Math" panose="02040503050406030204" pitchFamily="18" charset="0"/>
                </a:rPr>
                <a:t>∗(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8∗14532−(302)^2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) </a:t>
              </a:r>
              <a:r>
                <a:rPr lang="id-ID" sz="1200" b="0" i="0">
                  <a:latin typeface="Cambria Math" panose="02040503050406030204" pitchFamily="18" charset="0"/>
                </a:rPr>
                <a:t> )</a:t>
              </a:r>
              <a:endParaRPr lang="id-ID" sz="1200" b="0" i="1">
                <a:latin typeface="Cambria Math" panose="02040503050406030204" pitchFamily="18" charset="0"/>
              </a:endParaRPr>
            </a:p>
            <a:p>
              <a:pPr/>
              <a:endParaRPr lang="id-ID" sz="1200" b="0" i="1">
                <a:latin typeface="Cambria Math" panose="02040503050406030204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152352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116572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)/(√(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200160−14899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6)∗(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116246−91204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 )</a:t>
              </a: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35780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/(√(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51164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25052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)</a:t>
              </a: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=35780/(√(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"1281760528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  )</a:t>
              </a:r>
              <a:endParaRPr lang="en-US" sz="1200">
                <a:effectLst/>
              </a:endParaRPr>
            </a:p>
            <a:p>
              <a:pPr/>
              <a:endParaRPr lang="id-ID" sz="1200" b="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=35780/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"35801,7</a:t>
              </a:r>
              <a:r>
                <a:rPr lang="en-US" sz="1200" i="0"/>
                <a:t> 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d-ID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id-ID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"0,99939</a:t>
              </a:r>
              <a:r>
                <a:rPr lang="en-US" sz="12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id-ID" sz="12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id-ID" sz="12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i="0">
                  <a:latin typeface="Cambria Math" panose="02040503050406030204" pitchFamily="18" charset="0"/>
                </a:rPr>
                <a:t>" </a:t>
              </a:r>
              <a:r>
                <a:rPr lang="en-US" sz="1200" i="0"/>
                <a:t>"</a:t>
              </a:r>
              <a:endParaRPr lang="en-US" sz="1200">
                <a:effectLst/>
              </a:endParaRPr>
            </a:p>
            <a:p>
              <a:pPr/>
              <a:endParaRPr lang="id-ID" sz="1200" b="0"/>
            </a:p>
          </xdr:txBody>
        </xdr:sp>
      </mc:Fallback>
    </mc:AlternateContent>
    <xdr:clientData/>
  </xdr:oneCellAnchor>
  <xdr:oneCellAnchor>
    <xdr:from>
      <xdr:col>8</xdr:col>
      <xdr:colOff>902583</xdr:colOff>
      <xdr:row>34</xdr:row>
      <xdr:rowOff>61173</xdr:rowOff>
    </xdr:from>
    <xdr:ext cx="4275786" cy="9008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TextBox 44"/>
            <xdr:cNvSpPr txBox="1"/>
          </xdr:nvSpPr>
          <xdr:spPr>
            <a:xfrm>
              <a:off x="5396142" y="6963997"/>
              <a:ext cx="4275786" cy="900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𝑘𝑜𝑙𝑒𝑟𝑎𝑠𝑖</m:t>
                    </m:r>
                  </m:oMath>
                </m:oMathPara>
              </a14:m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d-ID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r>
                          <a:rPr lang="id-ID" sz="14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nary>
                          <m:naryPr>
                            <m:chr m:val="∑"/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nary>
                                              <m:naryPr>
                                                <m:chr m:val="∑"/>
                                                <m:ctrl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naryPr>
                                              <m:sub>
                                                <m:r>
                                                  <m:rPr>
                                                    <m:brk m:alnAt="23"/>
                                                  </m:r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=1</m:t>
                                                </m:r>
                                              </m:sub>
                                              <m:sup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𝑛</m:t>
                                                </m:r>
                                              </m:sup>
                                              <m:e>
                                                <m:sSub>
                                                  <m:sSubPr>
                                                    <m:ctrlP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+mn-lt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+mn-lt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𝑥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+mn-lt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𝑖</m:t>
                                                    </m:r>
                                                  </m:sub>
                                                </m:sSub>
                                              </m:e>
                                            </m:nary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p>
                                      <m:sSup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nary>
                                              <m:naryPr>
                                                <m:chr m:val="∑"/>
                                                <m:ctrl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naryPr>
                                              <m:sub>
                                                <m:r>
                                                  <m:rPr>
                                                    <m:brk m:alnAt="23"/>
                                                  </m:rP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𝑖</m:t>
                                                </m:r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=1</m:t>
                                                </m:r>
                                              </m:sub>
                                              <m:sup>
                                                <m:r>
                                                  <a:rPr lang="id-ID" sz="14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𝑛</m:t>
                                                </m:r>
                                              </m:sup>
                                              <m:e>
                                                <m:sSub>
                                                  <m:sSubPr>
                                                    <m:ctrlP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+mn-lt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𝑦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id-ID" sz="14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+mn-lt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𝑖</m:t>
                                                    </m:r>
                                                  </m:sub>
                                                </m:sSub>
                                              </m:e>
                                            </m:nary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5" name="TextBox 44"/>
            <xdr:cNvSpPr txBox="1"/>
          </xdr:nvSpPr>
          <xdr:spPr>
            <a:xfrm>
              <a:off x="5396142" y="6963997"/>
              <a:ext cx="4275786" cy="9008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𝑅𝑢𝑚𝑢𝑠 𝑘𝑜𝑙𝑒𝑟𝑎𝑠𝑖</a:t>
              </a:r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𝑟=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𝑛∑24_(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 𝑦_𝑖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〗−∑24_(𝑖=1)^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∑24_(𝑖=1)^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𝑛∑_(𝑖=1)^𝑛▒〖〖𝑥_𝑖〗^2−(∑_(𝑖=1)^𝑛▒𝑥_𝑖 )^2 〗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)(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𝑛∑_(𝑖=1)^𝑛▒〖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^2−(∑_(𝑖=1)^𝑛▒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)^2 〗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0</xdr:col>
      <xdr:colOff>504264</xdr:colOff>
      <xdr:row>34</xdr:row>
      <xdr:rowOff>159021</xdr:rowOff>
    </xdr:from>
    <xdr:ext cx="4693227" cy="8030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TextBox 45"/>
            <xdr:cNvSpPr txBox="1"/>
          </xdr:nvSpPr>
          <xdr:spPr>
            <a:xfrm>
              <a:off x="504264" y="7061845"/>
              <a:ext cx="4693227" cy="80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d-ID" sz="1400" b="0" i="1">
                        <a:latin typeface="Cambria Math" panose="02040503050406030204" pitchFamily="18" charset="0"/>
                      </a:rPr>
                      <m:t>𝑅𝑢𝑚𝑢𝑠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400" b="0" i="1">
                        <a:latin typeface="Cambria Math" panose="02040503050406030204" pitchFamily="18" charset="0"/>
                      </a:rPr>
                      <m:t>𝐷𝑒𝑡𝑒𝑟𝑚𝑖𝑛𝑎𝑠𝑖</m:t>
                    </m:r>
                  </m:oMath>
                </m:oMathPara>
              </a14:m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id-ID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id-ID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 −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  <m:nary>
                                  <m:naryPr>
                                    <m:chr m:val="∑"/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d>
                          <m:dPr>
                            <m:ctrlPr>
                              <a:rPr lang="id-ID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d-ID" sz="14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id-ID" sz="1400" b="0" i="1"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id-ID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d>
                          <m:dPr>
                            <m:ctrlP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nary>
                              <m:naryPr>
                                <m:chr m:val="∑"/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id-ID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id-ID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nary>
                                      <m:naryPr>
                                        <m:chr m:val="∑"/>
                                        <m:ctrl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m:rPr>
                                            <m:brk m:alnAt="23"/>
                                          </m:rP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id-ID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id-ID" sz="14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d>
                              </m:e>
                              <m:sup>
                                <m:r>
                                  <a:rPr lang="id-ID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46" name="TextBox 45"/>
            <xdr:cNvSpPr txBox="1"/>
          </xdr:nvSpPr>
          <xdr:spPr>
            <a:xfrm>
              <a:off x="504264" y="7061845"/>
              <a:ext cx="4693227" cy="803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𝑅𝑢𝑚𝑢𝑠 𝐷𝑒𝑡𝑒𝑟𝑚𝑖𝑛𝑎𝑠𝑖</a:t>
              </a:r>
              <a:endParaRPr lang="id-ID" sz="1400" b="0" i="1">
                <a:latin typeface="Cambria Math" panose="02040503050406030204" pitchFamily="18" charset="0"/>
              </a:endParaRPr>
            </a:p>
            <a:p>
              <a:pPr/>
              <a:r>
                <a:rPr lang="id-ID" sz="1400" b="0" i="0">
                  <a:latin typeface="Cambria Math" panose="02040503050406030204" pitchFamily="18" charset="0"/>
                </a:rPr>
                <a:t>𝑟^2=(𝑛 ∑24_(𝑖=1)^𝑛▒〖𝑥_𝑖 𝑦_𝑖 〗  −∑24_(𝑖=1)^𝑛▒𝑥_𝑖  ∑24_(𝑖=1)^𝑛▒𝑦_𝑖 )^2/(𝑛 ∑24_(𝑖=1)^𝑛▒〖𝑥_𝑖〗^2   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(∑_(𝑖=1)^𝑛▒𝑥_𝑖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id-ID" sz="1400" b="0" i="0">
                  <a:latin typeface="Cambria Math" panose="02040503050406030204" pitchFamily="18" charset="0"/>
                </a:rPr>
                <a:t>2 )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(𝑛 ∑_(𝑖=1)^𝑛▒〖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_𝑖〗^2   −(∑_(𝑖=1)^𝑛▒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 )^2 )</a:t>
              </a:r>
              <a:r>
                <a:rPr lang="id-ID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showGridLines="0" topLeftCell="A13" zoomScale="55" zoomScaleNormal="55" zoomScaleSheetLayoutView="85" workbookViewId="0">
      <selection activeCell="U11" sqref="U11"/>
    </sheetView>
  </sheetViews>
  <sheetFormatPr defaultRowHeight="15.75" x14ac:dyDescent="0.25"/>
  <cols>
    <col min="1" max="1" width="9.140625" style="1" customWidth="1"/>
    <col min="2" max="3" width="6.85546875" style="1" customWidth="1"/>
    <col min="4" max="5" width="9.140625" style="1"/>
    <col min="6" max="6" width="12.42578125" style="1" customWidth="1"/>
    <col min="7" max="7" width="4.85546875" style="1" customWidth="1"/>
    <col min="8" max="8" width="9.140625" style="1"/>
    <col min="9" max="9" width="13.7109375" style="1" bestFit="1" customWidth="1"/>
    <col min="10" max="10" width="9.140625" style="1" customWidth="1"/>
    <col min="11" max="11" width="9.140625" style="1"/>
    <col min="12" max="12" width="12.42578125" style="1" bestFit="1" customWidth="1"/>
    <col min="13" max="20" width="9.140625" style="1"/>
    <col min="21" max="23" width="12.85546875" style="1" bestFit="1" customWidth="1"/>
    <col min="24" max="24" width="14.28515625" style="1" bestFit="1" customWidth="1"/>
    <col min="25" max="25" width="12" style="1" customWidth="1"/>
    <col min="26" max="16384" width="9.140625" style="1"/>
  </cols>
  <sheetData>
    <row r="2" spans="1:10" ht="19.5" x14ac:dyDescent="0.35">
      <c r="B2" s="4" t="s">
        <v>6</v>
      </c>
      <c r="C2" s="4" t="s">
        <v>5</v>
      </c>
      <c r="D2" s="5" t="s">
        <v>4</v>
      </c>
      <c r="E2" s="5" t="s">
        <v>3</v>
      </c>
      <c r="F2" s="5" t="s">
        <v>2</v>
      </c>
      <c r="H2" s="1" t="s">
        <v>14</v>
      </c>
    </row>
    <row r="3" spans="1:10" x14ac:dyDescent="0.25">
      <c r="B3" s="9">
        <v>40</v>
      </c>
      <c r="C3" s="9">
        <v>385</v>
      </c>
      <c r="D3" s="6">
        <f>B3*C3</f>
        <v>15400</v>
      </c>
      <c r="E3" s="6">
        <f>B3^2</f>
        <v>1600</v>
      </c>
      <c r="F3" s="6">
        <f>C3^2</f>
        <v>148225</v>
      </c>
      <c r="H3" s="1" t="s">
        <v>11</v>
      </c>
      <c r="J3" s="7">
        <f>((B16*D15)-(B15*C15))/((B16*E15)-(B15^2))</f>
        <v>3.2208121827411169</v>
      </c>
    </row>
    <row r="4" spans="1:10" x14ac:dyDescent="0.25">
      <c r="B4" s="9">
        <v>20</v>
      </c>
      <c r="C4" s="9">
        <v>400</v>
      </c>
      <c r="D4" s="6">
        <f t="shared" ref="D4:D14" si="0">B4*C4</f>
        <v>8000</v>
      </c>
      <c r="E4" s="6">
        <f t="shared" ref="E4:E14" si="1">B4^2</f>
        <v>400</v>
      </c>
      <c r="F4" s="6">
        <f t="shared" ref="F4:F14" si="2">C4^2</f>
        <v>160000</v>
      </c>
      <c r="H4" s="1" t="s">
        <v>12</v>
      </c>
      <c r="J4" s="7">
        <f>(C15-(J3*B15))/B16</f>
        <v>343.70558375634511</v>
      </c>
    </row>
    <row r="5" spans="1:10" x14ac:dyDescent="0.25">
      <c r="B5" s="9">
        <v>25</v>
      </c>
      <c r="C5" s="9">
        <v>395</v>
      </c>
      <c r="D5" s="6">
        <f t="shared" si="0"/>
        <v>9875</v>
      </c>
      <c r="E5" s="6">
        <f t="shared" si="1"/>
        <v>625</v>
      </c>
      <c r="F5" s="6">
        <f t="shared" si="2"/>
        <v>156025</v>
      </c>
      <c r="H5" s="1" t="s">
        <v>13</v>
      </c>
      <c r="J5" s="7" t="str">
        <f>ROUND(J4,3) &amp; " + " &amp; ROUND(J3,3) &amp; " x " &amp; ROUND(B15,3)</f>
        <v>343,706 + 3,221 x 410</v>
      </c>
    </row>
    <row r="6" spans="1:10" x14ac:dyDescent="0.25">
      <c r="B6" s="9">
        <v>20</v>
      </c>
      <c r="C6" s="9">
        <v>365</v>
      </c>
      <c r="D6" s="6">
        <f t="shared" si="0"/>
        <v>7300</v>
      </c>
      <c r="E6" s="6">
        <f t="shared" si="1"/>
        <v>400</v>
      </c>
      <c r="F6" s="6">
        <f t="shared" si="2"/>
        <v>133225</v>
      </c>
    </row>
    <row r="7" spans="1:10" x14ac:dyDescent="0.25">
      <c r="B7" s="9">
        <v>30</v>
      </c>
      <c r="C7" s="9">
        <v>475</v>
      </c>
      <c r="D7" s="6">
        <f t="shared" si="0"/>
        <v>14250</v>
      </c>
      <c r="E7" s="6">
        <f t="shared" si="1"/>
        <v>900</v>
      </c>
      <c r="F7" s="6">
        <f t="shared" si="2"/>
        <v>225625</v>
      </c>
    </row>
    <row r="8" spans="1:10" x14ac:dyDescent="0.25">
      <c r="B8" s="9">
        <v>50</v>
      </c>
      <c r="C8" s="9">
        <v>440</v>
      </c>
      <c r="D8" s="6">
        <f t="shared" si="0"/>
        <v>22000</v>
      </c>
      <c r="E8" s="6">
        <f t="shared" si="1"/>
        <v>2500</v>
      </c>
      <c r="F8" s="6">
        <f t="shared" si="2"/>
        <v>193600</v>
      </c>
    </row>
    <row r="9" spans="1:10" x14ac:dyDescent="0.25">
      <c r="B9" s="9">
        <v>40</v>
      </c>
      <c r="C9" s="9">
        <v>490</v>
      </c>
      <c r="D9" s="6">
        <f t="shared" si="0"/>
        <v>19600</v>
      </c>
      <c r="E9" s="6">
        <f t="shared" si="1"/>
        <v>1600</v>
      </c>
      <c r="F9" s="6">
        <f t="shared" si="2"/>
        <v>240100</v>
      </c>
    </row>
    <row r="10" spans="1:10" x14ac:dyDescent="0.25">
      <c r="B10" s="9">
        <v>20</v>
      </c>
      <c r="C10" s="9">
        <v>420</v>
      </c>
      <c r="D10" s="6">
        <f t="shared" si="0"/>
        <v>8400</v>
      </c>
      <c r="E10" s="6">
        <f t="shared" si="1"/>
        <v>400</v>
      </c>
      <c r="F10" s="6">
        <f t="shared" si="2"/>
        <v>176400</v>
      </c>
    </row>
    <row r="11" spans="1:10" x14ac:dyDescent="0.25">
      <c r="B11" s="9">
        <v>50</v>
      </c>
      <c r="C11" s="9">
        <v>560</v>
      </c>
      <c r="D11" s="6">
        <f t="shared" si="0"/>
        <v>28000</v>
      </c>
      <c r="E11" s="6">
        <f t="shared" si="1"/>
        <v>2500</v>
      </c>
      <c r="F11" s="6">
        <f t="shared" si="2"/>
        <v>313600</v>
      </c>
    </row>
    <row r="12" spans="1:10" x14ac:dyDescent="0.25">
      <c r="B12" s="9">
        <v>40</v>
      </c>
      <c r="C12" s="9">
        <v>525</v>
      </c>
      <c r="D12" s="6">
        <f t="shared" si="0"/>
        <v>21000</v>
      </c>
      <c r="E12" s="6">
        <f t="shared" si="1"/>
        <v>1600</v>
      </c>
      <c r="F12" s="6">
        <f t="shared" si="2"/>
        <v>275625</v>
      </c>
    </row>
    <row r="13" spans="1:10" x14ac:dyDescent="0.25">
      <c r="B13" s="9">
        <v>25</v>
      </c>
      <c r="C13" s="9">
        <v>480</v>
      </c>
      <c r="D13" s="6">
        <f t="shared" si="0"/>
        <v>12000</v>
      </c>
      <c r="E13" s="6">
        <f t="shared" si="1"/>
        <v>625</v>
      </c>
      <c r="F13" s="6">
        <f t="shared" si="2"/>
        <v>230400</v>
      </c>
    </row>
    <row r="14" spans="1:10" x14ac:dyDescent="0.25">
      <c r="B14" s="9">
        <v>50</v>
      </c>
      <c r="C14" s="9">
        <v>510</v>
      </c>
      <c r="D14" s="6">
        <f t="shared" si="0"/>
        <v>25500</v>
      </c>
      <c r="E14" s="6">
        <f t="shared" si="1"/>
        <v>2500</v>
      </c>
      <c r="F14" s="6">
        <f t="shared" si="2"/>
        <v>260100</v>
      </c>
    </row>
    <row r="15" spans="1:10" x14ac:dyDescent="0.25">
      <c r="A15" s="3" t="s">
        <v>8</v>
      </c>
      <c r="B15" s="3">
        <f>SUM(B3:B14)</f>
        <v>410</v>
      </c>
      <c r="C15" s="3">
        <f t="shared" ref="C15:F15" si="3">SUM(C3:C14)</f>
        <v>5445</v>
      </c>
      <c r="D15" s="3">
        <f t="shared" si="3"/>
        <v>191325</v>
      </c>
      <c r="E15" s="3">
        <f t="shared" si="3"/>
        <v>15650</v>
      </c>
      <c r="F15" s="3">
        <f t="shared" si="3"/>
        <v>2512925</v>
      </c>
    </row>
    <row r="16" spans="1:10" x14ac:dyDescent="0.25">
      <c r="A16" s="3" t="s">
        <v>7</v>
      </c>
      <c r="B16" s="1">
        <f>COUNT(B3:B14)</f>
        <v>12</v>
      </c>
    </row>
    <row r="17" spans="1:19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B18" s="2" t="s">
        <v>9</v>
      </c>
      <c r="C18" s="1" t="s">
        <v>0</v>
      </c>
      <c r="F18" s="1">
        <f>((B16*D15)-(B15*C15))/(SQRT((B16*E15)-(B15^2))*SQRT((B16*F15)-(C15^2)))</f>
        <v>0.63483726753312575</v>
      </c>
    </row>
    <row r="19" spans="1:19" x14ac:dyDescent="0.25">
      <c r="B19" s="1" t="s">
        <v>10</v>
      </c>
      <c r="C19" s="1" t="s">
        <v>1</v>
      </c>
      <c r="F19" s="1">
        <f>(((B16*D15)-(B15*C15))^2)/(((B16*E15)-(B15^2))*((B16*F15)-(C15^2)))</f>
        <v>0.4030183562489254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8" orientation="landscape" r:id="rId1"/>
  <headerFooter>
    <oddHeader>&amp;LNama: Isep Lutpi Nur
NPM: 2113191079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"/>
  <sheetViews>
    <sheetView showGridLines="0" tabSelected="1" zoomScale="85" zoomScaleNormal="85" zoomScaleSheetLayoutView="85" workbookViewId="0">
      <selection activeCell="T35" sqref="T35"/>
    </sheetView>
  </sheetViews>
  <sheetFormatPr defaultRowHeight="15.75" x14ac:dyDescent="0.25"/>
  <cols>
    <col min="1" max="1" width="9.140625" style="1" customWidth="1"/>
    <col min="2" max="3" width="6.85546875" style="1" customWidth="1"/>
    <col min="4" max="5" width="9.140625" style="1"/>
    <col min="6" max="6" width="12.42578125" style="1" customWidth="1"/>
    <col min="7" max="7" width="4.85546875" style="1" customWidth="1"/>
    <col min="8" max="8" width="9.140625" style="1"/>
    <col min="9" max="9" width="13.7109375" style="1" bestFit="1" customWidth="1"/>
    <col min="10" max="10" width="9.140625" style="1" customWidth="1"/>
    <col min="11" max="11" width="9.140625" style="1"/>
    <col min="12" max="12" width="12.42578125" style="1" bestFit="1" customWidth="1"/>
    <col min="13" max="16384" width="9.140625" style="1"/>
  </cols>
  <sheetData>
    <row r="2" spans="1:10" ht="19.5" x14ac:dyDescent="0.35">
      <c r="B2" s="4" t="s">
        <v>6</v>
      </c>
      <c r="C2" s="4" t="s">
        <v>5</v>
      </c>
      <c r="D2" s="5" t="s">
        <v>4</v>
      </c>
      <c r="E2" s="5" t="s">
        <v>3</v>
      </c>
      <c r="F2" s="5" t="s">
        <v>2</v>
      </c>
      <c r="H2" s="1" t="s">
        <v>14</v>
      </c>
    </row>
    <row r="3" spans="1:10" x14ac:dyDescent="0.25">
      <c r="B3" s="6">
        <v>18</v>
      </c>
      <c r="C3" s="6">
        <v>17</v>
      </c>
      <c r="D3" s="6">
        <f>B3*C3</f>
        <v>306</v>
      </c>
      <c r="E3" s="6">
        <f>B3^2</f>
        <v>324</v>
      </c>
      <c r="F3" s="6">
        <f>C3^2</f>
        <v>289</v>
      </c>
      <c r="H3" s="1" t="s">
        <v>11</v>
      </c>
      <c r="J3" s="7">
        <f>((B12*D11)-(B11*C11))/((B12*E11)-(B11^2))</f>
        <v>0.699319834258463</v>
      </c>
    </row>
    <row r="4" spans="1:10" x14ac:dyDescent="0.25">
      <c r="B4" s="6">
        <v>23</v>
      </c>
      <c r="C4" s="6">
        <v>20</v>
      </c>
      <c r="D4" s="6">
        <f t="shared" ref="D4:D10" si="0">B4*C4</f>
        <v>460</v>
      </c>
      <c r="E4" s="6">
        <f t="shared" ref="E4:E10" si="1">B4^2</f>
        <v>529</v>
      </c>
      <c r="F4" s="6">
        <f t="shared" ref="F4:F10" si="2">C4^2</f>
        <v>400</v>
      </c>
      <c r="H4" s="1" t="s">
        <v>12</v>
      </c>
      <c r="J4" s="7">
        <f>(C11-(J3*B11))/B12</f>
        <v>4.0078179970291572</v>
      </c>
    </row>
    <row r="5" spans="1:10" x14ac:dyDescent="0.25">
      <c r="B5" s="6">
        <v>28</v>
      </c>
      <c r="C5" s="6">
        <v>23</v>
      </c>
      <c r="D5" s="6">
        <f t="shared" si="0"/>
        <v>644</v>
      </c>
      <c r="E5" s="6">
        <f t="shared" si="1"/>
        <v>784</v>
      </c>
      <c r="F5" s="6">
        <f t="shared" si="2"/>
        <v>529</v>
      </c>
      <c r="H5" s="1" t="s">
        <v>13</v>
      </c>
      <c r="J5" s="7" t="str">
        <f>ROUND(J4,3) &amp; " + " &amp; ROUND(J3,3) &amp; " x " &amp; ROUND(B11,3)</f>
        <v>4,008 + 0,699 x 386</v>
      </c>
    </row>
    <row r="6" spans="1:10" x14ac:dyDescent="0.25">
      <c r="B6" s="6">
        <v>32</v>
      </c>
      <c r="C6" s="6">
        <v>27</v>
      </c>
      <c r="D6" s="6">
        <f t="shared" si="0"/>
        <v>864</v>
      </c>
      <c r="E6" s="6">
        <f t="shared" si="1"/>
        <v>1024</v>
      </c>
      <c r="F6" s="6">
        <f t="shared" si="2"/>
        <v>729</v>
      </c>
    </row>
    <row r="7" spans="1:10" x14ac:dyDescent="0.25">
      <c r="B7" s="6">
        <v>41</v>
      </c>
      <c r="C7" s="6">
        <v>32</v>
      </c>
      <c r="D7" s="6">
        <f t="shared" si="0"/>
        <v>1312</v>
      </c>
      <c r="E7" s="6">
        <f t="shared" si="1"/>
        <v>1681</v>
      </c>
      <c r="F7" s="6">
        <f t="shared" si="2"/>
        <v>1024</v>
      </c>
    </row>
    <row r="8" spans="1:10" x14ac:dyDescent="0.25">
      <c r="B8" s="6">
        <v>59</v>
      </c>
      <c r="C8" s="6">
        <v>46</v>
      </c>
      <c r="D8" s="6">
        <f t="shared" si="0"/>
        <v>2714</v>
      </c>
      <c r="E8" s="6">
        <f t="shared" si="1"/>
        <v>3481</v>
      </c>
      <c r="F8" s="6">
        <f t="shared" si="2"/>
        <v>2116</v>
      </c>
    </row>
    <row r="9" spans="1:10" x14ac:dyDescent="0.25">
      <c r="B9" s="6">
        <v>86</v>
      </c>
      <c r="C9" s="6">
        <v>63</v>
      </c>
      <c r="D9" s="6">
        <f t="shared" si="0"/>
        <v>5418</v>
      </c>
      <c r="E9" s="6">
        <f t="shared" si="1"/>
        <v>7396</v>
      </c>
      <c r="F9" s="6">
        <f t="shared" si="2"/>
        <v>3969</v>
      </c>
    </row>
    <row r="10" spans="1:10" x14ac:dyDescent="0.25">
      <c r="B10" s="6">
        <v>99</v>
      </c>
      <c r="C10" s="6">
        <v>74</v>
      </c>
      <c r="D10" s="6">
        <f t="shared" si="0"/>
        <v>7326</v>
      </c>
      <c r="E10" s="6">
        <f t="shared" si="1"/>
        <v>9801</v>
      </c>
      <c r="F10" s="6">
        <f t="shared" si="2"/>
        <v>5476</v>
      </c>
    </row>
    <row r="11" spans="1:10" x14ac:dyDescent="0.25">
      <c r="A11" s="3" t="s">
        <v>8</v>
      </c>
      <c r="B11" s="3">
        <f>SUM(B3:B10)</f>
        <v>386</v>
      </c>
      <c r="C11" s="3">
        <f>SUM(C3:C10)</f>
        <v>302</v>
      </c>
      <c r="D11" s="3">
        <f t="shared" ref="D11:F11" si="3">SUM(D3:D10)</f>
        <v>19044</v>
      </c>
      <c r="E11" s="3">
        <f t="shared" si="3"/>
        <v>25020</v>
      </c>
      <c r="F11" s="3">
        <f t="shared" si="3"/>
        <v>14532</v>
      </c>
    </row>
    <row r="12" spans="1:10" x14ac:dyDescent="0.25">
      <c r="A12" s="3" t="s">
        <v>7</v>
      </c>
      <c r="B12" s="1">
        <f>COUNT(B3:B10)</f>
        <v>8</v>
      </c>
    </row>
    <row r="17" spans="1:19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B18" s="2" t="s">
        <v>9</v>
      </c>
      <c r="C18" s="1" t="s">
        <v>0</v>
      </c>
      <c r="F18" s="1">
        <f>((B12*D11)-(B11*C11))/(SQRT((B12*E11)-(B11^2))*SQRT((B12*F11)-(C11^2)))</f>
        <v>0.99939434936085203</v>
      </c>
    </row>
    <row r="19" spans="1:19" x14ac:dyDescent="0.25">
      <c r="B19" s="1" t="s">
        <v>10</v>
      </c>
      <c r="C19" s="1" t="s">
        <v>1</v>
      </c>
      <c r="F19" s="1">
        <f>(((B12*D11)-(B11*C11))^2)/(((B12*E11)-(B11^2))*((B12*F11)-(C11^2)))</f>
        <v>0.99878906553440061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8" orientation="landscape" r:id="rId1"/>
  <headerFooter>
    <oddHeader>&amp;LNama: Isep Lutpi Nur
NPM: 2113191079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Tugas no 2</vt:lpstr>
      <vt:lpstr>Tugas no 1</vt:lpstr>
      <vt:lpstr>Sheet8</vt:lpstr>
      <vt:lpstr>'Tugas no 1'!Print_Area</vt:lpstr>
      <vt:lpstr>'Tugas no 2'!Print_Area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cp:lastPrinted>2020-12-03T17:12:17Z</cp:lastPrinted>
  <dcterms:created xsi:type="dcterms:W3CDTF">2020-12-03T11:45:00Z</dcterms:created>
  <dcterms:modified xsi:type="dcterms:W3CDTF">2020-12-03T17:47:54Z</dcterms:modified>
</cp:coreProperties>
</file>