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\OneDrive\Desktop\Spring23\Titan\AIRCRAFT.Perf\"/>
    </mc:Choice>
  </mc:AlternateContent>
  <xr:revisionPtr revIDLastSave="0" documentId="8_{6AD0F54E-D3F7-4077-A794-169C53B98042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6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N12" i="1"/>
  <c r="S5" i="1"/>
  <c r="O7" i="1"/>
  <c r="T1" i="1"/>
  <c r="O3" i="1"/>
  <c r="M2" i="1"/>
  <c r="C12" i="1"/>
  <c r="B12" i="1"/>
  <c r="C6" i="1"/>
  <c r="A8" i="1" s="1"/>
  <c r="D6" i="1"/>
  <c r="C24" i="1" s="1"/>
  <c r="C17" i="1"/>
  <c r="E12" i="1"/>
  <c r="A13" i="1"/>
  <c r="B13" i="1"/>
  <c r="E13" i="1"/>
  <c r="A14" i="1"/>
  <c r="B14" i="1"/>
  <c r="E14" i="1"/>
  <c r="A15" i="1"/>
  <c r="B15" i="1"/>
  <c r="E15" i="1"/>
  <c r="A16" i="1"/>
  <c r="B16" i="1"/>
  <c r="C16" i="1"/>
  <c r="H16" i="1" s="1"/>
  <c r="E16" i="1"/>
  <c r="A17" i="1"/>
  <c r="B17" i="1"/>
  <c r="E17" i="1"/>
  <c r="A18" i="1"/>
  <c r="B18" i="1"/>
  <c r="E18" i="1"/>
  <c r="A19" i="1"/>
  <c r="B19" i="1"/>
  <c r="C19" i="1"/>
  <c r="E19" i="1"/>
  <c r="A20" i="1"/>
  <c r="B20" i="1"/>
  <c r="C20" i="1"/>
  <c r="E20" i="1"/>
  <c r="A21" i="1"/>
  <c r="B21" i="1"/>
  <c r="E21" i="1"/>
  <c r="A22" i="1"/>
  <c r="B22" i="1"/>
  <c r="C22" i="1"/>
  <c r="E22" i="1"/>
  <c r="A23" i="1"/>
  <c r="B23" i="1"/>
  <c r="C23" i="1"/>
  <c r="E23" i="1"/>
  <c r="A24" i="1"/>
  <c r="B24" i="1"/>
  <c r="E24" i="1"/>
  <c r="A25" i="1"/>
  <c r="B25" i="1"/>
  <c r="E25" i="1"/>
  <c r="A26" i="1"/>
  <c r="B26" i="1"/>
  <c r="E26" i="1"/>
  <c r="A27" i="1"/>
  <c r="B27" i="1"/>
  <c r="C27" i="1"/>
  <c r="E27" i="1"/>
  <c r="A28" i="1"/>
  <c r="B28" i="1"/>
  <c r="C28" i="1"/>
  <c r="E28" i="1"/>
  <c r="A29" i="1"/>
  <c r="B29" i="1"/>
  <c r="E29" i="1"/>
  <c r="A30" i="1"/>
  <c r="B30" i="1"/>
  <c r="C30" i="1"/>
  <c r="E30" i="1"/>
  <c r="A31" i="1"/>
  <c r="B31" i="1"/>
  <c r="C31" i="1"/>
  <c r="E31" i="1"/>
  <c r="A32" i="1"/>
  <c r="B32" i="1"/>
  <c r="C32" i="1"/>
  <c r="E32" i="1"/>
  <c r="A33" i="1"/>
  <c r="B33" i="1"/>
  <c r="E33" i="1"/>
  <c r="A34" i="1"/>
  <c r="B34" i="1"/>
  <c r="C34" i="1"/>
  <c r="E34" i="1"/>
  <c r="A35" i="1"/>
  <c r="B35" i="1"/>
  <c r="C35" i="1"/>
  <c r="E35" i="1"/>
  <c r="A36" i="1"/>
  <c r="B36" i="1"/>
  <c r="E36" i="1"/>
  <c r="A37" i="1"/>
  <c r="B37" i="1"/>
  <c r="E37" i="1"/>
  <c r="A38" i="1"/>
  <c r="B38" i="1"/>
  <c r="C38" i="1"/>
  <c r="E38" i="1"/>
  <c r="A39" i="1"/>
  <c r="B39" i="1"/>
  <c r="E39" i="1"/>
  <c r="A40" i="1"/>
  <c r="B40" i="1"/>
  <c r="C40" i="1"/>
  <c r="E40" i="1"/>
  <c r="A41" i="1"/>
  <c r="B41" i="1"/>
  <c r="E41" i="1"/>
  <c r="A42" i="1"/>
  <c r="B42" i="1"/>
  <c r="E42" i="1"/>
  <c r="A43" i="1"/>
  <c r="B43" i="1"/>
  <c r="C43" i="1"/>
  <c r="E43" i="1"/>
  <c r="A44" i="1"/>
  <c r="B44" i="1"/>
  <c r="C44" i="1"/>
  <c r="E44" i="1"/>
  <c r="A45" i="1"/>
  <c r="B45" i="1"/>
  <c r="E45" i="1"/>
  <c r="A46" i="1"/>
  <c r="B46" i="1"/>
  <c r="C46" i="1"/>
  <c r="E46" i="1"/>
  <c r="A47" i="1"/>
  <c r="B47" i="1"/>
  <c r="C47" i="1"/>
  <c r="E47" i="1"/>
  <c r="A48" i="1"/>
  <c r="B48" i="1"/>
  <c r="C48" i="1"/>
  <c r="E48" i="1"/>
  <c r="A49" i="1"/>
  <c r="B49" i="1"/>
  <c r="E49" i="1"/>
  <c r="A50" i="1"/>
  <c r="B50" i="1"/>
  <c r="C50" i="1"/>
  <c r="E50" i="1"/>
  <c r="A51" i="1"/>
  <c r="B51" i="1"/>
  <c r="C51" i="1"/>
  <c r="E51" i="1"/>
  <c r="A52" i="1"/>
  <c r="B52" i="1"/>
  <c r="E52" i="1"/>
  <c r="A53" i="1"/>
  <c r="B53" i="1"/>
  <c r="C53" i="1"/>
  <c r="E53" i="1"/>
  <c r="A54" i="1"/>
  <c r="B54" i="1"/>
  <c r="C54" i="1"/>
  <c r="E54" i="1"/>
  <c r="A55" i="1"/>
  <c r="B55" i="1"/>
  <c r="C55" i="1"/>
  <c r="E55" i="1"/>
  <c r="A56" i="1"/>
  <c r="B56" i="1"/>
  <c r="C56" i="1"/>
  <c r="E56" i="1"/>
  <c r="A57" i="1"/>
  <c r="B57" i="1"/>
  <c r="C57" i="1"/>
  <c r="E57" i="1"/>
  <c r="A58" i="1"/>
  <c r="B58" i="1"/>
  <c r="C58" i="1"/>
  <c r="E58" i="1"/>
  <c r="A59" i="1"/>
  <c r="B59" i="1"/>
  <c r="C59" i="1"/>
  <c r="E59" i="1"/>
  <c r="A60" i="1"/>
  <c r="B60" i="1"/>
  <c r="E60" i="1"/>
  <c r="A61" i="1"/>
  <c r="B61" i="1"/>
  <c r="C61" i="1"/>
  <c r="E61" i="1"/>
  <c r="A62" i="1"/>
  <c r="B62" i="1"/>
  <c r="C62" i="1"/>
  <c r="E62" i="1"/>
  <c r="A63" i="1"/>
  <c r="B63" i="1"/>
  <c r="C63" i="1"/>
  <c r="E63" i="1"/>
  <c r="A64" i="1"/>
  <c r="B64" i="1"/>
  <c r="C64" i="1"/>
  <c r="E64" i="1"/>
  <c r="A65" i="1"/>
  <c r="B65" i="1"/>
  <c r="C65" i="1"/>
  <c r="E65" i="1"/>
  <c r="A66" i="1"/>
  <c r="B66" i="1"/>
  <c r="C66" i="1"/>
  <c r="E66" i="1"/>
  <c r="A67" i="1"/>
  <c r="B67" i="1"/>
  <c r="C67" i="1"/>
  <c r="E67" i="1"/>
  <c r="A68" i="1"/>
  <c r="B68" i="1"/>
  <c r="E68" i="1"/>
  <c r="A69" i="1"/>
  <c r="B69" i="1"/>
  <c r="C69" i="1"/>
  <c r="E69" i="1"/>
  <c r="A70" i="1"/>
  <c r="B70" i="1"/>
  <c r="C70" i="1"/>
  <c r="E70" i="1"/>
  <c r="A71" i="1"/>
  <c r="B71" i="1"/>
  <c r="C71" i="1"/>
  <c r="E71" i="1"/>
  <c r="A72" i="1"/>
  <c r="B72" i="1"/>
  <c r="C72" i="1"/>
  <c r="E72" i="1"/>
  <c r="A73" i="1"/>
  <c r="B73" i="1"/>
  <c r="C73" i="1"/>
  <c r="E73" i="1"/>
  <c r="A74" i="1"/>
  <c r="B74" i="1"/>
  <c r="C74" i="1"/>
  <c r="E74" i="1"/>
  <c r="A75" i="1"/>
  <c r="B75" i="1"/>
  <c r="C75" i="1"/>
  <c r="E75" i="1"/>
  <c r="A76" i="1"/>
  <c r="B76" i="1"/>
  <c r="E76" i="1"/>
  <c r="A77" i="1"/>
  <c r="B77" i="1"/>
  <c r="E77" i="1"/>
  <c r="A78" i="1"/>
  <c r="B78" i="1"/>
  <c r="E78" i="1"/>
  <c r="A79" i="1"/>
  <c r="B79" i="1"/>
  <c r="E79" i="1"/>
  <c r="A80" i="1"/>
  <c r="B80" i="1"/>
  <c r="E80" i="1"/>
  <c r="A81" i="1"/>
  <c r="B81" i="1"/>
  <c r="C81" i="1"/>
  <c r="E81" i="1"/>
  <c r="A82" i="1"/>
  <c r="B82" i="1"/>
  <c r="C82" i="1"/>
  <c r="E82" i="1"/>
  <c r="A83" i="1"/>
  <c r="B83" i="1"/>
  <c r="C83" i="1"/>
  <c r="E83" i="1"/>
  <c r="A84" i="1"/>
  <c r="B84" i="1"/>
  <c r="C84" i="1"/>
  <c r="E84" i="1"/>
  <c r="A85" i="1"/>
  <c r="B85" i="1"/>
  <c r="C85" i="1"/>
  <c r="E85" i="1"/>
  <c r="A86" i="1"/>
  <c r="B86" i="1"/>
  <c r="C86" i="1"/>
  <c r="E86" i="1"/>
  <c r="A87" i="1"/>
  <c r="B87" i="1"/>
  <c r="C87" i="1"/>
  <c r="E87" i="1"/>
  <c r="A88" i="1"/>
  <c r="B88" i="1"/>
  <c r="C88" i="1"/>
  <c r="E88" i="1"/>
  <c r="A89" i="1"/>
  <c r="B89" i="1"/>
  <c r="C89" i="1"/>
  <c r="E89" i="1"/>
  <c r="A90" i="1"/>
  <c r="B90" i="1"/>
  <c r="C90" i="1"/>
  <c r="E90" i="1"/>
  <c r="A91" i="1"/>
  <c r="B91" i="1"/>
  <c r="C91" i="1"/>
  <c r="E91" i="1"/>
  <c r="A92" i="1"/>
  <c r="B92" i="1"/>
  <c r="C92" i="1"/>
  <c r="E92" i="1"/>
  <c r="A93" i="1"/>
  <c r="B93" i="1"/>
  <c r="C93" i="1"/>
  <c r="E93" i="1"/>
  <c r="A94" i="1"/>
  <c r="B94" i="1"/>
  <c r="C94" i="1"/>
  <c r="E94" i="1"/>
  <c r="A95" i="1"/>
  <c r="B95" i="1"/>
  <c r="C95" i="1"/>
  <c r="E95" i="1"/>
  <c r="A96" i="1"/>
  <c r="B96" i="1"/>
  <c r="C96" i="1"/>
  <c r="E96" i="1"/>
  <c r="A97" i="1"/>
  <c r="B97" i="1"/>
  <c r="C97" i="1"/>
  <c r="E97" i="1"/>
  <c r="A98" i="1"/>
  <c r="B98" i="1"/>
  <c r="C98" i="1"/>
  <c r="E98" i="1"/>
  <c r="A99" i="1"/>
  <c r="B99" i="1"/>
  <c r="C99" i="1"/>
  <c r="E99" i="1"/>
  <c r="A100" i="1"/>
  <c r="B100" i="1"/>
  <c r="C100" i="1"/>
  <c r="E100" i="1"/>
  <c r="A101" i="1"/>
  <c r="B101" i="1"/>
  <c r="C101" i="1"/>
  <c r="E101" i="1"/>
  <c r="A102" i="1"/>
  <c r="B102" i="1"/>
  <c r="C102" i="1"/>
  <c r="E102" i="1"/>
  <c r="A103" i="1"/>
  <c r="B103" i="1"/>
  <c r="C103" i="1"/>
  <c r="E103" i="1"/>
  <c r="A104" i="1"/>
  <c r="B104" i="1"/>
  <c r="C104" i="1"/>
  <c r="E104" i="1"/>
  <c r="A105" i="1"/>
  <c r="B105" i="1"/>
  <c r="C105" i="1"/>
  <c r="E105" i="1"/>
  <c r="A106" i="1"/>
  <c r="B106" i="1"/>
  <c r="C106" i="1"/>
  <c r="E106" i="1"/>
  <c r="A107" i="1"/>
  <c r="B107" i="1"/>
  <c r="C107" i="1"/>
  <c r="E107" i="1"/>
  <c r="A108" i="1"/>
  <c r="B108" i="1"/>
  <c r="C108" i="1"/>
  <c r="E108" i="1"/>
  <c r="A109" i="1"/>
  <c r="B109" i="1"/>
  <c r="C109" i="1"/>
  <c r="E109" i="1"/>
  <c r="A110" i="1"/>
  <c r="B110" i="1"/>
  <c r="C110" i="1"/>
  <c r="E110" i="1"/>
  <c r="A111" i="1"/>
  <c r="B111" i="1"/>
  <c r="C111" i="1"/>
  <c r="E111" i="1"/>
  <c r="A112" i="1"/>
  <c r="B112" i="1"/>
  <c r="C112" i="1"/>
  <c r="E112" i="1"/>
  <c r="A113" i="1"/>
  <c r="B113" i="1"/>
  <c r="C113" i="1"/>
  <c r="E113" i="1"/>
  <c r="A114" i="1"/>
  <c r="B114" i="1"/>
  <c r="C114" i="1"/>
  <c r="E114" i="1"/>
  <c r="A115" i="1"/>
  <c r="B115" i="1"/>
  <c r="C115" i="1"/>
  <c r="E115" i="1"/>
  <c r="A116" i="1"/>
  <c r="B116" i="1"/>
  <c r="C116" i="1"/>
  <c r="E116" i="1"/>
  <c r="A117" i="1"/>
  <c r="B117" i="1"/>
  <c r="C117" i="1"/>
  <c r="E117" i="1"/>
  <c r="A118" i="1"/>
  <c r="B118" i="1"/>
  <c r="C118" i="1"/>
  <c r="E118" i="1"/>
  <c r="A119" i="1"/>
  <c r="B119" i="1"/>
  <c r="C119" i="1"/>
  <c r="E119" i="1"/>
  <c r="A120" i="1"/>
  <c r="B120" i="1"/>
  <c r="C120" i="1"/>
  <c r="E120" i="1"/>
  <c r="A121" i="1"/>
  <c r="B121" i="1"/>
  <c r="C121" i="1"/>
  <c r="E121" i="1"/>
  <c r="A122" i="1"/>
  <c r="B122" i="1"/>
  <c r="C122" i="1"/>
  <c r="E122" i="1"/>
  <c r="A123" i="1"/>
  <c r="B123" i="1"/>
  <c r="C123" i="1"/>
  <c r="E123" i="1"/>
  <c r="A124" i="1"/>
  <c r="B124" i="1"/>
  <c r="C124" i="1"/>
  <c r="E124" i="1"/>
  <c r="A125" i="1"/>
  <c r="B125" i="1"/>
  <c r="C125" i="1"/>
  <c r="E125" i="1"/>
  <c r="A126" i="1"/>
  <c r="B126" i="1"/>
  <c r="C126" i="1"/>
  <c r="E126" i="1"/>
  <c r="A127" i="1"/>
  <c r="B127" i="1"/>
  <c r="C127" i="1"/>
  <c r="E127" i="1"/>
  <c r="A128" i="1"/>
  <c r="B128" i="1"/>
  <c r="C128" i="1"/>
  <c r="E128" i="1"/>
  <c r="A129" i="1"/>
  <c r="B129" i="1"/>
  <c r="C129" i="1"/>
  <c r="E129" i="1"/>
  <c r="A130" i="1"/>
  <c r="B130" i="1"/>
  <c r="C130" i="1"/>
  <c r="E130" i="1"/>
  <c r="A131" i="1"/>
  <c r="B131" i="1"/>
  <c r="C131" i="1"/>
  <c r="E131" i="1"/>
  <c r="A132" i="1"/>
  <c r="B132" i="1"/>
  <c r="C132" i="1"/>
  <c r="E132" i="1"/>
  <c r="A133" i="1"/>
  <c r="B133" i="1"/>
  <c r="C133" i="1"/>
  <c r="E133" i="1"/>
  <c r="A134" i="1"/>
  <c r="B134" i="1"/>
  <c r="C134" i="1"/>
  <c r="E134" i="1"/>
  <c r="A135" i="1"/>
  <c r="B135" i="1"/>
  <c r="C135" i="1"/>
  <c r="E135" i="1"/>
  <c r="A136" i="1"/>
  <c r="B136" i="1"/>
  <c r="C136" i="1"/>
  <c r="E136" i="1"/>
  <c r="A137" i="1"/>
  <c r="B137" i="1"/>
  <c r="C137" i="1"/>
  <c r="E137" i="1"/>
  <c r="A138" i="1"/>
  <c r="B138" i="1"/>
  <c r="C138" i="1"/>
  <c r="E138" i="1"/>
  <c r="A139" i="1"/>
  <c r="B139" i="1"/>
  <c r="C139" i="1"/>
  <c r="E139" i="1"/>
  <c r="A140" i="1"/>
  <c r="B140" i="1"/>
  <c r="C140" i="1"/>
  <c r="E140" i="1"/>
  <c r="A141" i="1"/>
  <c r="B141" i="1"/>
  <c r="C141" i="1"/>
  <c r="E141" i="1"/>
  <c r="A142" i="1"/>
  <c r="B142" i="1"/>
  <c r="C142" i="1"/>
  <c r="E142" i="1"/>
  <c r="A143" i="1"/>
  <c r="B143" i="1"/>
  <c r="C143" i="1"/>
  <c r="E143" i="1"/>
  <c r="A144" i="1"/>
  <c r="B144" i="1"/>
  <c r="C144" i="1"/>
  <c r="E144" i="1"/>
  <c r="A145" i="1"/>
  <c r="B145" i="1"/>
  <c r="C145" i="1"/>
  <c r="E145" i="1"/>
  <c r="A146" i="1"/>
  <c r="B146" i="1"/>
  <c r="C146" i="1"/>
  <c r="E146" i="1"/>
  <c r="A147" i="1"/>
  <c r="B147" i="1"/>
  <c r="C147" i="1"/>
  <c r="E147" i="1"/>
  <c r="A148" i="1"/>
  <c r="B148" i="1"/>
  <c r="C148" i="1"/>
  <c r="E148" i="1"/>
  <c r="A149" i="1"/>
  <c r="B149" i="1"/>
  <c r="C149" i="1"/>
  <c r="E149" i="1"/>
  <c r="A150" i="1"/>
  <c r="B150" i="1"/>
  <c r="C150" i="1"/>
  <c r="E150" i="1"/>
  <c r="A151" i="1"/>
  <c r="B151" i="1"/>
  <c r="C151" i="1"/>
  <c r="E151" i="1"/>
  <c r="A152" i="1"/>
  <c r="B152" i="1"/>
  <c r="C152" i="1"/>
  <c r="E152" i="1"/>
  <c r="A153" i="1"/>
  <c r="B153" i="1"/>
  <c r="C153" i="1"/>
  <c r="E153" i="1"/>
  <c r="A154" i="1"/>
  <c r="B154" i="1"/>
  <c r="C154" i="1"/>
  <c r="E154" i="1"/>
  <c r="A155" i="1"/>
  <c r="B155" i="1"/>
  <c r="C155" i="1"/>
  <c r="E155" i="1"/>
  <c r="A156" i="1"/>
  <c r="B156" i="1"/>
  <c r="C156" i="1"/>
  <c r="E156" i="1"/>
  <c r="A157" i="1"/>
  <c r="B157" i="1"/>
  <c r="C157" i="1"/>
  <c r="E157" i="1"/>
  <c r="A158" i="1"/>
  <c r="B158" i="1"/>
  <c r="C158" i="1"/>
  <c r="E158" i="1"/>
  <c r="A159" i="1"/>
  <c r="B159" i="1"/>
  <c r="C159" i="1"/>
  <c r="E159" i="1"/>
  <c r="A160" i="1"/>
  <c r="B160" i="1"/>
  <c r="C160" i="1"/>
  <c r="E160" i="1"/>
  <c r="A161" i="1"/>
  <c r="B161" i="1"/>
  <c r="C161" i="1"/>
  <c r="E161" i="1"/>
  <c r="A162" i="1"/>
  <c r="B162" i="1"/>
  <c r="C162" i="1"/>
  <c r="E162" i="1"/>
  <c r="A163" i="1"/>
  <c r="B163" i="1"/>
  <c r="C163" i="1"/>
  <c r="E163" i="1"/>
  <c r="A164" i="1"/>
  <c r="B164" i="1"/>
  <c r="C164" i="1"/>
  <c r="E164" i="1"/>
  <c r="A165" i="1"/>
  <c r="B165" i="1"/>
  <c r="C165" i="1"/>
  <c r="E165" i="1"/>
  <c r="A166" i="1"/>
  <c r="B166" i="1"/>
  <c r="C166" i="1"/>
  <c r="E166" i="1"/>
  <c r="A167" i="1"/>
  <c r="B167" i="1"/>
  <c r="C167" i="1"/>
  <c r="E167" i="1"/>
  <c r="A168" i="1"/>
  <c r="B168" i="1"/>
  <c r="C168" i="1"/>
  <c r="E168" i="1"/>
  <c r="A169" i="1"/>
  <c r="B169" i="1"/>
  <c r="C169" i="1"/>
  <c r="E169" i="1"/>
  <c r="A170" i="1"/>
  <c r="B170" i="1"/>
  <c r="C170" i="1"/>
  <c r="E170" i="1"/>
  <c r="A171" i="1"/>
  <c r="B171" i="1"/>
  <c r="C171" i="1"/>
  <c r="E171" i="1"/>
  <c r="A172" i="1"/>
  <c r="B172" i="1"/>
  <c r="C172" i="1"/>
  <c r="E172" i="1"/>
  <c r="A173" i="1"/>
  <c r="B173" i="1"/>
  <c r="C173" i="1"/>
  <c r="E173" i="1"/>
  <c r="A174" i="1"/>
  <c r="B174" i="1"/>
  <c r="C174" i="1"/>
  <c r="E174" i="1"/>
  <c r="A175" i="1"/>
  <c r="B175" i="1"/>
  <c r="C175" i="1"/>
  <c r="E175" i="1"/>
  <c r="A176" i="1"/>
  <c r="B176" i="1"/>
  <c r="C176" i="1"/>
  <c r="E176" i="1"/>
  <c r="A177" i="1"/>
  <c r="B177" i="1"/>
  <c r="C177" i="1"/>
  <c r="E177" i="1"/>
  <c r="A178" i="1"/>
  <c r="B178" i="1"/>
  <c r="C178" i="1"/>
  <c r="E178" i="1"/>
  <c r="A179" i="1"/>
  <c r="B179" i="1"/>
  <c r="C179" i="1"/>
  <c r="E179" i="1"/>
  <c r="A180" i="1"/>
  <c r="B180" i="1"/>
  <c r="C180" i="1"/>
  <c r="E180" i="1"/>
  <c r="A181" i="1"/>
  <c r="B181" i="1"/>
  <c r="C181" i="1"/>
  <c r="E181" i="1"/>
  <c r="A182" i="1"/>
  <c r="B182" i="1"/>
  <c r="C182" i="1"/>
  <c r="E182" i="1"/>
  <c r="A183" i="1"/>
  <c r="B183" i="1"/>
  <c r="C183" i="1"/>
  <c r="E183" i="1"/>
  <c r="A184" i="1"/>
  <c r="B184" i="1"/>
  <c r="C184" i="1"/>
  <c r="E184" i="1"/>
  <c r="A185" i="1"/>
  <c r="B185" i="1"/>
  <c r="C185" i="1"/>
  <c r="E185" i="1"/>
  <c r="A186" i="1"/>
  <c r="B186" i="1"/>
  <c r="C186" i="1"/>
  <c r="E186" i="1"/>
  <c r="A187" i="1"/>
  <c r="B187" i="1"/>
  <c r="C187" i="1"/>
  <c r="E187" i="1"/>
  <c r="A188" i="1"/>
  <c r="B188" i="1"/>
  <c r="C188" i="1"/>
  <c r="E188" i="1"/>
  <c r="A189" i="1"/>
  <c r="B189" i="1"/>
  <c r="C189" i="1"/>
  <c r="E189" i="1"/>
  <c r="A190" i="1"/>
  <c r="B190" i="1"/>
  <c r="C190" i="1"/>
  <c r="E190" i="1"/>
  <c r="A191" i="1"/>
  <c r="B191" i="1"/>
  <c r="C191" i="1"/>
  <c r="E191" i="1"/>
  <c r="A192" i="1"/>
  <c r="B192" i="1"/>
  <c r="C192" i="1"/>
  <c r="E192" i="1"/>
  <c r="A193" i="1"/>
  <c r="B193" i="1"/>
  <c r="C193" i="1"/>
  <c r="E193" i="1"/>
  <c r="A194" i="1"/>
  <c r="B194" i="1"/>
  <c r="C194" i="1"/>
  <c r="E194" i="1"/>
  <c r="A195" i="1"/>
  <c r="B195" i="1"/>
  <c r="C195" i="1"/>
  <c r="E195" i="1"/>
  <c r="A196" i="1"/>
  <c r="B196" i="1"/>
  <c r="C196" i="1"/>
  <c r="E196" i="1"/>
  <c r="A197" i="1"/>
  <c r="B197" i="1"/>
  <c r="C197" i="1"/>
  <c r="E197" i="1"/>
  <c r="A198" i="1"/>
  <c r="B198" i="1"/>
  <c r="C198" i="1"/>
  <c r="E198" i="1"/>
  <c r="A199" i="1"/>
  <c r="B199" i="1"/>
  <c r="C199" i="1"/>
  <c r="E199" i="1"/>
  <c r="A200" i="1"/>
  <c r="B200" i="1"/>
  <c r="C200" i="1"/>
  <c r="E200" i="1"/>
  <c r="A201" i="1"/>
  <c r="B201" i="1"/>
  <c r="C201" i="1"/>
  <c r="E201" i="1"/>
  <c r="A202" i="1"/>
  <c r="B202" i="1"/>
  <c r="C202" i="1"/>
  <c r="E202" i="1"/>
  <c r="A203" i="1"/>
  <c r="B203" i="1"/>
  <c r="C203" i="1"/>
  <c r="E203" i="1"/>
  <c r="A204" i="1"/>
  <c r="B204" i="1"/>
  <c r="C204" i="1"/>
  <c r="E204" i="1"/>
  <c r="A205" i="1"/>
  <c r="B205" i="1"/>
  <c r="C205" i="1"/>
  <c r="E205" i="1"/>
  <c r="A206" i="1"/>
  <c r="B206" i="1"/>
  <c r="C206" i="1"/>
  <c r="E206" i="1"/>
  <c r="A207" i="1"/>
  <c r="B207" i="1"/>
  <c r="C207" i="1"/>
  <c r="E207" i="1"/>
  <c r="A208" i="1"/>
  <c r="B208" i="1"/>
  <c r="C208" i="1"/>
  <c r="E208" i="1"/>
  <c r="A209" i="1"/>
  <c r="B209" i="1"/>
  <c r="C209" i="1"/>
  <c r="E209" i="1"/>
  <c r="A210" i="1"/>
  <c r="B210" i="1"/>
  <c r="C210" i="1"/>
  <c r="E210" i="1"/>
  <c r="D210" i="1" l="1"/>
  <c r="F210" i="1" s="1"/>
  <c r="G210" i="1" s="1"/>
  <c r="H210" i="1" s="1"/>
  <c r="D200" i="1"/>
  <c r="F200" i="1" s="1"/>
  <c r="D44" i="1"/>
  <c r="F44" i="1" s="1"/>
  <c r="G44" i="1" s="1"/>
  <c r="H44" i="1" s="1"/>
  <c r="D172" i="1"/>
  <c r="F172" i="1" s="1"/>
  <c r="G172" i="1" s="1"/>
  <c r="H172" i="1" s="1"/>
  <c r="D207" i="1"/>
  <c r="F207" i="1" s="1"/>
  <c r="C18" i="1"/>
  <c r="H18" i="1" s="1"/>
  <c r="D193" i="1"/>
  <c r="F193" i="1" s="1"/>
  <c r="G193" i="1" s="1"/>
  <c r="H193" i="1" s="1"/>
  <c r="D191" i="1"/>
  <c r="F191" i="1" s="1"/>
  <c r="G191" i="1" s="1"/>
  <c r="H191" i="1" s="1"/>
  <c r="D139" i="1"/>
  <c r="F139" i="1" s="1"/>
  <c r="G139" i="1" s="1"/>
  <c r="H139" i="1" s="1"/>
  <c r="D53" i="1"/>
  <c r="F53" i="1" s="1"/>
  <c r="G53" i="1" s="1"/>
  <c r="H53" i="1" s="1"/>
  <c r="D84" i="1"/>
  <c r="F84" i="1" s="1"/>
  <c r="G84" i="1" s="1"/>
  <c r="H84" i="1" s="1"/>
  <c r="D24" i="1"/>
  <c r="F24" i="1" s="1"/>
  <c r="D27" i="1"/>
  <c r="F27" i="1" s="1"/>
  <c r="G27" i="1" s="1"/>
  <c r="H27" i="1" s="1"/>
  <c r="D157" i="1"/>
  <c r="F157" i="1" s="1"/>
  <c r="G157" i="1" s="1"/>
  <c r="H157" i="1" s="1"/>
  <c r="D155" i="1"/>
  <c r="F155" i="1" s="1"/>
  <c r="G155" i="1" s="1"/>
  <c r="H155" i="1" s="1"/>
  <c r="D119" i="1"/>
  <c r="F119" i="1" s="1"/>
  <c r="G119" i="1" s="1"/>
  <c r="H119" i="1" s="1"/>
  <c r="D112" i="1"/>
  <c r="F112" i="1" s="1"/>
  <c r="C80" i="1"/>
  <c r="D80" i="1" s="1"/>
  <c r="F80" i="1" s="1"/>
  <c r="G80" i="1" s="1"/>
  <c r="H80" i="1" s="1"/>
  <c r="C78" i="1"/>
  <c r="C76" i="1"/>
  <c r="D76" i="1" s="1"/>
  <c r="F76" i="1" s="1"/>
  <c r="G76" i="1" s="1"/>
  <c r="H76" i="1" s="1"/>
  <c r="D67" i="1"/>
  <c r="F67" i="1" s="1"/>
  <c r="G67" i="1" s="1"/>
  <c r="H67" i="1" s="1"/>
  <c r="C60" i="1"/>
  <c r="C42" i="1"/>
  <c r="C36" i="1"/>
  <c r="D36" i="1" s="1"/>
  <c r="F36" i="1" s="1"/>
  <c r="G36" i="1" s="1"/>
  <c r="H36" i="1" s="1"/>
  <c r="D140" i="1"/>
  <c r="F140" i="1" s="1"/>
  <c r="G140" i="1" s="1"/>
  <c r="H140" i="1" s="1"/>
  <c r="D90" i="1"/>
  <c r="F90" i="1" s="1"/>
  <c r="G90" i="1" s="1"/>
  <c r="H90" i="1" s="1"/>
  <c r="D56" i="1"/>
  <c r="F56" i="1" s="1"/>
  <c r="D32" i="1"/>
  <c r="F32" i="1" s="1"/>
  <c r="G32" i="1" s="1"/>
  <c r="H32" i="1" s="1"/>
  <c r="D23" i="1"/>
  <c r="F23" i="1" s="1"/>
  <c r="G23" i="1" s="1"/>
  <c r="H23" i="1" s="1"/>
  <c r="D74" i="1"/>
  <c r="F74" i="1" s="1"/>
  <c r="D199" i="1"/>
  <c r="F199" i="1" s="1"/>
  <c r="G199" i="1" s="1"/>
  <c r="H199" i="1" s="1"/>
  <c r="D194" i="1"/>
  <c r="F194" i="1" s="1"/>
  <c r="G194" i="1" s="1"/>
  <c r="H194" i="1" s="1"/>
  <c r="D173" i="1"/>
  <c r="F173" i="1" s="1"/>
  <c r="G173" i="1" s="1"/>
  <c r="H173" i="1" s="1"/>
  <c r="D162" i="1"/>
  <c r="F162" i="1" s="1"/>
  <c r="G162" i="1" s="1"/>
  <c r="H162" i="1" s="1"/>
  <c r="D147" i="1"/>
  <c r="F147" i="1" s="1"/>
  <c r="G147" i="1" s="1"/>
  <c r="H147" i="1" s="1"/>
  <c r="D83" i="1"/>
  <c r="F83" i="1" s="1"/>
  <c r="G83" i="1" s="1"/>
  <c r="H83" i="1" s="1"/>
  <c r="D61" i="1"/>
  <c r="F61" i="1" s="1"/>
  <c r="G61" i="1" s="1"/>
  <c r="H61" i="1" s="1"/>
  <c r="D54" i="1"/>
  <c r="F54" i="1" s="1"/>
  <c r="G54" i="1" s="1"/>
  <c r="H54" i="1" s="1"/>
  <c r="D208" i="1"/>
  <c r="F208" i="1" s="1"/>
  <c r="G208" i="1" s="1"/>
  <c r="H208" i="1" s="1"/>
  <c r="D149" i="1"/>
  <c r="F149" i="1" s="1"/>
  <c r="G149" i="1" s="1"/>
  <c r="H149" i="1" s="1"/>
  <c r="D92" i="1"/>
  <c r="F92" i="1" s="1"/>
  <c r="G92" i="1" s="1"/>
  <c r="H92" i="1" s="1"/>
  <c r="D171" i="1"/>
  <c r="F171" i="1" s="1"/>
  <c r="D143" i="1"/>
  <c r="F143" i="1" s="1"/>
  <c r="G143" i="1" s="1"/>
  <c r="H143" i="1" s="1"/>
  <c r="D138" i="1"/>
  <c r="F138" i="1" s="1"/>
  <c r="G138" i="1" s="1"/>
  <c r="H138" i="1" s="1"/>
  <c r="D86" i="1"/>
  <c r="F86" i="1" s="1"/>
  <c r="G86" i="1" s="1"/>
  <c r="H86" i="1" s="1"/>
  <c r="D180" i="1"/>
  <c r="F180" i="1" s="1"/>
  <c r="D166" i="1"/>
  <c r="F166" i="1" s="1"/>
  <c r="G166" i="1" s="1"/>
  <c r="H166" i="1" s="1"/>
  <c r="D85" i="1"/>
  <c r="F85" i="1" s="1"/>
  <c r="G85" i="1" s="1"/>
  <c r="H85" i="1" s="1"/>
  <c r="D188" i="1"/>
  <c r="F188" i="1" s="1"/>
  <c r="G188" i="1" s="1"/>
  <c r="H188" i="1" s="1"/>
  <c r="D181" i="1"/>
  <c r="F181" i="1" s="1"/>
  <c r="G181" i="1" s="1"/>
  <c r="H181" i="1" s="1"/>
  <c r="D141" i="1"/>
  <c r="F141" i="1" s="1"/>
  <c r="G141" i="1" s="1"/>
  <c r="H141" i="1" s="1"/>
  <c r="D134" i="1"/>
  <c r="F134" i="1" s="1"/>
  <c r="G134" i="1" s="1"/>
  <c r="H134" i="1" s="1"/>
  <c r="D129" i="1"/>
  <c r="F129" i="1" s="1"/>
  <c r="D111" i="1"/>
  <c r="F111" i="1" s="1"/>
  <c r="G111" i="1" s="1"/>
  <c r="H111" i="1" s="1"/>
  <c r="D95" i="1"/>
  <c r="F95" i="1" s="1"/>
  <c r="G95" i="1" s="1"/>
  <c r="H95" i="1" s="1"/>
  <c r="D93" i="1"/>
  <c r="F93" i="1" s="1"/>
  <c r="G93" i="1" s="1"/>
  <c r="H93" i="1" s="1"/>
  <c r="C79" i="1"/>
  <c r="C77" i="1"/>
  <c r="C68" i="1"/>
  <c r="D59" i="1"/>
  <c r="F59" i="1" s="1"/>
  <c r="G59" i="1" s="1"/>
  <c r="H59" i="1" s="1"/>
  <c r="C52" i="1"/>
  <c r="C39" i="1"/>
  <c r="D39" i="1" s="1"/>
  <c r="F39" i="1" s="1"/>
  <c r="G39" i="1" s="1"/>
  <c r="H39" i="1" s="1"/>
  <c r="D35" i="1"/>
  <c r="F35" i="1" s="1"/>
  <c r="G35" i="1" s="1"/>
  <c r="H35" i="1" s="1"/>
  <c r="C26" i="1"/>
  <c r="D186" i="1"/>
  <c r="F186" i="1" s="1"/>
  <c r="G186" i="1" s="1"/>
  <c r="H186" i="1" s="1"/>
  <c r="D179" i="1"/>
  <c r="F179" i="1" s="1"/>
  <c r="G179" i="1" s="1"/>
  <c r="H179" i="1" s="1"/>
  <c r="D174" i="1"/>
  <c r="F174" i="1" s="1"/>
  <c r="G174" i="1" s="1"/>
  <c r="H174" i="1" s="1"/>
  <c r="D132" i="1"/>
  <c r="F132" i="1" s="1"/>
  <c r="G132" i="1" s="1"/>
  <c r="H132" i="1" s="1"/>
  <c r="D116" i="1"/>
  <c r="F116" i="1" s="1"/>
  <c r="G116" i="1" s="1"/>
  <c r="H116" i="1" s="1"/>
  <c r="D109" i="1"/>
  <c r="F109" i="1" s="1"/>
  <c r="G109" i="1" s="1"/>
  <c r="H109" i="1" s="1"/>
  <c r="D66" i="1"/>
  <c r="F66" i="1" s="1"/>
  <c r="G66" i="1" s="1"/>
  <c r="H66" i="1" s="1"/>
  <c r="D57" i="1"/>
  <c r="F57" i="1" s="1"/>
  <c r="G57" i="1" s="1"/>
  <c r="H57" i="1" s="1"/>
  <c r="D55" i="1"/>
  <c r="F55" i="1" s="1"/>
  <c r="G55" i="1" s="1"/>
  <c r="H55" i="1" s="1"/>
  <c r="H17" i="1"/>
  <c r="G171" i="1"/>
  <c r="H171" i="1" s="1"/>
  <c r="C14" i="1"/>
  <c r="G180" i="1"/>
  <c r="H180" i="1" s="1"/>
  <c r="C15" i="1"/>
  <c r="C13" i="1"/>
  <c r="C49" i="1"/>
  <c r="C45" i="1"/>
  <c r="C41" i="1"/>
  <c r="C37" i="1"/>
  <c r="C33" i="1"/>
  <c r="C29" i="1"/>
  <c r="C25" i="1"/>
  <c r="C21" i="1"/>
  <c r="H12" i="1"/>
  <c r="G200" i="1"/>
  <c r="H200" i="1" s="1"/>
  <c r="G207" i="1"/>
  <c r="H207" i="1" s="1"/>
  <c r="D153" i="1"/>
  <c r="F153" i="1" s="1"/>
  <c r="G153" i="1" s="1"/>
  <c r="H153" i="1" s="1"/>
  <c r="G112" i="1"/>
  <c r="H112" i="1" s="1"/>
  <c r="G129" i="1"/>
  <c r="H129" i="1" s="1"/>
  <c r="G56" i="1"/>
  <c r="H56" i="1" s="1"/>
  <c r="G24" i="1"/>
  <c r="H24" i="1" s="1"/>
  <c r="G74" i="1"/>
  <c r="H74" i="1" s="1"/>
  <c r="D161" i="1" l="1"/>
  <c r="F161" i="1" s="1"/>
  <c r="G161" i="1" s="1"/>
  <c r="H161" i="1" s="1"/>
  <c r="D64" i="1"/>
  <c r="F64" i="1" s="1"/>
  <c r="G64" i="1" s="1"/>
  <c r="H64" i="1" s="1"/>
  <c r="D125" i="1"/>
  <c r="F125" i="1" s="1"/>
  <c r="G125" i="1" s="1"/>
  <c r="H125" i="1" s="1"/>
  <c r="D184" i="1"/>
  <c r="F184" i="1" s="1"/>
  <c r="G184" i="1" s="1"/>
  <c r="H184" i="1" s="1"/>
  <c r="D52" i="1"/>
  <c r="F52" i="1" s="1"/>
  <c r="G52" i="1" s="1"/>
  <c r="H52" i="1" s="1"/>
  <c r="D104" i="1"/>
  <c r="F104" i="1" s="1"/>
  <c r="G104" i="1" s="1"/>
  <c r="H104" i="1" s="1"/>
  <c r="D136" i="1"/>
  <c r="F136" i="1" s="1"/>
  <c r="G136" i="1" s="1"/>
  <c r="H136" i="1" s="1"/>
  <c r="D209" i="1"/>
  <c r="F209" i="1" s="1"/>
  <c r="G209" i="1" s="1"/>
  <c r="H209" i="1" s="1"/>
  <c r="D81" i="1"/>
  <c r="F81" i="1" s="1"/>
  <c r="G81" i="1" s="1"/>
  <c r="H81" i="1" s="1"/>
  <c r="D160" i="1"/>
  <c r="F160" i="1" s="1"/>
  <c r="G160" i="1" s="1"/>
  <c r="H160" i="1" s="1"/>
  <c r="D185" i="1"/>
  <c r="F185" i="1" s="1"/>
  <c r="G185" i="1" s="1"/>
  <c r="H185" i="1" s="1"/>
  <c r="D70" i="1"/>
  <c r="F70" i="1" s="1"/>
  <c r="G70" i="1" s="1"/>
  <c r="H70" i="1" s="1"/>
  <c r="D164" i="1"/>
  <c r="F164" i="1" s="1"/>
  <c r="G164" i="1" s="1"/>
  <c r="H164" i="1" s="1"/>
  <c r="D201" i="1"/>
  <c r="F201" i="1" s="1"/>
  <c r="G201" i="1" s="1"/>
  <c r="H201" i="1" s="1"/>
  <c r="D47" i="1"/>
  <c r="F47" i="1" s="1"/>
  <c r="G47" i="1" s="1"/>
  <c r="H47" i="1" s="1"/>
  <c r="D187" i="1"/>
  <c r="F187" i="1" s="1"/>
  <c r="G187" i="1" s="1"/>
  <c r="H187" i="1" s="1"/>
  <c r="D78" i="1"/>
  <c r="F78" i="1" s="1"/>
  <c r="G78" i="1" s="1"/>
  <c r="H78" i="1" s="1"/>
  <c r="D121" i="1"/>
  <c r="F121" i="1" s="1"/>
  <c r="G121" i="1" s="1"/>
  <c r="H121" i="1" s="1"/>
  <c r="D159" i="1"/>
  <c r="F159" i="1" s="1"/>
  <c r="G159" i="1" s="1"/>
  <c r="H159" i="1" s="1"/>
  <c r="D82" i="1"/>
  <c r="F82" i="1" s="1"/>
  <c r="G82" i="1" s="1"/>
  <c r="H82" i="1" s="1"/>
  <c r="D114" i="1"/>
  <c r="F114" i="1" s="1"/>
  <c r="G114" i="1" s="1"/>
  <c r="H114" i="1" s="1"/>
  <c r="D31" i="1"/>
  <c r="F31" i="1" s="1"/>
  <c r="G31" i="1" s="1"/>
  <c r="H31" i="1" s="1"/>
  <c r="D69" i="1"/>
  <c r="F69" i="1" s="1"/>
  <c r="G69" i="1" s="1"/>
  <c r="H69" i="1" s="1"/>
  <c r="D177" i="1"/>
  <c r="F177" i="1" s="1"/>
  <c r="G177" i="1" s="1"/>
  <c r="H177" i="1" s="1"/>
  <c r="D100" i="1"/>
  <c r="F100" i="1" s="1"/>
  <c r="G100" i="1" s="1"/>
  <c r="H100" i="1" s="1"/>
  <c r="D169" i="1"/>
  <c r="F169" i="1" s="1"/>
  <c r="G169" i="1" s="1"/>
  <c r="H169" i="1" s="1"/>
  <c r="D12" i="1"/>
  <c r="F12" i="1" s="1"/>
  <c r="G12" i="1" s="1"/>
  <c r="D71" i="1"/>
  <c r="F71" i="1" s="1"/>
  <c r="G71" i="1" s="1"/>
  <c r="H71" i="1" s="1"/>
  <c r="D148" i="1"/>
  <c r="F148" i="1" s="1"/>
  <c r="G148" i="1" s="1"/>
  <c r="H148" i="1" s="1"/>
  <c r="D195" i="1"/>
  <c r="F195" i="1" s="1"/>
  <c r="G195" i="1" s="1"/>
  <c r="H195" i="1" s="1"/>
  <c r="D68" i="1"/>
  <c r="F68" i="1" s="1"/>
  <c r="G68" i="1" s="1"/>
  <c r="H68" i="1" s="1"/>
  <c r="D113" i="1"/>
  <c r="F113" i="1" s="1"/>
  <c r="G113" i="1" s="1"/>
  <c r="H113" i="1" s="1"/>
  <c r="D154" i="1"/>
  <c r="F154" i="1" s="1"/>
  <c r="G154" i="1" s="1"/>
  <c r="H154" i="1" s="1"/>
  <c r="D103" i="1"/>
  <c r="F103" i="1" s="1"/>
  <c r="G103" i="1" s="1"/>
  <c r="H103" i="1" s="1"/>
  <c r="D97" i="1"/>
  <c r="F97" i="1" s="1"/>
  <c r="G97" i="1" s="1"/>
  <c r="H97" i="1" s="1"/>
  <c r="D197" i="1"/>
  <c r="F197" i="1" s="1"/>
  <c r="G197" i="1" s="1"/>
  <c r="H197" i="1" s="1"/>
  <c r="D16" i="1"/>
  <c r="F16" i="1" s="1"/>
  <c r="G16" i="1" s="1"/>
  <c r="D88" i="1"/>
  <c r="F88" i="1" s="1"/>
  <c r="G88" i="1" s="1"/>
  <c r="H88" i="1" s="1"/>
  <c r="D178" i="1"/>
  <c r="F178" i="1" s="1"/>
  <c r="G178" i="1" s="1"/>
  <c r="H178" i="1" s="1"/>
  <c r="D124" i="1"/>
  <c r="F124" i="1" s="1"/>
  <c r="G124" i="1" s="1"/>
  <c r="H124" i="1" s="1"/>
  <c r="D58" i="1"/>
  <c r="F58" i="1" s="1"/>
  <c r="G58" i="1" s="1"/>
  <c r="H58" i="1" s="1"/>
  <c r="D38" i="1"/>
  <c r="F38" i="1" s="1"/>
  <c r="G38" i="1" s="1"/>
  <c r="H38" i="1" s="1"/>
  <c r="D94" i="1"/>
  <c r="F94" i="1" s="1"/>
  <c r="G94" i="1" s="1"/>
  <c r="H94" i="1" s="1"/>
  <c r="D128" i="1"/>
  <c r="F128" i="1" s="1"/>
  <c r="G128" i="1" s="1"/>
  <c r="H128" i="1" s="1"/>
  <c r="D175" i="1"/>
  <c r="F175" i="1" s="1"/>
  <c r="G175" i="1" s="1"/>
  <c r="H175" i="1" s="1"/>
  <c r="D98" i="1"/>
  <c r="F98" i="1" s="1"/>
  <c r="G98" i="1" s="1"/>
  <c r="H98" i="1" s="1"/>
  <c r="D165" i="1"/>
  <c r="F165" i="1" s="1"/>
  <c r="G165" i="1" s="1"/>
  <c r="H165" i="1" s="1"/>
  <c r="D102" i="1"/>
  <c r="F102" i="1" s="1"/>
  <c r="G102" i="1" s="1"/>
  <c r="H102" i="1" s="1"/>
  <c r="D46" i="1"/>
  <c r="F46" i="1" s="1"/>
  <c r="G46" i="1" s="1"/>
  <c r="H46" i="1" s="1"/>
  <c r="D73" i="1"/>
  <c r="F73" i="1" s="1"/>
  <c r="G73" i="1" s="1"/>
  <c r="H73" i="1" s="1"/>
  <c r="D150" i="1"/>
  <c r="F150" i="1" s="1"/>
  <c r="G150" i="1" s="1"/>
  <c r="H150" i="1" s="1"/>
  <c r="D202" i="1"/>
  <c r="F202" i="1" s="1"/>
  <c r="G202" i="1" s="1"/>
  <c r="H202" i="1" s="1"/>
  <c r="D75" i="1"/>
  <c r="F75" i="1" s="1"/>
  <c r="G75" i="1" s="1"/>
  <c r="H75" i="1" s="1"/>
  <c r="D118" i="1"/>
  <c r="F118" i="1" s="1"/>
  <c r="G118" i="1" s="1"/>
  <c r="H118" i="1" s="1"/>
  <c r="D156" i="1"/>
  <c r="F156" i="1" s="1"/>
  <c r="G156" i="1" s="1"/>
  <c r="H156" i="1" s="1"/>
  <c r="D108" i="1"/>
  <c r="F108" i="1" s="1"/>
  <c r="G108" i="1" s="1"/>
  <c r="H108" i="1" s="1"/>
  <c r="D99" i="1"/>
  <c r="F99" i="1" s="1"/>
  <c r="G99" i="1" s="1"/>
  <c r="H99" i="1" s="1"/>
  <c r="D204" i="1"/>
  <c r="F204" i="1" s="1"/>
  <c r="G204" i="1" s="1"/>
  <c r="H204" i="1" s="1"/>
  <c r="D28" i="1"/>
  <c r="F28" i="1" s="1"/>
  <c r="G28" i="1" s="1"/>
  <c r="H28" i="1" s="1"/>
  <c r="D101" i="1"/>
  <c r="F101" i="1" s="1"/>
  <c r="G101" i="1" s="1"/>
  <c r="H101" i="1" s="1"/>
  <c r="D183" i="1"/>
  <c r="F183" i="1" s="1"/>
  <c r="G183" i="1" s="1"/>
  <c r="H183" i="1" s="1"/>
  <c r="D151" i="1"/>
  <c r="F151" i="1" s="1"/>
  <c r="G151" i="1" s="1"/>
  <c r="H151" i="1" s="1"/>
  <c r="D63" i="1"/>
  <c r="F63" i="1" s="1"/>
  <c r="G63" i="1" s="1"/>
  <c r="H63" i="1" s="1"/>
  <c r="D42" i="1"/>
  <c r="F42" i="1" s="1"/>
  <c r="G42" i="1" s="1"/>
  <c r="H42" i="1" s="1"/>
  <c r="D96" i="1"/>
  <c r="F96" i="1" s="1"/>
  <c r="G96" i="1" s="1"/>
  <c r="H96" i="1" s="1"/>
  <c r="D135" i="1"/>
  <c r="F135" i="1" s="1"/>
  <c r="G135" i="1" s="1"/>
  <c r="H135" i="1" s="1"/>
  <c r="D196" i="1"/>
  <c r="F196" i="1" s="1"/>
  <c r="G196" i="1" s="1"/>
  <c r="H196" i="1" s="1"/>
  <c r="D123" i="1"/>
  <c r="F123" i="1" s="1"/>
  <c r="G123" i="1" s="1"/>
  <c r="H123" i="1" s="1"/>
  <c r="D107" i="1"/>
  <c r="F107" i="1" s="1"/>
  <c r="G107" i="1" s="1"/>
  <c r="H107" i="1" s="1"/>
  <c r="D146" i="1"/>
  <c r="F146" i="1" s="1"/>
  <c r="G146" i="1" s="1"/>
  <c r="H146" i="1" s="1"/>
  <c r="D130" i="1"/>
  <c r="F130" i="1" s="1"/>
  <c r="G130" i="1" s="1"/>
  <c r="H130" i="1" s="1"/>
  <c r="D126" i="1"/>
  <c r="F126" i="1" s="1"/>
  <c r="G126" i="1" s="1"/>
  <c r="H126" i="1" s="1"/>
  <c r="D170" i="1"/>
  <c r="F170" i="1" s="1"/>
  <c r="G170" i="1" s="1"/>
  <c r="H170" i="1" s="1"/>
  <c r="D163" i="1"/>
  <c r="F163" i="1" s="1"/>
  <c r="G163" i="1" s="1"/>
  <c r="H163" i="1" s="1"/>
  <c r="D145" i="1"/>
  <c r="F145" i="1" s="1"/>
  <c r="G145" i="1" s="1"/>
  <c r="H145" i="1" s="1"/>
  <c r="D17" i="1"/>
  <c r="F17" i="1" s="1"/>
  <c r="G17" i="1" s="1"/>
  <c r="D48" i="1"/>
  <c r="F48" i="1" s="1"/>
  <c r="G48" i="1" s="1"/>
  <c r="H48" i="1" s="1"/>
  <c r="D89" i="1"/>
  <c r="F89" i="1" s="1"/>
  <c r="G89" i="1" s="1"/>
  <c r="H89" i="1" s="1"/>
  <c r="D152" i="1"/>
  <c r="F152" i="1" s="1"/>
  <c r="G152" i="1" s="1"/>
  <c r="H152" i="1" s="1"/>
  <c r="D19" i="1"/>
  <c r="F19" i="1" s="1"/>
  <c r="G19" i="1" s="1"/>
  <c r="H19" i="1" s="1"/>
  <c r="D77" i="1"/>
  <c r="F77" i="1" s="1"/>
  <c r="G77" i="1" s="1"/>
  <c r="H77" i="1" s="1"/>
  <c r="D120" i="1"/>
  <c r="F120" i="1" s="1"/>
  <c r="G120" i="1" s="1"/>
  <c r="H120" i="1" s="1"/>
  <c r="D158" i="1"/>
  <c r="F158" i="1" s="1"/>
  <c r="G158" i="1" s="1"/>
  <c r="H158" i="1" s="1"/>
  <c r="D117" i="1"/>
  <c r="F117" i="1" s="1"/>
  <c r="G117" i="1" s="1"/>
  <c r="H117" i="1" s="1"/>
  <c r="D106" i="1"/>
  <c r="F106" i="1" s="1"/>
  <c r="G106" i="1" s="1"/>
  <c r="H106" i="1" s="1"/>
  <c r="D206" i="1"/>
  <c r="F206" i="1" s="1"/>
  <c r="G206" i="1" s="1"/>
  <c r="H206" i="1" s="1"/>
  <c r="D30" i="1"/>
  <c r="F30" i="1" s="1"/>
  <c r="G30" i="1" s="1"/>
  <c r="H30" i="1" s="1"/>
  <c r="D115" i="1"/>
  <c r="F115" i="1" s="1"/>
  <c r="G115" i="1" s="1"/>
  <c r="H115" i="1" s="1"/>
  <c r="D190" i="1"/>
  <c r="F190" i="1" s="1"/>
  <c r="G190" i="1" s="1"/>
  <c r="H190" i="1" s="1"/>
  <c r="D168" i="1"/>
  <c r="F168" i="1" s="1"/>
  <c r="G168" i="1" s="1"/>
  <c r="H168" i="1" s="1"/>
  <c r="D65" i="1"/>
  <c r="F65" i="1" s="1"/>
  <c r="G65" i="1" s="1"/>
  <c r="H65" i="1" s="1"/>
  <c r="D51" i="1"/>
  <c r="F51" i="1" s="1"/>
  <c r="G51" i="1" s="1"/>
  <c r="H51" i="1" s="1"/>
  <c r="D105" i="1"/>
  <c r="F105" i="1" s="1"/>
  <c r="G105" i="1" s="1"/>
  <c r="H105" i="1" s="1"/>
  <c r="D137" i="1"/>
  <c r="F137" i="1" s="1"/>
  <c r="G137" i="1" s="1"/>
  <c r="H137" i="1" s="1"/>
  <c r="D203" i="1"/>
  <c r="F203" i="1" s="1"/>
  <c r="G203" i="1" s="1"/>
  <c r="H203" i="1" s="1"/>
  <c r="D20" i="1"/>
  <c r="F20" i="1" s="1"/>
  <c r="G20" i="1" s="1"/>
  <c r="H20" i="1" s="1"/>
  <c r="D144" i="1"/>
  <c r="F144" i="1" s="1"/>
  <c r="G144" i="1" s="1"/>
  <c r="H144" i="1" s="1"/>
  <c r="D62" i="1"/>
  <c r="F62" i="1" s="1"/>
  <c r="G62" i="1" s="1"/>
  <c r="H62" i="1" s="1"/>
  <c r="D182" i="1"/>
  <c r="F182" i="1" s="1"/>
  <c r="G182" i="1" s="1"/>
  <c r="H182" i="1" s="1"/>
  <c r="D87" i="1"/>
  <c r="F87" i="1" s="1"/>
  <c r="G87" i="1" s="1"/>
  <c r="H87" i="1" s="1"/>
  <c r="D50" i="1"/>
  <c r="F50" i="1" s="1"/>
  <c r="G50" i="1" s="1"/>
  <c r="H50" i="1" s="1"/>
  <c r="D91" i="1"/>
  <c r="F91" i="1" s="1"/>
  <c r="G91" i="1" s="1"/>
  <c r="H91" i="1" s="1"/>
  <c r="D167" i="1"/>
  <c r="F167" i="1" s="1"/>
  <c r="G167" i="1" s="1"/>
  <c r="H167" i="1" s="1"/>
  <c r="D26" i="1"/>
  <c r="F26" i="1" s="1"/>
  <c r="G26" i="1" s="1"/>
  <c r="H26" i="1" s="1"/>
  <c r="D79" i="1"/>
  <c r="F79" i="1" s="1"/>
  <c r="G79" i="1" s="1"/>
  <c r="H79" i="1" s="1"/>
  <c r="D127" i="1"/>
  <c r="F127" i="1" s="1"/>
  <c r="G127" i="1" s="1"/>
  <c r="H127" i="1" s="1"/>
  <c r="D176" i="1"/>
  <c r="F176" i="1" s="1"/>
  <c r="G176" i="1" s="1"/>
  <c r="H176" i="1" s="1"/>
  <c r="D133" i="1"/>
  <c r="F133" i="1" s="1"/>
  <c r="G133" i="1" s="1"/>
  <c r="H133" i="1" s="1"/>
  <c r="D122" i="1"/>
  <c r="F122" i="1" s="1"/>
  <c r="G122" i="1" s="1"/>
  <c r="H122" i="1" s="1"/>
  <c r="D34" i="1"/>
  <c r="F34" i="1" s="1"/>
  <c r="G34" i="1" s="1"/>
  <c r="H34" i="1" s="1"/>
  <c r="D43" i="1"/>
  <c r="F43" i="1" s="1"/>
  <c r="G43" i="1" s="1"/>
  <c r="H43" i="1" s="1"/>
  <c r="D131" i="1"/>
  <c r="F131" i="1" s="1"/>
  <c r="G131" i="1" s="1"/>
  <c r="H131" i="1" s="1"/>
  <c r="D192" i="1"/>
  <c r="F192" i="1" s="1"/>
  <c r="G192" i="1" s="1"/>
  <c r="H192" i="1" s="1"/>
  <c r="D18" i="1"/>
  <c r="F18" i="1" s="1"/>
  <c r="G18" i="1" s="1"/>
  <c r="D72" i="1"/>
  <c r="F72" i="1" s="1"/>
  <c r="G72" i="1" s="1"/>
  <c r="H72" i="1" s="1"/>
  <c r="D60" i="1"/>
  <c r="F60" i="1" s="1"/>
  <c r="G60" i="1" s="1"/>
  <c r="H60" i="1" s="1"/>
  <c r="D110" i="1"/>
  <c r="F110" i="1" s="1"/>
  <c r="G110" i="1" s="1"/>
  <c r="H110" i="1" s="1"/>
  <c r="D142" i="1"/>
  <c r="F142" i="1" s="1"/>
  <c r="G142" i="1" s="1"/>
  <c r="H142" i="1" s="1"/>
  <c r="D22" i="1"/>
  <c r="F22" i="1" s="1"/>
  <c r="G22" i="1" s="1"/>
  <c r="H22" i="1" s="1"/>
  <c r="D40" i="1"/>
  <c r="F40" i="1" s="1"/>
  <c r="G40" i="1" s="1"/>
  <c r="H40" i="1" s="1"/>
  <c r="D189" i="1"/>
  <c r="F189" i="1" s="1"/>
  <c r="G189" i="1" s="1"/>
  <c r="H189" i="1" s="1"/>
  <c r="D205" i="1"/>
  <c r="F205" i="1" s="1"/>
  <c r="G205" i="1" s="1"/>
  <c r="H205" i="1" s="1"/>
  <c r="D198" i="1"/>
  <c r="F198" i="1" s="1"/>
  <c r="G198" i="1" s="1"/>
  <c r="H198" i="1" s="1"/>
  <c r="D33" i="1"/>
  <c r="F33" i="1" s="1"/>
  <c r="G33" i="1" s="1"/>
  <c r="H33" i="1" s="1"/>
  <c r="D37" i="1"/>
  <c r="F37" i="1" s="1"/>
  <c r="G37" i="1" s="1"/>
  <c r="H37" i="1" s="1"/>
  <c r="H15" i="1"/>
  <c r="D15" i="1"/>
  <c r="F15" i="1" s="1"/>
  <c r="G15" i="1" s="1"/>
  <c r="D41" i="1"/>
  <c r="F41" i="1" s="1"/>
  <c r="G41" i="1" s="1"/>
  <c r="H41" i="1" s="1"/>
  <c r="D14" i="1"/>
  <c r="F14" i="1" s="1"/>
  <c r="G14" i="1" s="1"/>
  <c r="H14" i="1"/>
  <c r="D49" i="1"/>
  <c r="F49" i="1" s="1"/>
  <c r="G49" i="1" s="1"/>
  <c r="H49" i="1" s="1"/>
  <c r="D21" i="1"/>
  <c r="F21" i="1" s="1"/>
  <c r="G21" i="1" s="1"/>
  <c r="H21" i="1" s="1"/>
  <c r="D45" i="1"/>
  <c r="F45" i="1" s="1"/>
  <c r="G45" i="1" s="1"/>
  <c r="H45" i="1" s="1"/>
  <c r="D25" i="1"/>
  <c r="F25" i="1" s="1"/>
  <c r="G25" i="1" s="1"/>
  <c r="H25" i="1"/>
  <c r="D29" i="1"/>
  <c r="F29" i="1" s="1"/>
  <c r="G29" i="1" s="1"/>
  <c r="H29" i="1" s="1"/>
  <c r="H13" i="1"/>
  <c r="D13" i="1"/>
  <c r="F13" i="1" s="1"/>
  <c r="G13" i="1" s="1"/>
</calcChain>
</file>

<file path=xl/sharedStrings.xml><?xml version="1.0" encoding="utf-8"?>
<sst xmlns="http://schemas.openxmlformats.org/spreadsheetml/2006/main" count="34" uniqueCount="34">
  <si>
    <t>Velocity</t>
  </si>
  <si>
    <t>q</t>
  </si>
  <si>
    <t>Wing</t>
  </si>
  <si>
    <t>AR</t>
  </si>
  <si>
    <t>Aircraft = General Light Aircraft</t>
  </si>
  <si>
    <t>cl alfa</t>
  </si>
  <si>
    <t>clo</t>
  </si>
  <si>
    <t>cdo</t>
  </si>
  <si>
    <t>K</t>
  </si>
  <si>
    <t>cl</t>
  </si>
  <si>
    <t>cd</t>
  </si>
  <si>
    <t>propeff</t>
  </si>
  <si>
    <t>T</t>
  </si>
  <si>
    <t>D</t>
  </si>
  <si>
    <t>mass(kg)</t>
  </si>
  <si>
    <t>power(kw)</t>
  </si>
  <si>
    <t>weight(N)</t>
  </si>
  <si>
    <t>span(m)</t>
  </si>
  <si>
    <t>chord(m)</t>
  </si>
  <si>
    <t>Area(m^2)</t>
  </si>
  <si>
    <t>cl(max)</t>
  </si>
  <si>
    <t>wing eff</t>
  </si>
  <si>
    <t>dh/dt(raw)</t>
  </si>
  <si>
    <t>dh/dt=V/W*(T-D)</t>
  </si>
  <si>
    <t>where L=W approx.</t>
  </si>
  <si>
    <t>dh/dt</t>
  </si>
  <si>
    <t>rho</t>
  </si>
  <si>
    <r>
      <t>assuming laminar flow. The skin friction coefficient is equal to fanning friction factor C</t>
    </r>
    <r>
      <rPr>
        <vertAlign val="subscript"/>
        <sz val="10"/>
        <color rgb="FFFF0000"/>
        <rFont val="Arial"/>
        <family val="2"/>
      </rPr>
      <t>D,friction</t>
    </r>
    <r>
      <rPr>
        <sz val="10"/>
        <color rgb="FFFF0000"/>
        <rFont val="Arial"/>
        <family val="2"/>
      </rPr>
      <t xml:space="preserve"> = f</t>
    </r>
    <r>
      <rPr>
        <vertAlign val="subscript"/>
        <sz val="10"/>
        <color rgb="FFFF0000"/>
        <rFont val="Arial"/>
        <family val="2"/>
      </rPr>
      <t>F</t>
    </r>
  </si>
  <si>
    <t>assuming turbulent flow. The skin friction coefficient is equal to fanning friction factor CD,friction = fF</t>
  </si>
  <si>
    <r>
      <t>Power required for level flight P</t>
    </r>
    <r>
      <rPr>
        <vertAlign val="subscript"/>
        <sz val="10"/>
        <rFont val="Arial"/>
        <family val="2"/>
      </rPr>
      <t>flgiht</t>
    </r>
  </si>
  <si>
    <t>Oswald Factor</t>
  </si>
  <si>
    <t>Aircraft Steady Climb Performance</t>
  </si>
  <si>
    <t>Re~</t>
  </si>
  <si>
    <r>
      <t>R</t>
    </r>
    <r>
      <rPr>
        <vertAlign val="subscript"/>
        <sz val="10"/>
        <color theme="9"/>
        <rFont val="Arial"/>
        <family val="2"/>
      </rPr>
      <t>e</t>
    </r>
    <r>
      <rPr>
        <sz val="10"/>
        <color theme="9"/>
        <rFont val="Arial"/>
        <family val="2"/>
      </rPr>
      <t>~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</si>
</sst>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4"/>
      <name val="Arial"/>
      <family val="2"/>
    </font>
    <font>
      <sz val="10"/>
      <color indexed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sz val="10"/>
      <color theme="9"/>
      <name val="Arial"/>
      <family val="2"/>
    </font>
    <font>
      <sz val="10"/>
      <color theme="4"/>
      <name val="Arial"/>
      <family val="2"/>
    </font>
    <font>
      <vertAlign val="subscript"/>
      <sz val="10"/>
      <color theme="9"/>
      <name val="Arial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tabSelected="1" workbookViewId="0">
      <selection activeCell="M18" sqref="M18"/>
    </sheetView>
  </sheetViews>
  <sheetFormatPr defaultRowHeight="12.5" x14ac:dyDescent="0.25"/>
  <cols>
    <col min="12" max="12" width="5.54296875" customWidth="1"/>
    <col min="13" max="13" width="5.7265625" customWidth="1"/>
    <col min="20" max="20" width="12.08984375" bestFit="1" customWidth="1"/>
  </cols>
  <sheetData>
    <row r="1" spans="1:20" ht="42" customHeight="1" x14ac:dyDescent="0.4">
      <c r="B1" s="1" t="s">
        <v>31</v>
      </c>
      <c r="N1" s="6" t="s">
        <v>27</v>
      </c>
      <c r="O1" s="5"/>
      <c r="P1" s="5"/>
      <c r="Q1" s="5"/>
      <c r="R1" s="5"/>
      <c r="S1" s="5"/>
      <c r="T1">
        <f>16/O3</f>
        <v>3.2653061224489793E-5</v>
      </c>
    </row>
    <row r="2" spans="1:20" x14ac:dyDescent="0.25">
      <c r="A2" t="s">
        <v>4</v>
      </c>
      <c r="L2" s="3" t="s">
        <v>26</v>
      </c>
      <c r="M2">
        <f>3.9</f>
        <v>3.9</v>
      </c>
      <c r="N2" s="4"/>
      <c r="O2" s="4"/>
      <c r="P2" s="4"/>
      <c r="Q2" s="4"/>
    </row>
    <row r="3" spans="1:20" ht="15.5" x14ac:dyDescent="0.4">
      <c r="F3" t="s">
        <v>14</v>
      </c>
      <c r="H3" t="s">
        <v>15</v>
      </c>
      <c r="J3" t="s">
        <v>20</v>
      </c>
      <c r="N3" s="8" t="s">
        <v>33</v>
      </c>
      <c r="O3" s="8">
        <f>490000</f>
        <v>490000</v>
      </c>
    </row>
    <row r="4" spans="1:20" x14ac:dyDescent="0.25">
      <c r="A4" t="s">
        <v>2</v>
      </c>
      <c r="F4" s="2">
        <v>125</v>
      </c>
      <c r="H4" s="2">
        <v>15</v>
      </c>
      <c r="J4" s="2">
        <v>2.5</v>
      </c>
    </row>
    <row r="5" spans="1:20" x14ac:dyDescent="0.25">
      <c r="A5" t="s">
        <v>17</v>
      </c>
      <c r="B5" t="s">
        <v>18</v>
      </c>
      <c r="C5" t="s">
        <v>3</v>
      </c>
      <c r="D5" t="s">
        <v>19</v>
      </c>
      <c r="F5" t="s">
        <v>16</v>
      </c>
      <c r="H5" t="s">
        <v>11</v>
      </c>
      <c r="N5" s="7" t="s">
        <v>28</v>
      </c>
      <c r="O5" s="4"/>
      <c r="P5" s="4"/>
      <c r="Q5" s="4"/>
      <c r="R5" s="4"/>
      <c r="S5">
        <f>(0.074/O7^0.2)</f>
        <v>4.6690843491534297E-3</v>
      </c>
    </row>
    <row r="6" spans="1:20" x14ac:dyDescent="0.25">
      <c r="A6" s="2">
        <v>4</v>
      </c>
      <c r="B6" s="2">
        <v>0.5</v>
      </c>
      <c r="C6">
        <f>A6/B6</f>
        <v>8</v>
      </c>
      <c r="D6">
        <f>A6*B6</f>
        <v>2</v>
      </c>
      <c r="F6">
        <f>F4*1.352</f>
        <v>169</v>
      </c>
      <c r="H6" s="2">
        <v>0.85</v>
      </c>
    </row>
    <row r="7" spans="1:20" x14ac:dyDescent="0.25">
      <c r="A7" t="s">
        <v>5</v>
      </c>
      <c r="B7" t="s">
        <v>6</v>
      </c>
      <c r="C7" t="s">
        <v>7</v>
      </c>
      <c r="D7" t="s">
        <v>21</v>
      </c>
      <c r="E7" t="s">
        <v>8</v>
      </c>
      <c r="K7" s="3"/>
      <c r="N7" s="8" t="s">
        <v>32</v>
      </c>
      <c r="O7" s="8">
        <f>1000000</f>
        <v>1000000</v>
      </c>
    </row>
    <row r="8" spans="1:20" x14ac:dyDescent="0.25">
      <c r="A8">
        <f>2*3.1415926/(1+2/C6)</f>
        <v>5.0265481599999999</v>
      </c>
      <c r="B8" s="2">
        <v>0.3</v>
      </c>
      <c r="C8" s="2">
        <v>2.5000000000000001E-2</v>
      </c>
      <c r="D8" s="2">
        <v>0.75</v>
      </c>
      <c r="E8">
        <f>1/3.1415926/C6/D8</f>
        <v>5.3051648602262004E-2</v>
      </c>
    </row>
    <row r="9" spans="1:20" ht="15.5" x14ac:dyDescent="0.4">
      <c r="N9" s="3" t="s">
        <v>29</v>
      </c>
      <c r="R9">
        <f>(0.5*$M$2*$T$1*A12^3)+(2*($F$6/$A$6)^2/(PI()*$M$2*$N$12*A12))</f>
        <v>335.26582096522628</v>
      </c>
    </row>
    <row r="10" spans="1:20" x14ac:dyDescent="0.25">
      <c r="R10">
        <f t="shared" ref="R10:R73" si="0">(0.5*$M$2*$T$1*A13^3)+(2*($F$6/$A$6)^2/(PI()*$M$2*$N$12*A13))</f>
        <v>223.51071975913041</v>
      </c>
    </row>
    <row r="11" spans="1:20" x14ac:dyDescent="0.25">
      <c r="A11" s="2" t="s">
        <v>0</v>
      </c>
      <c r="B11" t="s">
        <v>1</v>
      </c>
      <c r="C11" t="s">
        <v>9</v>
      </c>
      <c r="D11" t="s">
        <v>10</v>
      </c>
      <c r="E11" t="s">
        <v>12</v>
      </c>
      <c r="F11" t="s">
        <v>13</v>
      </c>
      <c r="G11" t="s">
        <v>22</v>
      </c>
      <c r="H11" t="s">
        <v>25</v>
      </c>
      <c r="I11" t="s">
        <v>23</v>
      </c>
      <c r="R11">
        <f t="shared" si="0"/>
        <v>167.63338803363354</v>
      </c>
    </row>
    <row r="12" spans="1:20" x14ac:dyDescent="0.25">
      <c r="A12">
        <v>1</v>
      </c>
      <c r="B12">
        <f>0.5*1.225*A12*A12</f>
        <v>0.61250000000000004</v>
      </c>
      <c r="C12">
        <f>$F$6/B12/$D$6</f>
        <v>137.95918367346937</v>
      </c>
      <c r="D12">
        <f>$C$8+$E$8*C12*C12</f>
        <v>1009.7430413022605</v>
      </c>
      <c r="E12">
        <f>$H$4*$H$6/A12</f>
        <v>12.75</v>
      </c>
      <c r="F12">
        <f>D12*B12*$D$6</f>
        <v>1236.9352255952692</v>
      </c>
      <c r="G12">
        <f>(E12-F12)*A12/$F$6</f>
        <v>-7.2436995597353206</v>
      </c>
      <c r="H12">
        <f>IF(C12&gt;$J$4,0,G12)</f>
        <v>0</v>
      </c>
      <c r="I12" t="s">
        <v>24</v>
      </c>
      <c r="L12" s="9" t="s">
        <v>30</v>
      </c>
      <c r="M12" s="9"/>
      <c r="N12" s="10">
        <f>0.86912</f>
        <v>0.86912</v>
      </c>
      <c r="R12">
        <f t="shared" si="0"/>
        <v>134.10729781466191</v>
      </c>
    </row>
    <row r="13" spans="1:20" x14ac:dyDescent="0.25">
      <c r="A13">
        <f>A12+0.5</f>
        <v>1.5</v>
      </c>
      <c r="B13">
        <f t="shared" ref="B13:B76" si="1">0.5*1.225*A13*A13</f>
        <v>1.378125</v>
      </c>
      <c r="C13">
        <f t="shared" ref="C13:C76" si="2">$F$6/B13/$D$6</f>
        <v>61.315192743764172</v>
      </c>
      <c r="D13">
        <f t="shared" ref="D13:D76" si="3">$C$8+$E$8*C13*C13</f>
        <v>199.47547729427373</v>
      </c>
      <c r="E13">
        <f t="shared" ref="E13:E76" si="4">$H$4*$H$6/A13</f>
        <v>8.5</v>
      </c>
      <c r="F13">
        <f t="shared" ref="F13:F76" si="5">D13*B13*$D$6</f>
        <v>549.804284292342</v>
      </c>
      <c r="G13">
        <f t="shared" ref="G13:G76" si="6">(E13-F13)*A13/$F$6</f>
        <v>-4.8044758960858758</v>
      </c>
      <c r="H13">
        <f t="shared" ref="H13:H76" si="7">IF(C13&gt;$J$4,0,G13)</f>
        <v>0</v>
      </c>
      <c r="R13">
        <f t="shared" si="0"/>
        <v>111.75697161425909</v>
      </c>
    </row>
    <row r="14" spans="1:20" x14ac:dyDescent="0.25">
      <c r="A14">
        <f t="shared" ref="A14:A77" si="8">A13+0.5</f>
        <v>2</v>
      </c>
      <c r="B14">
        <f t="shared" si="1"/>
        <v>2.4500000000000002</v>
      </c>
      <c r="C14">
        <f t="shared" si="2"/>
        <v>34.489795918367342</v>
      </c>
      <c r="D14">
        <f t="shared" si="3"/>
        <v>63.132377581391282</v>
      </c>
      <c r="E14">
        <f t="shared" si="4"/>
        <v>6.375</v>
      </c>
      <c r="F14">
        <f t="shared" si="5"/>
        <v>309.34865014881728</v>
      </c>
      <c r="G14">
        <f t="shared" si="6"/>
        <v>-3.5854869840096719</v>
      </c>
      <c r="H14">
        <f t="shared" si="7"/>
        <v>0</v>
      </c>
      <c r="R14">
        <f t="shared" si="0"/>
        <v>95.792946369073377</v>
      </c>
    </row>
    <row r="15" spans="1:20" x14ac:dyDescent="0.25">
      <c r="A15">
        <f t="shared" si="8"/>
        <v>2.5</v>
      </c>
      <c r="B15">
        <f t="shared" si="1"/>
        <v>3.828125</v>
      </c>
      <c r="C15">
        <f t="shared" si="2"/>
        <v>22.073469387755104</v>
      </c>
      <c r="D15">
        <f t="shared" si="3"/>
        <v>25.873781857337882</v>
      </c>
      <c r="E15">
        <f t="shared" si="4"/>
        <v>5.0999999999999996</v>
      </c>
      <c r="F15">
        <f t="shared" si="5"/>
        <v>198.09614234524315</v>
      </c>
      <c r="G15">
        <f t="shared" si="6"/>
        <v>-2.8549725199000466</v>
      </c>
      <c r="H15">
        <f t="shared" si="7"/>
        <v>0</v>
      </c>
      <c r="R15">
        <f t="shared" si="0"/>
        <v>83.820514424980033</v>
      </c>
    </row>
    <row r="16" spans="1:20" x14ac:dyDescent="0.25">
      <c r="A16">
        <f t="shared" si="8"/>
        <v>3</v>
      </c>
      <c r="B16">
        <f t="shared" si="1"/>
        <v>5.5125000000000002</v>
      </c>
      <c r="C16">
        <f t="shared" si="2"/>
        <v>15.328798185941043</v>
      </c>
      <c r="D16">
        <f t="shared" si="3"/>
        <v>12.490654830892108</v>
      </c>
      <c r="E16">
        <f t="shared" si="4"/>
        <v>4.25</v>
      </c>
      <c r="F16">
        <f t="shared" si="5"/>
        <v>137.70946951058551</v>
      </c>
      <c r="G16">
        <f t="shared" si="6"/>
        <v>-2.369103009063648</v>
      </c>
      <c r="H16">
        <f t="shared" si="7"/>
        <v>0</v>
      </c>
      <c r="R16">
        <f t="shared" si="0"/>
        <v>74.509303865288388</v>
      </c>
    </row>
    <row r="17" spans="1:18" x14ac:dyDescent="0.25">
      <c r="A17">
        <f t="shared" si="8"/>
        <v>3.5</v>
      </c>
      <c r="B17">
        <f t="shared" si="1"/>
        <v>7.5031250000000007</v>
      </c>
      <c r="C17">
        <f t="shared" si="2"/>
        <v>11.261974177426071</v>
      </c>
      <c r="D17">
        <f t="shared" si="3"/>
        <v>6.7536500045131893</v>
      </c>
      <c r="E17">
        <f t="shared" si="4"/>
        <v>3.6428571428571428</v>
      </c>
      <c r="F17">
        <f t="shared" si="5"/>
        <v>101.34696038022605</v>
      </c>
      <c r="G17">
        <f t="shared" si="6"/>
        <v>-2.0234577593537941</v>
      </c>
      <c r="H17">
        <f t="shared" si="7"/>
        <v>0</v>
      </c>
      <c r="R17">
        <f t="shared" si="0"/>
        <v>67.061110642024829</v>
      </c>
    </row>
    <row r="18" spans="1:18" x14ac:dyDescent="0.25">
      <c r="A18">
        <f t="shared" si="8"/>
        <v>4</v>
      </c>
      <c r="B18">
        <f t="shared" si="1"/>
        <v>9.8000000000000007</v>
      </c>
      <c r="C18">
        <f t="shared" si="2"/>
        <v>8.6224489795918355</v>
      </c>
      <c r="D18">
        <f t="shared" si="3"/>
        <v>3.9692110988369551</v>
      </c>
      <c r="E18">
        <f t="shared" si="4"/>
        <v>3.1875</v>
      </c>
      <c r="F18">
        <f t="shared" si="5"/>
        <v>77.79653753720433</v>
      </c>
      <c r="G18">
        <f t="shared" si="6"/>
        <v>-1.7658943795788007</v>
      </c>
      <c r="H18">
        <f t="shared" si="7"/>
        <v>0</v>
      </c>
      <c r="R18">
        <f t="shared" si="0"/>
        <v>60.968004090152448</v>
      </c>
    </row>
    <row r="19" spans="1:18" x14ac:dyDescent="0.25">
      <c r="A19">
        <f t="shared" si="8"/>
        <v>4.5</v>
      </c>
      <c r="B19">
        <f t="shared" si="1"/>
        <v>12.403125000000001</v>
      </c>
      <c r="C19">
        <f t="shared" si="2"/>
        <v>6.8127991937515739</v>
      </c>
      <c r="D19">
        <f t="shared" si="3"/>
        <v>2.4873515715342429</v>
      </c>
      <c r="E19">
        <f t="shared" si="4"/>
        <v>2.8333333333333335</v>
      </c>
      <c r="F19">
        <f t="shared" si="5"/>
        <v>61.701864921371318</v>
      </c>
      <c r="G19">
        <f t="shared" si="6"/>
        <v>-1.5675052789714254</v>
      </c>
      <c r="H19">
        <f t="shared" si="7"/>
        <v>0</v>
      </c>
      <c r="R19">
        <f t="shared" si="0"/>
        <v>55.891379684680565</v>
      </c>
    </row>
    <row r="20" spans="1:18" x14ac:dyDescent="0.25">
      <c r="A20">
        <f t="shared" si="8"/>
        <v>5</v>
      </c>
      <c r="B20">
        <f t="shared" si="1"/>
        <v>15.3125</v>
      </c>
      <c r="C20">
        <f t="shared" si="2"/>
        <v>5.518367346938776</v>
      </c>
      <c r="D20">
        <f t="shared" si="3"/>
        <v>1.6405488660836176</v>
      </c>
      <c r="E20">
        <f t="shared" si="4"/>
        <v>2.5499999999999998</v>
      </c>
      <c r="F20">
        <f t="shared" si="5"/>
        <v>50.241809023810788</v>
      </c>
      <c r="G20">
        <f t="shared" si="6"/>
        <v>-1.4110002669766506</v>
      </c>
      <c r="H20">
        <f t="shared" si="7"/>
        <v>0</v>
      </c>
      <c r="R20">
        <f t="shared" si="0"/>
        <v>51.596833602185519</v>
      </c>
    </row>
    <row r="21" spans="1:18" x14ac:dyDescent="0.25">
      <c r="A21">
        <f t="shared" si="8"/>
        <v>5.5</v>
      </c>
      <c r="B21">
        <f t="shared" si="1"/>
        <v>18.528125000000003</v>
      </c>
      <c r="C21">
        <f t="shared" si="2"/>
        <v>4.5606341710237803</v>
      </c>
      <c r="D21">
        <f t="shared" si="3"/>
        <v>1.1284416133348927</v>
      </c>
      <c r="E21">
        <f t="shared" si="4"/>
        <v>2.3181818181818183</v>
      </c>
      <c r="F21">
        <f t="shared" si="5"/>
        <v>41.815814534141126</v>
      </c>
      <c r="G21">
        <f t="shared" si="6"/>
        <v>-1.2854259167915749</v>
      </c>
      <c r="H21">
        <f t="shared" si="7"/>
        <v>0</v>
      </c>
      <c r="R21">
        <f t="shared" si="0"/>
        <v>47.916948184536686</v>
      </c>
    </row>
    <row r="22" spans="1:18" x14ac:dyDescent="0.25">
      <c r="A22">
        <f t="shared" si="8"/>
        <v>6</v>
      </c>
      <c r="B22">
        <f t="shared" si="1"/>
        <v>22.05</v>
      </c>
      <c r="C22">
        <f t="shared" si="2"/>
        <v>3.8321995464852607</v>
      </c>
      <c r="D22">
        <f t="shared" si="3"/>
        <v>0.80410342693075676</v>
      </c>
      <c r="E22">
        <f t="shared" si="4"/>
        <v>2.125</v>
      </c>
      <c r="F22">
        <f t="shared" si="5"/>
        <v>35.460961127646371</v>
      </c>
      <c r="G22">
        <f t="shared" si="6"/>
        <v>-1.1835252471353741</v>
      </c>
      <c r="H22">
        <f t="shared" si="7"/>
        <v>0</v>
      </c>
      <c r="R22">
        <f t="shared" si="0"/>
        <v>44.728963217132197</v>
      </c>
    </row>
    <row r="23" spans="1:18" x14ac:dyDescent="0.25">
      <c r="A23">
        <f t="shared" si="8"/>
        <v>6.5</v>
      </c>
      <c r="B23">
        <f t="shared" si="1"/>
        <v>25.878125000000001</v>
      </c>
      <c r="C23">
        <f t="shared" si="2"/>
        <v>3.2653061224489797</v>
      </c>
      <c r="D23">
        <f t="shared" si="3"/>
        <v>0.59064856485543837</v>
      </c>
      <c r="E23">
        <f t="shared" si="4"/>
        <v>1.9615384615384615</v>
      </c>
      <c r="F23">
        <f t="shared" si="5"/>
        <v>30.569754784799283</v>
      </c>
      <c r="G23">
        <f t="shared" si="6"/>
        <v>-1.1003160124331086</v>
      </c>
      <c r="H23">
        <f t="shared" si="7"/>
        <v>0</v>
      </c>
      <c r="R23">
        <f t="shared" si="0"/>
        <v>41.940820477796137</v>
      </c>
    </row>
    <row r="24" spans="1:18" x14ac:dyDescent="0.25">
      <c r="A24">
        <f t="shared" si="8"/>
        <v>7</v>
      </c>
      <c r="B24">
        <f t="shared" si="1"/>
        <v>30.012500000000003</v>
      </c>
      <c r="C24">
        <f t="shared" si="2"/>
        <v>2.8154935443565177</v>
      </c>
      <c r="D24">
        <f t="shared" si="3"/>
        <v>0.44554062528207433</v>
      </c>
      <c r="E24">
        <f t="shared" si="4"/>
        <v>1.8214285714285714</v>
      </c>
      <c r="F24">
        <f t="shared" si="5"/>
        <v>26.743576032556515</v>
      </c>
      <c r="G24">
        <f t="shared" si="6"/>
        <v>-1.0322782972064828</v>
      </c>
      <c r="H24">
        <f t="shared" si="7"/>
        <v>0</v>
      </c>
      <c r="R24">
        <f t="shared" si="0"/>
        <v>39.482133739006208</v>
      </c>
    </row>
    <row r="25" spans="1:18" x14ac:dyDescent="0.25">
      <c r="A25">
        <f t="shared" si="8"/>
        <v>7.5</v>
      </c>
      <c r="B25">
        <f t="shared" si="1"/>
        <v>34.453125</v>
      </c>
      <c r="C25">
        <f t="shared" si="2"/>
        <v>2.4526077097505667</v>
      </c>
      <c r="D25">
        <f t="shared" si="3"/>
        <v>0.34412076367083799</v>
      </c>
      <c r="E25">
        <f t="shared" si="4"/>
        <v>1.7</v>
      </c>
      <c r="F25">
        <f t="shared" si="5"/>
        <v>23.712071371693682</v>
      </c>
      <c r="G25">
        <f t="shared" si="6"/>
        <v>-0.97686707270829942</v>
      </c>
      <c r="H25">
        <f t="shared" si="7"/>
        <v>-0.97686707270829942</v>
      </c>
      <c r="R25">
        <f t="shared" si="0"/>
        <v>37.298168769378883</v>
      </c>
    </row>
    <row r="26" spans="1:18" x14ac:dyDescent="0.25">
      <c r="A26">
        <f t="shared" si="8"/>
        <v>8</v>
      </c>
      <c r="B26">
        <f t="shared" si="1"/>
        <v>39.200000000000003</v>
      </c>
      <c r="C26">
        <f t="shared" si="2"/>
        <v>2.1556122448979589</v>
      </c>
      <c r="D26">
        <f t="shared" si="3"/>
        <v>0.27151319367730969</v>
      </c>
      <c r="E26">
        <f t="shared" si="4"/>
        <v>1.59375</v>
      </c>
      <c r="F26">
        <f t="shared" si="5"/>
        <v>21.286634384301081</v>
      </c>
      <c r="G26">
        <f t="shared" si="6"/>
        <v>-0.93220754481898604</v>
      </c>
      <c r="H26">
        <f t="shared" si="7"/>
        <v>-0.93220754481898604</v>
      </c>
      <c r="R26">
        <f t="shared" si="0"/>
        <v>35.345724387317041</v>
      </c>
    </row>
    <row r="27" spans="1:18" x14ac:dyDescent="0.25">
      <c r="A27">
        <f t="shared" si="8"/>
        <v>8.5</v>
      </c>
      <c r="B27">
        <f t="shared" si="1"/>
        <v>44.253125000000004</v>
      </c>
      <c r="C27">
        <f t="shared" si="2"/>
        <v>1.9094696702210294</v>
      </c>
      <c r="D27">
        <f t="shared" si="3"/>
        <v>0.21843025898679577</v>
      </c>
      <c r="E27">
        <f t="shared" si="4"/>
        <v>1.5</v>
      </c>
      <c r="F27">
        <f t="shared" si="5"/>
        <v>19.332443109450097</v>
      </c>
      <c r="G27">
        <f t="shared" si="6"/>
        <v>-0.89689802621494563</v>
      </c>
      <c r="H27">
        <f t="shared" si="7"/>
        <v>-0.89689802621494563</v>
      </c>
      <c r="R27">
        <f t="shared" si="0"/>
        <v>33.590249198563441</v>
      </c>
    </row>
    <row r="28" spans="1:18" x14ac:dyDescent="0.25">
      <c r="A28">
        <f t="shared" si="8"/>
        <v>9</v>
      </c>
      <c r="B28">
        <f t="shared" si="1"/>
        <v>49.612500000000004</v>
      </c>
      <c r="C28">
        <f t="shared" si="2"/>
        <v>1.7031997984378935</v>
      </c>
      <c r="D28">
        <f t="shared" si="3"/>
        <v>0.17889697322089018</v>
      </c>
      <c r="E28">
        <f t="shared" si="4"/>
        <v>1.4166666666666667</v>
      </c>
      <c r="F28">
        <f t="shared" si="5"/>
        <v>17.751052167842829</v>
      </c>
      <c r="G28">
        <f t="shared" si="6"/>
        <v>-0.86987851781411518</v>
      </c>
      <c r="H28">
        <f t="shared" si="7"/>
        <v>-0.86987851781411518</v>
      </c>
      <c r="R28">
        <f t="shared" si="0"/>
        <v>32.003782123024465</v>
      </c>
    </row>
    <row r="29" spans="1:18" x14ac:dyDescent="0.25">
      <c r="A29">
        <f t="shared" si="8"/>
        <v>9.5</v>
      </c>
      <c r="B29">
        <f t="shared" si="1"/>
        <v>55.278125000000003</v>
      </c>
      <c r="C29">
        <f t="shared" si="2"/>
        <v>1.5286336141104639</v>
      </c>
      <c r="D29">
        <f t="shared" si="3"/>
        <v>0.14896688684737047</v>
      </c>
      <c r="E29">
        <f t="shared" si="4"/>
        <v>1.3421052631578947</v>
      </c>
      <c r="F29">
        <f t="shared" si="5"/>
        <v>16.469220384019604</v>
      </c>
      <c r="G29">
        <f t="shared" si="6"/>
        <v>-0.85034079081767011</v>
      </c>
      <c r="H29">
        <f t="shared" si="7"/>
        <v>-0.85034079081767011</v>
      </c>
      <c r="R29">
        <f t="shared" si="0"/>
        <v>30.563454596096634</v>
      </c>
    </row>
    <row r="30" spans="1:18" x14ac:dyDescent="0.25">
      <c r="A30">
        <f t="shared" si="8"/>
        <v>10</v>
      </c>
      <c r="B30">
        <f t="shared" si="1"/>
        <v>61.25</v>
      </c>
      <c r="C30">
        <f t="shared" si="2"/>
        <v>1.379591836734694</v>
      </c>
      <c r="D30">
        <f t="shared" si="3"/>
        <v>0.1259718041302261</v>
      </c>
      <c r="E30">
        <f t="shared" si="4"/>
        <v>1.2749999999999999</v>
      </c>
      <c r="F30">
        <f t="shared" si="5"/>
        <v>15.431546005952697</v>
      </c>
      <c r="G30">
        <f t="shared" si="6"/>
        <v>-0.83766544413921284</v>
      </c>
      <c r="H30">
        <f t="shared" si="7"/>
        <v>-0.83766544413921284</v>
      </c>
      <c r="R30">
        <f t="shared" si="0"/>
        <v>29.250383500081785</v>
      </c>
    </row>
    <row r="31" spans="1:18" x14ac:dyDescent="0.25">
      <c r="A31">
        <f t="shared" si="8"/>
        <v>10.5</v>
      </c>
      <c r="B31">
        <f t="shared" si="1"/>
        <v>67.528125000000003</v>
      </c>
      <c r="C31">
        <f t="shared" si="2"/>
        <v>1.2513304641584524</v>
      </c>
      <c r="D31">
        <f t="shared" si="3"/>
        <v>0.10806975314213815</v>
      </c>
      <c r="E31">
        <f t="shared" si="4"/>
        <v>1.2142857142857142</v>
      </c>
      <c r="F31">
        <f t="shared" si="5"/>
        <v>14.595495597802897</v>
      </c>
      <c r="G31">
        <f t="shared" si="6"/>
        <v>-0.83137694542562379</v>
      </c>
      <c r="H31">
        <f t="shared" si="7"/>
        <v>-0.83137694542562379</v>
      </c>
      <c r="R31">
        <f t="shared" si="0"/>
        <v>28.048840862748445</v>
      </c>
    </row>
    <row r="32" spans="1:18" x14ac:dyDescent="0.25">
      <c r="A32">
        <f t="shared" si="8"/>
        <v>11</v>
      </c>
      <c r="B32">
        <f t="shared" si="1"/>
        <v>74.112500000000011</v>
      </c>
      <c r="C32">
        <f t="shared" si="2"/>
        <v>1.1401585427559451</v>
      </c>
      <c r="D32">
        <f t="shared" si="3"/>
        <v>9.3965100833430792E-2</v>
      </c>
      <c r="E32">
        <f t="shared" si="4"/>
        <v>1.1590909090909092</v>
      </c>
      <c r="F32">
        <f t="shared" si="5"/>
        <v>13.927977071035281</v>
      </c>
      <c r="G32">
        <f t="shared" si="6"/>
        <v>-0.83111093361768107</v>
      </c>
      <c r="H32">
        <f t="shared" si="7"/>
        <v>-0.83111093361768107</v>
      </c>
      <c r="R32">
        <f t="shared" si="0"/>
        <v>26.945622828238509</v>
      </c>
    </row>
    <row r="33" spans="1:18" x14ac:dyDescent="0.25">
      <c r="A33">
        <f t="shared" si="8"/>
        <v>11.5</v>
      </c>
      <c r="B33">
        <f t="shared" si="1"/>
        <v>81.003124999999997</v>
      </c>
      <c r="C33">
        <f t="shared" si="2"/>
        <v>1.0431696308012808</v>
      </c>
      <c r="D33">
        <f t="shared" si="3"/>
        <v>8.2730956724840793E-2</v>
      </c>
      <c r="E33">
        <f t="shared" si="4"/>
        <v>1.1086956521739131</v>
      </c>
      <c r="F33">
        <f t="shared" si="5"/>
        <v>13.402932057903739</v>
      </c>
      <c r="G33">
        <f t="shared" si="6"/>
        <v>-0.83659005127747343</v>
      </c>
      <c r="H33">
        <f t="shared" si="7"/>
        <v>-0.83659005127747343</v>
      </c>
      <c r="R33">
        <f t="shared" si="0"/>
        <v>25.92956425007235</v>
      </c>
    </row>
    <row r="34" spans="1:18" x14ac:dyDescent="0.25">
      <c r="A34">
        <f t="shared" si="8"/>
        <v>12</v>
      </c>
      <c r="B34">
        <f t="shared" si="1"/>
        <v>88.2</v>
      </c>
      <c r="C34">
        <f t="shared" si="2"/>
        <v>0.95804988662131518</v>
      </c>
      <c r="D34">
        <f t="shared" si="3"/>
        <v>7.3693964183172297E-2</v>
      </c>
      <c r="E34">
        <f t="shared" si="4"/>
        <v>1.0625</v>
      </c>
      <c r="F34">
        <f t="shared" si="5"/>
        <v>12.999615281911593</v>
      </c>
      <c r="G34">
        <f t="shared" si="6"/>
        <v>-0.84760581883395925</v>
      </c>
      <c r="H34">
        <f t="shared" si="7"/>
        <v>-0.84760581883395925</v>
      </c>
      <c r="R34">
        <f t="shared" si="0"/>
        <v>24.991161152375039</v>
      </c>
    </row>
    <row r="35" spans="1:18" x14ac:dyDescent="0.25">
      <c r="A35">
        <f t="shared" si="8"/>
        <v>12.5</v>
      </c>
      <c r="B35">
        <f t="shared" si="1"/>
        <v>95.703125000000014</v>
      </c>
      <c r="C35">
        <f t="shared" si="2"/>
        <v>0.88293877551020394</v>
      </c>
      <c r="D35">
        <f t="shared" si="3"/>
        <v>6.6358050971740593E-2</v>
      </c>
      <c r="E35">
        <f t="shared" si="4"/>
        <v>1.02</v>
      </c>
      <c r="F35">
        <f t="shared" si="5"/>
        <v>12.701345693809724</v>
      </c>
      <c r="G35">
        <f t="shared" si="6"/>
        <v>-0.86400485900959501</v>
      </c>
      <c r="H35">
        <f t="shared" si="7"/>
        <v>-0.86400485900959501</v>
      </c>
      <c r="R35">
        <f t="shared" si="0"/>
        <v>24.122274092268345</v>
      </c>
    </row>
    <row r="36" spans="1:18" x14ac:dyDescent="0.25">
      <c r="A36">
        <f t="shared" si="8"/>
        <v>13</v>
      </c>
      <c r="B36">
        <f t="shared" si="1"/>
        <v>103.5125</v>
      </c>
      <c r="C36">
        <f t="shared" si="2"/>
        <v>0.81632653061224492</v>
      </c>
      <c r="D36">
        <f t="shared" si="3"/>
        <v>6.0353035303464898E-2</v>
      </c>
      <c r="E36">
        <f t="shared" si="4"/>
        <v>0.98076923076923073</v>
      </c>
      <c r="F36">
        <f t="shared" si="5"/>
        <v>12.49458713369982</v>
      </c>
      <c r="G36">
        <f t="shared" si="6"/>
        <v>-0.88567830022542993</v>
      </c>
      <c r="H36">
        <f t="shared" si="7"/>
        <v>-0.88567830022542993</v>
      </c>
      <c r="R36">
        <f t="shared" si="0"/>
        <v>23.315892895560992</v>
      </c>
    </row>
    <row r="37" spans="1:18" x14ac:dyDescent="0.25">
      <c r="A37">
        <f t="shared" si="8"/>
        <v>13.5</v>
      </c>
      <c r="B37">
        <f t="shared" si="1"/>
        <v>111.62812500000001</v>
      </c>
      <c r="C37">
        <f t="shared" si="2"/>
        <v>0.7569776881946193</v>
      </c>
      <c r="D37">
        <f t="shared" si="3"/>
        <v>5.5399402117706706E-2</v>
      </c>
      <c r="E37">
        <f t="shared" si="4"/>
        <v>0.94444444444444442</v>
      </c>
      <c r="F37">
        <f t="shared" si="5"/>
        <v>12.368262769041259</v>
      </c>
      <c r="G37">
        <f t="shared" si="6"/>
        <v>-0.91255353480507095</v>
      </c>
      <c r="H37">
        <f t="shared" si="7"/>
        <v>-0.91255353480507095</v>
      </c>
      <c r="R37">
        <f t="shared" si="0"/>
        <v>22.565948445300794</v>
      </c>
    </row>
    <row r="38" spans="1:18" x14ac:dyDescent="0.25">
      <c r="A38">
        <f t="shared" si="8"/>
        <v>14</v>
      </c>
      <c r="B38">
        <f t="shared" si="1"/>
        <v>120.05000000000001</v>
      </c>
      <c r="C38">
        <f t="shared" si="2"/>
        <v>0.70387338608912942</v>
      </c>
      <c r="D38">
        <f t="shared" si="3"/>
        <v>5.1283789080129649E-2</v>
      </c>
      <c r="E38">
        <f t="shared" si="4"/>
        <v>0.9107142857142857</v>
      </c>
      <c r="F38">
        <f t="shared" si="5"/>
        <v>12.313237758139129</v>
      </c>
      <c r="G38">
        <f t="shared" si="6"/>
        <v>-0.9445877432777976</v>
      </c>
      <c r="H38">
        <f t="shared" si="7"/>
        <v>-0.9445877432777976</v>
      </c>
      <c r="R38">
        <f t="shared" si="0"/>
        <v>21.867160898349027</v>
      </c>
    </row>
    <row r="39" spans="1:18" x14ac:dyDescent="0.25">
      <c r="A39">
        <f t="shared" si="8"/>
        <v>14.5</v>
      </c>
      <c r="B39">
        <f t="shared" si="1"/>
        <v>128.77812500000002</v>
      </c>
      <c r="C39">
        <f t="shared" si="2"/>
        <v>0.65616734208546668</v>
      </c>
      <c r="D39">
        <f t="shared" si="3"/>
        <v>4.7841683377379242E-2</v>
      </c>
      <c r="E39">
        <f t="shared" si="4"/>
        <v>0.87931034482758619</v>
      </c>
      <c r="F39">
        <f t="shared" si="5"/>
        <v>12.321924564365133</v>
      </c>
      <c r="G39">
        <f t="shared" si="6"/>
        <v>-0.98176275848103212</v>
      </c>
      <c r="H39">
        <f t="shared" si="7"/>
        <v>-0.98176275848103212</v>
      </c>
      <c r="R39">
        <f t="shared" si="0"/>
        <v>21.214916361347051</v>
      </c>
    </row>
    <row r="40" spans="1:18" x14ac:dyDescent="0.25">
      <c r="A40">
        <f t="shared" si="8"/>
        <v>15</v>
      </c>
      <c r="B40">
        <f t="shared" si="1"/>
        <v>137.8125</v>
      </c>
      <c r="C40">
        <f t="shared" si="2"/>
        <v>0.61315192743764169</v>
      </c>
      <c r="D40">
        <f t="shared" si="3"/>
        <v>4.4945047729427375E-2</v>
      </c>
      <c r="E40">
        <f t="shared" si="4"/>
        <v>0.85</v>
      </c>
      <c r="F40">
        <f t="shared" si="5"/>
        <v>12.38797878042342</v>
      </c>
      <c r="G40">
        <f t="shared" si="6"/>
        <v>-1.0240809568423155</v>
      </c>
      <c r="H40">
        <f t="shared" si="7"/>
        <v>-1.0240809568423155</v>
      </c>
      <c r="R40">
        <f t="shared" si="0"/>
        <v>20.605165989234493</v>
      </c>
    </row>
    <row r="41" spans="1:18" x14ac:dyDescent="0.25">
      <c r="A41">
        <f t="shared" si="8"/>
        <v>15.5</v>
      </c>
      <c r="B41">
        <f t="shared" si="1"/>
        <v>147.15312500000002</v>
      </c>
      <c r="C41">
        <f t="shared" si="2"/>
        <v>0.57423177387500257</v>
      </c>
      <c r="D41">
        <f t="shared" si="3"/>
        <v>4.2493363616892488E-2</v>
      </c>
      <c r="E41">
        <f t="shared" si="4"/>
        <v>0.82258064516129037</v>
      </c>
      <c r="F41">
        <f t="shared" si="5"/>
        <v>12.506062495974065</v>
      </c>
      <c r="G41">
        <f t="shared" si="6"/>
        <v>-1.0715619448970297</v>
      </c>
      <c r="H41">
        <f t="shared" si="7"/>
        <v>-1.0715619448970297</v>
      </c>
      <c r="R41">
        <f t="shared" si="0"/>
        <v>20.034342889911269</v>
      </c>
    </row>
    <row r="42" spans="1:18" x14ac:dyDescent="0.25">
      <c r="A42">
        <f t="shared" si="8"/>
        <v>16</v>
      </c>
      <c r="B42">
        <f t="shared" si="1"/>
        <v>156.80000000000001</v>
      </c>
      <c r="C42">
        <f t="shared" si="2"/>
        <v>0.53890306122448972</v>
      </c>
      <c r="D42">
        <f t="shared" si="3"/>
        <v>4.0407074604831859E-2</v>
      </c>
      <c r="E42">
        <f t="shared" si="4"/>
        <v>0.796875</v>
      </c>
      <c r="F42">
        <f t="shared" si="5"/>
        <v>12.671658596075272</v>
      </c>
      <c r="G42">
        <f t="shared" si="6"/>
        <v>-1.1242398670840494</v>
      </c>
      <c r="H42">
        <f t="shared" si="7"/>
        <v>-1.1242398670840494</v>
      </c>
      <c r="R42">
        <f t="shared" si="0"/>
        <v>19.499293273814676</v>
      </c>
    </row>
    <row r="43" spans="1:18" x14ac:dyDescent="0.25">
      <c r="A43">
        <f t="shared" si="8"/>
        <v>16.5</v>
      </c>
      <c r="B43">
        <f t="shared" si="1"/>
        <v>166.75312500000001</v>
      </c>
      <c r="C43">
        <f t="shared" si="2"/>
        <v>0.50673713011375343</v>
      </c>
      <c r="D43">
        <f t="shared" si="3"/>
        <v>3.8622735967097449E-2</v>
      </c>
      <c r="E43">
        <f t="shared" si="4"/>
        <v>0.77272727272727271</v>
      </c>
      <c r="F43">
        <f t="shared" si="5"/>
        <v>12.880923837126794</v>
      </c>
      <c r="G43">
        <f t="shared" si="6"/>
        <v>-1.1821612030330892</v>
      </c>
      <c r="H43">
        <f t="shared" si="7"/>
        <v>-1.1821612030330892</v>
      </c>
      <c r="R43">
        <f t="shared" si="0"/>
        <v>18.997219078566992</v>
      </c>
    </row>
    <row r="44" spans="1:18" x14ac:dyDescent="0.25">
      <c r="A44">
        <f t="shared" si="8"/>
        <v>17</v>
      </c>
      <c r="B44">
        <f t="shared" si="1"/>
        <v>177.01250000000002</v>
      </c>
      <c r="C44">
        <f t="shared" si="2"/>
        <v>0.47736741755525736</v>
      </c>
      <c r="D44">
        <f t="shared" si="3"/>
        <v>3.7089391186674737E-2</v>
      </c>
      <c r="E44">
        <f t="shared" si="4"/>
        <v>0.75</v>
      </c>
      <c r="F44">
        <f t="shared" si="5"/>
        <v>13.130571714862525</v>
      </c>
      <c r="G44">
        <f t="shared" si="6"/>
        <v>-1.2453829535660528</v>
      </c>
      <c r="H44">
        <f t="shared" si="7"/>
        <v>-1.2453829535660528</v>
      </c>
      <c r="R44">
        <f t="shared" si="0"/>
        <v>18.525629897734234</v>
      </c>
    </row>
    <row r="45" spans="1:18" x14ac:dyDescent="0.25">
      <c r="A45">
        <f t="shared" si="8"/>
        <v>17.5</v>
      </c>
      <c r="B45">
        <f t="shared" si="1"/>
        <v>187.578125</v>
      </c>
      <c r="C45">
        <f t="shared" si="2"/>
        <v>0.45047896709704288</v>
      </c>
      <c r="D45">
        <f t="shared" si="3"/>
        <v>3.5765840007221106E-2</v>
      </c>
      <c r="E45">
        <f t="shared" si="4"/>
        <v>0.72857142857142854</v>
      </c>
      <c r="F45">
        <f t="shared" si="5"/>
        <v>13.417778415209042</v>
      </c>
      <c r="G45">
        <f t="shared" si="6"/>
        <v>-1.3139711376695755</v>
      </c>
      <c r="H45">
        <f t="shared" si="7"/>
        <v>-1.3139711376695755</v>
      </c>
      <c r="R45">
        <f t="shared" si="0"/>
        <v>18.082302499780972</v>
      </c>
    </row>
    <row r="46" spans="1:18" x14ac:dyDescent="0.25">
      <c r="A46">
        <f t="shared" si="8"/>
        <v>18</v>
      </c>
      <c r="B46">
        <f t="shared" si="1"/>
        <v>198.45000000000002</v>
      </c>
      <c r="C46">
        <f t="shared" si="2"/>
        <v>0.42579994960947337</v>
      </c>
      <c r="D46">
        <f t="shared" si="3"/>
        <v>3.4618560826305642E-2</v>
      </c>
      <c r="E46">
        <f t="shared" si="4"/>
        <v>0.70833333333333337</v>
      </c>
      <c r="F46">
        <f t="shared" si="5"/>
        <v>13.740106791960711</v>
      </c>
      <c r="G46">
        <f t="shared" si="6"/>
        <v>-1.3879995399721468</v>
      </c>
      <c r="H46">
        <f t="shared" si="7"/>
        <v>-1.3879995399721468</v>
      </c>
      <c r="R46">
        <f t="shared" si="0"/>
        <v>17.665246574878164</v>
      </c>
    </row>
    <row r="47" spans="1:18" x14ac:dyDescent="0.25">
      <c r="A47">
        <f t="shared" si="8"/>
        <v>18.5</v>
      </c>
      <c r="B47">
        <f t="shared" si="1"/>
        <v>209.62812500000001</v>
      </c>
      <c r="C47">
        <f t="shared" si="2"/>
        <v>0.40309476602912891</v>
      </c>
      <c r="D47">
        <f t="shared" si="3"/>
        <v>3.3620117834506302E-2</v>
      </c>
      <c r="E47">
        <f t="shared" si="4"/>
        <v>0.68918918918918914</v>
      </c>
      <c r="F47">
        <f t="shared" si="5"/>
        <v>14.095444527853234</v>
      </c>
      <c r="G47">
        <f t="shared" si="6"/>
        <v>-1.4675486613330462</v>
      </c>
      <c r="H47">
        <f t="shared" si="7"/>
        <v>-1.4675486613330462</v>
      </c>
      <c r="R47">
        <f t="shared" si="0"/>
        <v>17.272675619689881</v>
      </c>
    </row>
    <row r="48" spans="1:18" x14ac:dyDescent="0.25">
      <c r="A48">
        <f t="shared" si="8"/>
        <v>19</v>
      </c>
      <c r="B48">
        <f t="shared" si="1"/>
        <v>221.11250000000001</v>
      </c>
      <c r="C48">
        <f t="shared" si="2"/>
        <v>0.38215840352761599</v>
      </c>
      <c r="D48">
        <f t="shared" si="3"/>
        <v>3.2747930427960655E-2</v>
      </c>
      <c r="E48">
        <f t="shared" si="4"/>
        <v>0.67105263157894735</v>
      </c>
      <c r="F48">
        <f t="shared" si="5"/>
        <v>14.481953533504901</v>
      </c>
      <c r="G48">
        <f t="shared" si="6"/>
        <v>-1.5527048351277699</v>
      </c>
      <c r="H48">
        <f t="shared" si="7"/>
        <v>-1.5527048351277699</v>
      </c>
      <c r="R48">
        <f t="shared" si="0"/>
        <v>16.902982082922932</v>
      </c>
    </row>
    <row r="49" spans="1:18" x14ac:dyDescent="0.25">
      <c r="A49">
        <f t="shared" si="8"/>
        <v>19.5</v>
      </c>
      <c r="B49">
        <f t="shared" si="1"/>
        <v>232.90312500000002</v>
      </c>
      <c r="C49">
        <f t="shared" si="2"/>
        <v>0.36281179138321995</v>
      </c>
      <c r="D49">
        <f t="shared" si="3"/>
        <v>3.198331561549924E-2</v>
      </c>
      <c r="E49">
        <f t="shared" si="4"/>
        <v>0.65384615384615385</v>
      </c>
      <c r="F49">
        <f t="shared" si="5"/>
        <v>14.898028309422145</v>
      </c>
      <c r="G49">
        <f t="shared" si="6"/>
        <v>-1.6435594794895376</v>
      </c>
      <c r="H49">
        <f t="shared" si="7"/>
        <v>-1.6435594794895376</v>
      </c>
      <c r="R49">
        <f t="shared" si="0"/>
        <v>16.554716061512231</v>
      </c>
    </row>
    <row r="50" spans="1:18" x14ac:dyDescent="0.25">
      <c r="A50">
        <f t="shared" si="8"/>
        <v>20</v>
      </c>
      <c r="B50">
        <f t="shared" si="1"/>
        <v>245</v>
      </c>
      <c r="C50">
        <f t="shared" si="2"/>
        <v>0.3448979591836735</v>
      </c>
      <c r="D50">
        <f t="shared" si="3"/>
        <v>3.1310737758139133E-2</v>
      </c>
      <c r="E50">
        <f t="shared" si="4"/>
        <v>0.63749999999999996</v>
      </c>
      <c r="F50">
        <f t="shared" si="5"/>
        <v>15.342261501488176</v>
      </c>
      <c r="G50">
        <f t="shared" si="6"/>
        <v>-1.740208461714577</v>
      </c>
      <c r="H50">
        <f t="shared" si="7"/>
        <v>-1.740208461714577</v>
      </c>
      <c r="R50">
        <f t="shared" si="0"/>
        <v>16.226566969431502</v>
      </c>
    </row>
    <row r="51" spans="1:18" x14ac:dyDescent="0.25">
      <c r="A51">
        <f t="shared" si="8"/>
        <v>20.5</v>
      </c>
      <c r="B51">
        <f t="shared" si="1"/>
        <v>257.40312499999999</v>
      </c>
      <c r="C51">
        <f t="shared" si="2"/>
        <v>0.32827884276851732</v>
      </c>
      <c r="D51">
        <f t="shared" si="3"/>
        <v>3.0717216941148307E-2</v>
      </c>
      <c r="E51">
        <f t="shared" si="4"/>
        <v>0.62195121951219512</v>
      </c>
      <c r="F51">
        <f t="shared" si="5"/>
        <v>15.813415263909031</v>
      </c>
      <c r="G51">
        <f t="shared" si="6"/>
        <v>-1.842751555681273</v>
      </c>
      <c r="H51">
        <f t="shared" si="7"/>
        <v>-1.842751555681273</v>
      </c>
      <c r="R51">
        <f t="shared" si="0"/>
        <v>15.917347706211581</v>
      </c>
    </row>
    <row r="52" spans="1:18" x14ac:dyDescent="0.25">
      <c r="A52">
        <f t="shared" si="8"/>
        <v>21</v>
      </c>
      <c r="B52">
        <f t="shared" si="1"/>
        <v>270.11250000000001</v>
      </c>
      <c r="C52">
        <f t="shared" si="2"/>
        <v>0.3128326160396131</v>
      </c>
      <c r="D52">
        <f t="shared" si="3"/>
        <v>3.0191859571383636E-2</v>
      </c>
      <c r="E52">
        <f t="shared" si="4"/>
        <v>0.6071428571428571</v>
      </c>
      <c r="F52">
        <f t="shared" si="5"/>
        <v>16.310397336950725</v>
      </c>
      <c r="G52">
        <f t="shared" si="6"/>
        <v>-1.9512919767808592</v>
      </c>
      <c r="H52">
        <f t="shared" si="7"/>
        <v>-1.9512919767808592</v>
      </c>
      <c r="R52">
        <f t="shared" si="0"/>
        <v>15.62598093632298</v>
      </c>
    </row>
    <row r="53" spans="1:18" x14ac:dyDescent="0.25">
      <c r="A53">
        <f t="shared" si="8"/>
        <v>21.5</v>
      </c>
      <c r="B53">
        <f t="shared" si="1"/>
        <v>283.12812500000001</v>
      </c>
      <c r="C53">
        <f t="shared" si="2"/>
        <v>0.29845145197072881</v>
      </c>
      <c r="D53">
        <f t="shared" si="3"/>
        <v>2.9725483776574354E-2</v>
      </c>
      <c r="E53">
        <f t="shared" si="4"/>
        <v>0.59302325581395354</v>
      </c>
      <c r="F53">
        <f t="shared" si="5"/>
        <v>16.832240972758832</v>
      </c>
      <c r="G53">
        <f t="shared" si="6"/>
        <v>-2.0659359817415082</v>
      </c>
      <c r="H53">
        <f t="shared" si="7"/>
        <v>-2.0659359817415082</v>
      </c>
      <c r="R53">
        <f t="shared" si="0"/>
        <v>15.351487158204156</v>
      </c>
    </row>
    <row r="54" spans="1:18" x14ac:dyDescent="0.25">
      <c r="A54">
        <f t="shared" si="8"/>
        <v>22</v>
      </c>
      <c r="B54">
        <f t="shared" si="1"/>
        <v>296.45000000000005</v>
      </c>
      <c r="C54">
        <f t="shared" si="2"/>
        <v>0.28503963568898627</v>
      </c>
      <c r="D54">
        <f t="shared" si="3"/>
        <v>2.9310318802089425E-2</v>
      </c>
      <c r="E54">
        <f t="shared" si="4"/>
        <v>0.57954545454545459</v>
      </c>
      <c r="F54">
        <f t="shared" si="5"/>
        <v>17.378088017758824</v>
      </c>
      <c r="G54">
        <f t="shared" si="6"/>
        <v>-2.1867925230218592</v>
      </c>
      <c r="H54">
        <f t="shared" si="7"/>
        <v>-2.1867925230218592</v>
      </c>
      <c r="R54">
        <f t="shared" si="0"/>
        <v>15.092974296392605</v>
      </c>
    </row>
    <row r="55" spans="1:18" x14ac:dyDescent="0.25">
      <c r="A55">
        <f t="shared" si="8"/>
        <v>22.5</v>
      </c>
      <c r="B55">
        <f t="shared" si="1"/>
        <v>310.07812500000006</v>
      </c>
      <c r="C55">
        <f t="shared" si="2"/>
        <v>0.27251196775006292</v>
      </c>
      <c r="D55">
        <f t="shared" si="3"/>
        <v>2.8939762514454789E-2</v>
      </c>
      <c r="E55">
        <f t="shared" si="4"/>
        <v>0.56666666666666665</v>
      </c>
      <c r="F55">
        <f t="shared" si="5"/>
        <v>17.947174596854857</v>
      </c>
      <c r="G55">
        <f t="shared" si="6"/>
        <v>-2.31397294928541</v>
      </c>
      <c r="H55">
        <f t="shared" si="7"/>
        <v>-2.31397294928541</v>
      </c>
      <c r="R55">
        <f t="shared" si="0"/>
        <v>14.849628594639528</v>
      </c>
    </row>
    <row r="56" spans="1:18" x14ac:dyDescent="0.25">
      <c r="A56">
        <f t="shared" si="8"/>
        <v>23</v>
      </c>
      <c r="B56">
        <f t="shared" si="1"/>
        <v>324.01249999999999</v>
      </c>
      <c r="C56">
        <f t="shared" si="2"/>
        <v>0.26079240770032019</v>
      </c>
      <c r="D56">
        <f t="shared" si="3"/>
        <v>2.8608184795302551E-2</v>
      </c>
      <c r="E56">
        <f t="shared" si="4"/>
        <v>0.55434782608695654</v>
      </c>
      <c r="F56">
        <f t="shared" si="5"/>
        <v>18.538818951975934</v>
      </c>
      <c r="G56">
        <f t="shared" si="6"/>
        <v>-2.4475907449434704</v>
      </c>
      <c r="H56">
        <f t="shared" si="7"/>
        <v>-2.4475907449434704</v>
      </c>
      <c r="R56">
        <f t="shared" si="0"/>
        <v>14.620706624153339</v>
      </c>
    </row>
    <row r="57" spans="1:18" x14ac:dyDescent="0.25">
      <c r="A57">
        <f t="shared" si="8"/>
        <v>23.5</v>
      </c>
      <c r="B57">
        <f t="shared" si="1"/>
        <v>338.25312500000001</v>
      </c>
      <c r="C57">
        <f t="shared" si="2"/>
        <v>0.24981291747119852</v>
      </c>
      <c r="D57">
        <f t="shared" si="3"/>
        <v>2.8310767376153519E-2</v>
      </c>
      <c r="E57">
        <f t="shared" si="4"/>
        <v>0.54255319148936165</v>
      </c>
      <c r="F57">
        <f t="shared" si="5"/>
        <v>19.152411072263956</v>
      </c>
      <c r="G57">
        <f t="shared" si="6"/>
        <v>-2.5877613029479467</v>
      </c>
      <c r="H57">
        <f t="shared" si="7"/>
        <v>-2.5877613029479467</v>
      </c>
      <c r="R57">
        <f t="shared" si="0"/>
        <v>14.405528250853948</v>
      </c>
    </row>
    <row r="58" spans="1:18" x14ac:dyDescent="0.25">
      <c r="A58">
        <f t="shared" si="8"/>
        <v>24</v>
      </c>
      <c r="B58">
        <f t="shared" si="1"/>
        <v>352.8</v>
      </c>
      <c r="C58">
        <f t="shared" si="2"/>
        <v>0.2395124716553288</v>
      </c>
      <c r="D58">
        <f t="shared" si="3"/>
        <v>2.8043372761448269E-2</v>
      </c>
      <c r="E58">
        <f t="shared" si="4"/>
        <v>0.53125</v>
      </c>
      <c r="F58">
        <f t="shared" si="5"/>
        <v>19.787403820477898</v>
      </c>
      <c r="G58">
        <f t="shared" si="6"/>
        <v>-2.7346017259850268</v>
      </c>
      <c r="H58">
        <f t="shared" si="7"/>
        <v>-2.7346017259850268</v>
      </c>
      <c r="R58">
        <f t="shared" si="0"/>
        <v>14.203470430008872</v>
      </c>
    </row>
    <row r="59" spans="1:18" x14ac:dyDescent="0.25">
      <c r="A59">
        <f t="shared" si="8"/>
        <v>24.5</v>
      </c>
      <c r="B59">
        <f t="shared" si="1"/>
        <v>367.65312500000005</v>
      </c>
      <c r="C59">
        <f t="shared" si="2"/>
        <v>0.22983620770257288</v>
      </c>
      <c r="D59">
        <f t="shared" si="3"/>
        <v>2.7802436486677715E-2</v>
      </c>
      <c r="E59">
        <f t="shared" si="4"/>
        <v>0.52040816326530615</v>
      </c>
      <c r="F59">
        <f t="shared" si="5"/>
        <v>20.443305313882167</v>
      </c>
      <c r="G59">
        <f t="shared" si="6"/>
        <v>-2.8882306520125036</v>
      </c>
      <c r="H59">
        <f t="shared" si="7"/>
        <v>-2.8882306520125036</v>
      </c>
      <c r="R59">
        <f t="shared" si="0"/>
        <v>14.01396171687291</v>
      </c>
    </row>
    <row r="60" spans="1:18" x14ac:dyDescent="0.25">
      <c r="A60">
        <f t="shared" si="8"/>
        <v>25</v>
      </c>
      <c r="B60">
        <f t="shared" si="1"/>
        <v>382.81250000000006</v>
      </c>
      <c r="C60">
        <f t="shared" si="2"/>
        <v>0.22073469387755099</v>
      </c>
      <c r="D60">
        <f t="shared" si="3"/>
        <v>2.758487818573379E-2</v>
      </c>
      <c r="E60">
        <f t="shared" si="4"/>
        <v>0.51</v>
      </c>
      <c r="F60">
        <f t="shared" si="5"/>
        <v>21.119672360952435</v>
      </c>
      <c r="G60">
        <f t="shared" si="6"/>
        <v>-3.0487681007326088</v>
      </c>
      <c r="H60">
        <f t="shared" si="7"/>
        <v>-3.0487681007326088</v>
      </c>
      <c r="R60">
        <f t="shared" si="0"/>
        <v>13.836477398764792</v>
      </c>
    </row>
    <row r="61" spans="1:18" x14ac:dyDescent="0.25">
      <c r="A61">
        <f t="shared" si="8"/>
        <v>25.5</v>
      </c>
      <c r="B61">
        <f t="shared" si="1"/>
        <v>398.27812499999999</v>
      </c>
      <c r="C61">
        <f t="shared" si="2"/>
        <v>0.21216329669122552</v>
      </c>
      <c r="D61">
        <f t="shared" si="3"/>
        <v>2.7388027888725876E-2</v>
      </c>
      <c r="E61">
        <f t="shared" si="4"/>
        <v>0.5</v>
      </c>
      <c r="F61">
        <f t="shared" si="5"/>
        <v>21.816104789938901</v>
      </c>
      <c r="G61">
        <f t="shared" si="6"/>
        <v>-3.2163353381268753</v>
      </c>
      <c r="H61">
        <f t="shared" si="7"/>
        <v>-3.2163353381268753</v>
      </c>
      <c r="R61">
        <f t="shared" si="0"/>
        <v>13.670535168024253</v>
      </c>
    </row>
    <row r="62" spans="1:18" x14ac:dyDescent="0.25">
      <c r="A62">
        <f t="shared" si="8"/>
        <v>26</v>
      </c>
      <c r="B62">
        <f t="shared" si="1"/>
        <v>414.05</v>
      </c>
      <c r="C62">
        <f t="shared" si="2"/>
        <v>0.20408163265306123</v>
      </c>
      <c r="D62">
        <f t="shared" si="3"/>
        <v>2.7209564706466557E-2</v>
      </c>
      <c r="E62">
        <f t="shared" si="4"/>
        <v>0.49038461538461536</v>
      </c>
      <c r="F62">
        <f t="shared" si="5"/>
        <v>22.532240533424957</v>
      </c>
      <c r="G62">
        <f t="shared" si="6"/>
        <v>-3.3910547566215912</v>
      </c>
      <c r="H62">
        <f t="shared" si="7"/>
        <v>-3.3910547566215912</v>
      </c>
      <c r="R62">
        <f t="shared" si="0"/>
        <v>13.515691267010082</v>
      </c>
    </row>
    <row r="63" spans="1:18" x14ac:dyDescent="0.25">
      <c r="A63">
        <f t="shared" si="8"/>
        <v>26.5</v>
      </c>
      <c r="B63">
        <f t="shared" si="1"/>
        <v>430.12812500000007</v>
      </c>
      <c r="C63">
        <f t="shared" si="2"/>
        <v>0.19645309173865341</v>
      </c>
      <c r="D63">
        <f t="shared" si="3"/>
        <v>2.7047465631161925E-2</v>
      </c>
      <c r="E63">
        <f t="shared" si="4"/>
        <v>0.48113207547169812</v>
      </c>
      <c r="F63">
        <f t="shared" si="5"/>
        <v>23.267751355867244</v>
      </c>
      <c r="G63">
        <f t="shared" si="6"/>
        <v>-3.5730497688194203</v>
      </c>
      <c r="H63">
        <f t="shared" si="7"/>
        <v>-3.5730497688194203</v>
      </c>
      <c r="R63">
        <f t="shared" si="0"/>
        <v>13.371537046134172</v>
      </c>
    </row>
    <row r="64" spans="1:18" x14ac:dyDescent="0.25">
      <c r="A64">
        <f t="shared" si="8"/>
        <v>27</v>
      </c>
      <c r="B64">
        <f t="shared" si="1"/>
        <v>446.51250000000005</v>
      </c>
      <c r="C64">
        <f t="shared" si="2"/>
        <v>0.18924442204865483</v>
      </c>
      <c r="D64">
        <f t="shared" si="3"/>
        <v>2.689996263235667E-2</v>
      </c>
      <c r="E64">
        <f t="shared" si="4"/>
        <v>0.47222222222222221</v>
      </c>
      <c r="F64">
        <f t="shared" si="5"/>
        <v>24.022339129760319</v>
      </c>
      <c r="G64">
        <f t="shared" si="6"/>
        <v>-3.7624447130386311</v>
      </c>
      <c r="H64">
        <f t="shared" si="7"/>
        <v>-3.7624447130386311</v>
      </c>
      <c r="R64">
        <f t="shared" si="0"/>
        <v>13.237695884207723</v>
      </c>
    </row>
    <row r="65" spans="1:18" x14ac:dyDescent="0.25">
      <c r="A65">
        <f t="shared" si="8"/>
        <v>27.5</v>
      </c>
      <c r="B65">
        <f t="shared" si="1"/>
        <v>463.203125</v>
      </c>
      <c r="C65">
        <f t="shared" si="2"/>
        <v>0.18242536684095126</v>
      </c>
      <c r="D65">
        <f t="shared" si="3"/>
        <v>2.6765506581335832E-2</v>
      </c>
      <c r="E65">
        <f t="shared" si="4"/>
        <v>0.46363636363636362</v>
      </c>
      <c r="F65">
        <f t="shared" si="5"/>
        <v>24.795732581365648</v>
      </c>
      <c r="G65">
        <f t="shared" si="6"/>
        <v>-3.9593647691571321</v>
      </c>
      <c r="H65">
        <f t="shared" si="7"/>
        <v>-3.9593647691571321</v>
      </c>
      <c r="R65">
        <f t="shared" si="0"/>
        <v>13.113820427372332</v>
      </c>
    </row>
    <row r="66" spans="1:18" x14ac:dyDescent="0.25">
      <c r="A66">
        <f t="shared" si="8"/>
        <v>28</v>
      </c>
      <c r="B66">
        <f t="shared" si="1"/>
        <v>480.20000000000005</v>
      </c>
      <c r="C66">
        <f t="shared" si="2"/>
        <v>0.17596834652228235</v>
      </c>
      <c r="D66">
        <f t="shared" si="3"/>
        <v>2.6642736817508103E-2</v>
      </c>
      <c r="E66">
        <f t="shared" si="4"/>
        <v>0.45535714285714285</v>
      </c>
      <c r="F66">
        <f t="shared" si="5"/>
        <v>25.587684439534783</v>
      </c>
      <c r="G66">
        <f t="shared" si="6"/>
        <v>-4.1639358834732185</v>
      </c>
      <c r="H66">
        <f t="shared" si="7"/>
        <v>-4.1639358834732185</v>
      </c>
      <c r="R66">
        <f t="shared" si="0"/>
        <v>12.999590108817769</v>
      </c>
    </row>
    <row r="67" spans="1:18" x14ac:dyDescent="0.25">
      <c r="A67">
        <f t="shared" si="8"/>
        <v>28.5</v>
      </c>
      <c r="B67">
        <f t="shared" si="1"/>
        <v>497.50312500000001</v>
      </c>
      <c r="C67">
        <f t="shared" si="2"/>
        <v>0.16984817934560711</v>
      </c>
      <c r="D67">
        <f t="shared" si="3"/>
        <v>2.6530455393177416E-2</v>
      </c>
      <c r="E67">
        <f t="shared" si="4"/>
        <v>0.44736842105263158</v>
      </c>
      <c r="F67">
        <f t="shared" si="5"/>
        <v>26.397968931557738</v>
      </c>
      <c r="G67">
        <f t="shared" si="6"/>
        <v>-4.3762847014757131</v>
      </c>
      <c r="H67">
        <f t="shared" si="7"/>
        <v>-4.3762847014757131</v>
      </c>
      <c r="R67">
        <f t="shared" si="0"/>
        <v>12.894708916527948</v>
      </c>
    </row>
    <row r="68" spans="1:18" x14ac:dyDescent="0.25">
      <c r="A68">
        <f t="shared" si="8"/>
        <v>29</v>
      </c>
      <c r="B68">
        <f t="shared" si="1"/>
        <v>515.11250000000007</v>
      </c>
      <c r="C68">
        <f t="shared" si="2"/>
        <v>0.16404183552136667</v>
      </c>
      <c r="D68">
        <f t="shared" si="3"/>
        <v>2.6427605211086204E-2</v>
      </c>
      <c r="E68">
        <f t="shared" si="4"/>
        <v>0.43965517241379309</v>
      </c>
      <c r="F68">
        <f t="shared" si="5"/>
        <v>27.226379578591288</v>
      </c>
      <c r="G68">
        <f t="shared" si="6"/>
        <v>-4.5965385075689191</v>
      </c>
      <c r="H68">
        <f t="shared" si="7"/>
        <v>-4.5965385075689191</v>
      </c>
      <c r="R68">
        <f t="shared" si="0"/>
        <v>12.798903380592899</v>
      </c>
    </row>
    <row r="69" spans="1:18" x14ac:dyDescent="0.25">
      <c r="A69">
        <f t="shared" si="8"/>
        <v>29.5</v>
      </c>
      <c r="B69">
        <f t="shared" si="1"/>
        <v>533.02812500000005</v>
      </c>
      <c r="C69">
        <f t="shared" si="2"/>
        <v>0.15852822025104207</v>
      </c>
      <c r="D69">
        <f t="shared" si="3"/>
        <v>2.633325141182442E-2</v>
      </c>
      <c r="E69">
        <f t="shared" si="4"/>
        <v>0.43220338983050849</v>
      </c>
      <c r="F69">
        <f t="shared" si="5"/>
        <v>28.072727250396749</v>
      </c>
      <c r="G69">
        <f t="shared" si="6"/>
        <v>-4.8248251709272436</v>
      </c>
      <c r="H69">
        <f t="shared" si="7"/>
        <v>-4.8248251709272436</v>
      </c>
      <c r="R69">
        <f t="shared" si="0"/>
        <v>12.711920755296962</v>
      </c>
    </row>
    <row r="70" spans="1:18" x14ac:dyDescent="0.25">
      <c r="A70">
        <f t="shared" si="8"/>
        <v>30</v>
      </c>
      <c r="B70">
        <f t="shared" si="1"/>
        <v>551.25</v>
      </c>
      <c r="C70">
        <f t="shared" si="2"/>
        <v>0.15328798185941042</v>
      </c>
      <c r="D70">
        <f t="shared" si="3"/>
        <v>2.6246565483089214E-2</v>
      </c>
      <c r="E70">
        <f t="shared" si="4"/>
        <v>0.42499999999999999</v>
      </c>
      <c r="F70">
        <f t="shared" si="5"/>
        <v>28.93683844510586</v>
      </c>
      <c r="G70">
        <f t="shared" si="6"/>
        <v>-5.0612730967643538</v>
      </c>
      <c r="H70">
        <f t="shared" si="7"/>
        <v>-5.0612730967643538</v>
      </c>
      <c r="R70">
        <f t="shared" si="0"/>
        <v>12.633527374341487</v>
      </c>
    </row>
    <row r="71" spans="1:18" x14ac:dyDescent="0.25">
      <c r="A71">
        <f t="shared" si="8"/>
        <v>30.5</v>
      </c>
      <c r="B71">
        <f t="shared" si="1"/>
        <v>569.77812500000005</v>
      </c>
      <c r="C71">
        <f t="shared" si="2"/>
        <v>0.14830334176132157</v>
      </c>
      <c r="D71">
        <f t="shared" si="3"/>
        <v>2.6166811655632633E-2</v>
      </c>
      <c r="E71">
        <f t="shared" si="4"/>
        <v>0.41803278688524592</v>
      </c>
      <c r="F71">
        <f t="shared" si="5"/>
        <v>29.818553764749016</v>
      </c>
      <c r="G71">
        <f t="shared" si="6"/>
        <v>-5.3060111823955323</v>
      </c>
      <c r="H71">
        <f t="shared" si="7"/>
        <v>-5.3060111823955323</v>
      </c>
      <c r="R71">
        <f t="shared" si="0"/>
        <v>12.563507160265361</v>
      </c>
    </row>
    <row r="72" spans="1:18" x14ac:dyDescent="0.25">
      <c r="A72">
        <f t="shared" si="8"/>
        <v>31</v>
      </c>
      <c r="B72">
        <f t="shared" si="1"/>
        <v>588.61250000000007</v>
      </c>
      <c r="C72">
        <f t="shared" si="2"/>
        <v>0.14355794346875064</v>
      </c>
      <c r="D72">
        <f t="shared" si="3"/>
        <v>2.609333522605578E-2</v>
      </c>
      <c r="E72">
        <f t="shared" si="4"/>
        <v>0.41129032258064518</v>
      </c>
      <c r="F72">
        <f t="shared" si="5"/>
        <v>30.717726561493521</v>
      </c>
      <c r="G72">
        <f t="shared" si="6"/>
        <v>-5.559168777552066</v>
      </c>
      <c r="H72">
        <f t="shared" si="7"/>
        <v>-5.559168777552066</v>
      </c>
      <c r="R72">
        <f t="shared" si="0"/>
        <v>12.50166027145751</v>
      </c>
    </row>
    <row r="73" spans="1:18" x14ac:dyDescent="0.25">
      <c r="A73">
        <f t="shared" si="8"/>
        <v>31.5</v>
      </c>
      <c r="B73">
        <f t="shared" si="1"/>
        <v>607.75312500000007</v>
      </c>
      <c r="C73">
        <f t="shared" si="2"/>
        <v>0.13903671823982805</v>
      </c>
      <c r="D73">
        <f t="shared" si="3"/>
        <v>2.6025552507927634E-2</v>
      </c>
      <c r="E73">
        <f t="shared" si="4"/>
        <v>0.40476190476190477</v>
      </c>
      <c r="F73">
        <f t="shared" si="5"/>
        <v>31.634221733089216</v>
      </c>
      <c r="G73">
        <f t="shared" si="6"/>
        <v>-5.8208756484752096</v>
      </c>
      <c r="H73">
        <f t="shared" si="7"/>
        <v>-5.8208756484752096</v>
      </c>
      <c r="R73">
        <f t="shared" si="0"/>
        <v>12.447801872168267</v>
      </c>
    </row>
    <row r="74" spans="1:18" x14ac:dyDescent="0.25">
      <c r="A74">
        <f t="shared" si="8"/>
        <v>32</v>
      </c>
      <c r="B74">
        <f t="shared" si="1"/>
        <v>627.20000000000005</v>
      </c>
      <c r="C74">
        <f t="shared" si="2"/>
        <v>0.13472576530612243</v>
      </c>
      <c r="D74">
        <f t="shared" si="3"/>
        <v>2.5962942162801993E-2</v>
      </c>
      <c r="E74">
        <f t="shared" si="4"/>
        <v>0.3984375</v>
      </c>
      <c r="F74">
        <f t="shared" si="5"/>
        <v>32.567914649018824</v>
      </c>
      <c r="G74">
        <f t="shared" si="6"/>
        <v>-6.0912619453763455</v>
      </c>
      <c r="H74">
        <f t="shared" si="7"/>
        <v>-6.0912619453763455</v>
      </c>
      <c r="R74">
        <f t="shared" ref="R74:R137" si="9">(0.5*$M$2*$T$1*A77^3)+(2*($F$6/$A$6)^2/(PI()*$M$2*$N$12*A77))</f>
        <v>12.401761012668951</v>
      </c>
    </row>
    <row r="75" spans="1:18" x14ac:dyDescent="0.25">
      <c r="A75">
        <f t="shared" si="8"/>
        <v>32.5</v>
      </c>
      <c r="B75">
        <f t="shared" si="1"/>
        <v>646.953125</v>
      </c>
      <c r="C75">
        <f t="shared" si="2"/>
        <v>0.1306122448979592</v>
      </c>
      <c r="D75">
        <f t="shared" si="3"/>
        <v>2.5905037703768702E-2</v>
      </c>
      <c r="E75">
        <f t="shared" si="4"/>
        <v>0.3923076923076923</v>
      </c>
      <c r="F75">
        <f t="shared" si="5"/>
        <v>33.518690191391968</v>
      </c>
      <c r="G75">
        <f t="shared" si="6"/>
        <v>-6.3704581729008227</v>
      </c>
      <c r="H75">
        <f t="shared" si="7"/>
        <v>-6.3704581729008227</v>
      </c>
      <c r="R75">
        <f t="shared" si="9"/>
        <v>12.363379608220939</v>
      </c>
    </row>
    <row r="76" spans="1:18" x14ac:dyDescent="0.25">
      <c r="A76">
        <f t="shared" si="8"/>
        <v>33</v>
      </c>
      <c r="B76">
        <f t="shared" si="1"/>
        <v>667.01250000000005</v>
      </c>
      <c r="C76">
        <f t="shared" si="2"/>
        <v>0.12668428252843836</v>
      </c>
      <c r="D76">
        <f t="shared" si="3"/>
        <v>2.5851420997943592E-2</v>
      </c>
      <c r="E76">
        <f t="shared" si="4"/>
        <v>0.38636363636363635</v>
      </c>
      <c r="F76">
        <f t="shared" si="5"/>
        <v>34.486441896781706</v>
      </c>
      <c r="G76">
        <f t="shared" si="6"/>
        <v>-6.6585951632769014</v>
      </c>
      <c r="H76">
        <f t="shared" si="7"/>
        <v>-6.6585951632769014</v>
      </c>
      <c r="R76">
        <f t="shared" si="9"/>
        <v>12.332511506829981</v>
      </c>
    </row>
    <row r="77" spans="1:18" x14ac:dyDescent="0.25">
      <c r="A77">
        <f t="shared" si="8"/>
        <v>33.5</v>
      </c>
      <c r="B77">
        <f t="shared" ref="B77:B140" si="10">0.5*1.225*A77*A77</f>
        <v>687.37812500000007</v>
      </c>
      <c r="C77">
        <f t="shared" ref="C77:C140" si="11">$F$6/B77/$D$6</f>
        <v>0.12293088320202217</v>
      </c>
      <c r="D77">
        <f t="shared" ref="D77:D140" si="12">$C$8+$E$8*C77*C77</f>
        <v>2.5801716622158945E-2</v>
      </c>
      <c r="E77">
        <f t="shared" ref="E77:E140" si="13">$H$4*$H$6/A77</f>
        <v>0.38059701492537312</v>
      </c>
      <c r="F77">
        <f t="shared" ref="F77:F140" si="14">D77*B77*$D$6</f>
        <v>35.4710711870419</v>
      </c>
      <c r="G77">
        <f t="shared" ref="G77:G140" si="15">(E77-F77)*A77/$F$6</f>
        <v>-6.9558040518692525</v>
      </c>
      <c r="H77">
        <f t="shared" ref="H77:H140" si="16">IF(C77&gt;$J$4,0,G77)</f>
        <v>-6.9558040518692525</v>
      </c>
      <c r="R77">
        <f t="shared" si="9"/>
        <v>12.309021636907339</v>
      </c>
    </row>
    <row r="78" spans="1:18" x14ac:dyDescent="0.25">
      <c r="A78">
        <f t="shared" ref="A78:A141" si="17">A77+0.5</f>
        <v>34</v>
      </c>
      <c r="B78">
        <f t="shared" si="10"/>
        <v>708.05000000000007</v>
      </c>
      <c r="C78">
        <f t="shared" si="11"/>
        <v>0.11934185438881434</v>
      </c>
      <c r="D78">
        <f t="shared" si="12"/>
        <v>2.5755586949167172E-2</v>
      </c>
      <c r="E78">
        <f t="shared" si="13"/>
        <v>0.375</v>
      </c>
      <c r="F78">
        <f t="shared" si="14"/>
        <v>36.472486678715633</v>
      </c>
      <c r="G78">
        <f t="shared" si="15"/>
        <v>-7.2622162548895357</v>
      </c>
      <c r="H78">
        <f t="shared" si="16"/>
        <v>-7.2622162548895357</v>
      </c>
      <c r="R78">
        <f t="shared" si="9"/>
        <v>12.29278522695952</v>
      </c>
    </row>
    <row r="79" spans="1:18" x14ac:dyDescent="0.25">
      <c r="A79">
        <f t="shared" si="17"/>
        <v>34.5</v>
      </c>
      <c r="B79">
        <f t="shared" si="10"/>
        <v>729.02812500000005</v>
      </c>
      <c r="C79">
        <f t="shared" si="11"/>
        <v>0.11590773675569786</v>
      </c>
      <c r="D79">
        <f t="shared" si="12"/>
        <v>2.5712727860800505E-2</v>
      </c>
      <c r="E79">
        <f t="shared" si="13"/>
        <v>0.36956521739130432</v>
      </c>
      <c r="F79">
        <f t="shared" si="14"/>
        <v>37.49060356198931</v>
      </c>
      <c r="G79">
        <f t="shared" si="15"/>
        <v>-7.5779634490451553</v>
      </c>
      <c r="H79">
        <f t="shared" si="16"/>
        <v>-7.5779634490451553</v>
      </c>
      <c r="R79">
        <f t="shared" si="9"/>
        <v>12.283687090303903</v>
      </c>
    </row>
    <row r="80" spans="1:18" x14ac:dyDescent="0.25">
      <c r="A80">
        <f t="shared" si="17"/>
        <v>35</v>
      </c>
      <c r="B80">
        <f t="shared" si="10"/>
        <v>750.3125</v>
      </c>
      <c r="C80">
        <f t="shared" si="11"/>
        <v>0.11261974177426072</v>
      </c>
      <c r="D80">
        <f t="shared" si="12"/>
        <v>2.5672865000451319E-2</v>
      </c>
      <c r="E80">
        <f t="shared" si="13"/>
        <v>0.36428571428571427</v>
      </c>
      <c r="F80">
        <f t="shared" si="14"/>
        <v>38.525343041302264</v>
      </c>
      <c r="G80">
        <f t="shared" si="15"/>
        <v>-7.903177552932422</v>
      </c>
      <c r="H80">
        <f t="shared" si="16"/>
        <v>-7.903177552932422</v>
      </c>
      <c r="R80">
        <f t="shared" si="9"/>
        <v>12.281620968574831</v>
      </c>
    </row>
    <row r="81" spans="1:18" x14ac:dyDescent="0.25">
      <c r="A81">
        <f t="shared" si="17"/>
        <v>35.5</v>
      </c>
      <c r="B81">
        <f t="shared" si="10"/>
        <v>771.90312500000005</v>
      </c>
      <c r="C81">
        <f t="shared" si="11"/>
        <v>0.10946969543619868</v>
      </c>
      <c r="D81">
        <f t="shared" si="12"/>
        <v>2.5635750490525841E-2</v>
      </c>
      <c r="E81">
        <f t="shared" si="13"/>
        <v>0.35915492957746481</v>
      </c>
      <c r="F81">
        <f t="shared" si="14"/>
        <v>39.576631830714362</v>
      </c>
      <c r="G81">
        <f t="shared" si="15"/>
        <v>-8.2379907100021299</v>
      </c>
      <c r="H81">
        <f t="shared" si="16"/>
        <v>-8.2379907100021299</v>
      </c>
      <c r="R81">
        <f t="shared" si="9"/>
        <v>12.286488928458954</v>
      </c>
    </row>
    <row r="82" spans="1:18" x14ac:dyDescent="0.25">
      <c r="A82">
        <f t="shared" si="17"/>
        <v>36</v>
      </c>
      <c r="B82">
        <f t="shared" si="10"/>
        <v>793.80000000000007</v>
      </c>
      <c r="C82">
        <f t="shared" si="11"/>
        <v>0.10644998740236834</v>
      </c>
      <c r="D82">
        <f t="shared" si="12"/>
        <v>2.5601160051644103E-2</v>
      </c>
      <c r="E82">
        <f t="shared" si="13"/>
        <v>0.35416666666666669</v>
      </c>
      <c r="F82">
        <f t="shared" si="14"/>
        <v>40.644401697990183</v>
      </c>
      <c r="G82">
        <f t="shared" si="15"/>
        <v>-8.5825352729446553</v>
      </c>
      <c r="H82">
        <f t="shared" si="16"/>
        <v>-8.5825352729446553</v>
      </c>
      <c r="R82">
        <f t="shared" si="9"/>
        <v>12.298200806691746</v>
      </c>
    </row>
    <row r="83" spans="1:18" x14ac:dyDescent="0.25">
      <c r="A83">
        <f t="shared" si="17"/>
        <v>36.5</v>
      </c>
      <c r="B83">
        <f t="shared" si="10"/>
        <v>816.00312500000007</v>
      </c>
      <c r="C83">
        <f t="shared" si="11"/>
        <v>0.10355352499415979</v>
      </c>
      <c r="D83">
        <f t="shared" si="12"/>
        <v>2.556889046968917E-2</v>
      </c>
      <c r="E83">
        <f t="shared" si="13"/>
        <v>0.34931506849315069</v>
      </c>
      <c r="F83">
        <f t="shared" si="14"/>
        <v>41.728589052098165</v>
      </c>
      <c r="G83">
        <f t="shared" si="15"/>
        <v>-8.9369437893584802</v>
      </c>
      <c r="H83">
        <f t="shared" si="16"/>
        <v>-8.9369437893584802</v>
      </c>
      <c r="R83">
        <f t="shared" si="9"/>
        <v>12.316673698870076</v>
      </c>
    </row>
    <row r="84" spans="1:18" x14ac:dyDescent="0.25">
      <c r="A84">
        <f t="shared" si="17"/>
        <v>37</v>
      </c>
      <c r="B84">
        <f t="shared" si="10"/>
        <v>838.51250000000005</v>
      </c>
      <c r="C84">
        <f t="shared" si="11"/>
        <v>0.10077369150728223</v>
      </c>
      <c r="D84">
        <f t="shared" si="12"/>
        <v>2.5538757364656644E-2</v>
      </c>
      <c r="E84">
        <f t="shared" si="13"/>
        <v>0.34459459459459457</v>
      </c>
      <c r="F84">
        <f t="shared" si="14"/>
        <v>42.829134569463314</v>
      </c>
      <c r="G84">
        <f t="shared" si="15"/>
        <v>-9.3013489885807257</v>
      </c>
      <c r="H84">
        <f t="shared" si="16"/>
        <v>-9.3013489885807257</v>
      </c>
      <c r="R84">
        <f t="shared" si="9"/>
        <v>12.341831488097579</v>
      </c>
    </row>
    <row r="85" spans="1:18" x14ac:dyDescent="0.25">
      <c r="A85">
        <f t="shared" si="17"/>
        <v>37.5</v>
      </c>
      <c r="B85">
        <f t="shared" si="10"/>
        <v>861.328125</v>
      </c>
      <c r="C85">
        <f t="shared" si="11"/>
        <v>9.8104308390022682E-2</v>
      </c>
      <c r="D85">
        <f t="shared" si="12"/>
        <v>2.5510593221873341E-2</v>
      </c>
      <c r="E85">
        <f t="shared" si="13"/>
        <v>0.34</v>
      </c>
      <c r="F85">
        <f t="shared" si="14"/>
        <v>43.945982854867744</v>
      </c>
      <c r="G85">
        <f t="shared" si="15"/>
        <v>-9.675883769571243</v>
      </c>
      <c r="H85">
        <f t="shared" si="16"/>
        <v>-9.675883769571243</v>
      </c>
      <c r="R85">
        <f t="shared" si="9"/>
        <v>12.373604409888062</v>
      </c>
    </row>
    <row r="86" spans="1:18" x14ac:dyDescent="0.25">
      <c r="A86">
        <f t="shared" si="17"/>
        <v>38</v>
      </c>
      <c r="B86">
        <f t="shared" si="10"/>
        <v>884.45</v>
      </c>
      <c r="C86">
        <f t="shared" si="11"/>
        <v>9.5539600881903997E-2</v>
      </c>
      <c r="D86">
        <f t="shared" si="12"/>
        <v>2.5484245651747544E-2</v>
      </c>
      <c r="E86">
        <f t="shared" si="13"/>
        <v>0.33552631578947367</v>
      </c>
      <c r="F86">
        <f t="shared" si="14"/>
        <v>45.079082133376232</v>
      </c>
      <c r="G86">
        <f t="shared" si="15"/>
        <v>-10.060681189753236</v>
      </c>
      <c r="H86">
        <f t="shared" si="16"/>
        <v>-10.060681189753236</v>
      </c>
      <c r="R86">
        <f t="shared" si="9"/>
        <v>12.411928650114227</v>
      </c>
    </row>
    <row r="87" spans="1:18" x14ac:dyDescent="0.25">
      <c r="A87">
        <f t="shared" si="17"/>
        <v>38.5</v>
      </c>
      <c r="B87">
        <f t="shared" si="10"/>
        <v>907.87812500000007</v>
      </c>
      <c r="C87">
        <f t="shared" si="11"/>
        <v>9.307416675558737E-2</v>
      </c>
      <c r="D87">
        <f t="shared" si="12"/>
        <v>2.5459575848952476E-2</v>
      </c>
      <c r="E87">
        <f t="shared" si="13"/>
        <v>0.33116883116883117</v>
      </c>
      <c r="F87">
        <f t="shared" si="14"/>
        <v>46.228383970084515</v>
      </c>
      <c r="G87">
        <f t="shared" si="15"/>
        <v>-10.455874454723396</v>
      </c>
      <c r="H87">
        <f t="shared" si="16"/>
        <v>-10.455874454723396</v>
      </c>
      <c r="R87">
        <f t="shared" si="9"/>
        <v>12.456745973110246</v>
      </c>
    </row>
    <row r="88" spans="1:18" x14ac:dyDescent="0.25">
      <c r="A88">
        <f t="shared" si="17"/>
        <v>39</v>
      </c>
      <c r="B88">
        <f t="shared" si="10"/>
        <v>931.61250000000007</v>
      </c>
      <c r="C88">
        <f t="shared" si="11"/>
        <v>9.0702947845804988E-2</v>
      </c>
      <c r="D88">
        <f t="shared" si="12"/>
        <v>2.5436457225968705E-2</v>
      </c>
      <c r="E88">
        <f t="shared" si="13"/>
        <v>0.32692307692307693</v>
      </c>
      <c r="F88">
        <f t="shared" si="14"/>
        <v>47.393843014855541</v>
      </c>
      <c r="G88">
        <f t="shared" si="15"/>
        <v>-10.861596908753645</v>
      </c>
      <c r="H88">
        <f t="shared" si="16"/>
        <v>-10.861596908753645</v>
      </c>
      <c r="R88">
        <f t="shared" si="9"/>
        <v>12.508003377322289</v>
      </c>
    </row>
    <row r="89" spans="1:18" x14ac:dyDescent="0.25">
      <c r="A89">
        <f t="shared" si="17"/>
        <v>39.5</v>
      </c>
      <c r="B89">
        <f t="shared" si="10"/>
        <v>955.65312500000005</v>
      </c>
      <c r="C89">
        <f t="shared" si="11"/>
        <v>8.8421204084902658E-2</v>
      </c>
      <c r="D89">
        <f t="shared" si="12"/>
        <v>2.5414774199335716E-2</v>
      </c>
      <c r="E89">
        <f t="shared" si="13"/>
        <v>0.32278481012658228</v>
      </c>
      <c r="F89">
        <f t="shared" si="14"/>
        <v>48.575416769529099</v>
      </c>
      <c r="G89">
        <f t="shared" si="15"/>
        <v>-11.277982026014197</v>
      </c>
      <c r="H89">
        <f t="shared" si="16"/>
        <v>-11.277982026014197</v>
      </c>
      <c r="R89">
        <f t="shared" si="9"/>
        <v>12.565652776155343</v>
      </c>
    </row>
    <row r="90" spans="1:18" x14ac:dyDescent="0.25">
      <c r="A90">
        <f t="shared" si="17"/>
        <v>40</v>
      </c>
      <c r="B90">
        <f t="shared" si="10"/>
        <v>980</v>
      </c>
      <c r="C90">
        <f t="shared" si="11"/>
        <v>8.6224489795918374E-2</v>
      </c>
      <c r="D90">
        <f t="shared" si="12"/>
        <v>2.5394421109883696E-2</v>
      </c>
      <c r="E90">
        <f t="shared" si="13"/>
        <v>0.31874999999999998</v>
      </c>
      <c r="F90">
        <f t="shared" si="14"/>
        <v>49.773065375372042</v>
      </c>
      <c r="G90">
        <f t="shared" si="15"/>
        <v>-11.70516340245492</v>
      </c>
      <c r="H90">
        <f t="shared" si="16"/>
        <v>-11.70516340245492</v>
      </c>
      <c r="R90">
        <f t="shared" si="9"/>
        <v>12.629650701891361</v>
      </c>
    </row>
    <row r="91" spans="1:18" x14ac:dyDescent="0.25">
      <c r="A91">
        <f t="shared" si="17"/>
        <v>40.5</v>
      </c>
      <c r="B91">
        <f t="shared" si="10"/>
        <v>1004.653125</v>
      </c>
      <c r="C91">
        <f t="shared" si="11"/>
        <v>8.4108632021624372E-2</v>
      </c>
      <c r="D91">
        <f t="shared" si="12"/>
        <v>2.537530126071243E-2</v>
      </c>
      <c r="E91">
        <f t="shared" si="13"/>
        <v>0.31481481481481483</v>
      </c>
      <c r="F91">
        <f t="shared" si="14"/>
        <v>50.986751418782369</v>
      </c>
      <c r="G91">
        <f t="shared" si="15"/>
        <v>-12.143274748288082</v>
      </c>
      <c r="H91">
        <f t="shared" si="16"/>
        <v>-12.143274748288082</v>
      </c>
      <c r="R91">
        <f t="shared" si="9"/>
        <v>12.699958030756115</v>
      </c>
    </row>
    <row r="92" spans="1:18" x14ac:dyDescent="0.25">
      <c r="A92">
        <f t="shared" si="17"/>
        <v>41</v>
      </c>
      <c r="B92">
        <f t="shared" si="10"/>
        <v>1029.6125</v>
      </c>
      <c r="C92">
        <f t="shared" si="11"/>
        <v>8.206971069212933E-2</v>
      </c>
      <c r="D92">
        <f t="shared" si="12"/>
        <v>2.535732605882177E-2</v>
      </c>
      <c r="E92">
        <f t="shared" si="13"/>
        <v>0.31097560975609756</v>
      </c>
      <c r="F92">
        <f t="shared" si="14"/>
        <v>52.216439753477253</v>
      </c>
      <c r="G92">
        <f t="shared" si="15"/>
        <v>-12.592449881021109</v>
      </c>
      <c r="H92">
        <f t="shared" si="16"/>
        <v>-12.592449881021109</v>
      </c>
      <c r="R92">
        <f t="shared" si="9"/>
        <v>12.776539727393079</v>
      </c>
    </row>
    <row r="93" spans="1:18" x14ac:dyDescent="0.25">
      <c r="A93">
        <f t="shared" si="17"/>
        <v>41.5</v>
      </c>
      <c r="B93">
        <f t="shared" si="10"/>
        <v>1054.8781250000002</v>
      </c>
      <c r="C93">
        <f t="shared" si="11"/>
        <v>8.0104040454910361E-2</v>
      </c>
      <c r="D93">
        <f t="shared" si="12"/>
        <v>2.5340414248132298E-2</v>
      </c>
      <c r="E93">
        <f t="shared" si="13"/>
        <v>0.30722891566265059</v>
      </c>
      <c r="F93">
        <f t="shared" si="14"/>
        <v>53.462097337586172</v>
      </c>
      <c r="G93">
        <f t="shared" si="15"/>
        <v>-13.052822718993054</v>
      </c>
      <c r="H93">
        <f t="shared" si="16"/>
        <v>-13.052822718993054</v>
      </c>
      <c r="R93">
        <f t="shared" si="9"/>
        <v>12.859364607164729</v>
      </c>
    </row>
    <row r="94" spans="1:18" x14ac:dyDescent="0.25">
      <c r="A94">
        <f t="shared" si="17"/>
        <v>42</v>
      </c>
      <c r="B94">
        <f t="shared" si="10"/>
        <v>1080.45</v>
      </c>
      <c r="C94">
        <f t="shared" si="11"/>
        <v>7.8208154009903275E-2</v>
      </c>
      <c r="D94">
        <f t="shared" si="12"/>
        <v>2.5324491223211478E-2</v>
      </c>
      <c r="E94">
        <f t="shared" si="13"/>
        <v>0.30357142857142855</v>
      </c>
      <c r="F94">
        <f t="shared" si="14"/>
        <v>54.723693084237688</v>
      </c>
      <c r="G94">
        <f t="shared" si="15"/>
        <v>-13.52452727537268</v>
      </c>
      <c r="H94">
        <f t="shared" si="16"/>
        <v>-13.52452727537268</v>
      </c>
      <c r="R94">
        <f t="shared" si="9"/>
        <v>12.94840511484686</v>
      </c>
    </row>
    <row r="95" spans="1:18" x14ac:dyDescent="0.25">
      <c r="A95">
        <f t="shared" si="17"/>
        <v>42.5</v>
      </c>
      <c r="B95">
        <f t="shared" si="10"/>
        <v>1106.3281250000002</v>
      </c>
      <c r="C95">
        <f t="shared" si="11"/>
        <v>7.6378786808841165E-2</v>
      </c>
      <c r="D95">
        <f t="shared" si="12"/>
        <v>2.5309488414378873E-2</v>
      </c>
      <c r="E95">
        <f t="shared" si="13"/>
        <v>0.3</v>
      </c>
      <c r="F95">
        <f t="shared" si="14"/>
        <v>56.001197724378017</v>
      </c>
      <c r="G95">
        <f t="shared" si="15"/>
        <v>-14.007697652580271</v>
      </c>
      <c r="H95">
        <f t="shared" si="16"/>
        <v>-14.007697652580271</v>
      </c>
      <c r="R95">
        <f t="shared" si="9"/>
        <v>13.043637118411912</v>
      </c>
    </row>
    <row r="96" spans="1:18" x14ac:dyDescent="0.25">
      <c r="A96">
        <f t="shared" si="17"/>
        <v>43</v>
      </c>
      <c r="B96">
        <f t="shared" si="10"/>
        <v>1132.5125</v>
      </c>
      <c r="C96">
        <f t="shared" si="11"/>
        <v>7.4612862992682202E-2</v>
      </c>
      <c r="D96">
        <f t="shared" si="12"/>
        <v>2.5295342736035897E-2</v>
      </c>
      <c r="E96">
        <f t="shared" si="13"/>
        <v>0.29651162790697677</v>
      </c>
      <c r="F96">
        <f t="shared" si="14"/>
        <v>57.294583680689712</v>
      </c>
      <c r="G96">
        <f t="shared" si="15"/>
        <v>-14.502468037098566</v>
      </c>
      <c r="H96">
        <f t="shared" si="16"/>
        <v>-14.502468037098566</v>
      </c>
      <c r="R96">
        <f t="shared" si="9"/>
        <v>13.145039716714553</v>
      </c>
    </row>
    <row r="97" spans="1:18" x14ac:dyDescent="0.25">
      <c r="A97">
        <f t="shared" si="17"/>
        <v>43.5</v>
      </c>
      <c r="B97">
        <f t="shared" si="10"/>
        <v>1159.003125</v>
      </c>
      <c r="C97">
        <f t="shared" si="11"/>
        <v>7.2907482453940756E-2</v>
      </c>
      <c r="D97">
        <f t="shared" si="12"/>
        <v>2.5281996091078757E-2</v>
      </c>
      <c r="E97">
        <f t="shared" si="13"/>
        <v>0.29310344827586204</v>
      </c>
      <c r="F97">
        <f t="shared" si="14"/>
        <v>58.603824951596124</v>
      </c>
      <c r="G97">
        <f t="shared" si="15"/>
        <v>-15.008972694641606</v>
      </c>
      <c r="H97">
        <f t="shared" si="16"/>
        <v>-15.008972694641606</v>
      </c>
      <c r="R97">
        <f t="shared" si="9"/>
        <v>13.252595059998225</v>
      </c>
    </row>
    <row r="98" spans="1:18" x14ac:dyDescent="0.25">
      <c r="A98">
        <f t="shared" si="17"/>
        <v>44</v>
      </c>
      <c r="B98">
        <f t="shared" si="10"/>
        <v>1185.8000000000002</v>
      </c>
      <c r="C98">
        <f t="shared" si="11"/>
        <v>7.1259908922246568E-2</v>
      </c>
      <c r="D98">
        <f t="shared" si="12"/>
        <v>2.5269394925130591E-2</v>
      </c>
      <c r="E98">
        <f t="shared" si="13"/>
        <v>0.28977272727272729</v>
      </c>
      <c r="F98">
        <f t="shared" si="14"/>
        <v>59.928897004439719</v>
      </c>
      <c r="G98">
        <f t="shared" si="15"/>
        <v>-15.527345965652943</v>
      </c>
      <c r="H98">
        <f t="shared" si="16"/>
        <v>-15.527345965652943</v>
      </c>
      <c r="R98">
        <f t="shared" si="9"/>
        <v>13.366288182236413</v>
      </c>
    </row>
    <row r="99" spans="1:18" x14ac:dyDescent="0.25">
      <c r="A99">
        <f t="shared" si="17"/>
        <v>44.5</v>
      </c>
      <c r="B99">
        <f t="shared" si="10"/>
        <v>1212.903125</v>
      </c>
      <c r="C99">
        <f t="shared" si="11"/>
        <v>6.966755898167877E-2</v>
      </c>
      <c r="D99">
        <f t="shared" si="12"/>
        <v>2.5257489825089866E-2</v>
      </c>
      <c r="E99">
        <f t="shared" si="13"/>
        <v>0.28651685393258425</v>
      </c>
      <c r="F99">
        <f t="shared" si="14"/>
        <v>61.269776677014406</v>
      </c>
      <c r="G99">
        <f t="shared" si="15"/>
        <v>-16.057722261107344</v>
      </c>
      <c r="H99">
        <f t="shared" si="16"/>
        <v>-16.057722261107344</v>
      </c>
      <c r="R99">
        <f t="shared" si="9"/>
        <v>13.4861068444082</v>
      </c>
    </row>
    <row r="100" spans="1:18" x14ac:dyDescent="0.25">
      <c r="A100">
        <f t="shared" si="17"/>
        <v>45</v>
      </c>
      <c r="B100">
        <f t="shared" si="10"/>
        <v>1240.3125000000002</v>
      </c>
      <c r="C100">
        <f t="shared" si="11"/>
        <v>6.8127991937515731E-2</v>
      </c>
      <c r="D100">
        <f t="shared" si="12"/>
        <v>2.5246235157153425E-2</v>
      </c>
      <c r="E100">
        <f t="shared" si="13"/>
        <v>0.28333333333333333</v>
      </c>
      <c r="F100">
        <f t="shared" si="14"/>
        <v>62.626442086713723</v>
      </c>
      <c r="G100">
        <f t="shared" si="15"/>
        <v>-16.600236058592412</v>
      </c>
      <c r="H100">
        <f t="shared" si="16"/>
        <v>-16.600236058592412</v>
      </c>
      <c r="R100">
        <f t="shared" si="9"/>
        <v>13.612041387885048</v>
      </c>
    </row>
    <row r="101" spans="1:18" x14ac:dyDescent="0.25">
      <c r="A101">
        <f t="shared" si="17"/>
        <v>45.5</v>
      </c>
      <c r="B101">
        <f t="shared" si="10"/>
        <v>1268.028125</v>
      </c>
      <c r="C101">
        <f t="shared" si="11"/>
        <v>6.6638900458142442E-2</v>
      </c>
      <c r="D101">
        <f t="shared" si="12"/>
        <v>2.5235588740048082E-2</v>
      </c>
      <c r="E101">
        <f t="shared" si="13"/>
        <v>0.28021978021978022</v>
      </c>
      <c r="F101">
        <f t="shared" si="14"/>
        <v>63.998872546628562</v>
      </c>
      <c r="G101">
        <f t="shared" si="15"/>
        <v>-17.155021898648517</v>
      </c>
      <c r="H101">
        <f t="shared" si="16"/>
        <v>-17.155021898648517</v>
      </c>
      <c r="R101">
        <f t="shared" si="9"/>
        <v>13.744084597175894</v>
      </c>
    </row>
    <row r="102" spans="1:18" x14ac:dyDescent="0.25">
      <c r="A102">
        <f t="shared" si="17"/>
        <v>46</v>
      </c>
      <c r="B102">
        <f t="shared" si="10"/>
        <v>1296.05</v>
      </c>
      <c r="C102">
        <f t="shared" si="11"/>
        <v>6.5198101925080049E-2</v>
      </c>
      <c r="D102">
        <f t="shared" si="12"/>
        <v>2.5225511549706411E-2</v>
      </c>
      <c r="E102">
        <f t="shared" si="13"/>
        <v>0.27717391304347827</v>
      </c>
      <c r="F102">
        <f t="shared" si="14"/>
        <v>65.387048487993994</v>
      </c>
      <c r="G102">
        <f t="shared" si="15"/>
        <v>-17.722214381347477</v>
      </c>
      <c r="H102">
        <f t="shared" si="16"/>
        <v>-17.722214381347477</v>
      </c>
      <c r="R102">
        <f t="shared" si="9"/>
        <v>13.882231571340959</v>
      </c>
    </row>
    <row r="103" spans="1:18" x14ac:dyDescent="0.25">
      <c r="A103">
        <f t="shared" si="17"/>
        <v>46.5</v>
      </c>
      <c r="B103">
        <f t="shared" si="10"/>
        <v>1324.3781250000002</v>
      </c>
      <c r="C103">
        <f t="shared" si="11"/>
        <v>6.3803530430555838E-2</v>
      </c>
      <c r="D103">
        <f t="shared" si="12"/>
        <v>2.5215967452060402E-2</v>
      </c>
      <c r="E103">
        <f t="shared" si="13"/>
        <v>0.27419354838709675</v>
      </c>
      <c r="F103">
        <f t="shared" si="14"/>
        <v>66.79095138844157</v>
      </c>
      <c r="G103">
        <f t="shared" si="15"/>
        <v>-18.301948163091911</v>
      </c>
      <c r="H103">
        <f t="shared" si="16"/>
        <v>-18.301948163091911</v>
      </c>
      <c r="R103">
        <f t="shared" si="9"/>
        <v>14.026479603442212</v>
      </c>
    </row>
    <row r="104" spans="1:18" x14ac:dyDescent="0.25">
      <c r="A104">
        <f t="shared" si="17"/>
        <v>47</v>
      </c>
      <c r="B104">
        <f t="shared" si="10"/>
        <v>1353.0125</v>
      </c>
      <c r="C104">
        <f t="shared" si="11"/>
        <v>6.245322936779963E-2</v>
      </c>
      <c r="D104">
        <f t="shared" si="12"/>
        <v>2.5206922961009598E-2</v>
      </c>
      <c r="E104">
        <f t="shared" si="13"/>
        <v>0.27127659574468083</v>
      </c>
      <c r="F104">
        <f t="shared" si="14"/>
        <v>68.210563705566003</v>
      </c>
      <c r="G104">
        <f t="shared" si="15"/>
        <v>-18.894357953618947</v>
      </c>
      <c r="H104">
        <f t="shared" si="16"/>
        <v>-18.894357953618947</v>
      </c>
      <c r="R104">
        <f t="shared" si="9"/>
        <v>14.176828067450487</v>
      </c>
    </row>
    <row r="105" spans="1:18" x14ac:dyDescent="0.25">
      <c r="A105">
        <f t="shared" si="17"/>
        <v>47.5</v>
      </c>
      <c r="B105">
        <f t="shared" si="10"/>
        <v>1381.9531250000002</v>
      </c>
      <c r="C105">
        <f t="shared" si="11"/>
        <v>6.1145344564418558E-2</v>
      </c>
      <c r="D105">
        <f t="shared" si="12"/>
        <v>2.5198347018955795E-2</v>
      </c>
      <c r="E105">
        <f t="shared" si="13"/>
        <v>0.26842105263157895</v>
      </c>
      <c r="F105">
        <f t="shared" si="14"/>
        <v>69.645868815360799</v>
      </c>
      <c r="G105">
        <f t="shared" si="15"/>
        <v>-19.499578513193121</v>
      </c>
      <c r="H105">
        <f t="shared" si="16"/>
        <v>-19.499578513193121</v>
      </c>
      <c r="R105">
        <f t="shared" si="9"/>
        <v>14.333278312076668</v>
      </c>
    </row>
    <row r="106" spans="1:18" x14ac:dyDescent="0.25">
      <c r="A106">
        <f t="shared" si="17"/>
        <v>48</v>
      </c>
      <c r="B106">
        <f t="shared" si="10"/>
        <v>1411.2</v>
      </c>
      <c r="C106">
        <f t="shared" si="11"/>
        <v>5.9878117913832199E-2</v>
      </c>
      <c r="D106">
        <f t="shared" si="12"/>
        <v>2.5190210797590519E-2</v>
      </c>
      <c r="E106">
        <f t="shared" si="13"/>
        <v>0.265625</v>
      </c>
      <c r="F106">
        <f t="shared" si="14"/>
        <v>71.096850955119478</v>
      </c>
      <c r="G106">
        <f t="shared" si="15"/>
        <v>-20.117744649974764</v>
      </c>
      <c r="H106">
        <f t="shared" si="16"/>
        <v>-20.117744649974764</v>
      </c>
      <c r="R106">
        <f t="shared" si="9"/>
        <v>14.495833561037346</v>
      </c>
    </row>
    <row r="107" spans="1:18" x14ac:dyDescent="0.25">
      <c r="A107">
        <f t="shared" si="17"/>
        <v>48.5</v>
      </c>
      <c r="B107">
        <f t="shared" si="10"/>
        <v>1440.753125</v>
      </c>
      <c r="C107">
        <f t="shared" si="11"/>
        <v>5.8649881463904513E-2</v>
      </c>
      <c r="D107">
        <f t="shared" si="12"/>
        <v>2.5182487516879713E-2</v>
      </c>
      <c r="E107">
        <f t="shared" si="13"/>
        <v>0.26288659793814434</v>
      </c>
      <c r="F107">
        <f t="shared" si="14"/>
        <v>72.563495170435871</v>
      </c>
      <c r="G107">
        <f t="shared" si="15"/>
        <v>-20.748991217551122</v>
      </c>
      <c r="H107">
        <f t="shared" si="16"/>
        <v>-20.748991217551122</v>
      </c>
      <c r="R107">
        <f t="shared" si="9"/>
        <v>14.664498819304523</v>
      </c>
    </row>
    <row r="108" spans="1:18" x14ac:dyDescent="0.25">
      <c r="A108">
        <f t="shared" si="17"/>
        <v>49</v>
      </c>
      <c r="B108">
        <f t="shared" si="10"/>
        <v>1470.6125000000002</v>
      </c>
      <c r="C108">
        <f t="shared" si="11"/>
        <v>5.7459051925643219E-2</v>
      </c>
      <c r="D108">
        <f t="shared" si="12"/>
        <v>2.5175152280417359E-2</v>
      </c>
      <c r="E108">
        <f t="shared" si="13"/>
        <v>0.26020408163265307</v>
      </c>
      <c r="F108">
        <f t="shared" si="14"/>
        <v>74.04578726597056</v>
      </c>
      <c r="G108">
        <f t="shared" si="15"/>
        <v>-21.393453112618683</v>
      </c>
      <c r="H108">
        <f t="shared" si="16"/>
        <v>-21.393453112618683</v>
      </c>
      <c r="R108">
        <f t="shared" si="9"/>
        <v>14.839280784924664</v>
      </c>
    </row>
    <row r="109" spans="1:18" x14ac:dyDescent="0.25">
      <c r="A109">
        <f t="shared" si="17"/>
        <v>49.5</v>
      </c>
      <c r="B109">
        <f t="shared" si="10"/>
        <v>1500.778125</v>
      </c>
      <c r="C109">
        <f t="shared" si="11"/>
        <v>5.6304125568194828E-2</v>
      </c>
      <c r="D109">
        <f t="shared" si="12"/>
        <v>2.5168181925519725E-2</v>
      </c>
      <c r="E109">
        <f t="shared" si="13"/>
        <v>0.25757575757575757</v>
      </c>
      <c r="F109">
        <f t="shared" si="14"/>
        <v>75.54371375968077</v>
      </c>
      <c r="G109">
        <f t="shared" si="15"/>
        <v>-22.051265272805907</v>
      </c>
      <c r="H109">
        <f t="shared" si="16"/>
        <v>-22.051265272805907</v>
      </c>
      <c r="R109">
        <f t="shared" si="9"/>
        <v>15.020187766024844</v>
      </c>
    </row>
    <row r="110" spans="1:18" x14ac:dyDescent="0.25">
      <c r="A110">
        <f t="shared" si="17"/>
        <v>50</v>
      </c>
      <c r="B110">
        <f t="shared" si="10"/>
        <v>1531.2500000000002</v>
      </c>
      <c r="C110">
        <f t="shared" si="11"/>
        <v>5.5183673469387746E-2</v>
      </c>
      <c r="D110">
        <f t="shared" si="12"/>
        <v>2.5161554886608362E-2</v>
      </c>
      <c r="E110">
        <f t="shared" si="13"/>
        <v>0.255</v>
      </c>
      <c r="F110">
        <f t="shared" si="14"/>
        <v>77.057261840238127</v>
      </c>
      <c r="G110">
        <f t="shared" si="15"/>
        <v>-22.722562674626666</v>
      </c>
      <c r="H110">
        <f t="shared" si="16"/>
        <v>-22.722562674626666</v>
      </c>
      <c r="R110">
        <f t="shared" si="9"/>
        <v>15.207229602653488</v>
      </c>
    </row>
    <row r="111" spans="1:18" x14ac:dyDescent="0.25">
      <c r="A111">
        <f t="shared" si="17"/>
        <v>50.5</v>
      </c>
      <c r="B111">
        <f t="shared" si="10"/>
        <v>1562.028125</v>
      </c>
      <c r="C111">
        <f t="shared" si="11"/>
        <v>5.4096337093802328E-2</v>
      </c>
      <c r="D111">
        <f t="shared" si="12"/>
        <v>2.5155251070585787E-2</v>
      </c>
      <c r="E111">
        <f t="shared" si="13"/>
        <v>0.25247524752475248</v>
      </c>
      <c r="F111">
        <f t="shared" si="14"/>
        <v>78.586419327382728</v>
      </c>
      <c r="G111">
        <f t="shared" si="15"/>
        <v>-23.407480331555192</v>
      </c>
      <c r="H111">
        <f t="shared" si="16"/>
        <v>-23.407480331555192</v>
      </c>
      <c r="R111">
        <f t="shared" si="9"/>
        <v>15.400417593130332</v>
      </c>
    </row>
    <row r="112" spans="1:18" x14ac:dyDescent="0.25">
      <c r="A112">
        <f t="shared" si="17"/>
        <v>51</v>
      </c>
      <c r="B112">
        <f t="shared" si="10"/>
        <v>1593.1125</v>
      </c>
      <c r="C112">
        <f t="shared" si="11"/>
        <v>5.3040824172806381E-2</v>
      </c>
      <c r="D112">
        <f t="shared" si="12"/>
        <v>2.5149251743045369E-2</v>
      </c>
      <c r="E112">
        <f t="shared" si="13"/>
        <v>0.25</v>
      </c>
      <c r="F112">
        <f t="shared" si="14"/>
        <v>80.131174634984731</v>
      </c>
      <c r="G112">
        <f t="shared" si="15"/>
        <v>-24.106153292214326</v>
      </c>
      <c r="H112">
        <f t="shared" si="16"/>
        <v>-24.106153292214326</v>
      </c>
      <c r="R112">
        <f t="shared" si="9"/>
        <v>15.599764424604889</v>
      </c>
    </row>
    <row r="113" spans="1:18" x14ac:dyDescent="0.25">
      <c r="A113">
        <f t="shared" si="17"/>
        <v>51.5</v>
      </c>
      <c r="B113">
        <f t="shared" si="10"/>
        <v>1624.5031250000002</v>
      </c>
      <c r="C113">
        <f t="shared" si="11"/>
        <v>5.2015904863217784E-2</v>
      </c>
      <c r="D113">
        <f t="shared" si="12"/>
        <v>2.5143539424279018E-2</v>
      </c>
      <c r="E113">
        <f t="shared" si="13"/>
        <v>0.24757281553398058</v>
      </c>
      <c r="F113">
        <f t="shared" si="14"/>
        <v>81.691516736603944</v>
      </c>
      <c r="G113">
        <f t="shared" si="15"/>
        <v>-24.818716638669247</v>
      </c>
      <c r="H113">
        <f t="shared" si="16"/>
        <v>-24.818716638669247</v>
      </c>
      <c r="R113">
        <f t="shared" si="9"/>
        <v>15.80528410754566</v>
      </c>
    </row>
    <row r="114" spans="1:18" x14ac:dyDescent="0.25">
      <c r="A114">
        <f t="shared" si="17"/>
        <v>52</v>
      </c>
      <c r="B114">
        <f t="shared" si="10"/>
        <v>1656.2</v>
      </c>
      <c r="C114">
        <f t="shared" si="11"/>
        <v>5.1020408163265307E-2</v>
      </c>
      <c r="D114">
        <f t="shared" si="12"/>
        <v>2.5138097794154161E-2</v>
      </c>
      <c r="E114">
        <f t="shared" si="13"/>
        <v>0.24519230769230768</v>
      </c>
      <c r="F114">
        <f t="shared" si="14"/>
        <v>83.267435133356244</v>
      </c>
      <c r="G114">
        <f t="shared" si="15"/>
        <v>-25.545305484819675</v>
      </c>
      <c r="H114">
        <f t="shared" si="16"/>
        <v>-25.545305484819675</v>
      </c>
      <c r="R114">
        <f t="shared" si="9"/>
        <v>16.016991913902757</v>
      </c>
    </row>
    <row r="115" spans="1:18" x14ac:dyDescent="0.25">
      <c r="A115">
        <f t="shared" si="17"/>
        <v>52.5</v>
      </c>
      <c r="B115">
        <f t="shared" si="10"/>
        <v>1688.203125</v>
      </c>
      <c r="C115">
        <f t="shared" si="11"/>
        <v>5.0053218566338098E-2</v>
      </c>
      <c r="D115">
        <f t="shared" si="12"/>
        <v>2.5132911605027421E-2</v>
      </c>
      <c r="E115">
        <f t="shared" si="13"/>
        <v>0.24285714285714285</v>
      </c>
      <c r="F115">
        <f t="shared" si="14"/>
        <v>84.858919823912117</v>
      </c>
      <c r="G115">
        <f t="shared" si="15"/>
        <v>-26.286054974883942</v>
      </c>
      <c r="H115">
        <f t="shared" si="16"/>
        <v>-26.286054974883942</v>
      </c>
      <c r="R115">
        <f t="shared" si="9"/>
        <v>16.234904318706004</v>
      </c>
    </row>
    <row r="116" spans="1:18" x14ac:dyDescent="0.25">
      <c r="A116">
        <f t="shared" si="17"/>
        <v>53</v>
      </c>
      <c r="B116">
        <f t="shared" si="10"/>
        <v>1720.5125000000003</v>
      </c>
      <c r="C116">
        <f t="shared" si="11"/>
        <v>4.9113272934663353E-2</v>
      </c>
      <c r="D116">
        <f t="shared" si="12"/>
        <v>2.5127966601947622E-2</v>
      </c>
      <c r="E116">
        <f t="shared" si="13"/>
        <v>0.24056603773584906</v>
      </c>
      <c r="F116">
        <f t="shared" si="14"/>
        <v>86.465961276466828</v>
      </c>
      <c r="G116">
        <f t="shared" si="15"/>
        <v>-27.041100281968887</v>
      </c>
      <c r="H116">
        <f t="shared" si="16"/>
        <v>-27.041100281968887</v>
      </c>
      <c r="R116">
        <f t="shared" si="9"/>
        <v>16.459038944877769</v>
      </c>
    </row>
    <row r="117" spans="1:18" x14ac:dyDescent="0.25">
      <c r="A117">
        <f t="shared" si="17"/>
        <v>53.5</v>
      </c>
      <c r="B117">
        <f t="shared" si="10"/>
        <v>1753.1281250000002</v>
      </c>
      <c r="C117">
        <f t="shared" si="11"/>
        <v>4.8199557576546204E-2</v>
      </c>
      <c r="D117">
        <f t="shared" si="12"/>
        <v>2.5123249449476401E-2</v>
      </c>
      <c r="E117">
        <f t="shared" si="13"/>
        <v>0.23831775700934579</v>
      </c>
      <c r="F117">
        <f t="shared" si="14"/>
        <v>88.088550402535702</v>
      </c>
      <c r="G117">
        <f t="shared" si="15"/>
        <v>-27.810576606719884</v>
      </c>
      <c r="H117">
        <f t="shared" si="16"/>
        <v>-27.810576606719884</v>
      </c>
      <c r="R117">
        <f t="shared" si="9"/>
        <v>16.689414511056057</v>
      </c>
    </row>
    <row r="118" spans="1:18" x14ac:dyDescent="0.25">
      <c r="A118">
        <f t="shared" si="17"/>
        <v>54</v>
      </c>
      <c r="B118">
        <f t="shared" si="10"/>
        <v>1786.0500000000002</v>
      </c>
      <c r="C118">
        <f t="shared" si="11"/>
        <v>4.7311105512163706E-2</v>
      </c>
      <c r="D118">
        <f t="shared" si="12"/>
        <v>2.5118747664522292E-2</v>
      </c>
      <c r="E118">
        <f t="shared" si="13"/>
        <v>0.2361111111111111</v>
      </c>
      <c r="F118">
        <f t="shared" si="14"/>
        <v>89.72667853244009</v>
      </c>
      <c r="G118">
        <f t="shared" si="15"/>
        <v>-28.594619176045946</v>
      </c>
      <c r="H118">
        <f t="shared" si="16"/>
        <v>-28.594619176045946</v>
      </c>
      <c r="R118">
        <f t="shared" si="9"/>
        <v>16.92605078223794</v>
      </c>
    </row>
    <row r="119" spans="1:18" x14ac:dyDescent="0.25">
      <c r="A119">
        <f t="shared" si="17"/>
        <v>54.5</v>
      </c>
      <c r="B119">
        <f t="shared" si="10"/>
        <v>1819.278125</v>
      </c>
      <c r="C119">
        <f t="shared" si="11"/>
        <v>4.6446993914138333E-2</v>
      </c>
      <c r="D119">
        <f t="shared" si="12"/>
        <v>2.5114449554644144E-2</v>
      </c>
      <c r="E119">
        <f t="shared" si="13"/>
        <v>0.23394495412844038</v>
      </c>
      <c r="F119">
        <f t="shared" si="14"/>
        <v>91.380337392360161</v>
      </c>
      <c r="G119">
        <f t="shared" si="15"/>
        <v>-29.393363241914962</v>
      </c>
      <c r="H119">
        <f t="shared" si="16"/>
        <v>-29.393363241914962</v>
      </c>
      <c r="R119">
        <f t="shared" si="9"/>
        <v>17.168968523067083</v>
      </c>
    </row>
    <row r="120" spans="1:18" x14ac:dyDescent="0.25">
      <c r="A120">
        <f t="shared" si="17"/>
        <v>55</v>
      </c>
      <c r="B120">
        <f t="shared" si="10"/>
        <v>1852.8125</v>
      </c>
      <c r="C120">
        <f t="shared" si="11"/>
        <v>4.5606341710237815E-2</v>
      </c>
      <c r="D120">
        <f t="shared" si="12"/>
        <v>2.5110344161333491E-2</v>
      </c>
      <c r="E120">
        <f t="shared" si="13"/>
        <v>0.23181818181818181</v>
      </c>
      <c r="F120">
        <f t="shared" si="14"/>
        <v>93.049519082841414</v>
      </c>
      <c r="G120">
        <f t="shared" si="15"/>
        <v>-30.206944080214658</v>
      </c>
      <c r="H120">
        <f t="shared" si="16"/>
        <v>-30.206944080214658</v>
      </c>
      <c r="R120">
        <f t="shared" si="9"/>
        <v>17.418189453601617</v>
      </c>
    </row>
    <row r="121" spans="1:18" x14ac:dyDescent="0.25">
      <c r="A121">
        <f t="shared" si="17"/>
        <v>55.5</v>
      </c>
      <c r="B121">
        <f t="shared" si="10"/>
        <v>1886.6531250000003</v>
      </c>
      <c r="C121">
        <f t="shared" si="11"/>
        <v>4.4788307336569876E-2</v>
      </c>
      <c r="D121">
        <f t="shared" si="12"/>
        <v>2.5106421207833414E-2</v>
      </c>
      <c r="E121">
        <f t="shared" si="13"/>
        <v>0.22972972972972974</v>
      </c>
      <c r="F121">
        <f t="shared" si="14"/>
        <v>94.734216058650389</v>
      </c>
      <c r="G121">
        <f t="shared" si="15"/>
        <v>-31.035496989675128</v>
      </c>
      <c r="H121">
        <f t="shared" si="16"/>
        <v>-31.035496989675128</v>
      </c>
      <c r="R121">
        <f t="shared" si="9"/>
        <v>17.673736207409981</v>
      </c>
    </row>
    <row r="122" spans="1:18" x14ac:dyDescent="0.25">
      <c r="A122">
        <f t="shared" si="17"/>
        <v>56</v>
      </c>
      <c r="B122">
        <f t="shared" si="10"/>
        <v>1920.8000000000002</v>
      </c>
      <c r="C122">
        <f t="shared" si="11"/>
        <v>4.3992086630570588E-2</v>
      </c>
      <c r="D122">
        <f t="shared" si="12"/>
        <v>2.5102671051094257E-2</v>
      </c>
      <c r="E122">
        <f t="shared" si="13"/>
        <v>0.22767857142857142</v>
      </c>
      <c r="F122">
        <f t="shared" si="14"/>
        <v>96.434421109883715</v>
      </c>
      <c r="G122">
        <f t="shared" si="15"/>
        <v>-31.87915729084904</v>
      </c>
      <c r="H122">
        <f t="shared" si="16"/>
        <v>-31.87915729084904</v>
      </c>
      <c r="R122">
        <f t="shared" si="9"/>
        <v>17.935632291853089</v>
      </c>
    </row>
    <row r="123" spans="1:18" x14ac:dyDescent="0.25">
      <c r="A123">
        <f t="shared" si="17"/>
        <v>56.5</v>
      </c>
      <c r="B123">
        <f t="shared" si="10"/>
        <v>1955.2531250000002</v>
      </c>
      <c r="C123">
        <f t="shared" si="11"/>
        <v>4.3216910853933553E-2</v>
      </c>
      <c r="D123">
        <f t="shared" si="12"/>
        <v>2.5099084637505029E-2</v>
      </c>
      <c r="E123">
        <f t="shared" si="13"/>
        <v>0.22566371681415928</v>
      </c>
      <c r="F123">
        <f t="shared" si="14"/>
        <v>98.150127344242406</v>
      </c>
      <c r="G123">
        <f t="shared" si="15"/>
        <v>-32.73806032514613</v>
      </c>
      <c r="H123">
        <f t="shared" si="16"/>
        <v>-32.73806032514613</v>
      </c>
      <c r="R123">
        <f t="shared" si="9"/>
        <v>18.203902050420858</v>
      </c>
    </row>
    <row r="124" spans="1:18" x14ac:dyDescent="0.25">
      <c r="A124">
        <f t="shared" si="17"/>
        <v>57</v>
      </c>
      <c r="B124">
        <f t="shared" si="10"/>
        <v>1990.0125</v>
      </c>
      <c r="C124">
        <f t="shared" si="11"/>
        <v>4.2462044836401779E-2</v>
      </c>
      <c r="D124">
        <f t="shared" si="12"/>
        <v>2.509565346207359E-2</v>
      </c>
      <c r="E124">
        <f t="shared" si="13"/>
        <v>0.22368421052631579</v>
      </c>
      <c r="F124">
        <f t="shared" si="14"/>
        <v>99.881328170389438</v>
      </c>
      <c r="G124">
        <f t="shared" si="15"/>
        <v>-33.612341453918333</v>
      </c>
      <c r="H124">
        <f t="shared" si="16"/>
        <v>-33.612341453918333</v>
      </c>
      <c r="R124">
        <f t="shared" si="9"/>
        <v>18.478570627000202</v>
      </c>
    </row>
    <row r="125" spans="1:18" x14ac:dyDescent="0.25">
      <c r="A125">
        <f t="shared" si="17"/>
        <v>57.5</v>
      </c>
      <c r="B125">
        <f t="shared" si="10"/>
        <v>2025.078125</v>
      </c>
      <c r="C125">
        <f t="shared" si="11"/>
        <v>4.1726785232051235E-2</v>
      </c>
      <c r="D125">
        <f t="shared" si="12"/>
        <v>2.5092369530759745E-2</v>
      </c>
      <c r="E125">
        <f t="shared" si="13"/>
        <v>0.22173913043478261</v>
      </c>
      <c r="F125">
        <f t="shared" si="14"/>
        <v>101.62801728231615</v>
      </c>
      <c r="G125">
        <f t="shared" si="15"/>
        <v>-34.502136057592772</v>
      </c>
      <c r="H125">
        <f t="shared" si="16"/>
        <v>-34.502136057592772</v>
      </c>
      <c r="R125">
        <f t="shared" si="9"/>
        <v>18.759663931959903</v>
      </c>
    </row>
    <row r="126" spans="1:18" x14ac:dyDescent="0.25">
      <c r="A126">
        <f t="shared" si="17"/>
        <v>58</v>
      </c>
      <c r="B126">
        <f t="shared" si="10"/>
        <v>2060.4500000000003</v>
      </c>
      <c r="C126">
        <f t="shared" si="11"/>
        <v>4.1010458880341667E-2</v>
      </c>
      <c r="D126">
        <f t="shared" si="12"/>
        <v>2.5089225325692889E-2</v>
      </c>
      <c r="E126">
        <f t="shared" si="13"/>
        <v>0.21982758620689655</v>
      </c>
      <c r="F126">
        <f t="shared" si="14"/>
        <v>103.39018864464784</v>
      </c>
      <c r="G126">
        <f t="shared" si="15"/>
        <v>-35.40757953484956</v>
      </c>
      <c r="H126">
        <f t="shared" si="16"/>
        <v>-35.40757953484956</v>
      </c>
      <c r="R126">
        <f t="shared" si="9"/>
        <v>19.047208609945493</v>
      </c>
    </row>
    <row r="127" spans="1:18" x14ac:dyDescent="0.25">
      <c r="A127">
        <f t="shared" si="17"/>
        <v>58.5</v>
      </c>
      <c r="B127">
        <f t="shared" si="10"/>
        <v>2096.1281250000002</v>
      </c>
      <c r="C127">
        <f t="shared" si="11"/>
        <v>4.0312421264802216E-2</v>
      </c>
      <c r="D127">
        <f t="shared" si="12"/>
        <v>2.5086213773030858E-2</v>
      </c>
      <c r="E127">
        <f t="shared" si="13"/>
        <v>0.21794871794871795</v>
      </c>
      <c r="F127">
        <f t="shared" si="14"/>
        <v>105.1678364788247</v>
      </c>
      <c r="G127">
        <f t="shared" si="15"/>
        <v>-36.328807301841685</v>
      </c>
      <c r="H127">
        <f t="shared" si="16"/>
        <v>-36.328807301841685</v>
      </c>
      <c r="R127">
        <f t="shared" si="9"/>
        <v>19.341232009284379</v>
      </c>
    </row>
    <row r="128" spans="1:18" x14ac:dyDescent="0.25">
      <c r="A128">
        <f t="shared" si="17"/>
        <v>59</v>
      </c>
      <c r="B128">
        <f t="shared" si="10"/>
        <v>2132.1125000000002</v>
      </c>
      <c r="C128">
        <f t="shared" si="11"/>
        <v>3.9632055062760518E-2</v>
      </c>
      <c r="D128">
        <f t="shared" si="12"/>
        <v>2.5083328213239029E-2</v>
      </c>
      <c r="E128">
        <f t="shared" si="13"/>
        <v>0.21610169491525424</v>
      </c>
      <c r="F128">
        <f t="shared" si="14"/>
        <v>106.9609552500992</v>
      </c>
      <c r="G128">
        <f t="shared" si="15"/>
        <v>-37.265954791454753</v>
      </c>
      <c r="H128">
        <f t="shared" si="16"/>
        <v>-37.265954791454753</v>
      </c>
      <c r="R128">
        <f t="shared" si="9"/>
        <v>19.641762152908107</v>
      </c>
    </row>
    <row r="129" spans="1:18" x14ac:dyDescent="0.25">
      <c r="A129">
        <f t="shared" si="17"/>
        <v>59.5</v>
      </c>
      <c r="B129">
        <f t="shared" si="10"/>
        <v>2168.4031250000003</v>
      </c>
      <c r="C129">
        <f t="shared" si="11"/>
        <v>3.8968768780021007E-2</v>
      </c>
      <c r="D129">
        <f t="shared" si="12"/>
        <v>2.5080562373588838E-2</v>
      </c>
      <c r="E129">
        <f t="shared" si="13"/>
        <v>0.21428571428571427</v>
      </c>
      <c r="F129">
        <f t="shared" si="14"/>
        <v>108.76953965529492</v>
      </c>
      <c r="G129">
        <f t="shared" si="15"/>
        <v>-38.219157452603838</v>
      </c>
      <c r="H129">
        <f t="shared" si="16"/>
        <v>-38.219157452603838</v>
      </c>
      <c r="R129">
        <f t="shared" si="9"/>
        <v>19.948827710704609</v>
      </c>
    </row>
    <row r="130" spans="1:18" x14ac:dyDescent="0.25">
      <c r="A130">
        <f t="shared" si="17"/>
        <v>60</v>
      </c>
      <c r="B130">
        <f t="shared" si="10"/>
        <v>2205</v>
      </c>
      <c r="C130">
        <f t="shared" si="11"/>
        <v>3.8321995464852605E-2</v>
      </c>
      <c r="D130">
        <f t="shared" si="12"/>
        <v>2.5077910342693077E-2</v>
      </c>
      <c r="E130">
        <f t="shared" si="13"/>
        <v>0.21249999999999999</v>
      </c>
      <c r="F130">
        <f t="shared" si="14"/>
        <v>110.59358461127647</v>
      </c>
      <c r="G130">
        <f t="shared" si="15"/>
        <v>-39.188550749565607</v>
      </c>
      <c r="H130">
        <f t="shared" si="16"/>
        <v>-39.188550749565607</v>
      </c>
      <c r="R130">
        <f t="shared" si="9"/>
        <v>20.262457973219206</v>
      </c>
    </row>
    <row r="131" spans="1:18" x14ac:dyDescent="0.25">
      <c r="A131">
        <f t="shared" si="17"/>
        <v>60.5</v>
      </c>
      <c r="B131">
        <f t="shared" si="10"/>
        <v>2241.9031250000003</v>
      </c>
      <c r="C131">
        <f t="shared" si="11"/>
        <v>3.7691191496064307E-2</v>
      </c>
      <c r="D131">
        <f t="shared" si="12"/>
        <v>2.507536654691175E-2</v>
      </c>
      <c r="E131">
        <f t="shared" si="13"/>
        <v>0.21074380165289255</v>
      </c>
      <c r="F131">
        <f t="shared" si="14"/>
        <v>112.43308524408384</v>
      </c>
      <c r="G131">
        <f t="shared" si="15"/>
        <v>-40.174270161343621</v>
      </c>
      <c r="H131">
        <f t="shared" si="16"/>
        <v>-40.174270161343621</v>
      </c>
      <c r="R131">
        <f t="shared" si="9"/>
        <v>20.582682826628069</v>
      </c>
    </row>
    <row r="132" spans="1:18" x14ac:dyDescent="0.25">
      <c r="A132">
        <f t="shared" si="17"/>
        <v>61</v>
      </c>
      <c r="B132">
        <f t="shared" si="10"/>
        <v>2279.1125000000002</v>
      </c>
      <c r="C132">
        <f t="shared" si="11"/>
        <v>3.7075835440330392E-2</v>
      </c>
      <c r="D132">
        <f t="shared" si="12"/>
        <v>2.5072925728477042E-2</v>
      </c>
      <c r="E132">
        <f t="shared" si="13"/>
        <v>0.20901639344262296</v>
      </c>
      <c r="F132">
        <f t="shared" si="14"/>
        <v>114.28803687868728</v>
      </c>
      <c r="G132">
        <f t="shared" si="15"/>
        <v>-41.176451181064635</v>
      </c>
      <c r="H132">
        <f t="shared" si="16"/>
        <v>-41.176451181064635</v>
      </c>
      <c r="R132">
        <f t="shared" si="9"/>
        <v>20.909532728913003</v>
      </c>
    </row>
    <row r="133" spans="1:18" x14ac:dyDescent="0.25">
      <c r="A133">
        <f t="shared" si="17"/>
        <v>61.5</v>
      </c>
      <c r="B133">
        <f t="shared" si="10"/>
        <v>2316.6281250000002</v>
      </c>
      <c r="C133">
        <f t="shared" si="11"/>
        <v>3.6475426974279697E-2</v>
      </c>
      <c r="D133">
        <f t="shared" si="12"/>
        <v>2.5070582925199363E-2</v>
      </c>
      <c r="E133">
        <f t="shared" si="13"/>
        <v>0.2073170731707317</v>
      </c>
      <c r="F133">
        <f t="shared" si="14"/>
        <v>116.15843502932324</v>
      </c>
      <c r="G133">
        <f t="shared" si="15"/>
        <v>-42.19522931540461</v>
      </c>
      <c r="H133">
        <f t="shared" si="16"/>
        <v>-42.19522931540461</v>
      </c>
      <c r="R133">
        <f t="shared" si="9"/>
        <v>21.243038687170738</v>
      </c>
    </row>
    <row r="134" spans="1:18" x14ac:dyDescent="0.25">
      <c r="A134">
        <f t="shared" si="17"/>
        <v>62</v>
      </c>
      <c r="B134">
        <f t="shared" si="10"/>
        <v>2354.4500000000003</v>
      </c>
      <c r="C134">
        <f t="shared" si="11"/>
        <v>3.5889485867187661E-2</v>
      </c>
      <c r="D134">
        <f t="shared" si="12"/>
        <v>2.5068333451628486E-2</v>
      </c>
      <c r="E134">
        <f t="shared" si="13"/>
        <v>0.20564516129032259</v>
      </c>
      <c r="F134">
        <f t="shared" si="14"/>
        <v>118.04427539037339</v>
      </c>
      <c r="G134">
        <f t="shared" si="15"/>
        <v>-43.230740084042303</v>
      </c>
      <c r="H134">
        <f t="shared" si="16"/>
        <v>-43.230740084042303</v>
      </c>
      <c r="R134">
        <f t="shared" si="9"/>
        <v>21.583232235994238</v>
      </c>
    </row>
    <row r="135" spans="1:18" x14ac:dyDescent="0.25">
      <c r="A135">
        <f t="shared" si="17"/>
        <v>62.5</v>
      </c>
      <c r="B135">
        <f t="shared" si="10"/>
        <v>2392.578125</v>
      </c>
      <c r="C135">
        <f t="shared" si="11"/>
        <v>3.5317551020408164E-2</v>
      </c>
      <c r="D135">
        <f t="shared" si="12"/>
        <v>2.5066172881554785E-2</v>
      </c>
      <c r="E135">
        <f t="shared" si="13"/>
        <v>0.20399999999999999</v>
      </c>
      <c r="F135">
        <f t="shared" si="14"/>
        <v>119.94555382775239</v>
      </c>
      <c r="G135">
        <f t="shared" si="15"/>
        <v>-44.2831190191392</v>
      </c>
      <c r="H135">
        <f t="shared" si="16"/>
        <v>-44.2831190191392</v>
      </c>
      <c r="R135">
        <f t="shared" si="9"/>
        <v>21.930145416867372</v>
      </c>
    </row>
    <row r="136" spans="1:18" x14ac:dyDescent="0.25">
      <c r="A136">
        <f t="shared" si="17"/>
        <v>63</v>
      </c>
      <c r="B136">
        <f t="shared" si="10"/>
        <v>2431.0125000000003</v>
      </c>
      <c r="C136">
        <f t="shared" si="11"/>
        <v>3.4759179559957012E-2</v>
      </c>
      <c r="D136">
        <f t="shared" si="12"/>
        <v>2.5064097031745478E-2</v>
      </c>
      <c r="E136">
        <f t="shared" si="13"/>
        <v>0.20238095238095238</v>
      </c>
      <c r="F136">
        <f t="shared" si="14"/>
        <v>121.86226637077232</v>
      </c>
      <c r="G136">
        <f t="shared" si="15"/>
        <v>-45.352501664844119</v>
      </c>
      <c r="H136">
        <f t="shared" si="16"/>
        <v>-45.352501664844119</v>
      </c>
      <c r="R136">
        <f t="shared" si="9"/>
        <v>22.28381075851798</v>
      </c>
    </row>
    <row r="137" spans="1:18" x14ac:dyDescent="0.25">
      <c r="A137">
        <f t="shared" si="17"/>
        <v>63.5</v>
      </c>
      <c r="B137">
        <f t="shared" si="10"/>
        <v>2469.7531250000002</v>
      </c>
      <c r="C137">
        <f t="shared" si="11"/>
        <v>3.4213945978912363E-2</v>
      </c>
      <c r="D137">
        <f t="shared" si="12"/>
        <v>2.5062101946819796E-2</v>
      </c>
      <c r="E137">
        <f t="shared" si="13"/>
        <v>0.20078740157480315</v>
      </c>
      <c r="F137">
        <f t="shared" si="14"/>
        <v>123.79440920445356</v>
      </c>
      <c r="G137">
        <f t="shared" si="15"/>
        <v>-46.439023576821313</v>
      </c>
      <c r="H137">
        <f t="shared" si="16"/>
        <v>-46.439023576821313</v>
      </c>
      <c r="R137">
        <f t="shared" si="9"/>
        <v>22.644261258177732</v>
      </c>
    </row>
    <row r="138" spans="1:18" x14ac:dyDescent="0.25">
      <c r="A138">
        <f t="shared" si="17"/>
        <v>64</v>
      </c>
      <c r="B138">
        <f t="shared" si="10"/>
        <v>2508.8000000000002</v>
      </c>
      <c r="C138">
        <f t="shared" si="11"/>
        <v>3.3681441326530608E-2</v>
      </c>
      <c r="D138">
        <f t="shared" si="12"/>
        <v>2.5060183885175127E-2</v>
      </c>
      <c r="E138">
        <f t="shared" si="13"/>
        <v>0.19921875</v>
      </c>
      <c r="F138">
        <f t="shared" si="14"/>
        <v>125.74197866225472</v>
      </c>
      <c r="G138">
        <f t="shared" si="15"/>
        <v>-47.542820321800605</v>
      </c>
      <c r="H138">
        <f t="shared" si="16"/>
        <v>-47.542820321800605</v>
      </c>
      <c r="R138">
        <f t="shared" ref="R138:R201" si="18">(0.5*$M$2*$T$1*A141^3)+(2*($F$6/$A$6)^2/(PI()*$M$2*$N$12*A141))</f>
        <v>23.011530363700288</v>
      </c>
    </row>
    <row r="139" spans="1:18" x14ac:dyDescent="0.25">
      <c r="A139">
        <f t="shared" si="17"/>
        <v>64.5</v>
      </c>
      <c r="B139">
        <f t="shared" si="10"/>
        <v>2548.1531250000003</v>
      </c>
      <c r="C139">
        <f t="shared" si="11"/>
        <v>3.3161272441192088E-2</v>
      </c>
      <c r="D139">
        <f t="shared" si="12"/>
        <v>2.5058339305883637E-2</v>
      </c>
      <c r="E139">
        <f t="shared" si="13"/>
        <v>0.19767441860465115</v>
      </c>
      <c r="F139">
        <f t="shared" si="14"/>
        <v>127.70497121919546</v>
      </c>
      <c r="G139">
        <f t="shared" si="15"/>
        <v>-48.664027477148565</v>
      </c>
      <c r="H139">
        <f t="shared" si="16"/>
        <v>-48.664027477148565</v>
      </c>
      <c r="R139">
        <f t="shared" si="18"/>
        <v>23.385651956492296</v>
      </c>
    </row>
    <row r="140" spans="1:18" x14ac:dyDescent="0.25">
      <c r="A140">
        <f t="shared" si="17"/>
        <v>65</v>
      </c>
      <c r="B140">
        <f t="shared" si="10"/>
        <v>2587.8125</v>
      </c>
      <c r="C140">
        <f t="shared" si="11"/>
        <v>3.2653061224489799E-2</v>
      </c>
      <c r="D140">
        <f t="shared" si="12"/>
        <v>2.5056564856485546E-2</v>
      </c>
      <c r="E140">
        <f t="shared" si="13"/>
        <v>0.19615384615384615</v>
      </c>
      <c r="F140">
        <f t="shared" si="14"/>
        <v>129.683383485348</v>
      </c>
      <c r="G140">
        <f t="shared" si="15"/>
        <v>-49.802780630459303</v>
      </c>
      <c r="H140">
        <f t="shared" si="16"/>
        <v>-49.802780630459303</v>
      </c>
      <c r="R140">
        <f t="shared" si="18"/>
        <v>23.766660335214382</v>
      </c>
    </row>
    <row r="141" spans="1:18" x14ac:dyDescent="0.25">
      <c r="A141">
        <f t="shared" si="17"/>
        <v>65.5</v>
      </c>
      <c r="B141">
        <f t="shared" ref="B141:B204" si="19">0.5*1.225*A141*A141</f>
        <v>2627.7781250000003</v>
      </c>
      <c r="C141">
        <f t="shared" ref="C141:C204" si="20">$F$6/B141/$D$6</f>
        <v>3.2156443953958246E-2</v>
      </c>
      <c r="D141">
        <f t="shared" ref="D141:D204" si="21">$C$8+$E$8*C141*C141</f>
        <v>2.5054857361611439E-2</v>
      </c>
      <c r="E141">
        <f t="shared" ref="E141:E204" si="22">$H$4*$H$6/A141</f>
        <v>0.19465648854961831</v>
      </c>
      <c r="F141">
        <f t="shared" ref="F141:F204" si="23">D141*B141*$D$6</f>
        <v>131.67721219967552</v>
      </c>
      <c r="G141">
        <f t="shared" ref="G141:G204" si="24">(E141-F141)*A141/$F$6</f>
        <v>-50.959215379164178</v>
      </c>
      <c r="H141">
        <f t="shared" ref="H141:H204" si="25">IF(C141&gt;$J$4,0,G141)</f>
        <v>-50.959215379164178</v>
      </c>
      <c r="R141">
        <f t="shared" si="18"/>
        <v>24.15459020021202</v>
      </c>
    </row>
    <row r="142" spans="1:18" x14ac:dyDescent="0.25">
      <c r="A142">
        <f t="shared" ref="A142:A205" si="26">A141+0.5</f>
        <v>66</v>
      </c>
      <c r="B142">
        <f t="shared" si="19"/>
        <v>2668.05</v>
      </c>
      <c r="C142">
        <f t="shared" si="20"/>
        <v>3.1671070632109589E-2</v>
      </c>
      <c r="D142">
        <f t="shared" si="21"/>
        <v>2.5053213812371477E-2</v>
      </c>
      <c r="E142">
        <f t="shared" si="22"/>
        <v>0.19318181818181818</v>
      </c>
      <c r="F142">
        <f t="shared" si="23"/>
        <v>133.68645422419544</v>
      </c>
      <c r="G142">
        <f t="shared" si="24"/>
        <v>-52.133467330159171</v>
      </c>
      <c r="H142">
        <f t="shared" si="25"/>
        <v>-52.133467330159171</v>
      </c>
      <c r="R142">
        <f t="shared" si="18"/>
        <v>24.549476638638268</v>
      </c>
    </row>
    <row r="143" spans="1:18" x14ac:dyDescent="0.25">
      <c r="A143">
        <f t="shared" si="26"/>
        <v>66.5</v>
      </c>
      <c r="B143">
        <f t="shared" si="19"/>
        <v>2708.6281250000002</v>
      </c>
      <c r="C143">
        <f t="shared" si="20"/>
        <v>3.1196604369601307E-2</v>
      </c>
      <c r="D143">
        <f t="shared" si="21"/>
        <v>2.5051631356454551E-2</v>
      </c>
      <c r="E143">
        <f t="shared" si="22"/>
        <v>0.19172932330827067</v>
      </c>
      <c r="F143">
        <f t="shared" si="23"/>
        <v>135.7111065384494</v>
      </c>
      <c r="G143">
        <f t="shared" si="24"/>
        <v>-53.325672099449029</v>
      </c>
      <c r="H143">
        <f t="shared" si="25"/>
        <v>-53.325672099449029</v>
      </c>
      <c r="R143">
        <f t="shared" si="18"/>
        <v>24.951355110232914</v>
      </c>
    </row>
    <row r="144" spans="1:18" x14ac:dyDescent="0.25">
      <c r="A144">
        <f t="shared" si="26"/>
        <v>67</v>
      </c>
      <c r="B144">
        <f t="shared" si="19"/>
        <v>2749.5125000000003</v>
      </c>
      <c r="C144">
        <f t="shared" si="20"/>
        <v>3.0732720800505542E-2</v>
      </c>
      <c r="D144">
        <f t="shared" si="21"/>
        <v>2.5050107288884935E-2</v>
      </c>
      <c r="E144">
        <f t="shared" si="22"/>
        <v>0.19029850746268656</v>
      </c>
      <c r="F144">
        <f t="shared" si="23"/>
        <v>137.7511662342605</v>
      </c>
      <c r="G144">
        <f t="shared" si="24"/>
        <v>-54.535965311807416</v>
      </c>
      <c r="H144">
        <f t="shared" si="25"/>
        <v>-54.535965311807416</v>
      </c>
      <c r="R144">
        <f t="shared" si="18"/>
        <v>25.360261433724435</v>
      </c>
    </row>
    <row r="145" spans="1:18" x14ac:dyDescent="0.25">
      <c r="A145">
        <f t="shared" si="26"/>
        <v>67.5</v>
      </c>
      <c r="B145">
        <f t="shared" si="19"/>
        <v>2790.703125</v>
      </c>
      <c r="C145">
        <f t="shared" si="20"/>
        <v>3.0279107527784777E-2</v>
      </c>
      <c r="D145">
        <f t="shared" si="21"/>
        <v>2.5048639043388332E-2</v>
      </c>
      <c r="E145">
        <f t="shared" si="22"/>
        <v>0.18888888888888888</v>
      </c>
      <c r="F145">
        <f t="shared" si="23"/>
        <v>139.80663051076166</v>
      </c>
      <c r="G145">
        <f t="shared" si="24"/>
        <v>-55.764482600452141</v>
      </c>
      <c r="H145">
        <f t="shared" si="25"/>
        <v>-55.764482600452141</v>
      </c>
      <c r="R145">
        <f t="shared" si="18"/>
        <v>25.776231773823149</v>
      </c>
    </row>
    <row r="146" spans="1:18" x14ac:dyDescent="0.25">
      <c r="A146">
        <f t="shared" si="26"/>
        <v>68</v>
      </c>
      <c r="B146">
        <f t="shared" si="19"/>
        <v>2832.2000000000003</v>
      </c>
      <c r="C146">
        <f t="shared" si="20"/>
        <v>2.9835463597203585E-2</v>
      </c>
      <c r="D146">
        <f t="shared" si="21"/>
        <v>2.5047224184322949E-2</v>
      </c>
      <c r="E146">
        <f t="shared" si="22"/>
        <v>0.1875</v>
      </c>
      <c r="F146">
        <f t="shared" si="23"/>
        <v>141.87749666967892</v>
      </c>
      <c r="G146">
        <f t="shared" si="24"/>
        <v>-57.011359606734707</v>
      </c>
      <c r="H146">
        <f t="shared" si="25"/>
        <v>-57.011359606734707</v>
      </c>
      <c r="R146">
        <f t="shared" si="18"/>
        <v>26.199302628775822</v>
      </c>
    </row>
    <row r="147" spans="1:18" x14ac:dyDescent="0.25">
      <c r="A147">
        <f t="shared" si="26"/>
        <v>68.5</v>
      </c>
      <c r="B147">
        <f t="shared" si="19"/>
        <v>2874.0031250000002</v>
      </c>
      <c r="C147">
        <f t="shared" si="20"/>
        <v>2.9401498998022139E-2</v>
      </c>
      <c r="D147">
        <f t="shared" si="21"/>
        <v>2.504586039913486E-2</v>
      </c>
      <c r="E147">
        <f t="shared" si="22"/>
        <v>0.18613138686131386</v>
      </c>
      <c r="F147">
        <f t="shared" si="23"/>
        <v>143.96376211085467</v>
      </c>
      <c r="G147">
        <f t="shared" si="24"/>
        <v>-58.276731979843461</v>
      </c>
      <c r="H147">
        <f t="shared" si="25"/>
        <v>-58.276731979843461</v>
      </c>
      <c r="R147">
        <f t="shared" si="18"/>
        <v>26.629510818453667</v>
      </c>
    </row>
    <row r="148" spans="1:18" x14ac:dyDescent="0.25">
      <c r="A148">
        <f t="shared" si="26"/>
        <v>69</v>
      </c>
      <c r="B148">
        <f t="shared" si="19"/>
        <v>2916.1125000000002</v>
      </c>
      <c r="C148">
        <f t="shared" si="20"/>
        <v>2.8976934188924466E-2</v>
      </c>
      <c r="D148">
        <f t="shared" si="21"/>
        <v>2.5044545491300033E-2</v>
      </c>
      <c r="E148">
        <f t="shared" si="22"/>
        <v>0.18478260869565216</v>
      </c>
      <c r="F148">
        <f t="shared" si="23"/>
        <v>146.06542432799733</v>
      </c>
      <c r="G148">
        <f t="shared" si="24"/>
        <v>-59.560735376519617</v>
      </c>
      <c r="H148">
        <f t="shared" si="25"/>
        <v>-59.560735376519617</v>
      </c>
      <c r="R148">
        <f t="shared" si="18"/>
        <v>27.066893472947193</v>
      </c>
    </row>
    <row r="149" spans="1:18" x14ac:dyDescent="0.25">
      <c r="A149">
        <f t="shared" si="26"/>
        <v>69.5</v>
      </c>
      <c r="B149">
        <f t="shared" si="19"/>
        <v>2958.5281250000003</v>
      </c>
      <c r="C149">
        <f t="shared" si="20"/>
        <v>2.856149964773446E-2</v>
      </c>
      <c r="D149">
        <f t="shared" si="21"/>
        <v>2.504327737371843E-2</v>
      </c>
      <c r="E149">
        <f t="shared" si="22"/>
        <v>0.18345323741007194</v>
      </c>
      <c r="F149">
        <f t="shared" si="23"/>
        <v>148.18248090464425</v>
      </c>
      <c r="G149">
        <f t="shared" si="24"/>
        <v>-60.863505460785646</v>
      </c>
      <c r="H149">
        <f t="shared" si="25"/>
        <v>-60.863505460785646</v>
      </c>
      <c r="R149">
        <f t="shared" si="18"/>
        <v>27.511488021643022</v>
      </c>
    </row>
    <row r="150" spans="1:18" x14ac:dyDescent="0.25">
      <c r="A150">
        <f t="shared" si="26"/>
        <v>70</v>
      </c>
      <c r="B150">
        <f t="shared" si="19"/>
        <v>3001.25</v>
      </c>
      <c r="C150">
        <f t="shared" si="20"/>
        <v>2.815493544356518E-2</v>
      </c>
      <c r="D150">
        <f t="shared" si="21"/>
        <v>2.5042054062528209E-2</v>
      </c>
      <c r="E150">
        <f t="shared" si="22"/>
        <v>0.18214285714285713</v>
      </c>
      <c r="F150">
        <f t="shared" si="23"/>
        <v>150.31492951032558</v>
      </c>
      <c r="G150">
        <f t="shared" si="24"/>
        <v>-62.185177903685158</v>
      </c>
      <c r="H150">
        <f t="shared" si="25"/>
        <v>-62.185177903685158</v>
      </c>
      <c r="R150">
        <f t="shared" si="18"/>
        <v>27.963332182758975</v>
      </c>
    </row>
    <row r="151" spans="1:18" x14ac:dyDescent="0.25">
      <c r="A151">
        <f t="shared" si="26"/>
        <v>70.5</v>
      </c>
      <c r="B151">
        <f t="shared" si="19"/>
        <v>3044.2781250000003</v>
      </c>
      <c r="C151">
        <f t="shared" si="20"/>
        <v>2.7756990830133166E-2</v>
      </c>
      <c r="D151">
        <f t="shared" si="21"/>
        <v>2.504087367131054E-2</v>
      </c>
      <c r="E151">
        <f t="shared" si="22"/>
        <v>0.18085106382978725</v>
      </c>
      <c r="F151">
        <f t="shared" si="23"/>
        <v>152.46276789691825</v>
      </c>
      <c r="G151">
        <f t="shared" si="24"/>
        <v>-63.525888383033944</v>
      </c>
      <c r="H151">
        <f t="shared" si="25"/>
        <v>-63.525888383033944</v>
      </c>
      <c r="R151">
        <f t="shared" si="18"/>
        <v>28.422463953315212</v>
      </c>
    </row>
    <row r="152" spans="1:18" x14ac:dyDescent="0.25">
      <c r="A152">
        <f t="shared" si="26"/>
        <v>71</v>
      </c>
      <c r="B152">
        <f t="shared" si="19"/>
        <v>3087.6125000000002</v>
      </c>
      <c r="C152">
        <f t="shared" si="20"/>
        <v>2.736742385904967E-2</v>
      </c>
      <c r="D152">
        <f t="shared" si="21"/>
        <v>2.5039734405657866E-2</v>
      </c>
      <c r="E152">
        <f t="shared" si="22"/>
        <v>0.1795774647887324</v>
      </c>
      <c r="F152">
        <f t="shared" si="23"/>
        <v>154.6259938951786</v>
      </c>
      <c r="G152">
        <f t="shared" si="24"/>
        <v>-64.885772583181549</v>
      </c>
      <c r="H152">
        <f t="shared" si="25"/>
        <v>-64.885772583181549</v>
      </c>
      <c r="R152">
        <f t="shared" si="18"/>
        <v>28.888921599520359</v>
      </c>
    </row>
    <row r="153" spans="1:18" x14ac:dyDescent="0.25">
      <c r="A153">
        <f t="shared" si="26"/>
        <v>71.5</v>
      </c>
      <c r="B153">
        <f t="shared" si="19"/>
        <v>3131.2531250000002</v>
      </c>
      <c r="C153">
        <f t="shared" si="20"/>
        <v>2.6986001011975038E-2</v>
      </c>
      <c r="D153">
        <f t="shared" si="21"/>
        <v>2.5038634558080423E-2</v>
      </c>
      <c r="E153">
        <f t="shared" si="22"/>
        <v>0.17832167832167833</v>
      </c>
      <c r="F153">
        <f t="shared" si="23"/>
        <v>156.80460541144464</v>
      </c>
      <c r="G153">
        <f t="shared" si="24"/>
        <v>-66.264966194782801</v>
      </c>
      <c r="H153">
        <f t="shared" si="25"/>
        <v>-66.264966194782801</v>
      </c>
      <c r="R153">
        <f t="shared" si="18"/>
        <v>29.362743647552715</v>
      </c>
    </row>
    <row r="154" spans="1:18" x14ac:dyDescent="0.25">
      <c r="A154">
        <f t="shared" si="26"/>
        <v>72</v>
      </c>
      <c r="B154">
        <f t="shared" si="19"/>
        <v>3175.2000000000003</v>
      </c>
      <c r="C154">
        <f t="shared" si="20"/>
        <v>2.6612496850592086E-2</v>
      </c>
      <c r="D154">
        <f t="shared" si="21"/>
        <v>2.5037572503227759E-2</v>
      </c>
      <c r="E154">
        <f t="shared" si="22"/>
        <v>0.17708333333333334</v>
      </c>
      <c r="F154">
        <f t="shared" si="23"/>
        <v>158.99860042449757</v>
      </c>
      <c r="G154">
        <f t="shared" si="24"/>
        <v>-67.663604914578841</v>
      </c>
      <c r="H154">
        <f t="shared" si="25"/>
        <v>-67.663604914578841</v>
      </c>
      <c r="R154">
        <f t="shared" si="18"/>
        <v>29.843968874717774</v>
      </c>
    </row>
    <row r="155" spans="1:18" x14ac:dyDescent="0.25">
      <c r="A155">
        <f t="shared" si="26"/>
        <v>72.5</v>
      </c>
      <c r="B155">
        <f t="shared" si="19"/>
        <v>3219.453125</v>
      </c>
      <c r="C155">
        <f t="shared" si="20"/>
        <v>2.624669368341867E-2</v>
      </c>
      <c r="D155">
        <f t="shared" si="21"/>
        <v>2.503654669340381E-2</v>
      </c>
      <c r="E155">
        <f t="shared" si="22"/>
        <v>0.17586206896551723</v>
      </c>
      <c r="F155">
        <f t="shared" si="23"/>
        <v>161.20797698257462</v>
      </c>
      <c r="G155">
        <f t="shared" si="24"/>
        <v>-69.081824445187323</v>
      </c>
      <c r="H155">
        <f t="shared" si="25"/>
        <v>-69.081824445187323</v>
      </c>
      <c r="R155">
        <f t="shared" si="18"/>
        <v>30.332636300964168</v>
      </c>
    </row>
    <row r="156" spans="1:18" x14ac:dyDescent="0.25">
      <c r="A156">
        <f t="shared" si="26"/>
        <v>73</v>
      </c>
      <c r="B156">
        <f t="shared" si="19"/>
        <v>3264.0125000000003</v>
      </c>
      <c r="C156">
        <f t="shared" si="20"/>
        <v>2.5888381248539948E-2</v>
      </c>
      <c r="D156">
        <f t="shared" si="21"/>
        <v>2.5035555654355574E-2</v>
      </c>
      <c r="E156">
        <f t="shared" si="22"/>
        <v>0.17465753424657535</v>
      </c>
      <c r="F156">
        <f t="shared" si="23"/>
        <v>163.43273320052455</v>
      </c>
      <c r="G156">
        <f t="shared" si="24"/>
        <v>-70.519760494901149</v>
      </c>
      <c r="H156">
        <f t="shared" si="25"/>
        <v>-70.519760494901149</v>
      </c>
      <c r="R156">
        <f t="shared" si="18"/>
        <v>30.828785180741285</v>
      </c>
    </row>
    <row r="157" spans="1:18" x14ac:dyDescent="0.25">
      <c r="A157">
        <f t="shared" si="26"/>
        <v>73.5</v>
      </c>
      <c r="B157">
        <f t="shared" si="19"/>
        <v>3308.8781250000002</v>
      </c>
      <c r="C157">
        <f t="shared" si="20"/>
        <v>2.553735641139699E-2</v>
      </c>
      <c r="D157">
        <f t="shared" si="21"/>
        <v>2.5034597981317009E-2</v>
      </c>
      <c r="E157">
        <f t="shared" si="22"/>
        <v>0.17346938775510204</v>
      </c>
      <c r="F157">
        <f t="shared" si="23"/>
        <v>165.67286725709803</v>
      </c>
      <c r="G157">
        <f t="shared" si="24"/>
        <v>-71.977548777495301</v>
      </c>
      <c r="H157">
        <f t="shared" si="25"/>
        <v>-71.977548777495301</v>
      </c>
      <c r="R157">
        <f t="shared" si="18"/>
        <v>31.332454995182605</v>
      </c>
    </row>
    <row r="158" spans="1:18" x14ac:dyDescent="0.25">
      <c r="A158">
        <f t="shared" si="26"/>
        <v>74</v>
      </c>
      <c r="B158">
        <f t="shared" si="19"/>
        <v>3354.05</v>
      </c>
      <c r="C158">
        <f t="shared" si="20"/>
        <v>2.5193422876820557E-2</v>
      </c>
      <c r="D158">
        <f t="shared" si="21"/>
        <v>2.5033672335291041E-2</v>
      </c>
      <c r="E158">
        <f t="shared" si="22"/>
        <v>0.17229729729729729</v>
      </c>
      <c r="F158">
        <f t="shared" si="23"/>
        <v>167.92837739236583</v>
      </c>
      <c r="G158">
        <f t="shared" si="24"/>
        <v>-73.45532501204184</v>
      </c>
      <c r="H158">
        <f t="shared" si="25"/>
        <v>-73.45532501204184</v>
      </c>
      <c r="R158">
        <f t="shared" si="18"/>
        <v>31.843685444599558</v>
      </c>
    </row>
    <row r="159" spans="1:18" x14ac:dyDescent="0.25">
      <c r="A159">
        <f t="shared" si="26"/>
        <v>74.5</v>
      </c>
      <c r="B159">
        <f t="shared" si="19"/>
        <v>3399.5281250000003</v>
      </c>
      <c r="C159">
        <f t="shared" si="20"/>
        <v>2.4856390914547881E-2</v>
      </c>
      <c r="D159">
        <f t="shared" si="21"/>
        <v>2.5032777439553899E-2</v>
      </c>
      <c r="E159">
        <f t="shared" si="22"/>
        <v>0.17114093959731544</v>
      </c>
      <c r="F159">
        <f t="shared" si="23"/>
        <v>170.19926190525794</v>
      </c>
      <c r="G159">
        <f t="shared" si="24"/>
        <v>-74.953224922732062</v>
      </c>
      <c r="H159">
        <f t="shared" si="25"/>
        <v>-74.953224922732062</v>
      </c>
      <c r="R159">
        <f t="shared" si="18"/>
        <v>32.362516441271765</v>
      </c>
    </row>
    <row r="160" spans="1:18" x14ac:dyDescent="0.25">
      <c r="A160">
        <f t="shared" si="26"/>
        <v>75</v>
      </c>
      <c r="B160">
        <f t="shared" si="19"/>
        <v>3445.3125</v>
      </c>
      <c r="C160">
        <f t="shared" si="20"/>
        <v>2.452607709750567E-2</v>
      </c>
      <c r="D160">
        <f t="shared" si="21"/>
        <v>2.5031912076367086E-2</v>
      </c>
      <c r="E160">
        <f t="shared" si="22"/>
        <v>0.17</v>
      </c>
      <c r="F160">
        <f t="shared" si="23"/>
        <v>172.48551915121695</v>
      </c>
      <c r="G160">
        <f t="shared" si="24"/>
        <v>-76.471384238705753</v>
      </c>
      <c r="H160">
        <f t="shared" si="25"/>
        <v>-76.471384238705753</v>
      </c>
      <c r="R160">
        <f t="shared" si="18"/>
        <v>32.88898810251996</v>
      </c>
    </row>
    <row r="161" spans="1:18" x14ac:dyDescent="0.25">
      <c r="A161">
        <f t="shared" si="26"/>
        <v>75.5</v>
      </c>
      <c r="B161">
        <f t="shared" si="19"/>
        <v>3491.4031250000003</v>
      </c>
      <c r="C161">
        <f t="shared" si="20"/>
        <v>2.4202304052185319E-2</v>
      </c>
      <c r="D161">
        <f t="shared" si="21"/>
        <v>2.5031075083883379E-2</v>
      </c>
      <c r="E161">
        <f t="shared" si="22"/>
        <v>0.16887417218543047</v>
      </c>
      <c r="F161">
        <f t="shared" si="23"/>
        <v>174.78714753996016</v>
      </c>
      <c r="G161">
        <f t="shared" si="24"/>
        <v>-78.00993869388752</v>
      </c>
      <c r="H161">
        <f t="shared" si="25"/>
        <v>-78.00993869388752</v>
      </c>
      <c r="R161">
        <f t="shared" si="18"/>
        <v>33.423140744048787</v>
      </c>
    </row>
    <row r="162" spans="1:18" x14ac:dyDescent="0.25">
      <c r="A162">
        <f t="shared" si="26"/>
        <v>76</v>
      </c>
      <c r="B162">
        <f t="shared" si="19"/>
        <v>3537.8</v>
      </c>
      <c r="C162">
        <f t="shared" si="20"/>
        <v>2.3884900220475999E-2</v>
      </c>
      <c r="D162">
        <f t="shared" si="21"/>
        <v>2.5030265353234223E-2</v>
      </c>
      <c r="E162">
        <f t="shared" si="22"/>
        <v>0.16776315789473684</v>
      </c>
      <c r="F162">
        <f t="shared" si="23"/>
        <v>177.10414553334408</v>
      </c>
      <c r="G162">
        <f t="shared" si="24"/>
        <v>-79.569024026829283</v>
      </c>
      <c r="H162">
        <f t="shared" si="25"/>
        <v>-79.569024026829283</v>
      </c>
      <c r="R162">
        <f t="shared" si="18"/>
        <v>33.965014873547346</v>
      </c>
    </row>
    <row r="163" spans="1:18" x14ac:dyDescent="0.25">
      <c r="A163">
        <f t="shared" si="26"/>
        <v>76.5</v>
      </c>
      <c r="B163">
        <f t="shared" si="19"/>
        <v>3584.5031250000002</v>
      </c>
      <c r="C163">
        <f t="shared" si="20"/>
        <v>2.3573699632358388E-2</v>
      </c>
      <c r="D163">
        <f t="shared" si="21"/>
        <v>2.502948182578674E-2</v>
      </c>
      <c r="E163">
        <f t="shared" si="22"/>
        <v>0.16666666666666666</v>
      </c>
      <c r="F163">
        <f t="shared" si="23"/>
        <v>179.43651164332655</v>
      </c>
      <c r="G163">
        <f t="shared" si="24"/>
        <v>-81.148775980559066</v>
      </c>
      <c r="H163">
        <f t="shared" si="25"/>
        <v>-81.148775980559066</v>
      </c>
      <c r="R163">
        <f t="shared" si="18"/>
        <v>34.514651184535865</v>
      </c>
    </row>
    <row r="164" spans="1:18" x14ac:dyDescent="0.25">
      <c r="A164">
        <f t="shared" si="26"/>
        <v>77</v>
      </c>
      <c r="B164">
        <f t="shared" si="19"/>
        <v>3631.5125000000003</v>
      </c>
      <c r="C164">
        <f t="shared" si="20"/>
        <v>2.3268541688896843E-2</v>
      </c>
      <c r="D164">
        <f t="shared" si="21"/>
        <v>2.502872349055953E-2</v>
      </c>
      <c r="E164">
        <f t="shared" si="22"/>
        <v>0.16558441558441558</v>
      </c>
      <c r="F164">
        <f t="shared" si="23"/>
        <v>181.78424443002115</v>
      </c>
      <c r="G164">
        <f t="shared" si="24"/>
        <v>-82.749330302435666</v>
      </c>
      <c r="H164">
        <f t="shared" si="25"/>
        <v>-82.749330302435666</v>
      </c>
      <c r="R164">
        <f t="shared" si="18"/>
        <v>35.072090550447435</v>
      </c>
    </row>
    <row r="165" spans="1:18" x14ac:dyDescent="0.25">
      <c r="A165">
        <f t="shared" si="26"/>
        <v>77.5</v>
      </c>
      <c r="B165">
        <f t="shared" si="19"/>
        <v>3678.828125</v>
      </c>
      <c r="C165">
        <f t="shared" si="20"/>
        <v>2.2969270955000107E-2</v>
      </c>
      <c r="D165">
        <f t="shared" si="21"/>
        <v>2.502798938178703E-2</v>
      </c>
      <c r="E165">
        <f t="shared" si="22"/>
        <v>0.16451612903225807</v>
      </c>
      <c r="F165">
        <f t="shared" si="23"/>
        <v>184.14734249983897</v>
      </c>
      <c r="G165">
        <f t="shared" si="24"/>
        <v>-84.37082274400899</v>
      </c>
      <c r="H165">
        <f t="shared" si="25"/>
        <v>-84.37082274400899</v>
      </c>
      <c r="R165">
        <f t="shared" si="18"/>
        <v>35.637374018934658</v>
      </c>
    </row>
    <row r="166" spans="1:18" x14ac:dyDescent="0.25">
      <c r="A166">
        <f t="shared" si="26"/>
        <v>78</v>
      </c>
      <c r="B166">
        <f t="shared" si="19"/>
        <v>3726.4500000000003</v>
      </c>
      <c r="C166">
        <f t="shared" si="20"/>
        <v>2.2675736961451247E-2</v>
      </c>
      <c r="D166">
        <f t="shared" si="21"/>
        <v>2.5027278576623044E-2</v>
      </c>
      <c r="E166">
        <f t="shared" si="22"/>
        <v>0.16346153846153846</v>
      </c>
      <c r="F166">
        <f t="shared" si="23"/>
        <v>186.52580450371391</v>
      </c>
      <c r="G166">
        <f t="shared" si="24"/>
        <v>-86.013389060885714</v>
      </c>
      <c r="H166">
        <f t="shared" si="25"/>
        <v>-86.013389060885714</v>
      </c>
      <c r="R166">
        <f t="shared" si="18"/>
        <v>36.210542806390976</v>
      </c>
    </row>
    <row r="167" spans="1:18" x14ac:dyDescent="0.25">
      <c r="A167">
        <f t="shared" si="26"/>
        <v>78.5</v>
      </c>
      <c r="B167">
        <f t="shared" si="19"/>
        <v>3774.3781250000002</v>
      </c>
      <c r="C167">
        <f t="shared" si="20"/>
        <v>2.2387794015736037E-2</v>
      </c>
      <c r="D167">
        <f t="shared" si="21"/>
        <v>2.5026590192974686E-2</v>
      </c>
      <c r="E167">
        <f t="shared" si="22"/>
        <v>0.16242038216560509</v>
      </c>
      <c r="F167">
        <f t="shared" si="23"/>
        <v>188.91962913540638</v>
      </c>
      <c r="G167">
        <f t="shared" si="24"/>
        <v>-87.6771650126</v>
      </c>
      <c r="H167">
        <f t="shared" si="25"/>
        <v>-87.6771650126</v>
      </c>
      <c r="R167">
        <f t="shared" si="18"/>
        <v>36.791638292677568</v>
      </c>
    </row>
    <row r="168" spans="1:18" x14ac:dyDescent="0.25">
      <c r="A168">
        <f t="shared" si="26"/>
        <v>79</v>
      </c>
      <c r="B168">
        <f t="shared" si="19"/>
        <v>3822.6125000000002</v>
      </c>
      <c r="C168">
        <f t="shared" si="20"/>
        <v>2.2105301021225664E-2</v>
      </c>
      <c r="D168">
        <f t="shared" si="21"/>
        <v>2.5025923387458484E-2</v>
      </c>
      <c r="E168">
        <f t="shared" si="22"/>
        <v>0.16139240506329114</v>
      </c>
      <c r="F168">
        <f t="shared" si="23"/>
        <v>191.32881512988229</v>
      </c>
      <c r="G168">
        <f t="shared" si="24"/>
        <v>-89.362286362489357</v>
      </c>
      <c r="H168">
        <f t="shared" si="25"/>
        <v>-89.362286362489357</v>
      </c>
      <c r="R168">
        <f t="shared" si="18"/>
        <v>37.380702016046662</v>
      </c>
    </row>
    <row r="169" spans="1:18" x14ac:dyDescent="0.25">
      <c r="A169">
        <f t="shared" si="26"/>
        <v>79.5</v>
      </c>
      <c r="B169">
        <f t="shared" si="19"/>
        <v>3871.1531250000003</v>
      </c>
      <c r="C169">
        <f t="shared" si="20"/>
        <v>2.1828121304294828E-2</v>
      </c>
      <c r="D169">
        <f t="shared" si="21"/>
        <v>2.5025277353471136E-2</v>
      </c>
      <c r="E169">
        <f t="shared" si="22"/>
        <v>0.16037735849056603</v>
      </c>
      <c r="F169">
        <f t="shared" si="23"/>
        <v>193.75336126176305</v>
      </c>
      <c r="G169">
        <f t="shared" si="24"/>
        <v>-91.068888877574935</v>
      </c>
      <c r="H169">
        <f t="shared" si="25"/>
        <v>-91.068888877574935</v>
      </c>
      <c r="R169">
        <f t="shared" si="18"/>
        <v>37.977775668252974</v>
      </c>
    </row>
    <row r="170" spans="1:18" x14ac:dyDescent="0.25">
      <c r="A170">
        <f t="shared" si="26"/>
        <v>80</v>
      </c>
      <c r="B170">
        <f t="shared" si="19"/>
        <v>3920</v>
      </c>
      <c r="C170">
        <f t="shared" si="20"/>
        <v>2.1556122448979594E-2</v>
      </c>
      <c r="D170">
        <f t="shared" si="21"/>
        <v>2.5024651319367732E-2</v>
      </c>
      <c r="E170">
        <f t="shared" si="22"/>
        <v>0.15937499999999999</v>
      </c>
      <c r="F170">
        <f t="shared" si="23"/>
        <v>196.19326634384302</v>
      </c>
      <c r="G170">
        <f t="shared" si="24"/>
        <v>-92.797108328446399</v>
      </c>
      <c r="H170">
        <f t="shared" si="25"/>
        <v>-92.797108328446399</v>
      </c>
      <c r="R170">
        <f t="shared" si="18"/>
        <v>38.582901089845009</v>
      </c>
    </row>
    <row r="171" spans="1:18" x14ac:dyDescent="0.25">
      <c r="A171">
        <f t="shared" si="26"/>
        <v>80.5</v>
      </c>
      <c r="B171">
        <f t="shared" si="19"/>
        <v>3969.1531250000003</v>
      </c>
      <c r="C171">
        <f t="shared" si="20"/>
        <v>2.1289176138801647E-2</v>
      </c>
      <c r="D171">
        <f t="shared" si="21"/>
        <v>2.5024044546740877E-2</v>
      </c>
      <c r="E171">
        <f t="shared" si="22"/>
        <v>0.15838509316770186</v>
      </c>
      <c r="F171">
        <f t="shared" si="23"/>
        <v>198.64852922567152</v>
      </c>
      <c r="G171">
        <f t="shared" si="24"/>
        <v>-94.547080489151227</v>
      </c>
      <c r="H171">
        <f t="shared" si="25"/>
        <v>-94.547080489151227</v>
      </c>
      <c r="R171">
        <f t="shared" si="18"/>
        <v>39.196120265628686</v>
      </c>
    </row>
    <row r="172" spans="1:18" x14ac:dyDescent="0.25">
      <c r="A172">
        <f t="shared" si="26"/>
        <v>81</v>
      </c>
      <c r="B172">
        <f t="shared" si="19"/>
        <v>4018.6125000000002</v>
      </c>
      <c r="C172">
        <f t="shared" si="20"/>
        <v>2.1027158005406093E-2</v>
      </c>
      <c r="D172">
        <f t="shared" si="21"/>
        <v>2.5023456328794529E-2</v>
      </c>
      <c r="E172">
        <f t="shared" si="22"/>
        <v>0.15740740740740741</v>
      </c>
      <c r="F172">
        <f t="shared" si="23"/>
        <v>201.11914879219563</v>
      </c>
      <c r="G172">
        <f t="shared" si="24"/>
        <v>-96.318941137087833</v>
      </c>
      <c r="H172">
        <f t="shared" si="25"/>
        <v>-96.318941137087833</v>
      </c>
      <c r="R172">
        <f t="shared" si="18"/>
        <v>39.81747532029587</v>
      </c>
    </row>
    <row r="173" spans="1:18" x14ac:dyDescent="0.25">
      <c r="A173">
        <f t="shared" si="26"/>
        <v>81.5</v>
      </c>
      <c r="B173">
        <f t="shared" si="19"/>
        <v>4068.3781250000002</v>
      </c>
      <c r="C173">
        <f t="shared" si="20"/>
        <v>2.0769947483679382E-2</v>
      </c>
      <c r="D173">
        <f t="shared" si="21"/>
        <v>2.5022885988806805E-2</v>
      </c>
      <c r="E173">
        <f t="shared" si="22"/>
        <v>0.15644171779141106</v>
      </c>
      <c r="F173">
        <f t="shared" si="23"/>
        <v>203.60512396246122</v>
      </c>
      <c r="G173">
        <f t="shared" si="24"/>
        <v>-98.112826052902903</v>
      </c>
      <c r="H173">
        <f t="shared" si="25"/>
        <v>-98.112826052902903</v>
      </c>
      <c r="R173">
        <f t="shared" si="18"/>
        <v>40.447008514210978</v>
      </c>
    </row>
    <row r="174" spans="1:18" x14ac:dyDescent="0.25">
      <c r="A174">
        <f t="shared" si="26"/>
        <v>82</v>
      </c>
      <c r="B174">
        <f t="shared" si="19"/>
        <v>4118.45</v>
      </c>
      <c r="C174">
        <f t="shared" si="20"/>
        <v>2.0517427673032333E-2</v>
      </c>
      <c r="D174">
        <f t="shared" si="21"/>
        <v>2.5022332878676362E-2</v>
      </c>
      <c r="E174">
        <f t="shared" si="22"/>
        <v>0.15548780487804878</v>
      </c>
      <c r="F174">
        <f t="shared" si="23"/>
        <v>206.10645368836933</v>
      </c>
      <c r="G174">
        <f t="shared" si="24"/>
        <v>-99.928871020392208</v>
      </c>
      <c r="H174">
        <f t="shared" si="25"/>
        <v>-99.928871020392208</v>
      </c>
      <c r="R174">
        <f t="shared" si="18"/>
        <v>41.084762239348912</v>
      </c>
    </row>
    <row r="175" spans="1:18" x14ac:dyDescent="0.25">
      <c r="A175">
        <f t="shared" si="26"/>
        <v>82.5</v>
      </c>
      <c r="B175">
        <f t="shared" si="19"/>
        <v>4168.8281250000009</v>
      </c>
      <c r="C175">
        <f t="shared" si="20"/>
        <v>2.0269485204550134E-2</v>
      </c>
      <c r="D175">
        <f t="shared" si="21"/>
        <v>2.5021796377547357E-2</v>
      </c>
      <c r="E175">
        <f t="shared" si="22"/>
        <v>0.15454545454545454</v>
      </c>
      <c r="F175">
        <f t="shared" si="23"/>
        <v>208.62313695348513</v>
      </c>
      <c r="G175">
        <f t="shared" si="24"/>
        <v>-101.76721182640547</v>
      </c>
      <c r="H175">
        <f t="shared" si="25"/>
        <v>-101.76721182640547</v>
      </c>
      <c r="R175">
        <f t="shared" si="18"/>
        <v>41.730779015378047</v>
      </c>
    </row>
    <row r="176" spans="1:18" x14ac:dyDescent="0.25">
      <c r="A176">
        <f t="shared" si="26"/>
        <v>83</v>
      </c>
      <c r="B176">
        <f t="shared" si="19"/>
        <v>4219.5125000000007</v>
      </c>
      <c r="C176">
        <f t="shared" si="20"/>
        <v>2.002601011372759E-2</v>
      </c>
      <c r="D176">
        <f t="shared" si="21"/>
        <v>2.502127589050827E-2</v>
      </c>
      <c r="E176">
        <f t="shared" si="22"/>
        <v>0.1536144578313253</v>
      </c>
      <c r="F176">
        <f t="shared" si="23"/>
        <v>211.15517277189659</v>
      </c>
      <c r="G176">
        <f t="shared" si="24"/>
        <v>-103.62798426075393</v>
      </c>
      <c r="H176">
        <f t="shared" si="25"/>
        <v>-103.62798426075393</v>
      </c>
      <c r="R176">
        <f t="shared" si="18"/>
        <v>42.385101485882394</v>
      </c>
    </row>
    <row r="177" spans="1:18" x14ac:dyDescent="0.25">
      <c r="A177">
        <f t="shared" si="26"/>
        <v>83.5</v>
      </c>
      <c r="B177">
        <f t="shared" si="19"/>
        <v>4270.5031250000002</v>
      </c>
      <c r="C177">
        <f t="shared" si="20"/>
        <v>1.9786895718522626E-2</v>
      </c>
      <c r="D177">
        <f t="shared" si="21"/>
        <v>2.5020770847360228E-2</v>
      </c>
      <c r="E177">
        <f t="shared" si="22"/>
        <v>0.15269461077844312</v>
      </c>
      <c r="F177">
        <f t="shared" si="23"/>
        <v>213.70256018712152</v>
      </c>
      <c r="G177">
        <f t="shared" si="24"/>
        <v>-105.51132411612217</v>
      </c>
      <c r="H177">
        <f t="shared" si="25"/>
        <v>-105.51132411612217</v>
      </c>
      <c r="R177">
        <f t="shared" si="18"/>
        <v>43.047772414716945</v>
      </c>
    </row>
    <row r="178" spans="1:18" x14ac:dyDescent="0.25">
      <c r="A178">
        <f t="shared" si="26"/>
        <v>84</v>
      </c>
      <c r="B178">
        <f t="shared" si="19"/>
        <v>4321.8</v>
      </c>
      <c r="C178">
        <f t="shared" si="20"/>
        <v>1.9552038502475819E-2</v>
      </c>
      <c r="D178">
        <f t="shared" si="21"/>
        <v>2.5020280701450719E-2</v>
      </c>
      <c r="E178">
        <f t="shared" si="22"/>
        <v>0.15178571428571427</v>
      </c>
      <c r="F178">
        <f t="shared" si="23"/>
        <v>216.26529827105944</v>
      </c>
      <c r="G178">
        <f t="shared" si="24"/>
        <v>-107.41736718798221</v>
      </c>
      <c r="H178">
        <f t="shared" si="25"/>
        <v>-107.41736718798221</v>
      </c>
      <c r="R178">
        <f t="shared" si="18"/>
        <v>43.718834682491</v>
      </c>
    </row>
    <row r="179" spans="1:18" x14ac:dyDescent="0.25">
      <c r="A179">
        <f t="shared" si="26"/>
        <v>84.5</v>
      </c>
      <c r="B179">
        <f t="shared" si="19"/>
        <v>4373.4031249999998</v>
      </c>
      <c r="C179">
        <f t="shared" si="20"/>
        <v>1.9321338002656684E-2</v>
      </c>
      <c r="D179">
        <f t="shared" si="21"/>
        <v>2.5019804928568871E-2</v>
      </c>
      <c r="E179">
        <f t="shared" si="22"/>
        <v>0.15088757396449703</v>
      </c>
      <c r="F179">
        <f t="shared" si="23"/>
        <v>218.843386122987</v>
      </c>
      <c r="G179">
        <f t="shared" si="24"/>
        <v>-109.34624927451125</v>
      </c>
      <c r="H179">
        <f t="shared" si="25"/>
        <v>-109.34624927451125</v>
      </c>
      <c r="R179">
        <f t="shared" si="18"/>
        <v>44.398331283174194</v>
      </c>
    </row>
    <row r="180" spans="1:18" x14ac:dyDescent="0.25">
      <c r="A180">
        <f t="shared" si="26"/>
        <v>85</v>
      </c>
      <c r="B180">
        <f t="shared" si="19"/>
        <v>4425.3125000000009</v>
      </c>
      <c r="C180">
        <f t="shared" si="20"/>
        <v>1.9094696702210291E-2</v>
      </c>
      <c r="D180">
        <f t="shared" si="21"/>
        <v>2.5019343025898682E-2</v>
      </c>
      <c r="E180">
        <f t="shared" si="22"/>
        <v>0.15</v>
      </c>
      <c r="F180">
        <f t="shared" si="23"/>
        <v>221.43682286859456</v>
      </c>
      <c r="G180">
        <f t="shared" si="24"/>
        <v>-111.29810617651205</v>
      </c>
      <c r="H180">
        <f t="shared" si="25"/>
        <v>-111.29810617651205</v>
      </c>
      <c r="R180">
        <f t="shared" si="18"/>
        <v>45.086305320820117</v>
      </c>
    </row>
    <row r="181" spans="1:18" x14ac:dyDescent="0.25">
      <c r="A181">
        <f t="shared" si="26"/>
        <v>85.5</v>
      </c>
      <c r="B181">
        <f t="shared" si="19"/>
        <v>4477.5281250000007</v>
      </c>
      <c r="C181">
        <f t="shared" si="20"/>
        <v>1.8872019927289676E-2</v>
      </c>
      <c r="D181">
        <f t="shared" si="21"/>
        <v>2.5018894511026884E-2</v>
      </c>
      <c r="E181">
        <f t="shared" si="22"/>
        <v>0.14912280701754385</v>
      </c>
      <c r="F181">
        <f t="shared" si="23"/>
        <v>224.04560765906203</v>
      </c>
      <c r="G181">
        <f t="shared" si="24"/>
        <v>-113.27307369733613</v>
      </c>
      <c r="H181">
        <f t="shared" si="25"/>
        <v>-113.27307369733613</v>
      </c>
      <c r="R181">
        <f t="shared" si="18"/>
        <v>45.782800006403015</v>
      </c>
    </row>
    <row r="182" spans="1:18" x14ac:dyDescent="0.25">
      <c r="A182">
        <f t="shared" si="26"/>
        <v>86</v>
      </c>
      <c r="B182">
        <f t="shared" si="19"/>
        <v>4530.05</v>
      </c>
      <c r="C182">
        <f t="shared" si="20"/>
        <v>1.8653215748170551E-2</v>
      </c>
      <c r="D182">
        <f t="shared" si="21"/>
        <v>2.5018458921002244E-2</v>
      </c>
      <c r="E182">
        <f t="shared" si="22"/>
        <v>0.14825581395348839</v>
      </c>
      <c r="F182">
        <f t="shared" si="23"/>
        <v>226.66973967017245</v>
      </c>
      <c r="G182">
        <f t="shared" si="24"/>
        <v>-115.27128764280965</v>
      </c>
      <c r="H182">
        <f t="shared" si="25"/>
        <v>-115.27128764280965</v>
      </c>
      <c r="R182">
        <f t="shared" si="18"/>
        <v>46.487858654762931</v>
      </c>
    </row>
    <row r="183" spans="1:18" x14ac:dyDescent="0.25">
      <c r="A183">
        <f t="shared" si="26"/>
        <v>86.5</v>
      </c>
      <c r="B183">
        <f t="shared" si="19"/>
        <v>4582.8781250000002</v>
      </c>
      <c r="C183">
        <f t="shared" si="20"/>
        <v>1.8438194884355559E-2</v>
      </c>
      <c r="D183">
        <f t="shared" si="21"/>
        <v>2.50180358114434E-2</v>
      </c>
      <c r="E183">
        <f t="shared" si="22"/>
        <v>0.14739884393063585</v>
      </c>
      <c r="F183">
        <f t="shared" si="23"/>
        <v>229.30921810146117</v>
      </c>
      <c r="G183">
        <f t="shared" si="24"/>
        <v>-117.29288382116208</v>
      </c>
      <c r="H183">
        <f t="shared" si="25"/>
        <v>-117.29288382116208</v>
      </c>
      <c r="R183">
        <f t="shared" si="18"/>
        <v>47.201524681654924</v>
      </c>
    </row>
    <row r="184" spans="1:18" x14ac:dyDescent="0.25">
      <c r="A184">
        <f t="shared" si="26"/>
        <v>87</v>
      </c>
      <c r="B184">
        <f t="shared" si="19"/>
        <v>4636.0124999999998</v>
      </c>
      <c r="C184">
        <f t="shared" si="20"/>
        <v>1.8226870613485189E-2</v>
      </c>
      <c r="D184">
        <f t="shared" si="21"/>
        <v>2.5017624755692424E-2</v>
      </c>
      <c r="E184">
        <f t="shared" si="22"/>
        <v>0.14655172413793102</v>
      </c>
      <c r="F184">
        <f t="shared" si="23"/>
        <v>231.96404217539904</v>
      </c>
      <c r="G184">
        <f t="shared" si="24"/>
        <v>-119.3379980429569</v>
      </c>
      <c r="H184">
        <f t="shared" si="25"/>
        <v>-119.3379980429569</v>
      </c>
      <c r="R184">
        <f t="shared" si="18"/>
        <v>47.923841600898427</v>
      </c>
    </row>
    <row r="185" spans="1:18" x14ac:dyDescent="0.25">
      <c r="A185">
        <f t="shared" si="26"/>
        <v>87.5</v>
      </c>
      <c r="B185">
        <f t="shared" si="19"/>
        <v>4689.4531250000009</v>
      </c>
      <c r="C185">
        <f t="shared" si="20"/>
        <v>1.8019158683881712E-2</v>
      </c>
      <c r="D185">
        <f t="shared" si="21"/>
        <v>2.5017225344011556E-2</v>
      </c>
      <c r="E185">
        <f t="shared" si="22"/>
        <v>0.14571428571428571</v>
      </c>
      <c r="F185">
        <f t="shared" si="23"/>
        <v>234.63421113660843</v>
      </c>
      <c r="G185">
        <f t="shared" si="24"/>
        <v>-121.40676612102507</v>
      </c>
      <c r="H185">
        <f t="shared" si="25"/>
        <v>-121.40676612102507</v>
      </c>
      <c r="R185">
        <f t="shared" si="18"/>
        <v>48.654853021622571</v>
      </c>
    </row>
    <row r="186" spans="1:18" x14ac:dyDescent="0.25">
      <c r="A186">
        <f t="shared" si="26"/>
        <v>88</v>
      </c>
      <c r="B186">
        <f t="shared" si="19"/>
        <v>4743.2000000000007</v>
      </c>
      <c r="C186">
        <f t="shared" si="20"/>
        <v>1.7814977230561642E-2</v>
      </c>
      <c r="D186">
        <f t="shared" si="21"/>
        <v>2.5016837182820661E-2</v>
      </c>
      <c r="E186">
        <f t="shared" si="22"/>
        <v>0.14488636363636365</v>
      </c>
      <c r="F186">
        <f t="shared" si="23"/>
        <v>237.31972425110996</v>
      </c>
      <c r="G186">
        <f t="shared" si="24"/>
        <v>-123.49932387040045</v>
      </c>
      <c r="H186">
        <f t="shared" si="25"/>
        <v>-123.49932387040045</v>
      </c>
      <c r="R186">
        <f t="shared" si="18"/>
        <v>49.394602645603932</v>
      </c>
    </row>
    <row r="187" spans="1:18" x14ac:dyDescent="0.25">
      <c r="A187">
        <f t="shared" si="26"/>
        <v>88.5</v>
      </c>
      <c r="B187">
        <f t="shared" si="19"/>
        <v>4797.2531250000002</v>
      </c>
      <c r="C187">
        <f t="shared" si="20"/>
        <v>1.7614246694560232E-2</v>
      </c>
      <c r="D187">
        <f t="shared" si="21"/>
        <v>2.5016459893973143E-2</v>
      </c>
      <c r="E187">
        <f t="shared" si="22"/>
        <v>0.1440677966101695</v>
      </c>
      <c r="F187">
        <f t="shared" si="23"/>
        <v>240.02058080559968</v>
      </c>
      <c r="G187">
        <f t="shared" si="24"/>
        <v>-125.61580710825783</v>
      </c>
      <c r="H187">
        <f t="shared" si="25"/>
        <v>-125.61580710825783</v>
      </c>
      <c r="R187">
        <f t="shared" si="18"/>
        <v>50.143134264692982</v>
      </c>
    </row>
    <row r="188" spans="1:18" x14ac:dyDescent="0.25">
      <c r="A188">
        <f t="shared" si="26"/>
        <v>89</v>
      </c>
      <c r="B188">
        <f t="shared" si="19"/>
        <v>4851.6125000000002</v>
      </c>
      <c r="C188">
        <f t="shared" si="20"/>
        <v>1.7416889745419693E-2</v>
      </c>
      <c r="D188">
        <f t="shared" si="21"/>
        <v>2.5016093114068119E-2</v>
      </c>
      <c r="E188">
        <f t="shared" si="22"/>
        <v>0.14325842696629212</v>
      </c>
      <c r="F188">
        <f t="shared" si="23"/>
        <v>242.73678010675363</v>
      </c>
      <c r="G188">
        <f t="shared" si="24"/>
        <v>-127.75635165385251</v>
      </c>
      <c r="H188">
        <f t="shared" si="25"/>
        <v>-127.75635165385251</v>
      </c>
      <c r="R188">
        <f t="shared" si="18"/>
        <v>50.900491758325863</v>
      </c>
    </row>
    <row r="189" spans="1:18" x14ac:dyDescent="0.25">
      <c r="A189">
        <f t="shared" si="26"/>
        <v>89.5</v>
      </c>
      <c r="B189">
        <f t="shared" si="19"/>
        <v>4906.2781249999998</v>
      </c>
      <c r="C189">
        <f t="shared" si="20"/>
        <v>1.7222831206700089E-2</v>
      </c>
      <c r="D189">
        <f t="shared" si="21"/>
        <v>2.5015736493796941E-2</v>
      </c>
      <c r="E189">
        <f t="shared" si="22"/>
        <v>0.14245810055865921</v>
      </c>
      <c r="F189">
        <f t="shared" si="23"/>
        <v>245.46832148056026</v>
      </c>
      <c r="G189">
        <f t="shared" si="24"/>
        <v>-129.92109332846238</v>
      </c>
      <c r="H189">
        <f t="shared" si="25"/>
        <v>-129.92109332846238</v>
      </c>
      <c r="R189">
        <f t="shared" si="18"/>
        <v>51.666719091118196</v>
      </c>
    </row>
    <row r="190" spans="1:18" x14ac:dyDescent="0.25">
      <c r="A190">
        <f t="shared" si="26"/>
        <v>90</v>
      </c>
      <c r="B190">
        <f t="shared" si="19"/>
        <v>4961.2500000000009</v>
      </c>
      <c r="C190">
        <f t="shared" si="20"/>
        <v>1.7031997984378933E-2</v>
      </c>
      <c r="D190">
        <f t="shared" si="21"/>
        <v>2.5015389697322091E-2</v>
      </c>
      <c r="E190">
        <f t="shared" si="22"/>
        <v>0.14166666666666666</v>
      </c>
      <c r="F190">
        <f t="shared" si="23"/>
        <v>248.21520427167849</v>
      </c>
      <c r="G190">
        <f t="shared" si="24"/>
        <v>-132.11016795533175</v>
      </c>
      <c r="H190">
        <f t="shared" si="25"/>
        <v>-132.11016795533175</v>
      </c>
      <c r="R190">
        <f t="shared" si="18"/>
        <v>52.441860310537756</v>
      </c>
    </row>
    <row r="191" spans="1:18" x14ac:dyDescent="0.25">
      <c r="A191">
        <f t="shared" si="26"/>
        <v>90.5</v>
      </c>
      <c r="B191">
        <f t="shared" si="19"/>
        <v>5016.5281250000007</v>
      </c>
      <c r="C191">
        <f t="shared" si="20"/>
        <v>1.6844318998012194E-2</v>
      </c>
      <c r="D191">
        <f t="shared" si="21"/>
        <v>2.501505240168669E-2</v>
      </c>
      <c r="E191">
        <f t="shared" si="22"/>
        <v>0.14088397790055249</v>
      </c>
      <c r="F191">
        <f t="shared" si="23"/>
        <v>250.97742784282019</v>
      </c>
      <c r="G191">
        <f t="shared" si="24"/>
        <v>-134.32371135961674</v>
      </c>
      <c r="H191">
        <f t="shared" si="25"/>
        <v>-134.32371135961674</v>
      </c>
      <c r="R191">
        <f t="shared" si="18"/>
        <v>53.225959544653072</v>
      </c>
    </row>
    <row r="192" spans="1:18" x14ac:dyDescent="0.25">
      <c r="A192">
        <f t="shared" si="26"/>
        <v>91</v>
      </c>
      <c r="B192">
        <f t="shared" si="19"/>
        <v>5072.1125000000002</v>
      </c>
      <c r="C192">
        <f t="shared" si="20"/>
        <v>1.665972511453561E-2</v>
      </c>
      <c r="D192">
        <f t="shared" si="21"/>
        <v>2.5014724296253007E-2</v>
      </c>
      <c r="E192">
        <f t="shared" si="22"/>
        <v>0.14010989010989011</v>
      </c>
      <c r="F192">
        <f t="shared" si="23"/>
        <v>253.75499157415717</v>
      </c>
      <c r="G192">
        <f t="shared" si="24"/>
        <v>-136.56185936833316</v>
      </c>
      <c r="H192">
        <f t="shared" si="25"/>
        <v>-136.56185936833316</v>
      </c>
      <c r="R192">
        <f t="shared" si="18"/>
        <v>54.019060999955002</v>
      </c>
    </row>
    <row r="193" spans="1:18" x14ac:dyDescent="0.25">
      <c r="A193">
        <f t="shared" si="26"/>
        <v>91.5</v>
      </c>
      <c r="B193">
        <f t="shared" si="19"/>
        <v>5128.0031250000002</v>
      </c>
      <c r="C193">
        <f t="shared" si="20"/>
        <v>1.6478149084591286E-2</v>
      </c>
      <c r="D193">
        <f t="shared" si="21"/>
        <v>2.5014405082168307E-2</v>
      </c>
      <c r="E193">
        <f t="shared" si="22"/>
        <v>0.13934426229508196</v>
      </c>
      <c r="F193">
        <f t="shared" si="23"/>
        <v>256.5478948627499</v>
      </c>
      <c r="G193">
        <f t="shared" si="24"/>
        <v>-138.82474781030544</v>
      </c>
      <c r="H193">
        <f t="shared" si="25"/>
        <v>-138.82474781030544</v>
      </c>
      <c r="R193">
        <f t="shared" si="18"/>
        <v>54.821208959248636</v>
      </c>
    </row>
    <row r="194" spans="1:18" x14ac:dyDescent="0.25">
      <c r="A194">
        <f t="shared" si="26"/>
        <v>92</v>
      </c>
      <c r="B194">
        <f t="shared" si="19"/>
        <v>5184.2</v>
      </c>
      <c r="C194">
        <f t="shared" si="20"/>
        <v>1.6299525481270012E-2</v>
      </c>
      <c r="D194">
        <f t="shared" si="21"/>
        <v>2.5014094471856652E-2</v>
      </c>
      <c r="E194">
        <f t="shared" si="22"/>
        <v>0.13858695652173914</v>
      </c>
      <c r="F194">
        <f t="shared" si="23"/>
        <v>259.35613712199847</v>
      </c>
      <c r="G194">
        <f t="shared" si="24"/>
        <v>-141.1125125161175</v>
      </c>
      <c r="H194">
        <f t="shared" si="25"/>
        <v>-141.1125125161175</v>
      </c>
      <c r="R194">
        <f t="shared" si="18"/>
        <v>55.632447779612797</v>
      </c>
    </row>
    <row r="195" spans="1:18" x14ac:dyDescent="0.25">
      <c r="A195">
        <f t="shared" si="26"/>
        <v>92.5</v>
      </c>
      <c r="B195">
        <f t="shared" si="19"/>
        <v>5240.7031250000009</v>
      </c>
      <c r="C195">
        <f t="shared" si="20"/>
        <v>1.6123790641165155E-2</v>
      </c>
      <c r="D195">
        <f t="shared" si="21"/>
        <v>2.5013792188535212E-2</v>
      </c>
      <c r="E195">
        <f t="shared" si="22"/>
        <v>0.13783783783783785</v>
      </c>
      <c r="F195">
        <f t="shared" si="23"/>
        <v>262.17971778111416</v>
      </c>
      <c r="G195">
        <f t="shared" si="24"/>
        <v>-143.42528931806547</v>
      </c>
      <c r="H195">
        <f t="shared" si="25"/>
        <v>-143.42528931806547</v>
      </c>
      <c r="R195">
        <f t="shared" si="18"/>
        <v>56.452821890424673</v>
      </c>
    </row>
    <row r="196" spans="1:18" x14ac:dyDescent="0.25">
      <c r="A196">
        <f t="shared" si="26"/>
        <v>93</v>
      </c>
      <c r="B196">
        <f t="shared" si="19"/>
        <v>5297.5125000000007</v>
      </c>
      <c r="C196">
        <f t="shared" si="20"/>
        <v>1.595088260763896E-2</v>
      </c>
      <c r="D196">
        <f t="shared" si="21"/>
        <v>2.5013497965753778E-2</v>
      </c>
      <c r="E196">
        <f t="shared" si="22"/>
        <v>0.13709677419354838</v>
      </c>
      <c r="F196">
        <f t="shared" si="23"/>
        <v>265.01863628461047</v>
      </c>
      <c r="G196">
        <f t="shared" si="24"/>
        <v>-145.76321405011109</v>
      </c>
      <c r="H196">
        <f t="shared" si="25"/>
        <v>-145.76321405011109</v>
      </c>
      <c r="R196">
        <f t="shared" si="18"/>
        <v>57.282375791447151</v>
      </c>
    </row>
    <row r="197" spans="1:18" x14ac:dyDescent="0.25">
      <c r="A197">
        <f t="shared" si="26"/>
        <v>93.5</v>
      </c>
      <c r="B197">
        <f t="shared" si="19"/>
        <v>5354.6281250000002</v>
      </c>
      <c r="C197">
        <f t="shared" si="20"/>
        <v>1.5780741076206854E-2</v>
      </c>
      <c r="D197">
        <f t="shared" si="21"/>
        <v>2.5013211546956276E-2</v>
      </c>
      <c r="E197">
        <f t="shared" si="22"/>
        <v>0.13636363636363635</v>
      </c>
      <c r="F197">
        <f t="shared" si="23"/>
        <v>267.8728920918137</v>
      </c>
      <c r="G197">
        <f t="shared" si="24"/>
        <v>-148.12642254783776</v>
      </c>
      <c r="H197">
        <f t="shared" si="25"/>
        <v>-148.12642254783776</v>
      </c>
      <c r="R197">
        <f t="shared" si="18"/>
        <v>58.121154050976585</v>
      </c>
    </row>
    <row r="198" spans="1:18" x14ac:dyDescent="0.25">
      <c r="A198">
        <f t="shared" si="26"/>
        <v>94</v>
      </c>
      <c r="B198">
        <f t="shared" si="19"/>
        <v>5412.05</v>
      </c>
      <c r="C198">
        <f t="shared" si="20"/>
        <v>1.5613307341949908E-2</v>
      </c>
      <c r="D198">
        <f t="shared" si="21"/>
        <v>2.5012932685063102E-2</v>
      </c>
      <c r="E198">
        <f t="shared" si="22"/>
        <v>0.13563829787234041</v>
      </c>
      <c r="F198">
        <f t="shared" si="23"/>
        <v>270.74248467639154</v>
      </c>
      <c r="G198">
        <f t="shared" si="24"/>
        <v>-150.51505064840714</v>
      </c>
      <c r="H198">
        <f t="shared" si="25"/>
        <v>-150.51505064840714</v>
      </c>
      <c r="R198">
        <f t="shared" si="18"/>
        <v>58.969201304048731</v>
      </c>
    </row>
    <row r="199" spans="1:18" x14ac:dyDescent="0.25">
      <c r="A199">
        <f t="shared" si="26"/>
        <v>94.5</v>
      </c>
      <c r="B199">
        <f t="shared" si="19"/>
        <v>5469.7781249999998</v>
      </c>
      <c r="C199">
        <f t="shared" si="20"/>
        <v>1.5448524248869784E-2</v>
      </c>
      <c r="D199">
        <f t="shared" si="21"/>
        <v>2.5012661142073182E-2</v>
      </c>
      <c r="E199">
        <f t="shared" si="22"/>
        <v>0.13492063492063491</v>
      </c>
      <c r="F199">
        <f t="shared" si="23"/>
        <v>273.62741352589882</v>
      </c>
      <c r="G199">
        <f t="shared" si="24"/>
        <v>-152.92923419051738</v>
      </c>
      <c r="H199">
        <f t="shared" si="25"/>
        <v>-152.92923419051738</v>
      </c>
      <c r="R199">
        <f t="shared" si="18"/>
        <v>59.82656225070069</v>
      </c>
    </row>
    <row r="200" spans="1:18" x14ac:dyDescent="0.25">
      <c r="A200">
        <f t="shared" si="26"/>
        <v>95</v>
      </c>
      <c r="B200">
        <f t="shared" si="19"/>
        <v>5527.8125000000009</v>
      </c>
      <c r="C200">
        <f t="shared" si="20"/>
        <v>1.5286336141104639E-2</v>
      </c>
      <c r="D200">
        <f t="shared" si="21"/>
        <v>2.5012396688684737E-2</v>
      </c>
      <c r="E200">
        <f t="shared" si="22"/>
        <v>0.13421052631578947</v>
      </c>
      <c r="F200">
        <f t="shared" si="23"/>
        <v>276.52767814134023</v>
      </c>
      <c r="G200">
        <f t="shared" si="24"/>
        <v>-155.36910901436286</v>
      </c>
      <c r="H200">
        <f t="shared" si="25"/>
        <v>-155.36910901436286</v>
      </c>
      <c r="R200">
        <f t="shared" si="18"/>
        <v>60.693281654286992</v>
      </c>
    </row>
    <row r="201" spans="1:18" x14ac:dyDescent="0.25">
      <c r="A201">
        <f t="shared" si="26"/>
        <v>95.5</v>
      </c>
      <c r="B201">
        <f t="shared" si="19"/>
        <v>5586.1531250000007</v>
      </c>
      <c r="C201">
        <f t="shared" si="20"/>
        <v>1.5126688815928222E-2</v>
      </c>
      <c r="D201">
        <f t="shared" si="21"/>
        <v>2.5012139103933781E-2</v>
      </c>
      <c r="E201">
        <f t="shared" si="22"/>
        <v>0.13350785340314136</v>
      </c>
      <c r="F201">
        <f t="shared" si="23"/>
        <v>279.44327803674884</v>
      </c>
      <c r="G201">
        <f t="shared" si="24"/>
        <v>-157.83481096159474</v>
      </c>
      <c r="H201">
        <f t="shared" si="25"/>
        <v>-157.83481096159474</v>
      </c>
      <c r="R201">
        <f t="shared" si="18"/>
        <v>61.569404339847686</v>
      </c>
    </row>
    <row r="202" spans="1:18" x14ac:dyDescent="0.25">
      <c r="A202">
        <f t="shared" si="26"/>
        <v>96</v>
      </c>
      <c r="B202">
        <f t="shared" si="19"/>
        <v>5644.8</v>
      </c>
      <c r="C202">
        <f t="shared" si="20"/>
        <v>1.496952947845805E-2</v>
      </c>
      <c r="D202">
        <f t="shared" si="21"/>
        <v>2.5011888174849409E-2</v>
      </c>
      <c r="E202">
        <f t="shared" si="22"/>
        <v>0.1328125</v>
      </c>
      <c r="F202">
        <f t="shared" si="23"/>
        <v>282.37421273877987</v>
      </c>
      <c r="G202">
        <f t="shared" si="24"/>
        <v>-160.32647587528325</v>
      </c>
      <c r="H202">
        <f t="shared" si="25"/>
        <v>-160.32647587528325</v>
      </c>
    </row>
    <row r="203" spans="1:18" x14ac:dyDescent="0.25">
      <c r="A203">
        <f t="shared" si="26"/>
        <v>96.5</v>
      </c>
      <c r="B203">
        <f t="shared" si="19"/>
        <v>5703.7531250000002</v>
      </c>
      <c r="C203">
        <f t="shared" si="20"/>
        <v>1.4814806698002028E-2</v>
      </c>
      <c r="D203">
        <f t="shared" si="21"/>
        <v>2.5011643696125081E-2</v>
      </c>
      <c r="E203">
        <f t="shared" si="22"/>
        <v>0.13212435233160622</v>
      </c>
      <c r="F203">
        <f t="shared" si="23"/>
        <v>285.32048178631999</v>
      </c>
      <c r="G203">
        <f t="shared" si="24"/>
        <v>-162.84423959988092</v>
      </c>
      <c r="H203">
        <f t="shared" si="25"/>
        <v>-162.84423959988092</v>
      </c>
    </row>
    <row r="204" spans="1:18" x14ac:dyDescent="0.25">
      <c r="A204">
        <f t="shared" si="26"/>
        <v>97</v>
      </c>
      <c r="B204">
        <f t="shared" si="19"/>
        <v>5763.0124999999998</v>
      </c>
      <c r="C204">
        <f t="shared" si="20"/>
        <v>1.4662470365976128E-2</v>
      </c>
      <c r="D204">
        <f t="shared" si="21"/>
        <v>2.5011405469804984E-2</v>
      </c>
      <c r="E204">
        <f t="shared" si="22"/>
        <v>0.13144329896907217</v>
      </c>
      <c r="F204">
        <f t="shared" si="23"/>
        <v>288.28208473010898</v>
      </c>
      <c r="G204">
        <f t="shared" si="24"/>
        <v>-165.38823798118679</v>
      </c>
      <c r="H204">
        <f t="shared" si="25"/>
        <v>-165.38823798118679</v>
      </c>
    </row>
    <row r="205" spans="1:18" x14ac:dyDescent="0.25">
      <c r="A205">
        <f t="shared" si="26"/>
        <v>97.5</v>
      </c>
      <c r="B205">
        <f t="shared" ref="B205:B210" si="27">0.5*1.225*A205*A205</f>
        <v>5822.5781250000009</v>
      </c>
      <c r="C205">
        <f t="shared" ref="C205:C210" si="28">$F$6/B205/$D$6</f>
        <v>1.4512471655328795E-2</v>
      </c>
      <c r="D205">
        <f t="shared" ref="D205:D210" si="29">$C$8+$E$8*C205*C205</f>
        <v>2.5011173304984799E-2</v>
      </c>
      <c r="E205">
        <f t="shared" ref="E205:E210" si="30">$H$4*$H$6/A205</f>
        <v>0.13076923076923078</v>
      </c>
      <c r="F205">
        <f t="shared" ref="F205:F210" si="31">D205*B205*$D$6</f>
        <v>291.25902113237692</v>
      </c>
      <c r="G205">
        <f t="shared" ref="G205:G210" si="32">(E205-F205)*A205/$F$6</f>
        <v>-167.95860686631215</v>
      </c>
      <c r="H205">
        <f t="shared" ref="H205:H210" si="33">IF(C205&gt;$J$4,0,G205)</f>
        <v>-167.95860686631215</v>
      </c>
    </row>
    <row r="206" spans="1:18" x14ac:dyDescent="0.25">
      <c r="A206">
        <f>A205+0.5</f>
        <v>98</v>
      </c>
      <c r="B206">
        <f t="shared" si="27"/>
        <v>5882.4500000000007</v>
      </c>
      <c r="C206">
        <f t="shared" si="28"/>
        <v>1.4364762981410805E-2</v>
      </c>
      <c r="D206">
        <f t="shared" si="29"/>
        <v>2.5010947017526087E-2</v>
      </c>
      <c r="E206">
        <f t="shared" si="30"/>
        <v>0.13010204081632654</v>
      </c>
      <c r="F206">
        <f t="shared" si="31"/>
        <v>294.25129056649268</v>
      </c>
      <c r="G206">
        <f t="shared" si="32"/>
        <v>-170.55548210364665</v>
      </c>
      <c r="H206">
        <f t="shared" si="33"/>
        <v>-170.55548210364665</v>
      </c>
    </row>
    <row r="207" spans="1:18" x14ac:dyDescent="0.25">
      <c r="A207">
        <f>A206+0.5</f>
        <v>98.5</v>
      </c>
      <c r="B207">
        <f t="shared" si="27"/>
        <v>5942.6281250000002</v>
      </c>
      <c r="C207">
        <f t="shared" si="28"/>
        <v>1.4219297964231945E-2</v>
      </c>
      <c r="D207">
        <f t="shared" si="29"/>
        <v>2.5010726429783608E-2</v>
      </c>
      <c r="E207">
        <f t="shared" si="30"/>
        <v>0.12944162436548223</v>
      </c>
      <c r="F207">
        <f t="shared" si="31"/>
        <v>297.25889261662581</v>
      </c>
      <c r="G207">
        <f t="shared" si="32"/>
        <v>-173.17899954282629</v>
      </c>
      <c r="H207">
        <f t="shared" si="33"/>
        <v>-173.17899954282629</v>
      </c>
    </row>
    <row r="208" spans="1:18" x14ac:dyDescent="0.25">
      <c r="A208">
        <f>A207+0.5</f>
        <v>99</v>
      </c>
      <c r="B208">
        <f t="shared" si="27"/>
        <v>6003.1125000000002</v>
      </c>
      <c r="C208">
        <f t="shared" si="28"/>
        <v>1.4076031392048707E-2</v>
      </c>
      <c r="D208">
        <f t="shared" si="29"/>
        <v>2.5010511370344983E-2</v>
      </c>
      <c r="E208">
        <f t="shared" si="30"/>
        <v>0.12878787878787878</v>
      </c>
      <c r="F208">
        <f t="shared" si="31"/>
        <v>300.2818268774202</v>
      </c>
      <c r="G208">
        <f t="shared" si="32"/>
        <v>-175.82929503470177</v>
      </c>
      <c r="H208">
        <f t="shared" si="33"/>
        <v>-175.82929503470177</v>
      </c>
    </row>
    <row r="209" spans="1:8" x14ac:dyDescent="0.25">
      <c r="A209">
        <f>A208+0.5</f>
        <v>99.5</v>
      </c>
      <c r="B209">
        <f t="shared" si="27"/>
        <v>6063.9031249999998</v>
      </c>
      <c r="C209">
        <f t="shared" si="28"/>
        <v>1.3934919186229579E-2</v>
      </c>
      <c r="D209">
        <f t="shared" si="29"/>
        <v>2.5010301673781994E-2</v>
      </c>
      <c r="E209">
        <f t="shared" si="30"/>
        <v>0.12814070351758794</v>
      </c>
      <c r="F209">
        <f t="shared" si="31"/>
        <v>303.32009295367874</v>
      </c>
      <c r="G209">
        <f t="shared" si="32"/>
        <v>-178.50650443130789</v>
      </c>
      <c r="H209">
        <f t="shared" si="33"/>
        <v>-178.50650443130789</v>
      </c>
    </row>
    <row r="210" spans="1:8" x14ac:dyDescent="0.25">
      <c r="A210">
        <f>A209+0.5</f>
        <v>100</v>
      </c>
      <c r="B210">
        <f t="shared" si="27"/>
        <v>6125.0000000000009</v>
      </c>
      <c r="C210">
        <f t="shared" si="28"/>
        <v>1.3795918367346937E-2</v>
      </c>
      <c r="D210">
        <f t="shared" si="29"/>
        <v>2.5010097180413023E-2</v>
      </c>
      <c r="E210">
        <f t="shared" si="30"/>
        <v>0.1275</v>
      </c>
      <c r="F210">
        <f t="shared" si="31"/>
        <v>306.37369046005961</v>
      </c>
      <c r="G210">
        <f t="shared" si="32"/>
        <v>-181.21076358583409</v>
      </c>
      <c r="H210">
        <f t="shared" si="33"/>
        <v>-181.21076358583409</v>
      </c>
    </row>
  </sheetData>
  <mergeCells count="4">
    <mergeCell ref="N2:Q2"/>
    <mergeCell ref="N1:S1"/>
    <mergeCell ref="N5:R5"/>
    <mergeCell ref="L12:M12"/>
  </mergeCell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 S</cp:lastModifiedBy>
  <cp:lastPrinted>1999-04-20T12:18:52Z</cp:lastPrinted>
  <dcterms:created xsi:type="dcterms:W3CDTF">1996-10-14T23:33:28Z</dcterms:created>
  <dcterms:modified xsi:type="dcterms:W3CDTF">2023-01-29T04:06:08Z</dcterms:modified>
</cp:coreProperties>
</file>