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54672e63a4a5cd/Documents/GitHub/SANTA/Weight/"/>
    </mc:Choice>
  </mc:AlternateContent>
  <xr:revisionPtr revIDLastSave="94" documentId="8_{5669C07E-0861-4350-93AE-C532F60AE6DA}" xr6:coauthVersionLast="47" xr6:coauthVersionMax="47" xr10:uidLastSave="{9947E000-9525-41BD-8619-BCA13B6A1FDB}"/>
  <bookViews>
    <workbookView xWindow="-90" yWindow="0" windowWidth="9780" windowHeight="10170" xr2:uid="{C24E30FA-8B34-460C-93EF-EC3CE2BC8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2" i="1"/>
  <c r="H5" i="1"/>
  <c r="J5" i="1"/>
  <c r="K5" i="1"/>
  <c r="H6" i="1"/>
  <c r="G6" i="1"/>
  <c r="G5" i="1"/>
  <c r="N5" i="1"/>
  <c r="M5" i="1"/>
  <c r="M3" i="1" a="1"/>
  <c r="M3" i="1" s="1"/>
  <c r="J3" i="1" a="1"/>
  <c r="J3" i="1" s="1"/>
  <c r="G3" i="1" a="1"/>
  <c r="G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<sst xmlns="http://schemas.openxmlformats.org/spreadsheetml/2006/main" count="16" uniqueCount="16">
  <si>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Voyager RTG</t>
  </si>
  <si>
    <t>Cassini RTG</t>
  </si>
  <si>
    <t>New Horizons RTG</t>
  </si>
  <si>
    <t>Curiosity Rover's MMRTG</t>
  </si>
  <si>
    <t>RTG Name</t>
  </si>
  <si>
    <t>Power Output (watts)</t>
  </si>
  <si>
    <t>Length (inches)</t>
  </si>
  <si>
    <t>Width (inches)</t>
  </si>
  <si>
    <t>Height (inches)</t>
  </si>
  <si>
    <t>Length (in.)</t>
  </si>
  <si>
    <t>Regression:</t>
  </si>
  <si>
    <t>Width (in.)</t>
  </si>
  <si>
    <t>Height (in.)</t>
  </si>
  <si>
    <t>L (m)</t>
  </si>
  <si>
    <t>D (m)</t>
  </si>
  <si>
    <t>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</si>
</sst>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RTG</a:t>
            </a:r>
            <a:r>
              <a:rPr lang="en-US" baseline="0"/>
              <a:t> Power vs.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951246719160104"/>
                  <c:y val="-1.43387470997679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157</c:v>
                </c:pt>
                <c:pt idx="1">
                  <c:v>745</c:v>
                </c:pt>
                <c:pt idx="2">
                  <c:v>245</c:v>
                </c:pt>
                <c:pt idx="3">
                  <c:v>110</c:v>
                </c:pt>
              </c:numCache>
            </c:numRef>
          </c:xVal>
          <c:yVal>
            <c:numRef>
              <c:f>Sheet1!$C$2:$C$5</c:f>
              <c:numCache>
                <c:formatCode>General</c:formatCode>
                <c:ptCount val="4"/>
                <c:pt idx="0">
                  <c:v>44</c:v>
                </c:pt>
                <c:pt idx="1">
                  <c:v>72</c:v>
                </c:pt>
                <c:pt idx="2">
                  <c:v>44</c:v>
                </c:pt>
                <c:pt idx="3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3E-4471-B7D1-0C5F88316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979632"/>
        <c:axId val="1885973392"/>
      </c:scatterChart>
      <c:valAx>
        <c:axId val="188597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[Watt]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73392"/>
        <c:crosses val="autoZero"/>
        <c:crossBetween val="midCat"/>
      </c:valAx>
      <c:valAx>
        <c:axId val="1885973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</a:t>
                </a:r>
                <a:r>
                  <a:rPr lang="en-US" baseline="0"/>
                  <a:t> [in.]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979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RTG Power vs. Width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1018591426071743E-2"/>
                  <c:y val="-2.81931831691770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157</c:v>
                </c:pt>
                <c:pt idx="1">
                  <c:v>745</c:v>
                </c:pt>
                <c:pt idx="2">
                  <c:v>245</c:v>
                </c:pt>
                <c:pt idx="3">
                  <c:v>110</c:v>
                </c:pt>
              </c:numCache>
            </c:numRef>
          </c:xVal>
          <c:yVal>
            <c:numRef>
              <c:f>Sheet1!$D$2:$D$5</c:f>
              <c:numCache>
                <c:formatCode>General</c:formatCode>
                <c:ptCount val="4"/>
                <c:pt idx="0">
                  <c:v>33</c:v>
                </c:pt>
                <c:pt idx="1">
                  <c:v>51</c:v>
                </c:pt>
                <c:pt idx="2">
                  <c:v>33</c:v>
                </c:pt>
                <c:pt idx="3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3C-407C-B7A7-BEAD1D112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4650608"/>
        <c:axId val="1944282320"/>
      </c:scatterChart>
      <c:valAx>
        <c:axId val="20246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282320"/>
        <c:crosses val="autoZero"/>
        <c:crossBetween val="midCat"/>
      </c:valAx>
      <c:valAx>
        <c:axId val="19442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4650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RTG Power vs. Height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6018591426071743E-2"/>
                  <c:y val="0.120947445522798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Sheet1!$B$2:$B$5</c:f>
              <c:numCache>
                <c:formatCode>General</c:formatCode>
                <c:ptCount val="4"/>
                <c:pt idx="0">
                  <c:v>157</c:v>
                </c:pt>
                <c:pt idx="1">
                  <c:v>745</c:v>
                </c:pt>
                <c:pt idx="2">
                  <c:v>245</c:v>
                </c:pt>
                <c:pt idx="3">
                  <c:v>110</c:v>
                </c:pt>
              </c:numCache>
            </c:numRef>
          </c:xVal>
          <c:yVal>
            <c:numRef>
              <c:f>Sheet1!$E$2:$E$5</c:f>
              <c:numCache>
                <c:formatCode>General</c:formatCode>
                <c:ptCount val="4"/>
                <c:pt idx="0">
                  <c:v>29</c:v>
                </c:pt>
                <c:pt idx="1">
                  <c:v>29</c:v>
                </c:pt>
                <c:pt idx="2">
                  <c:v>29</c:v>
                </c:pt>
                <c:pt idx="3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8D-47FB-A3A5-4F05D31C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192336"/>
        <c:axId val="803187056"/>
      </c:scatterChart>
      <c:valAx>
        <c:axId val="80319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187056"/>
        <c:crosses val="autoZero"/>
        <c:crossBetween val="midCat"/>
      </c:valAx>
      <c:valAx>
        <c:axId val="80318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19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6</xdr:row>
      <xdr:rowOff>36512</xdr:rowOff>
    </xdr:from>
    <xdr:to>
      <xdr:col>6</xdr:col>
      <xdr:colOff>73025</xdr:colOff>
      <xdr:row>21</xdr:row>
      <xdr:rowOff>58737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271E6A-696E-18CC-EB7B-5C605E51C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398462</xdr:colOff>
      <xdr:row>5</xdr:row>
      <xdr:rowOff>160337</xdr:rowOff>
    </xdr:from>
    <xdr:to>
      <xdr:col>14</xdr:col>
      <xdr:colOff>93662</xdr:colOff>
      <xdr:row>21</xdr:row>
      <xdr:rowOff>1587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238D93-9B39-2E52-7790-56651344CA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296862</xdr:colOff>
      <xdr:row>22</xdr:row>
      <xdr:rowOff>1587</xdr:rowOff>
    </xdr:from>
    <xdr:to>
      <xdr:col>9</xdr:col>
      <xdr:colOff>601662</xdr:colOff>
      <xdr:row>37</xdr:row>
      <xdr:rowOff>17462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03BE3E-DB92-C1CF-1D48-B0812168C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1CD1-A017-412E-A509-1287FDED903D}">
  <dimension ref="A1:N6"/>
  <sheetViews>
    <sheetView tabSelected="1" topLeftCell="D1" zoomScaleNormal="100" workbookViewId="0">
      <selection activeCell="L5" sqref="L5"/>
    </sheetView>
  </sheetViews>
  <sheetFormatPr defaultRowHeight="14.5" x14ac:dyDescent="0.35"/>
  <cols>
    <col min="1" max="1" width="23.08984375" customWidth="1"/>
  </cols>
  <sheetData>
    <row r="1" spans="1:14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G1" t="s">
        <v>10</v>
      </c>
    </row>
    <row r="2" spans="1:14" x14ac:dyDescent="0.35">
      <c r="A2" t="s">
        <v>0</v>
      </c>
      <c r="B2">
        <v>157</v>
      </c>
      <c r="C2">
        <v>44</v>
      </c>
      <c r="D2">
        <v>33</v>
      </c>
      <c r="E2">
        <v>29</v>
      </c>
      <c r="G2" t="s">
        <v>9</v>
      </c>
      <c r="J2" t="s">
        <v>11</v>
      </c>
      <c r="L2">
        <f>0.72/2.25846</f>
        <v>0.31880130708535903</v>
      </c>
      <c r="M2" t="s">
        <v>12</v>
      </c>
    </row>
    <row r="3" spans="1:14" x14ac:dyDescent="0.35">
      <c r="A3" t="s">
        <v>1</v>
      </c>
      <c r="B3">
        <v>745</v>
      </c>
      <c r="C3">
        <v>72</v>
      </c>
      <c r="D3">
        <v>51</v>
      </c>
      <c r="E3">
        <v>29</v>
      </c>
      <c r="G3" cm="1">
        <f t="array" ref="G3:H3">LINEST(B2:B5,C2:C5)</f>
        <v>13.823630136986303</v>
      </c>
      <c r="H3">
        <v>-321.63698630136992</v>
      </c>
      <c r="J3" cm="1">
        <f t="array" ref="J3:K3">LINEST(B2:B5,D2:D5)</f>
        <v>18.320277437780504</v>
      </c>
      <c r="K3">
        <v>-294.8992248062018</v>
      </c>
      <c r="M3" cm="1">
        <f t="array" ref="M3:N3">LINEST(B2:B5,E2:E5)</f>
        <v>18.155555555555555</v>
      </c>
      <c r="N3">
        <v>-144.17777777777775</v>
      </c>
    </row>
    <row r="4" spans="1:14" x14ac:dyDescent="0.35">
      <c r="A4" t="s">
        <v>2</v>
      </c>
      <c r="B4">
        <v>245</v>
      </c>
      <c r="C4">
        <v>44</v>
      </c>
      <c r="D4">
        <v>33</v>
      </c>
      <c r="E4">
        <v>29</v>
      </c>
      <c r="L4">
        <f>0.3*0.8</f>
        <v>0.24</v>
      </c>
    </row>
    <row r="5" spans="1:14" x14ac:dyDescent="0.35">
      <c r="A5" t="s">
        <v>3</v>
      </c>
      <c r="B5">
        <v>110</v>
      </c>
      <c r="C5">
        <v>24</v>
      </c>
      <c r="D5">
        <v>16</v>
      </c>
      <c r="E5">
        <v>14</v>
      </c>
      <c r="F5" s="2" t="s">
        <v>13</v>
      </c>
      <c r="G5">
        <f>0.0254*(0.0629*(263.5808/4)+26.41)</f>
        <v>0.776092125232</v>
      </c>
      <c r="H5">
        <f>J5/0.3</f>
        <v>1.8958238469866671</v>
      </c>
      <c r="I5" s="1" t="s">
        <v>14</v>
      </c>
      <c r="J5">
        <f>0.0254*(0.0437*(263.5808/4)+19.512)</f>
        <v>0.56874715409600007</v>
      </c>
      <c r="K5">
        <f>J5/1.7</f>
        <v>0.33455714946823534</v>
      </c>
      <c r="L5" s="1" t="s">
        <v>15</v>
      </c>
      <c r="M5">
        <f>0.0254*(0.0119*(264/3) + 21.501)</f>
        <v>0.57272427999999997</v>
      </c>
      <c r="N5">
        <f>M5/J5</f>
        <v>1.0069927838326003</v>
      </c>
    </row>
    <row r="6" spans="1:14" x14ac:dyDescent="0.35">
      <c r="G6">
        <f>0.8/2.25</f>
        <v>0.35555555555555557</v>
      </c>
      <c r="H6">
        <f>2.25846*0.35</f>
        <v>0.79046099999999997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Obero, Tyler V</dc:creator>
  <cp:lastModifiedBy>Tyler Obero</cp:lastModifiedBy>
  <dcterms:created xsi:type="dcterms:W3CDTF">2024-04-05T17:54:23Z</dcterms:created>
  <dcterms:modified xsi:type="dcterms:W3CDTF">2024-04-08T04:37:01Z</dcterms:modified>
</cp:coreProperties>
</file>