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E:\HITאקסלים שעובדים עדכני\"/>
    </mc:Choice>
  </mc:AlternateContent>
  <xr:revisionPtr revIDLastSave="0" documentId="13_ncr:1_{A897A385-E3CC-486D-9B78-B8A49A1126A6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חוב מדווח!" sheetId="4" r:id="rId1"/>
    <sheet name="חוב  מוערךT" sheetId="1" r:id="rId2"/>
    <sheet name="יחס חוב תוצרT" sheetId="2" r:id="rId3"/>
    <sheet name="יחס גירעון תוצרT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" i="3" l="1"/>
  <c r="C5" i="3"/>
  <c r="C3" i="3"/>
  <c r="B3" i="3" s="1"/>
  <c r="I14" i="1"/>
  <c r="I15" i="1" s="1"/>
  <c r="I17" i="1" s="1"/>
  <c r="I9" i="1"/>
  <c r="I8" i="1"/>
  <c r="I4" i="1"/>
  <c r="H7" i="4" l="1"/>
  <c r="G7" i="4"/>
  <c r="F2" i="4"/>
  <c r="F7" i="4" s="1"/>
  <c r="E2" i="4"/>
  <c r="E7" i="4" s="1"/>
  <c r="D2" i="4"/>
  <c r="D7" i="4" s="1"/>
  <c r="C2" i="4"/>
  <c r="C7" i="4" s="1"/>
  <c r="B2" i="4"/>
  <c r="B7" i="4" s="1"/>
</calcChain>
</file>

<file path=xl/sharedStrings.xml><?xml version="1.0" encoding="utf-8"?>
<sst xmlns="http://schemas.openxmlformats.org/spreadsheetml/2006/main" count="43" uniqueCount="31">
  <si>
    <t>סה"כ חוב מקומי</t>
  </si>
  <si>
    <t>מוסדות מימון בינערביים</t>
  </si>
  <si>
    <t>מוסדות מימון בינ"ל</t>
  </si>
  <si>
    <t>הלוואות ממדינות זרות</t>
  </si>
  <si>
    <t>מקדמות מישראל ע"ח כספי סילוקין</t>
  </si>
  <si>
    <t>סה"כ חוב ציבורי</t>
  </si>
  <si>
    <t>פיגורי תשלומים</t>
  </si>
  <si>
    <t>בנקים וגופים ציבוריים</t>
  </si>
  <si>
    <t>פיגורי תשלומים לספקים</t>
  </si>
  <si>
    <t xml:space="preserve">חברת החשמל הישראלית </t>
  </si>
  <si>
    <t xml:space="preserve">פיגורי תשלומים לקרן הפנסיה </t>
  </si>
  <si>
    <t xml:space="preserve"> בין לאומי</t>
  </si>
  <si>
    <t>ספקי דלקים</t>
  </si>
  <si>
    <t>בנקים</t>
  </si>
  <si>
    <t>PIF ו- PMA</t>
  </si>
  <si>
    <t>חוב ציבורי מדווח</t>
  </si>
  <si>
    <t>חוב ציבורי הערכה</t>
  </si>
  <si>
    <t>יחס חוב תוצר מדווח</t>
  </si>
  <si>
    <t>יחס גירעון תוצר</t>
  </si>
  <si>
    <t>גירעון במש"ח</t>
  </si>
  <si>
    <t>תמ"ג במילוני דולרים</t>
  </si>
  <si>
    <t>תמ"ג במש"ח</t>
  </si>
  <si>
    <t>תמ"ג במיליוני דולרים</t>
  </si>
  <si>
    <t>יחס חוב תוצר מוערך</t>
  </si>
  <si>
    <t>רשות הדלק</t>
  </si>
  <si>
    <t>סה"כ</t>
  </si>
  <si>
    <t>סה"כ חוב ציבורי כולל חברת חשמל</t>
  </si>
  <si>
    <t>#</t>
  </si>
  <si>
    <t>בש"ח</t>
  </si>
  <si>
    <t>במ"ד</t>
  </si>
  <si>
    <t>2020 אומדן הבנק העולמי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</si>
</sst>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 * #,##0.00_ ;_ * \-#,##0.00_ ;_ * &quot;-&quot;??_ ;_ @_ "/>
    <numFmt numFmtId="164" formatCode="_ * #,##0_ ;_ * \-#,##0_ ;_ * &quot;-&quot;??_ ;_ @_ "/>
    <numFmt numFmtId="165" formatCode="0.0%"/>
    <numFmt numFmtId="166" formatCode="&quot;₪&quot;\ #,##0"/>
    <numFmt numFmtId="167" formatCode="[$$-409]#,##0"/>
  </numFmts>
  <fonts count="7" x14ac:knownFonts="1"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sz val="11"/>
      <color theme="0"/>
      <name val="Arial"/>
      <family val="2"/>
      <charset val="177"/>
      <scheme val="minor"/>
    </font>
    <font>
      <b/>
      <u/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0" tint="-0.34998626667073579"/>
      <name val="Arial"/>
      <family val="2"/>
      <charset val="177"/>
      <scheme val="minor"/>
    </font>
    <font>
      <sz val="11"/>
      <name val="Arial"/>
      <family val="2"/>
      <charset val="177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1" fillId="4" borderId="0" applyNumberFormat="0" applyBorder="0" applyAlignment="0" applyProtection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3" fillId="0" borderId="0" xfId="0" applyFont="1"/>
    <xf numFmtId="0" fontId="4" fillId="0" borderId="0" xfId="0" applyFont="1"/>
    <xf numFmtId="0" fontId="0" fillId="0" borderId="0" xfId="0" applyAlignment="1">
      <alignment wrapText="1"/>
    </xf>
    <xf numFmtId="164" fontId="0" fillId="0" borderId="0" xfId="0" applyNumberFormat="1"/>
    <xf numFmtId="43" fontId="0" fillId="0" borderId="0" xfId="0" applyNumberFormat="1"/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165" fontId="0" fillId="0" borderId="1" xfId="5" applyNumberFormat="1" applyFont="1" applyBorder="1"/>
    <xf numFmtId="0" fontId="3" fillId="5" borderId="0" xfId="0" applyFont="1" applyFill="1"/>
    <xf numFmtId="0" fontId="0" fillId="6" borderId="0" xfId="0" applyFill="1"/>
    <xf numFmtId="166" fontId="0" fillId="0" borderId="1" xfId="1" applyNumberFormat="1" applyFont="1" applyBorder="1"/>
    <xf numFmtId="167" fontId="0" fillId="0" borderId="1" xfId="1" applyNumberFormat="1" applyFont="1" applyBorder="1"/>
    <xf numFmtId="166" fontId="0" fillId="0" borderId="0" xfId="1" applyNumberFormat="1" applyFont="1"/>
    <xf numFmtId="166" fontId="4" fillId="0" borderId="0" xfId="1" applyNumberFormat="1" applyFont="1"/>
    <xf numFmtId="166" fontId="5" fillId="0" borderId="0" xfId="1" applyNumberFormat="1" applyFont="1"/>
    <xf numFmtId="166" fontId="1" fillId="4" borderId="0" xfId="4" applyNumberFormat="1"/>
    <xf numFmtId="166" fontId="2" fillId="2" borderId="0" xfId="2" applyNumberFormat="1"/>
    <xf numFmtId="166" fontId="6" fillId="0" borderId="0" xfId="3" applyNumberFormat="1" applyFont="1" applyFill="1"/>
    <xf numFmtId="166" fontId="2" fillId="3" borderId="0" xfId="3" applyNumberFormat="1"/>
    <xf numFmtId="166" fontId="0" fillId="0" borderId="0" xfId="0" applyNumberFormat="1"/>
    <xf numFmtId="167" fontId="0" fillId="0" borderId="0" xfId="1" applyNumberFormat="1" applyFont="1"/>
    <xf numFmtId="167" fontId="0" fillId="0" borderId="0" xfId="0" applyNumberFormat="1"/>
    <xf numFmtId="0" fontId="0" fillId="0" borderId="0" xfId="0" applyAlignment="1">
      <alignment horizontal="right"/>
    </xf>
  </cellXfs>
  <cellStyles count="6">
    <cellStyle name="40% - הדגשה4" xfId="4" builtinId="43"/>
    <cellStyle name="Comma" xfId="1" builtinId="3"/>
    <cellStyle name="Normal" xfId="0" builtinId="0"/>
    <cellStyle name="Percent" xfId="5" builtinId="5"/>
    <cellStyle name="הדגשה1" xfId="2" builtinId="29"/>
    <cellStyle name="הדגשה2" xfId="3" builtinId="3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7"/>
  <sheetViews>
    <sheetView rightToLeft="1" tabSelected="1" workbookViewId="0">
      <selection activeCell="A10" sqref="A10"/>
    </sheetView>
  </sheetViews>
  <sheetFormatPr defaultRowHeight="14.25" x14ac:dyDescent="0.2"/>
  <cols>
    <col min="1" max="1" width="16.25" customWidth="1"/>
    <col min="2" max="8" width="9.875" bestFit="1" customWidth="1"/>
  </cols>
  <sheetData>
    <row r="1" spans="1:9" ht="15" x14ac:dyDescent="0.25">
      <c r="A1" t="s">
        <v>28</v>
      </c>
      <c r="B1" s="9">
        <v>2013</v>
      </c>
      <c r="C1" s="9">
        <v>2014</v>
      </c>
      <c r="D1" s="9">
        <v>2015</v>
      </c>
      <c r="E1" s="9">
        <v>2016</v>
      </c>
      <c r="F1" s="9">
        <v>2017</v>
      </c>
      <c r="G1" s="9">
        <v>2018</v>
      </c>
      <c r="H1" s="9">
        <v>2019</v>
      </c>
      <c r="I1" s="9">
        <v>2020</v>
      </c>
    </row>
    <row r="2" spans="1:9" x14ac:dyDescent="0.2">
      <c r="A2" s="10" t="s">
        <v>13</v>
      </c>
      <c r="B2" s="13">
        <f>4408.7-B3</f>
        <v>3624.7999999999997</v>
      </c>
      <c r="C2" s="13">
        <f>4399.4-C3</f>
        <v>3693.7</v>
      </c>
      <c r="D2" s="13">
        <f>5726.8-D3</f>
        <v>4864.8</v>
      </c>
      <c r="E2" s="13">
        <f>5541.4-E3</f>
        <v>4669.2</v>
      </c>
      <c r="F2" s="13">
        <f>5224-F3</f>
        <v>4365</v>
      </c>
      <c r="G2" s="13">
        <v>4138</v>
      </c>
      <c r="H2" s="13">
        <v>4403</v>
      </c>
      <c r="I2" s="13">
        <v>6382.7</v>
      </c>
    </row>
    <row r="3" spans="1:9" x14ac:dyDescent="0.2">
      <c r="A3" s="10" t="s">
        <v>24</v>
      </c>
      <c r="B3" s="13">
        <v>783.9</v>
      </c>
      <c r="C3" s="13">
        <v>705.7</v>
      </c>
      <c r="D3" s="13">
        <v>862</v>
      </c>
      <c r="E3" s="13">
        <v>872.2</v>
      </c>
      <c r="F3" s="13">
        <v>859</v>
      </c>
      <c r="G3" s="13">
        <v>895.6</v>
      </c>
      <c r="H3" s="13">
        <v>1048</v>
      </c>
      <c r="I3" s="13">
        <v>1049.9000000000001</v>
      </c>
    </row>
    <row r="4" spans="1:9" x14ac:dyDescent="0.2">
      <c r="A4" s="10" t="s">
        <v>1</v>
      </c>
      <c r="B4" s="13">
        <v>2191.8000000000002</v>
      </c>
      <c r="C4" s="13">
        <v>2421.6999999999998</v>
      </c>
      <c r="D4" s="13">
        <v>2415</v>
      </c>
      <c r="E4" s="13">
        <v>2332.5</v>
      </c>
      <c r="F4" s="13">
        <v>1964</v>
      </c>
      <c r="G4" s="13">
        <v>2120.1</v>
      </c>
      <c r="H4" s="13">
        <v>2555</v>
      </c>
      <c r="I4" s="13">
        <v>2806.8</v>
      </c>
    </row>
    <row r="5" spans="1:9" x14ac:dyDescent="0.2">
      <c r="A5" s="10" t="s">
        <v>2</v>
      </c>
      <c r="B5" s="13">
        <v>1191.3</v>
      </c>
      <c r="C5" s="13">
        <v>1356.4</v>
      </c>
      <c r="D5" s="13">
        <v>1317.6</v>
      </c>
      <c r="E5" s="13">
        <v>1269</v>
      </c>
      <c r="F5" s="13">
        <v>1191</v>
      </c>
      <c r="G5" s="13">
        <v>1276</v>
      </c>
      <c r="H5" s="13">
        <v>1162.5</v>
      </c>
      <c r="I5" s="13">
        <v>1163</v>
      </c>
    </row>
    <row r="6" spans="1:9" x14ac:dyDescent="0.2">
      <c r="A6" s="10" t="s">
        <v>3</v>
      </c>
      <c r="B6" s="13">
        <v>473</v>
      </c>
      <c r="C6" s="13">
        <v>468.6</v>
      </c>
      <c r="D6" s="13">
        <v>449</v>
      </c>
      <c r="E6" s="13">
        <v>416.3</v>
      </c>
      <c r="F6" s="13">
        <v>471</v>
      </c>
      <c r="G6" s="13">
        <v>486.1</v>
      </c>
      <c r="H6" s="13">
        <v>493</v>
      </c>
      <c r="I6" s="13">
        <v>519</v>
      </c>
    </row>
    <row r="7" spans="1:9" x14ac:dyDescent="0.2">
      <c r="A7" s="10" t="s">
        <v>25</v>
      </c>
      <c r="B7" s="20">
        <f>SUM(B2:B6)</f>
        <v>8264.7999999999993</v>
      </c>
      <c r="C7" s="20">
        <f t="shared" ref="C7:H7" si="0">SUM(C2:C6)</f>
        <v>8646.1</v>
      </c>
      <c r="D7" s="20">
        <f t="shared" si="0"/>
        <v>9908.4</v>
      </c>
      <c r="E7" s="20">
        <f t="shared" si="0"/>
        <v>9559.1999999999989</v>
      </c>
      <c r="F7" s="20">
        <f t="shared" si="0"/>
        <v>8850</v>
      </c>
      <c r="G7" s="20">
        <f t="shared" si="0"/>
        <v>8915.8000000000011</v>
      </c>
      <c r="H7" s="20">
        <f t="shared" si="0"/>
        <v>9661.5</v>
      </c>
      <c r="I7" s="13">
        <v>11921.3</v>
      </c>
    </row>
    <row r="8" spans="1:9" x14ac:dyDescent="0.2">
      <c r="A8" s="23" t="s">
        <v>27</v>
      </c>
    </row>
    <row r="9" spans="1:9" ht="15" x14ac:dyDescent="0.25">
      <c r="A9" s="10" t="s">
        <v>29</v>
      </c>
      <c r="B9" s="9">
        <v>2013</v>
      </c>
      <c r="C9" s="9">
        <v>2014</v>
      </c>
      <c r="D9" s="9">
        <v>2015</v>
      </c>
      <c r="E9" s="9">
        <v>2016</v>
      </c>
      <c r="F9" s="9">
        <v>2017</v>
      </c>
      <c r="G9" s="9">
        <v>2018</v>
      </c>
      <c r="H9" s="9">
        <v>2019</v>
      </c>
      <c r="I9" s="9">
        <v>2020</v>
      </c>
    </row>
    <row r="10" spans="1:9" x14ac:dyDescent="0.2">
      <c r="A10" s="10" t="s">
        <v>13</v>
      </c>
      <c r="B10" s="21">
        <v>1042.1999999999998</v>
      </c>
      <c r="C10" s="21">
        <v>947</v>
      </c>
      <c r="D10" s="21">
        <v>1245.8</v>
      </c>
      <c r="E10" s="21">
        <v>1213.2</v>
      </c>
      <c r="F10" s="21">
        <v>1254.1999999999998</v>
      </c>
      <c r="G10" s="21">
        <v>1079</v>
      </c>
      <c r="H10" s="21">
        <v>1259.0999999999999</v>
      </c>
    </row>
    <row r="11" spans="1:9" x14ac:dyDescent="0.2">
      <c r="A11" s="10" t="s">
        <v>24</v>
      </c>
      <c r="B11" s="21">
        <v>225.4</v>
      </c>
      <c r="C11" s="21">
        <v>181</v>
      </c>
      <c r="D11" s="21">
        <v>220.7</v>
      </c>
      <c r="E11" s="21">
        <v>226.6</v>
      </c>
      <c r="F11" s="21">
        <v>246.9</v>
      </c>
      <c r="G11" s="21">
        <v>241.5</v>
      </c>
      <c r="H11" s="21">
        <v>303.39999999999998</v>
      </c>
    </row>
    <row r="12" spans="1:9" x14ac:dyDescent="0.2">
      <c r="A12" s="10" t="s">
        <v>1</v>
      </c>
      <c r="B12" s="21">
        <v>630.20000000000005</v>
      </c>
      <c r="C12" s="21">
        <v>620.9</v>
      </c>
      <c r="D12" s="21">
        <v>618.4</v>
      </c>
      <c r="E12" s="21">
        <v>606</v>
      </c>
      <c r="F12" s="21">
        <v>564.4</v>
      </c>
      <c r="G12" s="21">
        <v>563.4</v>
      </c>
      <c r="H12" s="21">
        <v>739.2</v>
      </c>
    </row>
    <row r="13" spans="1:9" x14ac:dyDescent="0.2">
      <c r="A13" s="10" t="s">
        <v>2</v>
      </c>
      <c r="B13" s="21">
        <v>342.5</v>
      </c>
      <c r="C13" s="21">
        <v>347.8</v>
      </c>
      <c r="D13" s="21">
        <v>337.3</v>
      </c>
      <c r="E13" s="21">
        <v>329.7</v>
      </c>
      <c r="F13" s="21">
        <v>342.3</v>
      </c>
      <c r="G13" s="21">
        <v>339.1</v>
      </c>
      <c r="H13" s="21">
        <v>336.3</v>
      </c>
    </row>
    <row r="14" spans="1:9" x14ac:dyDescent="0.2">
      <c r="A14" s="10" t="s">
        <v>3</v>
      </c>
      <c r="B14" s="21">
        <v>136</v>
      </c>
      <c r="C14" s="21">
        <v>120.2</v>
      </c>
      <c r="D14" s="21">
        <v>115</v>
      </c>
      <c r="E14" s="21">
        <v>108.2</v>
      </c>
      <c r="F14" s="21">
        <v>135.19999999999999</v>
      </c>
      <c r="G14" s="21">
        <v>129.19999999999999</v>
      </c>
      <c r="H14" s="21">
        <v>142.5</v>
      </c>
    </row>
    <row r="15" spans="1:9" x14ac:dyDescent="0.2">
      <c r="A15" s="10" t="s">
        <v>25</v>
      </c>
      <c r="B15" s="22">
        <v>2376.3000000000002</v>
      </c>
      <c r="C15" s="22">
        <v>2216.9</v>
      </c>
      <c r="D15" s="22">
        <v>2537.2000000000003</v>
      </c>
      <c r="E15" s="22">
        <v>2483.6999999999998</v>
      </c>
      <c r="F15" s="22">
        <v>2543</v>
      </c>
      <c r="G15" s="22">
        <v>2352.1999999999998</v>
      </c>
      <c r="H15" s="22">
        <v>2780.5</v>
      </c>
    </row>
    <row r="16" spans="1:9" x14ac:dyDescent="0.2">
      <c r="A16" s="10" t="s">
        <v>25</v>
      </c>
      <c r="B16" s="13">
        <v>8264.7714000000014</v>
      </c>
      <c r="C16" s="13">
        <v>8645.91</v>
      </c>
      <c r="D16" s="13">
        <v>9907.7660000000014</v>
      </c>
      <c r="E16" s="13">
        <v>9559.2645599999996</v>
      </c>
      <c r="F16" s="13">
        <v>8849.64</v>
      </c>
      <c r="G16" s="13">
        <v>8850.8581599999998</v>
      </c>
      <c r="H16" s="13">
        <v>9611.3543499999996</v>
      </c>
    </row>
    <row r="17" spans="2:8" x14ac:dyDescent="0.2">
      <c r="B17" s="13"/>
      <c r="C17" s="13"/>
      <c r="D17" s="13"/>
      <c r="E17" s="13"/>
      <c r="F17" s="13"/>
      <c r="G17" s="13"/>
      <c r="H17" s="1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0"/>
  <sheetViews>
    <sheetView rightToLeft="1" zoomScale="80" zoomScaleNormal="80" workbookViewId="0">
      <selection activeCell="I11" sqref="I11"/>
    </sheetView>
  </sheetViews>
  <sheetFormatPr defaultRowHeight="14.25" x14ac:dyDescent="0.2"/>
  <cols>
    <col min="1" max="1" width="30.375" customWidth="1"/>
    <col min="2" max="8" width="11.75" bestFit="1" customWidth="1"/>
  </cols>
  <sheetData>
    <row r="1" spans="1:9" ht="15" x14ac:dyDescent="0.25">
      <c r="A1" s="1"/>
      <c r="B1" s="1">
        <v>2013</v>
      </c>
      <c r="C1" s="1">
        <v>2014</v>
      </c>
      <c r="D1" s="1">
        <v>2015</v>
      </c>
      <c r="E1" s="1">
        <v>2016</v>
      </c>
      <c r="F1" s="1">
        <v>2017</v>
      </c>
      <c r="G1" s="1">
        <v>2018</v>
      </c>
      <c r="H1" s="1">
        <v>2019</v>
      </c>
      <c r="I1" s="1">
        <v>2020</v>
      </c>
    </row>
    <row r="2" spans="1:9" x14ac:dyDescent="0.2">
      <c r="A2" t="s">
        <v>13</v>
      </c>
      <c r="B2" s="13">
        <v>3624.7999999999997</v>
      </c>
      <c r="C2" s="13">
        <v>3693.7</v>
      </c>
      <c r="D2" s="13">
        <v>4864.8</v>
      </c>
      <c r="E2" s="13">
        <v>4669.2</v>
      </c>
      <c r="F2" s="13">
        <v>4365</v>
      </c>
      <c r="G2" s="13">
        <v>4138</v>
      </c>
      <c r="H2" s="13">
        <v>4403</v>
      </c>
      <c r="I2" s="13">
        <v>6382.7</v>
      </c>
    </row>
    <row r="3" spans="1:9" x14ac:dyDescent="0.2">
      <c r="A3" t="s">
        <v>12</v>
      </c>
      <c r="B3" s="13">
        <v>783.9</v>
      </c>
      <c r="C3" s="13">
        <v>705.7</v>
      </c>
      <c r="D3" s="13">
        <v>862</v>
      </c>
      <c r="E3" s="13">
        <v>872.2</v>
      </c>
      <c r="F3" s="13">
        <v>859</v>
      </c>
      <c r="G3" s="13">
        <v>895.6</v>
      </c>
      <c r="H3" s="13">
        <v>1048</v>
      </c>
      <c r="I3" s="13">
        <v>1049.9000000000001</v>
      </c>
    </row>
    <row r="4" spans="1:9" ht="15" x14ac:dyDescent="0.25">
      <c r="A4" s="2" t="s">
        <v>7</v>
      </c>
      <c r="B4" s="14">
        <v>4408.7</v>
      </c>
      <c r="C4" s="14">
        <v>4399.3999999999996</v>
      </c>
      <c r="D4" s="14">
        <v>5726.8</v>
      </c>
      <c r="E4" s="14">
        <v>5541.4</v>
      </c>
      <c r="F4" s="14">
        <v>5224</v>
      </c>
      <c r="G4" s="14">
        <v>5033.6000000000004</v>
      </c>
      <c r="H4" s="14">
        <v>5451</v>
      </c>
      <c r="I4" s="14">
        <f>I3+I2</f>
        <v>7432.6</v>
      </c>
    </row>
    <row r="5" spans="1:9" x14ac:dyDescent="0.2">
      <c r="A5" t="s">
        <v>10</v>
      </c>
      <c r="B5" s="13">
        <v>5288.65</v>
      </c>
      <c r="C5" s="13">
        <v>5796.02</v>
      </c>
      <c r="D5" s="13">
        <v>7480.47</v>
      </c>
      <c r="E5" s="13">
        <v>6247.6799999999994</v>
      </c>
      <c r="F5" s="15">
        <v>7059.8200000000006</v>
      </c>
      <c r="G5" s="15">
        <v>7498.52</v>
      </c>
      <c r="H5" s="16">
        <v>8849</v>
      </c>
      <c r="I5">
        <v>0</v>
      </c>
    </row>
    <row r="6" spans="1:9" x14ac:dyDescent="0.2">
      <c r="A6" t="s">
        <v>8</v>
      </c>
      <c r="B6" s="13">
        <v>2003.55</v>
      </c>
      <c r="C6" s="13">
        <v>1693.3400000000001</v>
      </c>
      <c r="D6" s="13">
        <v>1664.92</v>
      </c>
      <c r="E6" s="13">
        <v>2334.7199999999998</v>
      </c>
      <c r="F6" s="15">
        <v>2738.7</v>
      </c>
      <c r="G6" s="15">
        <v>3000</v>
      </c>
      <c r="H6" s="16">
        <v>3386.5200000000004</v>
      </c>
      <c r="I6">
        <v>0</v>
      </c>
    </row>
    <row r="7" spans="1:9" x14ac:dyDescent="0.2">
      <c r="A7" t="s">
        <v>14</v>
      </c>
      <c r="B7" s="13">
        <v>292.40999999999997</v>
      </c>
      <c r="C7" s="13">
        <v>350.84000000000003</v>
      </c>
      <c r="D7" s="13">
        <v>385.11</v>
      </c>
      <c r="E7" s="13">
        <v>357.12</v>
      </c>
      <c r="F7" s="15">
        <v>360</v>
      </c>
      <c r="G7" s="15">
        <v>360</v>
      </c>
      <c r="H7" s="16">
        <v>360</v>
      </c>
      <c r="I7">
        <v>0</v>
      </c>
    </row>
    <row r="8" spans="1:9" ht="15" x14ac:dyDescent="0.25">
      <c r="A8" s="2" t="s">
        <v>6</v>
      </c>
      <c r="B8" s="14">
        <v>7584.61</v>
      </c>
      <c r="C8" s="14">
        <v>7840.2000000000007</v>
      </c>
      <c r="D8" s="14">
        <v>9530.5</v>
      </c>
      <c r="E8" s="14">
        <v>8939.52</v>
      </c>
      <c r="F8" s="14">
        <v>10158.52</v>
      </c>
      <c r="G8" s="14">
        <v>10858.52</v>
      </c>
      <c r="H8" s="14">
        <v>12595.52</v>
      </c>
      <c r="I8" s="4">
        <f>H8+3220.4</f>
        <v>15815.92</v>
      </c>
    </row>
    <row r="9" spans="1:9" ht="15" x14ac:dyDescent="0.25">
      <c r="A9" s="2" t="s">
        <v>0</v>
      </c>
      <c r="B9" s="14">
        <v>11993.31</v>
      </c>
      <c r="C9" s="14">
        <v>12239.6</v>
      </c>
      <c r="D9" s="14">
        <v>15257.3</v>
      </c>
      <c r="E9" s="14">
        <v>14480.92</v>
      </c>
      <c r="F9" s="14">
        <v>15382.52</v>
      </c>
      <c r="G9" s="14">
        <v>15892.12</v>
      </c>
      <c r="H9" s="14">
        <v>18046.52</v>
      </c>
      <c r="I9" s="14">
        <f>I8+I4</f>
        <v>23248.52</v>
      </c>
    </row>
    <row r="10" spans="1:9" x14ac:dyDescent="0.2">
      <c r="A10" t="s">
        <v>1</v>
      </c>
      <c r="B10" s="13">
        <v>2191.8000000000002</v>
      </c>
      <c r="C10" s="13">
        <v>2421.6999999999998</v>
      </c>
      <c r="D10" s="13">
        <v>2415</v>
      </c>
      <c r="E10" s="13">
        <v>2332.5</v>
      </c>
      <c r="F10" s="13">
        <v>1964</v>
      </c>
      <c r="G10" s="13">
        <v>2120.1</v>
      </c>
      <c r="H10" s="13">
        <v>2555</v>
      </c>
      <c r="I10" s="13">
        <v>2806.8</v>
      </c>
    </row>
    <row r="11" spans="1:9" x14ac:dyDescent="0.2">
      <c r="A11" t="s">
        <v>2</v>
      </c>
      <c r="B11" s="13">
        <v>1191.3</v>
      </c>
      <c r="C11" s="13">
        <v>1356.4</v>
      </c>
      <c r="D11" s="13">
        <v>1317.6</v>
      </c>
      <c r="E11" s="13">
        <v>1269</v>
      </c>
      <c r="F11" s="13">
        <v>1191</v>
      </c>
      <c r="G11" s="13">
        <v>1276</v>
      </c>
      <c r="H11" s="13">
        <v>1162.5</v>
      </c>
      <c r="I11" s="13">
        <v>1163.3</v>
      </c>
    </row>
    <row r="12" spans="1:9" x14ac:dyDescent="0.2">
      <c r="A12" t="s">
        <v>3</v>
      </c>
      <c r="B12" s="13">
        <v>473</v>
      </c>
      <c r="C12" s="13">
        <v>468.6</v>
      </c>
      <c r="D12" s="13">
        <v>449</v>
      </c>
      <c r="E12" s="13">
        <v>416.3</v>
      </c>
      <c r="F12" s="13">
        <v>471</v>
      </c>
      <c r="G12" s="13">
        <v>486.1</v>
      </c>
      <c r="H12" s="13">
        <v>492</v>
      </c>
      <c r="I12" s="13">
        <v>518.6</v>
      </c>
    </row>
    <row r="13" spans="1:9" x14ac:dyDescent="0.2">
      <c r="A13" t="s">
        <v>4</v>
      </c>
      <c r="B13" s="13">
        <v>541.5</v>
      </c>
      <c r="C13" s="13">
        <v>508.36</v>
      </c>
      <c r="D13" s="13">
        <v>560.16</v>
      </c>
      <c r="E13" s="13">
        <v>410.88</v>
      </c>
      <c r="F13" s="17">
        <v>300</v>
      </c>
      <c r="G13" s="17">
        <v>200</v>
      </c>
      <c r="H13" s="17">
        <v>200</v>
      </c>
      <c r="I13" s="17">
        <v>200</v>
      </c>
    </row>
    <row r="14" spans="1:9" ht="15" x14ac:dyDescent="0.25">
      <c r="A14" s="2" t="s">
        <v>11</v>
      </c>
      <c r="B14" s="14">
        <v>4397.6000000000004</v>
      </c>
      <c r="C14" s="14">
        <v>4755.0599999999995</v>
      </c>
      <c r="D14" s="14">
        <v>4741.76</v>
      </c>
      <c r="E14" s="14">
        <v>4428.68</v>
      </c>
      <c r="F14" s="14">
        <v>3926</v>
      </c>
      <c r="G14" s="14">
        <v>4082.2</v>
      </c>
      <c r="H14" s="14">
        <v>4409.5</v>
      </c>
      <c r="I14" s="14">
        <f>I10+I11+I12+I13</f>
        <v>4688.7000000000007</v>
      </c>
    </row>
    <row r="15" spans="1:9" ht="15" x14ac:dyDescent="0.25">
      <c r="A15" s="2" t="s">
        <v>5</v>
      </c>
      <c r="B15" s="14">
        <v>16390.91</v>
      </c>
      <c r="C15" s="14">
        <v>16994.66</v>
      </c>
      <c r="D15" s="14">
        <v>19999.059999999998</v>
      </c>
      <c r="E15" s="14">
        <v>18909.599999999999</v>
      </c>
      <c r="F15" s="14">
        <v>19308.52</v>
      </c>
      <c r="G15" s="14">
        <v>19974.32</v>
      </c>
      <c r="H15" s="14">
        <v>22456.02</v>
      </c>
      <c r="I15" s="14">
        <f>I14+I9</f>
        <v>27937.22</v>
      </c>
    </row>
    <row r="16" spans="1:9" x14ac:dyDescent="0.2">
      <c r="A16" s="3" t="s">
        <v>9</v>
      </c>
      <c r="B16" s="13">
        <v>1353.75</v>
      </c>
      <c r="C16" s="13">
        <v>1657.54</v>
      </c>
      <c r="D16" s="13">
        <v>1703.8200000000002</v>
      </c>
      <c r="E16" s="18">
        <v>1741</v>
      </c>
      <c r="F16" s="19">
        <v>1741</v>
      </c>
      <c r="G16" s="19">
        <v>1741</v>
      </c>
      <c r="H16" s="18">
        <v>1911</v>
      </c>
      <c r="I16">
        <v>0</v>
      </c>
    </row>
    <row r="17" spans="1:9" ht="15" x14ac:dyDescent="0.25">
      <c r="A17" s="2" t="s">
        <v>26</v>
      </c>
      <c r="B17" s="14">
        <v>17744.66</v>
      </c>
      <c r="C17" s="14">
        <v>18652.2</v>
      </c>
      <c r="D17" s="14">
        <v>21702.879999999997</v>
      </c>
      <c r="E17" s="14">
        <v>20650.599999999999</v>
      </c>
      <c r="F17" s="14">
        <v>21049.52</v>
      </c>
      <c r="G17" s="14">
        <v>21715.32</v>
      </c>
      <c r="H17" s="14">
        <v>24367.02</v>
      </c>
      <c r="I17" s="14">
        <f>I15+I16</f>
        <v>27937.22</v>
      </c>
    </row>
    <row r="20" spans="1:9" x14ac:dyDescent="0.2">
      <c r="G20" s="5"/>
      <c r="H20" s="5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7"/>
  <sheetViews>
    <sheetView rightToLeft="1" workbookViewId="0">
      <selection activeCell="B1" sqref="B1:B1048576"/>
    </sheetView>
  </sheetViews>
  <sheetFormatPr defaultRowHeight="14.25" x14ac:dyDescent="0.2"/>
  <cols>
    <col min="2" max="2" width="9.375" bestFit="1" customWidth="1"/>
    <col min="3" max="3" width="10.875" bestFit="1" customWidth="1"/>
    <col min="4" max="9" width="11" bestFit="1" customWidth="1"/>
    <col min="10" max="12" width="10.875" bestFit="1" customWidth="1"/>
  </cols>
  <sheetData>
    <row r="1" spans="1:12" x14ac:dyDescent="0.2">
      <c r="A1" s="6"/>
      <c r="B1" s="6">
        <v>2020</v>
      </c>
      <c r="C1" s="6">
        <v>2019</v>
      </c>
      <c r="D1" s="6">
        <v>2018</v>
      </c>
      <c r="E1" s="6">
        <v>2017</v>
      </c>
      <c r="F1" s="6">
        <v>2016</v>
      </c>
      <c r="G1" s="6">
        <v>2015</v>
      </c>
      <c r="H1" s="6">
        <v>2014</v>
      </c>
      <c r="I1" s="6">
        <v>2013</v>
      </c>
      <c r="J1" s="6">
        <v>2012</v>
      </c>
      <c r="K1" s="6">
        <v>2011</v>
      </c>
      <c r="L1" s="6">
        <v>2010</v>
      </c>
    </row>
    <row r="2" spans="1:12" ht="28.5" x14ac:dyDescent="0.2">
      <c r="A2" s="7" t="s">
        <v>15</v>
      </c>
      <c r="B2" s="11">
        <v>11921.3</v>
      </c>
      <c r="C2" s="11">
        <v>9662</v>
      </c>
      <c r="D2" s="11">
        <v>8788</v>
      </c>
      <c r="E2" s="11">
        <v>8850</v>
      </c>
      <c r="F2" s="11">
        <v>9559</v>
      </c>
      <c r="G2" s="11">
        <v>9908</v>
      </c>
      <c r="H2" s="11">
        <v>8646</v>
      </c>
      <c r="I2" s="11">
        <v>8265</v>
      </c>
      <c r="J2" s="11">
        <v>9220</v>
      </c>
      <c r="K2" s="11">
        <v>8354</v>
      </c>
      <c r="L2" s="11">
        <v>6778</v>
      </c>
    </row>
    <row r="3" spans="1:12" ht="28.5" x14ac:dyDescent="0.2">
      <c r="A3" s="7" t="s">
        <v>16</v>
      </c>
      <c r="B3" s="11">
        <v>27937</v>
      </c>
      <c r="C3" s="11">
        <v>22456.02</v>
      </c>
      <c r="D3" s="11">
        <v>19974.32</v>
      </c>
      <c r="E3" s="11">
        <v>21049.52</v>
      </c>
      <c r="F3" s="11">
        <v>20650.599999999999</v>
      </c>
      <c r="G3" s="11">
        <v>21702.879999999997</v>
      </c>
      <c r="H3" s="11">
        <v>18652.2</v>
      </c>
      <c r="I3" s="11">
        <v>17744.66</v>
      </c>
      <c r="J3" s="11">
        <v>0</v>
      </c>
      <c r="K3" s="11">
        <v>0</v>
      </c>
      <c r="L3" s="11">
        <v>0</v>
      </c>
    </row>
    <row r="4" spans="1:12" ht="42.75" x14ac:dyDescent="0.2">
      <c r="A4" s="7" t="s">
        <v>22</v>
      </c>
      <c r="B4" s="12">
        <v>14519.0124</v>
      </c>
      <c r="C4" s="12">
        <v>15764.4</v>
      </c>
      <c r="D4" s="12">
        <v>15616.2</v>
      </c>
      <c r="E4" s="12">
        <v>15426.9</v>
      </c>
      <c r="F4" s="12">
        <v>15211</v>
      </c>
      <c r="G4" s="12">
        <v>13972.4</v>
      </c>
      <c r="H4" s="12">
        <v>13471.1</v>
      </c>
      <c r="I4" s="12">
        <v>13492.4</v>
      </c>
      <c r="J4" s="12">
        <v>12886.9</v>
      </c>
      <c r="K4" s="12">
        <v>12146.4</v>
      </c>
      <c r="L4" s="12">
        <v>11082.4</v>
      </c>
    </row>
    <row r="5" spans="1:12" ht="28.5" x14ac:dyDescent="0.2">
      <c r="A5" s="7" t="s">
        <v>21</v>
      </c>
      <c r="B5" s="11">
        <v>56433.949297559993</v>
      </c>
      <c r="C5" s="11">
        <v>61274.646359999999</v>
      </c>
      <c r="D5" s="11">
        <v>60698.607779999998</v>
      </c>
      <c r="E5" s="11">
        <v>59962.817609999998</v>
      </c>
      <c r="F5" s="11">
        <v>59123.635899999994</v>
      </c>
      <c r="G5" s="11">
        <v>54309.321559999997</v>
      </c>
      <c r="H5" s="11">
        <v>52360.818589999995</v>
      </c>
      <c r="I5" s="11">
        <v>52443.609559999997</v>
      </c>
      <c r="J5" s="11">
        <v>50090.091609999996</v>
      </c>
      <c r="K5" s="11">
        <v>47211.842159999993</v>
      </c>
      <c r="L5" s="11">
        <v>43076.180559999993</v>
      </c>
    </row>
    <row r="6" spans="1:12" ht="28.5" x14ac:dyDescent="0.2">
      <c r="A6" s="7" t="s">
        <v>17</v>
      </c>
      <c r="B6" s="8">
        <v>0.21124341196010243</v>
      </c>
      <c r="C6" s="8">
        <v>0.15768348858733422</v>
      </c>
      <c r="D6" s="8">
        <v>0.14478091543469665</v>
      </c>
      <c r="E6" s="8">
        <v>0.14759146338920681</v>
      </c>
      <c r="F6" s="8">
        <v>0.16167814875539482</v>
      </c>
      <c r="G6" s="8">
        <v>0.18243645317965929</v>
      </c>
      <c r="H6" s="8">
        <v>0.16512346889953389</v>
      </c>
      <c r="I6" s="8">
        <v>0.15759784784729833</v>
      </c>
      <c r="J6" s="8">
        <v>0.18406833973845871</v>
      </c>
      <c r="K6" s="8">
        <v>0.1769471305883058</v>
      </c>
      <c r="L6" s="8">
        <v>0.15734914079856854</v>
      </c>
    </row>
    <row r="7" spans="1:12" ht="42.75" x14ac:dyDescent="0.2">
      <c r="A7" s="7" t="s">
        <v>23</v>
      </c>
      <c r="B7" s="8">
        <v>0.49503889675869095</v>
      </c>
      <c r="C7" s="8">
        <v>0.36648142966124497</v>
      </c>
      <c r="D7" s="8">
        <v>0.32907377500973711</v>
      </c>
      <c r="E7" s="8">
        <v>0.35104287688591823</v>
      </c>
      <c r="F7" s="8">
        <v>0.34927824863355539</v>
      </c>
      <c r="G7" s="8">
        <v>0.39961611334111458</v>
      </c>
      <c r="H7" s="8">
        <v>0.35622437735460166</v>
      </c>
      <c r="I7" s="8">
        <v>0.33835695423860146</v>
      </c>
      <c r="J7" s="8">
        <v>0</v>
      </c>
      <c r="K7" s="8">
        <v>0</v>
      </c>
      <c r="L7" s="8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5"/>
  <sheetViews>
    <sheetView rightToLeft="1" workbookViewId="0">
      <selection activeCell="B2" sqref="B2"/>
    </sheetView>
  </sheetViews>
  <sheetFormatPr defaultRowHeight="14.25" x14ac:dyDescent="0.2"/>
  <cols>
    <col min="2" max="2" width="14.5" bestFit="1" customWidth="1"/>
    <col min="3" max="3" width="9.375" bestFit="1" customWidth="1"/>
    <col min="12" max="12" width="9.875" bestFit="1" customWidth="1"/>
  </cols>
  <sheetData>
    <row r="1" spans="1:13" x14ac:dyDescent="0.2">
      <c r="A1" s="6"/>
      <c r="B1" s="6" t="s">
        <v>30</v>
      </c>
      <c r="C1" s="6">
        <v>2020</v>
      </c>
      <c r="D1" s="6">
        <v>2019</v>
      </c>
      <c r="E1" s="6">
        <v>2018</v>
      </c>
      <c r="F1" s="6">
        <v>2017</v>
      </c>
      <c r="G1" s="6">
        <v>2016</v>
      </c>
      <c r="H1" s="6">
        <v>2015</v>
      </c>
      <c r="I1" s="6">
        <v>2014</v>
      </c>
      <c r="J1" s="6">
        <v>2013</v>
      </c>
      <c r="K1" s="6">
        <v>2012</v>
      </c>
      <c r="L1" s="6">
        <v>2011</v>
      </c>
      <c r="M1" s="6">
        <v>2010</v>
      </c>
    </row>
    <row r="2" spans="1:13" ht="28.5" x14ac:dyDescent="0.2">
      <c r="A2" s="7" t="s">
        <v>19</v>
      </c>
      <c r="B2" s="11">
        <v>4071</v>
      </c>
      <c r="C2" s="11">
        <v>8640</v>
      </c>
      <c r="D2" s="11">
        <v>4249.2299999999996</v>
      </c>
      <c r="E2" s="11">
        <v>2700</v>
      </c>
      <c r="F2" s="11">
        <v>3330</v>
      </c>
      <c r="G2" s="11">
        <v>2470</v>
      </c>
      <c r="H2" s="11">
        <v>3450</v>
      </c>
      <c r="I2" s="11">
        <v>2280</v>
      </c>
      <c r="J2" s="11">
        <v>750</v>
      </c>
      <c r="K2" s="11">
        <v>2950</v>
      </c>
      <c r="L2" s="11">
        <v>2380</v>
      </c>
      <c r="M2" s="11">
        <v>170</v>
      </c>
    </row>
    <row r="3" spans="1:13" ht="42.75" x14ac:dyDescent="0.2">
      <c r="A3" s="7" t="s">
        <v>20</v>
      </c>
      <c r="B3" s="12">
        <f>C3*(1-0.079)</f>
        <v>13405.600764000001</v>
      </c>
      <c r="C3" s="12">
        <f>D3*(1-0.079)</f>
        <v>14555.484</v>
      </c>
      <c r="D3" s="12">
        <v>15804</v>
      </c>
      <c r="E3" s="12">
        <v>15616.2</v>
      </c>
      <c r="F3" s="12">
        <v>15426.9</v>
      </c>
      <c r="G3" s="12">
        <v>15211</v>
      </c>
      <c r="H3" s="12">
        <v>13972.4</v>
      </c>
      <c r="I3" s="12">
        <v>13471.1</v>
      </c>
      <c r="J3" s="12">
        <v>13492.4</v>
      </c>
      <c r="K3" s="12">
        <v>12886.9</v>
      </c>
      <c r="L3" s="12">
        <v>12146.4</v>
      </c>
      <c r="M3" s="12">
        <v>11082.4</v>
      </c>
    </row>
    <row r="4" spans="1:13" ht="28.5" x14ac:dyDescent="0.2">
      <c r="A4" s="7" t="s">
        <v>21</v>
      </c>
      <c r="B4" s="11">
        <v>56433.949297560001</v>
      </c>
      <c r="C4" s="11">
        <v>56433.949297560001</v>
      </c>
      <c r="D4" s="11">
        <v>61428.567599999995</v>
      </c>
      <c r="E4" s="11">
        <v>60698.607779999998</v>
      </c>
      <c r="F4" s="11">
        <v>59962.817609999998</v>
      </c>
      <c r="G4" s="11">
        <v>59123.635899999994</v>
      </c>
      <c r="H4" s="11">
        <v>54309.321559999997</v>
      </c>
      <c r="I4" s="11">
        <v>52360.818589999995</v>
      </c>
      <c r="J4" s="11">
        <v>52443.609559999997</v>
      </c>
      <c r="K4" s="11">
        <v>50090.091609999996</v>
      </c>
      <c r="L4" s="11">
        <v>47211.842159999993</v>
      </c>
      <c r="M4" s="11">
        <v>43076.180559999993</v>
      </c>
    </row>
    <row r="5" spans="1:13" ht="28.5" x14ac:dyDescent="0.2">
      <c r="A5" s="7" t="s">
        <v>18</v>
      </c>
      <c r="B5" s="8">
        <f>B2/B4</f>
        <v>7.2137428811419643E-2</v>
      </c>
      <c r="C5" s="8">
        <f>C2/C4</f>
        <v>0.15309933307066217</v>
      </c>
      <c r="D5" s="8">
        <v>6.9347279052986752E-2</v>
      </c>
      <c r="E5" s="8">
        <v>4.44820746101139E-2</v>
      </c>
      <c r="F5" s="8">
        <v>5.5534415037972733E-2</v>
      </c>
      <c r="G5" s="8">
        <v>4.1776862373242511E-2</v>
      </c>
      <c r="H5" s="8">
        <v>6.3525006405916892E-2</v>
      </c>
      <c r="I5" s="8">
        <v>4.354400984165363E-2</v>
      </c>
      <c r="J5" s="8">
        <v>1.4301075122259378E-2</v>
      </c>
      <c r="K5" s="8">
        <v>5.8893883105038312E-2</v>
      </c>
      <c r="L5" s="8">
        <v>5.0411081015102679E-2</v>
      </c>
      <c r="M5" s="8">
        <v>3.9464965971904176E-3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4</vt:i4>
      </vt:variant>
    </vt:vector>
  </HeadingPairs>
  <TitlesOfParts>
    <vt:vector size="4" baseType="lpstr">
      <vt:lpstr>חוב מדווח!</vt:lpstr>
      <vt:lpstr>חוב  מוערךT</vt:lpstr>
      <vt:lpstr>יחס חוב תוצרT</vt:lpstr>
      <vt:lpstr>יחס גירעון תוצרT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תפ"ש/כלכלה/מש"ק מחקר כלכלי - תומר</dc:creator>
  <cp:lastModifiedBy>User</cp:lastModifiedBy>
  <dcterms:created xsi:type="dcterms:W3CDTF">2019-07-18T07:11:50Z</dcterms:created>
  <dcterms:modified xsi:type="dcterms:W3CDTF">2020-11-27T05:51:42Z</dcterms:modified>
</cp:coreProperties>
</file>