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חוברת_עבודה_זו" defaultThemeVersion="124226"/>
  <mc:AlternateContent xmlns:mc="http://schemas.openxmlformats.org/markup-compatibility/2006">
    <mc:Choice Requires="x15">
      <x15ac:absPath xmlns:x15ac="http://schemas.microsoft.com/office/spreadsheetml/2010/11/ac" url="C:\Users\TEMP.DESKTOP-DSA42NM.003\Downloads\"/>
    </mc:Choice>
  </mc:AlternateContent>
  <xr:revisionPtr revIDLastSave="0" documentId="13_ncr:1_{779ECE65-AE28-4C3C-B513-A40BE173F4C3}" xr6:coauthVersionLast="45" xr6:coauthVersionMax="45" xr10:uidLastSave="{00000000-0000-0000-0000-000000000000}"/>
  <bookViews>
    <workbookView xWindow="-110" yWindow="-110" windowWidth="19420" windowHeight="10420" activeTab="4" xr2:uid="{00000000-000D-0000-FFFF-FFFF00000000}"/>
  </bookViews>
  <sheets>
    <sheet name="eתכנון" sheetId="10" r:id="rId1"/>
    <sheet name="cביצוע מול תכנון" sheetId="14" r:id="rId2"/>
    <sheet name="מאזןM" sheetId="1" r:id="rId3"/>
    <sheet name="cסיוע" sheetId="7" r:id="rId4"/>
    <sheet name="פיגורי תשלומיםe" sheetId="5" r:id="rId5"/>
    <sheet name="חוב ציבוריe" sheetId="9" r:id="rId6"/>
    <sheet name="הוצאות ע&quot;פ משרדיםb" sheetId="6" r:id="rId7"/>
    <sheet name="מאזן מזומןM" sheetId="11" r:id="rId8"/>
  </sheets>
  <externalReferences>
    <externalReference r:id="rId9"/>
  </externalReferences>
  <definedNames>
    <definedName name="_ftnref1" localSheetId="7">'מאזן מזומןM'!#REF!</definedName>
    <definedName name="AER_04.2014" localSheetId="3">'[1]סיוע תקציבי'!#REF!</definedName>
    <definedName name="AER_04.2014" localSheetId="0">'[1]סיוע תקציבי'!#REF!</definedName>
    <definedName name="AER_04.2014">'[1]סיוע תקציבי'!#REF!</definedName>
    <definedName name="dfs">[1]מאזן!#REF!</definedName>
    <definedName name="dsa">'[1]סיוע תקציבי'!#REF!</definedName>
    <definedName name="ER.Budget.2014" localSheetId="3">[1]מאזן!#REF!</definedName>
    <definedName name="ER.Budget.2014" localSheetId="0">eתכנון!#REF!</definedName>
    <definedName name="ER.Budget.2014" localSheetId="2">מאזןM!#REF!</definedName>
    <definedName name="ER.Budget.2014">[1]מאזן!#REF!</definedName>
    <definedName name="ER_07.2013" localSheetId="3">#REF!</definedName>
    <definedName name="ER_07.2013" localSheetId="0">#REF!</definedName>
    <definedName name="ER_07.2013" localSheetId="2">#REF!</definedName>
    <definedName name="ER_07.2013">#REF!</definedName>
    <definedName name="ER_08.2013" localSheetId="3">#REF!</definedName>
    <definedName name="ER_08.2013" localSheetId="0">#REF!</definedName>
    <definedName name="ER_08.2013" localSheetId="2">#REF!</definedName>
    <definedName name="ER_08.2013">#REF!</definedName>
    <definedName name="ER_09.2013" localSheetId="3">#REF!</definedName>
    <definedName name="ER_09.2013" localSheetId="0">#REF!</definedName>
    <definedName name="ER_09.2013" localSheetId="2">#REF!</definedName>
    <definedName name="ER_09.2013">#REF!</definedName>
    <definedName name="ER_11.2013" localSheetId="3">#REF!</definedName>
    <definedName name="ER_11.2013" localSheetId="0">#REF!</definedName>
    <definedName name="ER_11.2013" localSheetId="2">#REF!</definedName>
    <definedName name="ER_11.2013">#REF!</definedName>
    <definedName name="ER_12.2013" localSheetId="3">#REF!</definedName>
    <definedName name="ER_12.2013" localSheetId="0">#REF!</definedName>
    <definedName name="ER_12.2013" localSheetId="2">#REF!</definedName>
    <definedName name="ER_12.2013">#REF!</definedName>
    <definedName name="ER_Commulative" localSheetId="0">'[1]מימוש לפי משרדים'!$B$15</definedName>
    <definedName name="ER_Commulative">'[1]מימוש לפי משרדים'!$B$15</definedName>
    <definedName name="ER11.2013" localSheetId="3">#REF!</definedName>
    <definedName name="ER11.2013" localSheetId="0">#REF!</definedName>
    <definedName name="ER11.2013" localSheetId="2">#REF!</definedName>
    <definedName name="ER11.2013">#REF!</definedName>
    <definedName name="s">#REF!</definedName>
    <definedName name="ss.b.2014">[1]מאזן!#REF!</definedName>
    <definedName name="total_Exp_By_PA_Organization" localSheetId="0">'[1]מימוש לפי משרדים'!$D$11</definedName>
    <definedName name="total_Exp_By_PA_Organization">'[1]מימוש לפי משרדים'!$D$11</definedName>
    <definedName name="_xlnm.Print_Area" localSheetId="0">eתכנון!$A$1:$F$32</definedName>
    <definedName name="_xlnm.Print_Area" localSheetId="2">מאזןM!$A$1:$R$66</definedName>
    <definedName name="ביצועמולתכנון">'[1]סיוע תקציבי'!#REF!</definedName>
    <definedName name="דג" localSheetId="3">[1]מאזן!#REF!</definedName>
    <definedName name="דג" localSheetId="0">eתכנון!#REF!</definedName>
    <definedName name="דג" localSheetId="2">מאזןM!#REF!</definedName>
    <definedName name="דג">[1]מאזן!#REF!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R16" i="5" l="1"/>
  <c r="R15" i="5"/>
  <c r="R13" i="5"/>
  <c r="O12" i="5"/>
  <c r="O14" i="5" s="1"/>
  <c r="K12" i="5"/>
  <c r="K14" i="5" s="1"/>
  <c r="G12" i="5"/>
  <c r="G14" i="5" s="1"/>
  <c r="R11" i="5"/>
  <c r="Q10" i="5"/>
  <c r="Q12" i="5" s="1"/>
  <c r="Q14" i="5" s="1"/>
  <c r="P10" i="5"/>
  <c r="P12" i="5" s="1"/>
  <c r="P14" i="5" s="1"/>
  <c r="O10" i="5"/>
  <c r="N10" i="5"/>
  <c r="N12" i="5" s="1"/>
  <c r="N14" i="5" s="1"/>
  <c r="M10" i="5"/>
  <c r="M12" i="5" s="1"/>
  <c r="M14" i="5" s="1"/>
  <c r="L10" i="5"/>
  <c r="L12" i="5" s="1"/>
  <c r="L14" i="5" s="1"/>
  <c r="K10" i="5"/>
  <c r="J10" i="5"/>
  <c r="J12" i="5" s="1"/>
  <c r="J14" i="5" s="1"/>
  <c r="I10" i="5"/>
  <c r="I12" i="5" s="1"/>
  <c r="I14" i="5" s="1"/>
  <c r="H10" i="5"/>
  <c r="H12" i="5" s="1"/>
  <c r="H14" i="5" s="1"/>
  <c r="G10" i="5"/>
  <c r="F10" i="5"/>
  <c r="F12" i="5" s="1"/>
  <c r="F14" i="5" s="1"/>
  <c r="R9" i="5"/>
  <c r="R8" i="5"/>
  <c r="R7" i="5"/>
  <c r="R6" i="5"/>
  <c r="R5" i="5"/>
  <c r="R4" i="5"/>
  <c r="R3" i="5"/>
  <c r="R2" i="5"/>
  <c r="R10" i="5" s="1"/>
  <c r="R12" i="5" s="1"/>
  <c r="R24" i="7"/>
  <c r="R23" i="7"/>
  <c r="N22" i="7"/>
  <c r="N25" i="7" s="1"/>
  <c r="J22" i="7"/>
  <c r="J25" i="7" s="1"/>
  <c r="F22" i="7"/>
  <c r="F25" i="7" s="1"/>
  <c r="Q21" i="7"/>
  <c r="Q22" i="7" s="1"/>
  <c r="Q25" i="7" s="1"/>
  <c r="P21" i="7"/>
  <c r="P22" i="7" s="1"/>
  <c r="P25" i="7" s="1"/>
  <c r="O21" i="7"/>
  <c r="O22" i="7" s="1"/>
  <c r="O25" i="7" s="1"/>
  <c r="N21" i="7"/>
  <c r="M21" i="7"/>
  <c r="M22" i="7" s="1"/>
  <c r="M25" i="7" s="1"/>
  <c r="L21" i="7"/>
  <c r="L22" i="7" s="1"/>
  <c r="L25" i="7" s="1"/>
  <c r="K21" i="7"/>
  <c r="K22" i="7" s="1"/>
  <c r="K25" i="7" s="1"/>
  <c r="J21" i="7"/>
  <c r="I21" i="7"/>
  <c r="I22" i="7" s="1"/>
  <c r="I25" i="7" s="1"/>
  <c r="H21" i="7"/>
  <c r="H22" i="7" s="1"/>
  <c r="H25" i="7" s="1"/>
  <c r="G21" i="7"/>
  <c r="G22" i="7" s="1"/>
  <c r="G25" i="7" s="1"/>
  <c r="F21" i="7"/>
  <c r="R20" i="7"/>
  <c r="R19" i="7"/>
  <c r="R18" i="7"/>
  <c r="R17" i="7"/>
  <c r="R16" i="7"/>
  <c r="R15" i="7"/>
  <c r="R14" i="7"/>
  <c r="R13" i="7"/>
  <c r="R12" i="7"/>
  <c r="R21" i="7" s="1"/>
  <c r="Q11" i="7"/>
  <c r="P11" i="7"/>
  <c r="O11" i="7"/>
  <c r="N11" i="7"/>
  <c r="M11" i="7"/>
  <c r="L11" i="7"/>
  <c r="K11" i="7"/>
  <c r="J11" i="7"/>
  <c r="I11" i="7"/>
  <c r="H11" i="7"/>
  <c r="G11" i="7"/>
  <c r="F11" i="7"/>
  <c r="R10" i="7"/>
  <c r="R9" i="7"/>
  <c r="R8" i="7"/>
  <c r="R7" i="7"/>
  <c r="R6" i="7"/>
  <c r="R5" i="7"/>
  <c r="R4" i="7"/>
  <c r="R3" i="7"/>
  <c r="R2" i="7"/>
  <c r="R11" i="7" s="1"/>
  <c r="R14" i="5" l="1"/>
  <c r="R22" i="7"/>
  <c r="R25" i="7" s="1"/>
  <c r="S47" i="1"/>
  <c r="R47" i="1"/>
  <c r="Q47" i="1"/>
  <c r="P47" i="1"/>
  <c r="P48" i="1" s="1"/>
  <c r="O47" i="1"/>
  <c r="N47" i="1"/>
  <c r="M47" i="1"/>
  <c r="L47" i="1"/>
  <c r="K47" i="1"/>
  <c r="J47" i="1"/>
  <c r="I47" i="1"/>
  <c r="H47" i="1"/>
  <c r="H48" i="1" s="1"/>
  <c r="T46" i="1"/>
  <c r="T45" i="1"/>
  <c r="T44" i="1"/>
  <c r="T43" i="1"/>
  <c r="T42" i="1"/>
  <c r="S41" i="1"/>
  <c r="R41" i="1"/>
  <c r="Q41" i="1"/>
  <c r="P41" i="1"/>
  <c r="O41" i="1"/>
  <c r="N41" i="1"/>
  <c r="M41" i="1"/>
  <c r="M48" i="1" s="1"/>
  <c r="L41" i="1"/>
  <c r="K41" i="1"/>
  <c r="J41" i="1"/>
  <c r="I41" i="1"/>
  <c r="H41" i="1"/>
  <c r="T40" i="1"/>
  <c r="T39" i="1"/>
  <c r="I37" i="1"/>
  <c r="T36" i="1"/>
  <c r="T35" i="1"/>
  <c r="S34" i="1"/>
  <c r="S37" i="1" s="1"/>
  <c r="R34" i="1"/>
  <c r="R37" i="1" s="1"/>
  <c r="Q34" i="1"/>
  <c r="Q37" i="1" s="1"/>
  <c r="P34" i="1"/>
  <c r="P37" i="1" s="1"/>
  <c r="O34" i="1"/>
  <c r="O37" i="1" s="1"/>
  <c r="N34" i="1"/>
  <c r="N37" i="1" s="1"/>
  <c r="M34" i="1"/>
  <c r="M37" i="1" s="1"/>
  <c r="L34" i="1"/>
  <c r="L37" i="1" s="1"/>
  <c r="K34" i="1"/>
  <c r="K37" i="1" s="1"/>
  <c r="J34" i="1"/>
  <c r="J37" i="1" s="1"/>
  <c r="I34" i="1"/>
  <c r="H34" i="1"/>
  <c r="T33" i="1"/>
  <c r="T32" i="1"/>
  <c r="T31" i="1"/>
  <c r="T30" i="1"/>
  <c r="T29" i="1"/>
  <c r="T28" i="1"/>
  <c r="T27" i="1"/>
  <c r="T26" i="1"/>
  <c r="S24" i="1"/>
  <c r="R24" i="1"/>
  <c r="Q24" i="1"/>
  <c r="P24" i="1"/>
  <c r="O24" i="1"/>
  <c r="N24" i="1"/>
  <c r="M24" i="1"/>
  <c r="L24" i="1"/>
  <c r="K24" i="1"/>
  <c r="J24" i="1"/>
  <c r="I24" i="1"/>
  <c r="H24" i="1"/>
  <c r="T23" i="1"/>
  <c r="T22" i="1"/>
  <c r="T21" i="1"/>
  <c r="T20" i="1"/>
  <c r="T19" i="1"/>
  <c r="T18" i="1"/>
  <c r="T16" i="1"/>
  <c r="S15" i="1"/>
  <c r="R15" i="1"/>
  <c r="Q15" i="1"/>
  <c r="P15" i="1"/>
  <c r="O15" i="1"/>
  <c r="N15" i="1"/>
  <c r="M15" i="1"/>
  <c r="L15" i="1"/>
  <c r="K15" i="1"/>
  <c r="J15" i="1"/>
  <c r="I15" i="1"/>
  <c r="H15" i="1"/>
  <c r="T14" i="1"/>
  <c r="T13" i="1"/>
  <c r="S12" i="1"/>
  <c r="R12" i="1"/>
  <c r="Q12" i="1"/>
  <c r="P12" i="1"/>
  <c r="O12" i="1"/>
  <c r="N12" i="1"/>
  <c r="M12" i="1"/>
  <c r="L12" i="1"/>
  <c r="K12" i="1"/>
  <c r="J12" i="1"/>
  <c r="I12" i="1"/>
  <c r="H12" i="1"/>
  <c r="T11" i="1"/>
  <c r="T10" i="1"/>
  <c r="S9" i="1"/>
  <c r="R9" i="1"/>
  <c r="R17" i="1" s="1"/>
  <c r="Q9" i="1"/>
  <c r="Q17" i="1" s="1"/>
  <c r="P9" i="1"/>
  <c r="O9" i="1"/>
  <c r="N9" i="1"/>
  <c r="M9" i="1"/>
  <c r="L9" i="1"/>
  <c r="K9" i="1"/>
  <c r="J9" i="1"/>
  <c r="J17" i="1" s="1"/>
  <c r="I9" i="1"/>
  <c r="I17" i="1" s="1"/>
  <c r="H9" i="1"/>
  <c r="T8" i="1"/>
  <c r="T7" i="1"/>
  <c r="T6" i="1"/>
  <c r="T5" i="1"/>
  <c r="T4" i="1"/>
  <c r="T3" i="1"/>
  <c r="T3" i="11"/>
  <c r="T4" i="11"/>
  <c r="T5" i="11"/>
  <c r="T6" i="11"/>
  <c r="H7" i="11"/>
  <c r="I7" i="11"/>
  <c r="I9" i="11" s="1"/>
  <c r="I11" i="11" s="1"/>
  <c r="J7" i="11"/>
  <c r="J9" i="11" s="1"/>
  <c r="J11" i="11" s="1"/>
  <c r="K7" i="11"/>
  <c r="K9" i="11" s="1"/>
  <c r="K11" i="11" s="1"/>
  <c r="L7" i="11"/>
  <c r="L9" i="11" s="1"/>
  <c r="L11" i="11" s="1"/>
  <c r="M7" i="11"/>
  <c r="N7" i="11"/>
  <c r="N9" i="11" s="1"/>
  <c r="N11" i="11" s="1"/>
  <c r="O7" i="11"/>
  <c r="O9" i="11" s="1"/>
  <c r="O11" i="11" s="1"/>
  <c r="P7" i="11"/>
  <c r="P9" i="11" s="1"/>
  <c r="P11" i="11" s="1"/>
  <c r="Q7" i="11"/>
  <c r="Q9" i="11" s="1"/>
  <c r="Q11" i="11" s="1"/>
  <c r="R7" i="11"/>
  <c r="R9" i="11" s="1"/>
  <c r="R11" i="11" s="1"/>
  <c r="S7" i="11"/>
  <c r="S9" i="11" s="1"/>
  <c r="S11" i="11" s="1"/>
  <c r="T8" i="11"/>
  <c r="M9" i="11"/>
  <c r="M11" i="11" s="1"/>
  <c r="T10" i="11"/>
  <c r="T12" i="11"/>
  <c r="T13" i="11"/>
  <c r="T14" i="11"/>
  <c r="T15" i="11"/>
  <c r="T16" i="11"/>
  <c r="T17" i="11"/>
  <c r="T18" i="11"/>
  <c r="T19" i="11"/>
  <c r="H20" i="11"/>
  <c r="I20" i="11"/>
  <c r="I23" i="11" s="1"/>
  <c r="J20" i="11"/>
  <c r="J23" i="11" s="1"/>
  <c r="K20" i="11"/>
  <c r="K23" i="11" s="1"/>
  <c r="L20" i="11"/>
  <c r="L23" i="11" s="1"/>
  <c r="M20" i="11"/>
  <c r="M23" i="11" s="1"/>
  <c r="N20" i="11"/>
  <c r="O20" i="11"/>
  <c r="O23" i="11" s="1"/>
  <c r="P20" i="11"/>
  <c r="P23" i="11" s="1"/>
  <c r="Q20" i="11"/>
  <c r="Q23" i="11" s="1"/>
  <c r="R20" i="11"/>
  <c r="R23" i="11" s="1"/>
  <c r="S20" i="11"/>
  <c r="T21" i="11"/>
  <c r="T22" i="11"/>
  <c r="N23" i="11"/>
  <c r="S23" i="11"/>
  <c r="T25" i="11"/>
  <c r="T26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8" i="11"/>
  <c r="T29" i="11"/>
  <c r="H30" i="11"/>
  <c r="I30" i="11"/>
  <c r="I31" i="11" s="1"/>
  <c r="J30" i="11"/>
  <c r="K30" i="11"/>
  <c r="L30" i="11"/>
  <c r="M30" i="11"/>
  <c r="N30" i="11"/>
  <c r="O30" i="11"/>
  <c r="P30" i="11"/>
  <c r="Q30" i="11"/>
  <c r="R30" i="11"/>
  <c r="S30" i="11"/>
  <c r="M17" i="1" l="1"/>
  <c r="M25" i="1" s="1"/>
  <c r="M38" i="1" s="1"/>
  <c r="O17" i="1"/>
  <c r="J48" i="1"/>
  <c r="N48" i="1"/>
  <c r="R48" i="1"/>
  <c r="N31" i="11"/>
  <c r="H17" i="1"/>
  <c r="P17" i="1"/>
  <c r="P25" i="1" s="1"/>
  <c r="P38" i="1" s="1"/>
  <c r="S31" i="11"/>
  <c r="K31" i="11"/>
  <c r="R31" i="11"/>
  <c r="M31" i="11"/>
  <c r="L31" i="11"/>
  <c r="J31" i="11"/>
  <c r="L24" i="11"/>
  <c r="Q31" i="11"/>
  <c r="N24" i="11"/>
  <c r="M24" i="11"/>
  <c r="I48" i="1"/>
  <c r="Q48" i="1"/>
  <c r="S24" i="11"/>
  <c r="T20" i="11"/>
  <c r="R24" i="11"/>
  <c r="J24" i="11"/>
  <c r="K17" i="1"/>
  <c r="S17" i="1"/>
  <c r="S25" i="1" s="1"/>
  <c r="S38" i="1" s="1"/>
  <c r="L48" i="1"/>
  <c r="S48" i="1"/>
  <c r="L17" i="1"/>
  <c r="L25" i="1" s="1"/>
  <c r="L38" i="1" s="1"/>
  <c r="T15" i="1"/>
  <c r="T34" i="1"/>
  <c r="K24" i="11"/>
  <c r="P31" i="11"/>
  <c r="T30" i="11"/>
  <c r="T7" i="11"/>
  <c r="K48" i="1"/>
  <c r="O31" i="11"/>
  <c r="T27" i="11"/>
  <c r="N17" i="1"/>
  <c r="N25" i="1" s="1"/>
  <c r="N38" i="1" s="1"/>
  <c r="T12" i="1"/>
  <c r="T41" i="1"/>
  <c r="O48" i="1"/>
  <c r="O25" i="1"/>
  <c r="O38" i="1" s="1"/>
  <c r="H25" i="1"/>
  <c r="I25" i="1"/>
  <c r="I38" i="1" s="1"/>
  <c r="Q25" i="1"/>
  <c r="Q38" i="1" s="1"/>
  <c r="J25" i="1"/>
  <c r="J38" i="1" s="1"/>
  <c r="R25" i="1"/>
  <c r="R38" i="1" s="1"/>
  <c r="K25" i="1"/>
  <c r="K38" i="1" s="1"/>
  <c r="H37" i="1"/>
  <c r="T37" i="1" s="1"/>
  <c r="T47" i="1"/>
  <c r="T24" i="1"/>
  <c r="T9" i="1"/>
  <c r="Q24" i="11"/>
  <c r="P24" i="11"/>
  <c r="O24" i="11"/>
  <c r="I24" i="11"/>
  <c r="H31" i="11"/>
  <c r="H23" i="11"/>
  <c r="T23" i="11" s="1"/>
  <c r="H9" i="11"/>
  <c r="E24" i="6"/>
  <c r="E13" i="6"/>
  <c r="T48" i="1" l="1"/>
  <c r="T17" i="1"/>
  <c r="T31" i="11"/>
  <c r="H38" i="1"/>
  <c r="T38" i="1" s="1"/>
  <c r="T25" i="1"/>
  <c r="H11" i="11"/>
  <c r="T9" i="11"/>
  <c r="L14" i="9"/>
  <c r="H24" i="11" l="1"/>
  <c r="T11" i="11"/>
  <c r="T24" i="11" s="1"/>
  <c r="K14" i="9"/>
  <c r="J14" i="9" l="1"/>
  <c r="I14" i="9" l="1"/>
  <c r="F28" i="10" l="1"/>
  <c r="F6" i="10"/>
  <c r="H14" i="9" l="1"/>
  <c r="O64" i="6" l="1"/>
  <c r="N64" i="6"/>
  <c r="M64" i="6"/>
  <c r="L64" i="6"/>
  <c r="K64" i="6"/>
  <c r="J64" i="6"/>
  <c r="I64" i="6"/>
  <c r="H64" i="6"/>
  <c r="G64" i="6"/>
  <c r="F64" i="6"/>
  <c r="E64" i="6"/>
  <c r="D64" i="6"/>
  <c r="P63" i="6"/>
  <c r="P62" i="6"/>
  <c r="O61" i="6"/>
  <c r="N61" i="6"/>
  <c r="M61" i="6"/>
  <c r="L61" i="6"/>
  <c r="K61" i="6"/>
  <c r="J61" i="6"/>
  <c r="I61" i="6"/>
  <c r="H61" i="6"/>
  <c r="G61" i="6"/>
  <c r="F61" i="6"/>
  <c r="E61" i="6"/>
  <c r="D61" i="6"/>
  <c r="P60" i="6"/>
  <c r="P59" i="6"/>
  <c r="P58" i="6"/>
  <c r="P57" i="6"/>
  <c r="P56" i="6"/>
  <c r="P55" i="6"/>
  <c r="P54" i="6"/>
  <c r="O53" i="6"/>
  <c r="N53" i="6"/>
  <c r="M53" i="6"/>
  <c r="L53" i="6"/>
  <c r="K53" i="6"/>
  <c r="J53" i="6"/>
  <c r="I53" i="6"/>
  <c r="H53" i="6"/>
  <c r="G53" i="6"/>
  <c r="F53" i="6"/>
  <c r="E53" i="6"/>
  <c r="D53" i="6"/>
  <c r="P52" i="6"/>
  <c r="P51" i="6"/>
  <c r="P50" i="6"/>
  <c r="P49" i="6"/>
  <c r="P47" i="6"/>
  <c r="O46" i="6"/>
  <c r="N46" i="6"/>
  <c r="M46" i="6"/>
  <c r="L46" i="6"/>
  <c r="K46" i="6"/>
  <c r="J46" i="6"/>
  <c r="I46" i="6"/>
  <c r="H46" i="6"/>
  <c r="G46" i="6"/>
  <c r="F46" i="6"/>
  <c r="E46" i="6"/>
  <c r="D46" i="6"/>
  <c r="P45" i="6"/>
  <c r="P44" i="6"/>
  <c r="P43" i="6"/>
  <c r="P42" i="6"/>
  <c r="P41" i="6"/>
  <c r="P40" i="6"/>
  <c r="P39" i="6"/>
  <c r="P38" i="6"/>
  <c r="O37" i="6"/>
  <c r="N37" i="6"/>
  <c r="M37" i="6"/>
  <c r="L37" i="6"/>
  <c r="K37" i="6"/>
  <c r="J37" i="6"/>
  <c r="I37" i="6"/>
  <c r="H37" i="6"/>
  <c r="G37" i="6"/>
  <c r="F37" i="6"/>
  <c r="E37" i="6"/>
  <c r="D37" i="6"/>
  <c r="P36" i="6"/>
  <c r="P35" i="6"/>
  <c r="P34" i="6"/>
  <c r="O33" i="6"/>
  <c r="N33" i="6"/>
  <c r="M33" i="6"/>
  <c r="L33" i="6"/>
  <c r="K33" i="6"/>
  <c r="J33" i="6"/>
  <c r="I33" i="6"/>
  <c r="H33" i="6"/>
  <c r="G33" i="6"/>
  <c r="F33" i="6"/>
  <c r="E33" i="6"/>
  <c r="D33" i="6"/>
  <c r="P32" i="6"/>
  <c r="P31" i="6"/>
  <c r="P30" i="6"/>
  <c r="P29" i="6"/>
  <c r="P28" i="6"/>
  <c r="P27" i="6"/>
  <c r="P26" i="6"/>
  <c r="P25" i="6"/>
  <c r="O24" i="6"/>
  <c r="N24" i="6"/>
  <c r="M24" i="6"/>
  <c r="L24" i="6"/>
  <c r="K24" i="6"/>
  <c r="J24" i="6"/>
  <c r="I24" i="6"/>
  <c r="H24" i="6"/>
  <c r="G24" i="6"/>
  <c r="F24" i="6"/>
  <c r="D24" i="6"/>
  <c r="P23" i="6"/>
  <c r="P22" i="6"/>
  <c r="P21" i="6"/>
  <c r="P20" i="6"/>
  <c r="P19" i="6"/>
  <c r="P18" i="6"/>
  <c r="P17" i="6"/>
  <c r="P16" i="6"/>
  <c r="P15" i="6"/>
  <c r="P14" i="6"/>
  <c r="O13" i="6"/>
  <c r="N13" i="6"/>
  <c r="M13" i="6"/>
  <c r="L13" i="6"/>
  <c r="K13" i="6"/>
  <c r="J13" i="6"/>
  <c r="I13" i="6"/>
  <c r="H13" i="6"/>
  <c r="G13" i="6"/>
  <c r="F13" i="6"/>
  <c r="D13" i="6"/>
  <c r="P12" i="6"/>
  <c r="P11" i="6"/>
  <c r="P10" i="6"/>
  <c r="P9" i="6"/>
  <c r="P8" i="6"/>
  <c r="P7" i="6"/>
  <c r="P6" i="6"/>
  <c r="P5" i="6"/>
  <c r="P4" i="6"/>
  <c r="P3" i="6"/>
  <c r="P2" i="6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R14" i="9"/>
  <c r="Q14" i="9"/>
  <c r="P14" i="9"/>
  <c r="O14" i="9"/>
  <c r="N14" i="9"/>
  <c r="M14" i="9"/>
  <c r="G14" i="9"/>
  <c r="F14" i="9"/>
  <c r="R5" i="9"/>
  <c r="R9" i="9" s="1"/>
  <c r="Q5" i="9"/>
  <c r="Q9" i="9" s="1"/>
  <c r="P5" i="9"/>
  <c r="P9" i="9" s="1"/>
  <c r="O5" i="9"/>
  <c r="O9" i="9" s="1"/>
  <c r="N5" i="9"/>
  <c r="N9" i="9" s="1"/>
  <c r="M5" i="9"/>
  <c r="M9" i="9" s="1"/>
  <c r="L5" i="9"/>
  <c r="L9" i="9" s="1"/>
  <c r="K5" i="9"/>
  <c r="J5" i="9"/>
  <c r="J9" i="9" s="1"/>
  <c r="I5" i="9"/>
  <c r="H5" i="9"/>
  <c r="H9" i="9" s="1"/>
  <c r="G5" i="9"/>
  <c r="G9" i="9" s="1"/>
  <c r="F5" i="9"/>
  <c r="F23" i="10"/>
  <c r="F20" i="10"/>
  <c r="F8" i="10"/>
  <c r="P33" i="6" l="1"/>
  <c r="P61" i="6"/>
  <c r="L24" i="9"/>
  <c r="L25" i="9" s="1"/>
  <c r="N24" i="9"/>
  <c r="P24" i="9"/>
  <c r="P25" i="9" s="1"/>
  <c r="R24" i="9"/>
  <c r="R25" i="9" s="1"/>
  <c r="K9" i="9"/>
  <c r="M24" i="9"/>
  <c r="M25" i="9" s="1"/>
  <c r="O24" i="9"/>
  <c r="O25" i="9" s="1"/>
  <c r="Q24" i="9"/>
  <c r="Q25" i="9" s="1"/>
  <c r="P13" i="6"/>
  <c r="P24" i="6"/>
  <c r="P37" i="6"/>
  <c r="P46" i="6"/>
  <c r="P53" i="6"/>
  <c r="P64" i="6"/>
  <c r="K24" i="9"/>
  <c r="N25" i="9"/>
  <c r="I9" i="9"/>
  <c r="F9" i="9"/>
  <c r="H24" i="9"/>
  <c r="H25" i="9" s="1"/>
  <c r="G24" i="9"/>
  <c r="G25" i="9" s="1"/>
  <c r="F24" i="9"/>
  <c r="J24" i="9"/>
  <c r="J25" i="9" s="1"/>
  <c r="I24" i="9"/>
  <c r="F24" i="10"/>
  <c r="K25" i="9" l="1"/>
  <c r="I25" i="9"/>
  <c r="F25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תפ"ש\כלכלה\רש"צ מחקר כלכלי - אביב</author>
  </authors>
  <commentList>
    <comment ref="E1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תפ"ש\כלכלה\רש"צ מחקר כלכלי - אביב:</t>
        </r>
        <r>
          <rPr>
            <sz val="9"/>
            <color indexed="81"/>
            <rFont val="Tahoma"/>
            <family val="2"/>
          </rPr>
          <t xml:space="preserve">
הכנסות מרשויות מקומיות</t>
        </r>
      </text>
    </comment>
    <comment ref="G3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תפ"ש\כלכלה\רש"צ מחקר כלכלי - אביב:</t>
        </r>
        <r>
          <rPr>
            <sz val="9"/>
            <color indexed="81"/>
            <rFont val="Tahoma"/>
            <family val="2"/>
          </rPr>
          <t xml:space="preserve">
הוצאות על רשויות מקומיות</t>
        </r>
      </text>
    </comment>
  </commentList>
</comments>
</file>

<file path=xl/sharedStrings.xml><?xml version="1.0" encoding="utf-8"?>
<sst xmlns="http://schemas.openxmlformats.org/spreadsheetml/2006/main" count="521" uniqueCount="234">
  <si>
    <t>פיגורי תשלומים</t>
  </si>
  <si>
    <t>ינואר</t>
  </si>
  <si>
    <t>פברואר</t>
  </si>
  <si>
    <t>מרץ</t>
  </si>
  <si>
    <t>אפריל</t>
  </si>
  <si>
    <t>מאי</t>
  </si>
  <si>
    <t>יוני</t>
  </si>
  <si>
    <t>יולי</t>
  </si>
  <si>
    <t xml:space="preserve">הכנסות </t>
  </si>
  <si>
    <t>גביית מיסים</t>
  </si>
  <si>
    <t>סה"כ הכנסות</t>
  </si>
  <si>
    <t>הוצאות</t>
  </si>
  <si>
    <t xml:space="preserve">שכר </t>
  </si>
  <si>
    <t>החזר מיסים</t>
  </si>
  <si>
    <t>סה"כ הוצאות שוטפות</t>
  </si>
  <si>
    <t>סה"כ הוצאות</t>
  </si>
  <si>
    <t>סה"כ גירעון תקציבי</t>
  </si>
  <si>
    <t>אוגוסט</t>
  </si>
  <si>
    <t>ספטמבר</t>
  </si>
  <si>
    <t>אוקטובר</t>
  </si>
  <si>
    <t>נובמבר</t>
  </si>
  <si>
    <t>דצמבר</t>
  </si>
  <si>
    <t>Net Lending</t>
  </si>
  <si>
    <t>מס הכנסה</t>
  </si>
  <si>
    <t>מע"מ</t>
  </si>
  <si>
    <t>מכס</t>
  </si>
  <si>
    <t>מס על משקאות</t>
  </si>
  <si>
    <t>מס על טבק וסיגריות</t>
  </si>
  <si>
    <t>מס רכוש</t>
  </si>
  <si>
    <t>סה"כ</t>
  </si>
  <si>
    <t>עמלות</t>
  </si>
  <si>
    <t>רווחי השקעות</t>
  </si>
  <si>
    <t>הכנסות מקומיות</t>
  </si>
  <si>
    <t>סה"כ גבייה ממיסים</t>
  </si>
  <si>
    <t>סה"כ גבייה שלא ממיסים</t>
  </si>
  <si>
    <t>סבסוד דלקים</t>
  </si>
  <si>
    <t>אחר</t>
  </si>
  <si>
    <t>סה"כ החזר מיסים</t>
  </si>
  <si>
    <t>סה"כ הכנסות מקומיות</t>
  </si>
  <si>
    <t>גבייה שלא ממיסים</t>
  </si>
  <si>
    <t>מס קנייה</t>
  </si>
  <si>
    <t>בלו דלקים</t>
  </si>
  <si>
    <t>הכנסות מישראל</t>
  </si>
  <si>
    <t>סה"כ הכנסות מישראל</t>
  </si>
  <si>
    <t>הוצאות סוציאליות</t>
  </si>
  <si>
    <t>סחורות ושירותים</t>
  </si>
  <si>
    <t>תשלומי העברה</t>
  </si>
  <si>
    <t>הון משני</t>
  </si>
  <si>
    <t>ריבית</t>
  </si>
  <si>
    <t>הוצאות שוטפות</t>
  </si>
  <si>
    <t>הוצאות פיתוח</t>
  </si>
  <si>
    <t>סה"כ הוצאות פיתוח</t>
  </si>
  <si>
    <t>סיוע חיצוני</t>
  </si>
  <si>
    <t>סיוע לתקציב</t>
  </si>
  <si>
    <t>סיוע לפיתוח</t>
  </si>
  <si>
    <t>סה"כ סיוע חיצוני</t>
  </si>
  <si>
    <t>מימון בנקאי</t>
  </si>
  <si>
    <t>שונות</t>
  </si>
  <si>
    <t>פיגורים להחזרי מיסים</t>
  </si>
  <si>
    <t>יתרות מזומן</t>
  </si>
  <si>
    <t>סה"כ מימון בסעיפי שונות</t>
  </si>
  <si>
    <t>מימון גירעון תקציבי</t>
  </si>
  <si>
    <t>סה"כ מימון גירעון תקציבי</t>
  </si>
  <si>
    <t>סה"כ שנתי</t>
  </si>
  <si>
    <t>ביצוע בפועל (ע"ב Commitment) [מש"ח]</t>
  </si>
  <si>
    <t>מדינות ערב</t>
  </si>
  <si>
    <t>ערב הסעודית</t>
  </si>
  <si>
    <t>אלג'יריה</t>
  </si>
  <si>
    <t>קטאר</t>
  </si>
  <si>
    <t>עומאן</t>
  </si>
  <si>
    <t>מצרים</t>
  </si>
  <si>
    <t>איחוד האמירויות</t>
  </si>
  <si>
    <t>עיראק</t>
  </si>
  <si>
    <t>בינ"ל</t>
  </si>
  <si>
    <t>האיחוד האירופי</t>
  </si>
  <si>
    <t>הבנק העולמי</t>
  </si>
  <si>
    <t>ארה"ב</t>
  </si>
  <si>
    <t>יפן</t>
  </si>
  <si>
    <t>רוסיה</t>
  </si>
  <si>
    <t>מלזיה</t>
  </si>
  <si>
    <t>צרפת</t>
  </si>
  <si>
    <t>סה"כ מדינות ערב</t>
  </si>
  <si>
    <t>סה"כ סיוע לתקציב</t>
  </si>
  <si>
    <t>סה"כ בינ"ל</t>
  </si>
  <si>
    <t>סה"כ סיוע לפיתוח</t>
  </si>
  <si>
    <r>
      <t>סעיף</t>
    </r>
    <r>
      <rPr>
        <sz val="12"/>
        <color rgb="FF000000"/>
        <rFont val="David"/>
        <family val="2"/>
        <charset val="177"/>
      </rPr>
      <t xml:space="preserve"> </t>
    </r>
  </si>
  <si>
    <r>
      <t>ינואר</t>
    </r>
    <r>
      <rPr>
        <sz val="12"/>
        <color rgb="FF000000"/>
        <rFont val="David"/>
        <family val="2"/>
        <charset val="177"/>
      </rPr>
      <t xml:space="preserve"> </t>
    </r>
  </si>
  <si>
    <t xml:space="preserve">הלוואות מבנקים </t>
  </si>
  <si>
    <t xml:space="preserve">מנהל הדלק </t>
  </si>
  <si>
    <t xml:space="preserve">מוסדות ציבוריים אחרים </t>
  </si>
  <si>
    <t xml:space="preserve">קרן אל אקצא </t>
  </si>
  <si>
    <t xml:space="preserve">קרן ערבית לפיתוח כלכלי-חברתי </t>
  </si>
  <si>
    <t xml:space="preserve">בנק אסלאמי לפיתוח </t>
  </si>
  <si>
    <t xml:space="preserve">בנק עולמי </t>
  </si>
  <si>
    <t xml:space="preserve">בנק ההשקעות האירופאי </t>
  </si>
  <si>
    <t>IFAD</t>
  </si>
  <si>
    <t>OPEC</t>
  </si>
  <si>
    <t xml:space="preserve">ספרד </t>
  </si>
  <si>
    <t xml:space="preserve">איטליה </t>
  </si>
  <si>
    <t>טווח קצר</t>
  </si>
  <si>
    <t>טווח ארוך</t>
  </si>
  <si>
    <t>סה"כ הלוואות מבנקים</t>
  </si>
  <si>
    <t>סה"כ  חובות פנימיים</t>
  </si>
  <si>
    <t xml:space="preserve">חובות פנימיים </t>
  </si>
  <si>
    <t xml:space="preserve">חובות זרים </t>
  </si>
  <si>
    <t xml:space="preserve">מוסדות ערביים </t>
  </si>
  <si>
    <t xml:space="preserve">מוסדות בינ"ל ואזוריים </t>
  </si>
  <si>
    <t xml:space="preserve">הלוואות בילטראליות </t>
  </si>
  <si>
    <t>סה"כ  חובות זרים</t>
  </si>
  <si>
    <t>סה"כ הלוואות בילטראליות</t>
  </si>
  <si>
    <t>סה"כ מוסדות בינ"ל ואזוריים</t>
  </si>
  <si>
    <t xml:space="preserve">סה"כ מוסדות ערביים </t>
  </si>
  <si>
    <t>סה"כ חוב ציבורי</t>
  </si>
  <si>
    <t>משיכות יתר</t>
  </si>
  <si>
    <t>הכנסות</t>
  </si>
  <si>
    <t>סה"כ פיגורי תשלומים בהוצאות</t>
  </si>
  <si>
    <t>סה"כ פיגורי תשלומים בהוצאות שוטפות</t>
  </si>
  <si>
    <t>סה"כ פיגורי תשלומים בהוצאות פיתוח</t>
  </si>
  <si>
    <t>מינהל מרכזי</t>
  </si>
  <si>
    <t>משרד הנשיא</t>
  </si>
  <si>
    <t>מוסדות אש"ף</t>
  </si>
  <si>
    <t>מועצה מחוקקת</t>
  </si>
  <si>
    <t>מועצת שרים</t>
  </si>
  <si>
    <t>מחלקת בקרה פיננסית וניהולית</t>
  </si>
  <si>
    <t>משרד כוח אדם כללי</t>
  </si>
  <si>
    <t>למ"ס פלסטינית</t>
  </si>
  <si>
    <t>וועדה מרכזית לבחירות</t>
  </si>
  <si>
    <t>משרד לענייני ירושלים</t>
  </si>
  <si>
    <t>בטחון וסדר ציבורי</t>
  </si>
  <si>
    <t>המשרד לביטחון פנימי ולאומי</t>
  </si>
  <si>
    <t>משרד המשפטים</t>
  </si>
  <si>
    <t>מועצה עליונה למשפט</t>
  </si>
  <si>
    <t>מינהל מקרקעין</t>
  </si>
  <si>
    <t>משרד הפנים (מועצות מקומיות)</t>
  </si>
  <si>
    <t>מועצה גבוהה למשפט</t>
  </si>
  <si>
    <t>דאר אל-פטוואה ומחקר איסלאמי</t>
  </si>
  <si>
    <t>עניינים פיננסיים</t>
  </si>
  <si>
    <t>משרד האוצר</t>
  </si>
  <si>
    <t>משרד הווקאף ועניינים דתיים</t>
  </si>
  <si>
    <t>גוף לא-ממשלתי</t>
  </si>
  <si>
    <t>רשות המים הפלסטינית</t>
  </si>
  <si>
    <t>קצבאות פנסיה לגמלאים</t>
  </si>
  <si>
    <t>תשלומי ריבית על חוב ציבורי</t>
  </si>
  <si>
    <t>הוצאות כלליות</t>
  </si>
  <si>
    <t>רזרבות מימון</t>
  </si>
  <si>
    <t>פיתוח כלכלי</t>
  </si>
  <si>
    <t>משרד הכלכלה הלאומית</t>
  </si>
  <si>
    <t>ועד אזורי התעשייה</t>
  </si>
  <si>
    <t>משרד למפרטים ותקנים</t>
  </si>
  <si>
    <t>מינהל כללי לעידוד השקעות</t>
  </si>
  <si>
    <t>משרד האנרגיה ומשאבים טבעיים</t>
  </si>
  <si>
    <t>משרד לפרויקטים ציבוריים ודיור</t>
  </si>
  <si>
    <t>משרד החקלאות</t>
  </si>
  <si>
    <t>מינהל איכות הסביבה</t>
  </si>
  <si>
    <t>שירותים חברתיים</t>
  </si>
  <si>
    <t>משרד החינוך וחינוך גבוה</t>
  </si>
  <si>
    <t>משרד הבריאות</t>
  </si>
  <si>
    <t>משרד לענינים סוציאליים</t>
  </si>
  <si>
    <t>משרד לעניני נשים</t>
  </si>
  <si>
    <t>משרד העבודה</t>
  </si>
  <si>
    <t>שירותי תרבות ומידע</t>
  </si>
  <si>
    <t>משרד מידע</t>
  </si>
  <si>
    <t>סוכנות החדשות הפלסטיניות "וואפה"</t>
  </si>
  <si>
    <t>משרד התיירות ועתיקות</t>
  </si>
  <si>
    <t>משרד הנוער וספורט</t>
  </si>
  <si>
    <t>משרד התרבות</t>
  </si>
  <si>
    <t>שירותי הובלה ותקשורת</t>
  </si>
  <si>
    <t>משרד התחבורה</t>
  </si>
  <si>
    <t>משרד התקשורת וטכנולוגיית מידע</t>
  </si>
  <si>
    <t>סה"כ מינהל מרכזי</t>
  </si>
  <si>
    <t>סה"כ בטחון וסדר ציבורי</t>
  </si>
  <si>
    <t>סה"כ עניינים פיננסיים</t>
  </si>
  <si>
    <t>סה"כ פיתוח כלכלי</t>
  </si>
  <si>
    <t>סה"כ שירותים חברתיים</t>
  </si>
  <si>
    <t>סה"כ שירותי תרבות ומידע</t>
  </si>
  <si>
    <t>סה"כ שירותי הובלה ותקשורת</t>
  </si>
  <si>
    <t>ביצועים בפועל (אש"ח)</t>
  </si>
  <si>
    <t>מחלקת מו"מ</t>
  </si>
  <si>
    <t>שגרירויות</t>
  </si>
  <si>
    <t>משרד החוץ</t>
  </si>
  <si>
    <t>סה"כ ענייני חוץ</t>
  </si>
  <si>
    <t>תשלום פיגורי עבר</t>
  </si>
  <si>
    <t>סה"כ  תשלום פיגורי עבר 
(סחורות ושירותים ופיתוח)</t>
  </si>
  <si>
    <t>סה"כ פיגורי תשלומים בהכנסות (החזרי מיסים)</t>
  </si>
  <si>
    <t>סך פיגורי התשלומים</t>
  </si>
  <si>
    <t>הודו</t>
  </si>
  <si>
    <t>Earmarked Payments</t>
  </si>
  <si>
    <t>Earmarked Collections</t>
  </si>
  <si>
    <t>משרד לעניני אסירים</t>
  </si>
  <si>
    <t>רשות המעברים והגבולות</t>
  </si>
  <si>
    <t>תאגיד השידור הפלסטיני</t>
  </si>
  <si>
    <t>בית המשפט החוקתי העליון</t>
  </si>
  <si>
    <t>גבייה ממיסים</t>
  </si>
  <si>
    <t>תכנון לתקופה</t>
  </si>
  <si>
    <t>פער בין תכנון לביצוע</t>
  </si>
  <si>
    <t xml:space="preserve">סיוע ישיר לתקציב </t>
  </si>
  <si>
    <t xml:space="preserve"> סיוע לפיתוח </t>
  </si>
  <si>
    <t>סה"כ סיוע</t>
  </si>
  <si>
    <t>סה"כ גירעון</t>
  </si>
  <si>
    <t>גירעון תקציבי לאחר סיוע</t>
  </si>
  <si>
    <t>מימון הגירעון</t>
  </si>
  <si>
    <t>צבירת פיגורי תשלומים</t>
  </si>
  <si>
    <t>סה"כ מימון הגירעון</t>
  </si>
  <si>
    <t>הנתונים במש"ח</t>
  </si>
  <si>
    <t>שתדלנות אדמה ומים</t>
  </si>
  <si>
    <t>משרד סגן ראש הממשלה</t>
  </si>
  <si>
    <t>מועצה עליונה למדיניות רכישה ציבוריות</t>
  </si>
  <si>
    <t>פער באחוזים</t>
  </si>
  <si>
    <t>עיתון אל חייט אל ג'דידה</t>
  </si>
  <si>
    <t>טורקיה</t>
  </si>
  <si>
    <t>כווית</t>
  </si>
  <si>
    <t>אחוז ביצוע מהתכנון</t>
  </si>
  <si>
    <t>KFW</t>
  </si>
  <si>
    <t>הכנסות ממיסים ולא ממסים</t>
  </si>
  <si>
    <t>ביצוע בפועל (ע"ב cash) [מש"ח]</t>
  </si>
  <si>
    <t>סה"כ הכנסות מישראל(*מוערכות)</t>
  </si>
  <si>
    <t xml:space="preserve"> (מוערך*)Net Lending</t>
  </si>
  <si>
    <t>הבנק הלאומי הקטארי</t>
  </si>
  <si>
    <t>תכנון
2020</t>
  </si>
  <si>
    <t>תכנון 2020</t>
  </si>
  <si>
    <t>-</t>
  </si>
  <si>
    <t>דחיית תשלומים</t>
  </si>
  <si>
    <t>סה"כ סיוע חוץ</t>
  </si>
  <si>
    <t>תרומות לאור הקורונה</t>
  </si>
  <si>
    <t>פיגורי תשלומים מצטברים 2019</t>
  </si>
  <si>
    <t xml:space="preserve">סיוע חיצוני </t>
  </si>
  <si>
    <t>ביצוע מצטבר יוני 2020</t>
  </si>
  <si>
    <t>ביצוע בפועל מש"ח</t>
  </si>
  <si>
    <t>פיגורי תשלומים מצטברים 2020</t>
  </si>
  <si>
    <t>פיגורי תשלומים [מש"ח]</t>
  </si>
  <si>
    <t>תכנון (מש"ח)</t>
  </si>
  <si>
    <t>&amp;</t>
  </si>
  <si>
    <t>@</t>
  </si>
  <si>
    <t>התאמות בהעברות מישראל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</si>
</sst>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44" formatCode="_ &quot;₪&quot;\ * #,##0.00_ ;_ &quot;₪&quot;\ * \-#,##0.00_ ;_ &quot;₪&quot;\ * &quot;-&quot;??_ ;_ @_ "/>
    <numFmt numFmtId="43" formatCode="_ * #,##0.00_ ;_ * \-#,##0.00_ ;_ * &quot;-&quot;??_ ;_ @_ "/>
    <numFmt numFmtId="164" formatCode="#,##0.0"/>
    <numFmt numFmtId="165" formatCode="_-* #,##0.00\ _F_-;\-* #,##0.00\ _F_-;_-* &quot;-&quot;??\ _F_-;_-@_-"/>
    <numFmt numFmtId="166" formatCode="_ * #,##0.0_ ;_ * \-#,##0.0_ ;_ * &quot;-&quot;?_ ;_ @_ "/>
    <numFmt numFmtId="167" formatCode="0.0%"/>
    <numFmt numFmtId="168" formatCode="_ * #,##0_ ;_ * \-#,##0_ ;_ * &quot;-&quot;??_ ;_ @_ "/>
    <numFmt numFmtId="169" formatCode="_ * #,##0.0_ ;_ * \-#,##0.0_ ;_ * &quot;-&quot;??_ ;_ @_ "/>
    <numFmt numFmtId="170" formatCode="0.0"/>
    <numFmt numFmtId="171" formatCode="_ &quot;₪&quot;\ * #,##0.0_ ;_ &quot;₪&quot;\ * \-#,##0.0_ ;_ &quot;₪&quot;\ * &quot;-&quot;??_ ;_ @_ "/>
    <numFmt numFmtId="172" formatCode="_ [$₪-40D]\ * #,##0_ ;_ [$₪-40D]\ * \-#,##0_ ;_ [$₪-40D]\ * &quot;-&quot;??_ ;_ @_ "/>
    <numFmt numFmtId="173" formatCode="&quot;₪&quot;\ #,##0.0"/>
  </numFmts>
  <fonts count="54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b/>
      <sz val="14"/>
      <color rgb="FF000000"/>
      <name val="David"/>
      <family val="2"/>
      <charset val="177"/>
    </font>
    <font>
      <b/>
      <sz val="16"/>
      <color rgb="FF000000"/>
      <name val="David"/>
      <family val="2"/>
      <charset val="177"/>
    </font>
    <font>
      <b/>
      <sz val="12"/>
      <color rgb="FF000000"/>
      <name val="David"/>
      <family val="2"/>
      <charset val="177"/>
    </font>
    <font>
      <sz val="12"/>
      <color rgb="FF000000"/>
      <name val="David"/>
      <family val="2"/>
      <charset val="177"/>
    </font>
    <font>
      <sz val="11"/>
      <color theme="1"/>
      <name val="David"/>
      <family val="2"/>
      <charset val="177"/>
    </font>
    <font>
      <sz val="10"/>
      <name val="Times New Roman"/>
      <family val="1"/>
    </font>
    <font>
      <sz val="8"/>
      <name val="Tahoma"/>
      <family val="2"/>
    </font>
    <font>
      <sz val="8"/>
      <name val="Verdana Ref"/>
      <family val="2"/>
    </font>
    <font>
      <sz val="10"/>
      <name val="Arial"/>
      <family val="2"/>
    </font>
    <font>
      <b/>
      <sz val="8"/>
      <color indexed="9"/>
      <name val="Tahoma"/>
      <family val="2"/>
    </font>
    <font>
      <b/>
      <sz val="8"/>
      <color indexed="8"/>
      <name val="Tahoma"/>
      <family val="2"/>
    </font>
    <font>
      <b/>
      <u/>
      <sz val="8"/>
      <color indexed="8"/>
      <name val="Tahoma"/>
      <family val="2"/>
    </font>
    <font>
      <sz val="11"/>
      <color theme="1"/>
      <name val="Arial"/>
      <family val="2"/>
      <scheme val="minor"/>
    </font>
    <font>
      <sz val="16"/>
      <color indexed="9"/>
      <name val="Tahoma"/>
      <family val="2"/>
    </font>
    <font>
      <sz val="10"/>
      <color indexed="8"/>
      <name val="Arial"/>
      <family val="2"/>
    </font>
    <font>
      <sz val="8"/>
      <color indexed="8"/>
      <name val="Arial"/>
      <family val="2"/>
    </font>
    <font>
      <b/>
      <sz val="8"/>
      <color indexed="63"/>
      <name val="Verdana Ref"/>
      <family val="2"/>
    </font>
    <font>
      <sz val="12"/>
      <color theme="1"/>
      <name val="David"/>
      <family val="2"/>
      <charset val="177"/>
    </font>
    <font>
      <b/>
      <sz val="11"/>
      <color rgb="FF000000"/>
      <name val="David"/>
      <family val="2"/>
      <charset val="177"/>
    </font>
    <font>
      <b/>
      <sz val="14"/>
      <color rgb="FFFF0000"/>
      <name val="David"/>
      <family val="2"/>
      <charset val="177"/>
    </font>
    <font>
      <b/>
      <sz val="18"/>
      <color rgb="FFFFFFFF"/>
      <name val="David"/>
      <family val="2"/>
      <charset val="177"/>
    </font>
    <font>
      <b/>
      <sz val="14"/>
      <color rgb="FFC00000"/>
      <name val="David"/>
      <family val="2"/>
      <charset val="177"/>
    </font>
    <font>
      <b/>
      <sz val="14"/>
      <color theme="1"/>
      <name val="David"/>
      <family val="2"/>
      <charset val="177"/>
    </font>
    <font>
      <b/>
      <sz val="12"/>
      <color theme="1"/>
      <name val="David"/>
      <family val="2"/>
      <charset val="177"/>
    </font>
    <font>
      <b/>
      <sz val="12"/>
      <color rgb="FFC00000"/>
      <name val="David"/>
      <family val="2"/>
      <charset val="177"/>
    </font>
    <font>
      <sz val="12"/>
      <name val="David"/>
      <family val="2"/>
      <charset val="177"/>
    </font>
    <font>
      <b/>
      <sz val="13"/>
      <color rgb="FFC00000"/>
      <name val="David"/>
      <family val="2"/>
      <charset val="177"/>
    </font>
    <font>
      <b/>
      <sz val="16"/>
      <color theme="1"/>
      <name val="David"/>
      <family val="2"/>
      <charset val="177"/>
    </font>
    <font>
      <b/>
      <sz val="13"/>
      <color theme="1"/>
      <name val="David"/>
      <family val="2"/>
      <charset val="177"/>
    </font>
    <font>
      <b/>
      <sz val="16"/>
      <color rgb="FF17375E"/>
      <name val="David"/>
      <family val="2"/>
      <charset val="177"/>
    </font>
    <font>
      <b/>
      <sz val="18"/>
      <color theme="1"/>
      <name val="David"/>
      <family val="2"/>
      <charset val="177"/>
    </font>
    <font>
      <sz val="14"/>
      <color rgb="FF000000"/>
      <name val="David"/>
      <family val="2"/>
      <charset val="177"/>
    </font>
    <font>
      <b/>
      <sz val="12"/>
      <color rgb="FF000000"/>
      <name val="David"/>
      <family val="2"/>
      <charset val="177"/>
    </font>
    <font>
      <sz val="12"/>
      <color theme="1"/>
      <name val="David"/>
      <family val="2"/>
      <charset val="177"/>
    </font>
    <font>
      <b/>
      <sz val="20"/>
      <color rgb="FFFFFFFF"/>
      <name val="David"/>
      <family val="2"/>
      <charset val="177"/>
    </font>
    <font>
      <sz val="12"/>
      <color theme="1"/>
      <name val="Arial"/>
      <family val="2"/>
      <charset val="177"/>
      <scheme val="minor"/>
    </font>
    <font>
      <b/>
      <sz val="20"/>
      <color rgb="FF000000"/>
      <name val="David"/>
      <family val="2"/>
      <charset val="177"/>
    </font>
    <font>
      <b/>
      <sz val="18"/>
      <color rgb="FF000000"/>
      <name val="David"/>
      <family val="2"/>
      <charset val="177"/>
    </font>
    <font>
      <sz val="16"/>
      <color theme="1"/>
      <name val="David"/>
      <family val="2"/>
      <charset val="177"/>
    </font>
    <font>
      <b/>
      <sz val="16"/>
      <color rgb="FFFF0000"/>
      <name val="David"/>
      <family val="2"/>
      <charset val="177"/>
    </font>
    <font>
      <b/>
      <sz val="16"/>
      <color theme="0"/>
      <name val="David"/>
      <family val="2"/>
      <charset val="177"/>
    </font>
    <font>
      <b/>
      <sz val="14"/>
      <color theme="0"/>
      <name val="David"/>
      <family val="2"/>
      <charset val="177"/>
    </font>
    <font>
      <sz val="14"/>
      <color theme="0"/>
      <name val="David"/>
      <family val="2"/>
      <charset val="177"/>
    </font>
    <font>
      <sz val="16"/>
      <color theme="0"/>
      <name val="David"/>
      <family val="2"/>
      <charset val="177"/>
    </font>
    <font>
      <b/>
      <sz val="20"/>
      <color rgb="FFFF0000"/>
      <name val="David"/>
      <family val="2"/>
      <charset val="177"/>
    </font>
    <font>
      <b/>
      <sz val="7"/>
      <color rgb="FF000000"/>
      <name val="Helvetica"/>
      <family val="2"/>
    </font>
    <font>
      <b/>
      <sz val="11"/>
      <color rgb="FF00000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rgb="FF000000"/>
      <name val="David"/>
      <family val="2"/>
    </font>
    <font>
      <b/>
      <sz val="18"/>
      <color theme="0"/>
      <name val="David"/>
      <family val="2"/>
      <charset val="177"/>
    </font>
    <font>
      <b/>
      <sz val="14"/>
      <color rgb="FF000000"/>
      <name val="David"/>
      <family val="2"/>
    </font>
  </fonts>
  <fills count="39">
    <fill>
      <patternFill patternType="none"/>
    </fill>
    <fill>
      <patternFill patternType="gray125"/>
    </fill>
    <fill>
      <patternFill patternType="solid">
        <fgColor rgb="FF1F497D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BE5F1"/>
        <bgColor rgb="FF000000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3999450666829432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55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70C0"/>
      </left>
      <right style="medium">
        <color rgb="FF0070C0"/>
      </right>
      <top style="medium">
        <color rgb="FF0070C0"/>
      </top>
      <bottom style="medium">
        <color rgb="FF0070C0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3">
    <xf numFmtId="0" fontId="0" fillId="0" borderId="0"/>
    <xf numFmtId="43" fontId="1" fillId="0" borderId="0" applyFont="0" applyFill="0" applyBorder="0" applyAlignment="0" applyProtection="0"/>
    <xf numFmtId="0" fontId="7" fillId="0" borderId="0"/>
    <xf numFmtId="0" fontId="7" fillId="0" borderId="0"/>
    <xf numFmtId="37" fontId="8" fillId="9" borderId="14" applyBorder="0" applyProtection="0">
      <alignment vertical="center"/>
    </xf>
    <xf numFmtId="0" fontId="9" fillId="10" borderId="0" applyBorder="0">
      <alignment horizontal="left" vertical="center" indent="1"/>
    </xf>
    <xf numFmtId="165" fontId="10" fillId="0" borderId="0" applyFont="0" applyFill="0" applyBorder="0" applyAlignment="0" applyProtection="0"/>
    <xf numFmtId="37" fontId="11" fillId="11" borderId="15" applyBorder="0">
      <alignment horizontal="left" vertical="center" indent="1"/>
    </xf>
    <xf numFmtId="37" fontId="12" fillId="12" borderId="16" applyFill="0">
      <alignment vertical="center"/>
    </xf>
    <xf numFmtId="0" fontId="12" fillId="13" borderId="5" applyNumberFormat="0">
      <alignment horizontal="left" vertical="top" indent="1"/>
    </xf>
    <xf numFmtId="0" fontId="12" fillId="9" borderId="0" applyBorder="0">
      <alignment horizontal="left" vertical="center" indent="1"/>
    </xf>
    <xf numFmtId="0" fontId="12" fillId="0" borderId="5" applyNumberFormat="0" applyFill="0">
      <alignment horizontal="centerContinuous" vertical="top"/>
    </xf>
    <xf numFmtId="0" fontId="13" fillId="9" borderId="17" applyNumberFormat="0" applyBorder="0">
      <alignment horizontal="left" vertical="center" indent="1"/>
    </xf>
    <xf numFmtId="0" fontId="9" fillId="12" borderId="0">
      <alignment horizontal="right"/>
    </xf>
    <xf numFmtId="0" fontId="14" fillId="0" borderId="0"/>
    <xf numFmtId="0" fontId="7" fillId="0" borderId="0"/>
    <xf numFmtId="0" fontId="15" fillId="10" borderId="0">
      <alignment horizontal="left" indent="1"/>
    </xf>
    <xf numFmtId="0" fontId="16" fillId="0" borderId="0"/>
    <xf numFmtId="164" fontId="17" fillId="0" borderId="0"/>
    <xf numFmtId="0" fontId="16" fillId="0" borderId="0"/>
    <xf numFmtId="0" fontId="18" fillId="10" borderId="0" applyBorder="0">
      <alignment horizontal="left" vertical="center" indent="1"/>
    </xf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37">
    <xf numFmtId="0" fontId="0" fillId="0" borderId="0" xfId="0"/>
    <xf numFmtId="0" fontId="20" fillId="3" borderId="9" xfId="0" applyFont="1" applyFill="1" applyBorder="1" applyAlignment="1">
      <alignment horizontal="center" vertical="center" wrapText="1" readingOrder="2"/>
    </xf>
    <xf numFmtId="0" fontId="20" fillId="4" borderId="2" xfId="0" applyFont="1" applyFill="1" applyBorder="1" applyAlignment="1">
      <alignment horizontal="center" vertical="center" wrapText="1" readingOrder="2"/>
    </xf>
    <xf numFmtId="0" fontId="20" fillId="4" borderId="0" xfId="0" applyFont="1" applyFill="1" applyBorder="1" applyAlignment="1">
      <alignment horizontal="center" vertical="center" wrapText="1" readingOrder="2"/>
    </xf>
    <xf numFmtId="0" fontId="20" fillId="14" borderId="0" xfId="0" applyFont="1" applyFill="1" applyBorder="1" applyAlignment="1">
      <alignment horizontal="center" vertical="center" wrapText="1" readingOrder="2"/>
    </xf>
    <xf numFmtId="0" fontId="20" fillId="4" borderId="5" xfId="0" applyFont="1" applyFill="1" applyBorder="1" applyAlignment="1">
      <alignment horizontal="center" vertical="center" wrapText="1" readingOrder="2"/>
    </xf>
    <xf numFmtId="0" fontId="4" fillId="14" borderId="0" xfId="0" applyFont="1" applyFill="1" applyBorder="1" applyAlignment="1">
      <alignment horizontal="center" vertical="center" wrapText="1" readingOrder="2"/>
    </xf>
    <xf numFmtId="0" fontId="24" fillId="7" borderId="4" xfId="0" applyFont="1" applyFill="1" applyBorder="1" applyAlignment="1">
      <alignment horizontal="center" vertical="center" wrapText="1" readingOrder="2"/>
    </xf>
    <xf numFmtId="0" fontId="24" fillId="7" borderId="5" xfId="0" applyFont="1" applyFill="1" applyBorder="1" applyAlignment="1">
      <alignment horizontal="center" vertical="center" wrapText="1" readingOrder="2"/>
    </xf>
    <xf numFmtId="164" fontId="27" fillId="0" borderId="21" xfId="0" applyNumberFormat="1" applyFont="1" applyBorder="1" applyAlignment="1">
      <alignment horizontal="center" vertical="center" wrapText="1"/>
    </xf>
    <xf numFmtId="164" fontId="28" fillId="0" borderId="20" xfId="0" applyNumberFormat="1" applyFont="1" applyBorder="1" applyAlignment="1">
      <alignment horizontal="center" vertical="center" wrapText="1"/>
    </xf>
    <xf numFmtId="164" fontId="28" fillId="0" borderId="5" xfId="0" applyNumberFormat="1" applyFont="1" applyBorder="1" applyAlignment="1">
      <alignment horizontal="center" vertical="center" wrapText="1"/>
    </xf>
    <xf numFmtId="164" fontId="19" fillId="0" borderId="9" xfId="0" applyNumberFormat="1" applyFont="1" applyBorder="1" applyAlignment="1">
      <alignment horizontal="center" vertical="center" wrapText="1"/>
    </xf>
    <xf numFmtId="164" fontId="19" fillId="0" borderId="5" xfId="0" applyNumberFormat="1" applyFont="1" applyBorder="1" applyAlignment="1">
      <alignment horizontal="center" vertical="center" wrapText="1"/>
    </xf>
    <xf numFmtId="2" fontId="19" fillId="0" borderId="0" xfId="0" applyNumberFormat="1" applyFont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/>
    </xf>
    <xf numFmtId="164" fontId="25" fillId="0" borderId="16" xfId="0" applyNumberFormat="1" applyFont="1" applyBorder="1" applyAlignment="1">
      <alignment horizontal="center" vertical="center"/>
    </xf>
    <xf numFmtId="4" fontId="6" fillId="0" borderId="0" xfId="0" applyNumberFormat="1" applyFont="1" applyAlignment="1">
      <alignment horizontal="center" vertical="center"/>
    </xf>
    <xf numFmtId="164" fontId="25" fillId="4" borderId="3" xfId="0" applyNumberFormat="1" applyFont="1" applyFill="1" applyBorder="1" applyAlignment="1">
      <alignment horizontal="center" vertical="center" wrapText="1"/>
    </xf>
    <xf numFmtId="164" fontId="25" fillId="4" borderId="8" xfId="0" applyNumberFormat="1" applyFont="1" applyFill="1" applyBorder="1" applyAlignment="1">
      <alignment horizontal="center" vertical="center" wrapText="1"/>
    </xf>
    <xf numFmtId="164" fontId="25" fillId="4" borderId="10" xfId="0" applyNumberFormat="1" applyFont="1" applyFill="1" applyBorder="1" applyAlignment="1">
      <alignment horizontal="center" vertical="center" wrapText="1"/>
    </xf>
    <xf numFmtId="164" fontId="25" fillId="5" borderId="3" xfId="0" applyNumberFormat="1" applyFont="1" applyFill="1" applyBorder="1" applyAlignment="1">
      <alignment horizontal="center" vertical="center" wrapText="1"/>
    </xf>
    <xf numFmtId="164" fontId="25" fillId="5" borderId="8" xfId="0" applyNumberFormat="1" applyFont="1" applyFill="1" applyBorder="1" applyAlignment="1">
      <alignment horizontal="center" vertical="center" wrapText="1"/>
    </xf>
    <xf numFmtId="164" fontId="25" fillId="5" borderId="10" xfId="0" applyNumberFormat="1" applyFont="1" applyFill="1" applyBorder="1" applyAlignment="1">
      <alignment horizontal="center" vertical="center" wrapText="1"/>
    </xf>
    <xf numFmtId="164" fontId="30" fillId="5" borderId="23" xfId="0" applyNumberFormat="1" applyFont="1" applyFill="1" applyBorder="1" applyAlignment="1">
      <alignment horizontal="center" vertical="center" wrapText="1"/>
    </xf>
    <xf numFmtId="164" fontId="24" fillId="19" borderId="4" xfId="0" applyNumberFormat="1" applyFont="1" applyFill="1" applyBorder="1" applyAlignment="1">
      <alignment horizontal="center" vertical="center" wrapText="1"/>
    </xf>
    <xf numFmtId="0" fontId="19" fillId="0" borderId="0" xfId="0" applyFont="1" applyAlignment="1">
      <alignment horizontal="center" vertical="center" readingOrder="2"/>
    </xf>
    <xf numFmtId="164" fontId="5" fillId="0" borderId="0" xfId="0" applyNumberFormat="1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 readingOrder="2"/>
    </xf>
    <xf numFmtId="164" fontId="5" fillId="0" borderId="8" xfId="0" applyNumberFormat="1" applyFont="1" applyFill="1" applyBorder="1" applyAlignment="1">
      <alignment horizontal="center" vertical="center" wrapText="1"/>
    </xf>
    <xf numFmtId="164" fontId="5" fillId="0" borderId="5" xfId="0" applyNumberFormat="1" applyFont="1" applyFill="1" applyBorder="1" applyAlignment="1">
      <alignment horizontal="center" vertical="center" wrapText="1"/>
    </xf>
    <xf numFmtId="164" fontId="5" fillId="0" borderId="6" xfId="0" applyNumberFormat="1" applyFont="1" applyFill="1" applyBorder="1" applyAlignment="1">
      <alignment horizontal="center" vertical="center" wrapText="1"/>
    </xf>
    <xf numFmtId="164" fontId="5" fillId="0" borderId="9" xfId="0" applyNumberFormat="1" applyFont="1" applyFill="1" applyBorder="1" applyAlignment="1">
      <alignment horizontal="center" vertical="center" wrapText="1"/>
    </xf>
    <xf numFmtId="164" fontId="5" fillId="0" borderId="10" xfId="0" applyNumberFormat="1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 readingOrder="2"/>
    </xf>
    <xf numFmtId="0" fontId="4" fillId="4" borderId="10" xfId="0" applyFont="1" applyFill="1" applyBorder="1" applyAlignment="1">
      <alignment horizontal="center" vertical="center" wrapText="1" readingOrder="2"/>
    </xf>
    <xf numFmtId="0" fontId="4" fillId="4" borderId="6" xfId="0" applyFont="1" applyFill="1" applyBorder="1" applyAlignment="1">
      <alignment horizontal="center" vertical="center" wrapText="1" readingOrder="2"/>
    </xf>
    <xf numFmtId="0" fontId="4" fillId="4" borderId="8" xfId="0" applyFont="1" applyFill="1" applyBorder="1" applyAlignment="1">
      <alignment horizontal="center" vertical="center" wrapText="1" readingOrder="2"/>
    </xf>
    <xf numFmtId="0" fontId="4" fillId="6" borderId="8" xfId="0" applyFont="1" applyFill="1" applyBorder="1" applyAlignment="1">
      <alignment horizontal="center" vertical="center" wrapText="1" readingOrder="2"/>
    </xf>
    <xf numFmtId="0" fontId="4" fillId="6" borderId="10" xfId="0" applyFont="1" applyFill="1" applyBorder="1" applyAlignment="1">
      <alignment horizontal="center" vertical="center" wrapText="1" readingOrder="2"/>
    </xf>
    <xf numFmtId="0" fontId="4" fillId="6" borderId="6" xfId="0" applyFont="1" applyFill="1" applyBorder="1" applyAlignment="1">
      <alignment horizontal="center" vertical="center" wrapText="1" readingOrder="2"/>
    </xf>
    <xf numFmtId="0" fontId="24" fillId="7" borderId="18" xfId="0" applyFont="1" applyFill="1" applyBorder="1" applyAlignment="1">
      <alignment horizontal="center" vertical="center" wrapText="1" readingOrder="2"/>
    </xf>
    <xf numFmtId="0" fontId="24" fillId="7" borderId="16" xfId="0" applyFont="1" applyFill="1" applyBorder="1" applyAlignment="1">
      <alignment horizontal="center" vertical="center" wrapText="1" readingOrder="2"/>
    </xf>
    <xf numFmtId="0" fontId="6" fillId="0" borderId="0" xfId="0" applyFont="1" applyAlignment="1">
      <alignment horizontal="center" vertical="center" wrapText="1"/>
    </xf>
    <xf numFmtId="0" fontId="25" fillId="4" borderId="16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 readingOrder="2"/>
    </xf>
    <xf numFmtId="164" fontId="25" fillId="0" borderId="18" xfId="0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4" fillId="7" borderId="2" xfId="0" applyFont="1" applyFill="1" applyBorder="1" applyAlignment="1">
      <alignment horizontal="center" vertical="center" wrapText="1" readingOrder="2"/>
    </xf>
    <xf numFmtId="0" fontId="24" fillId="7" borderId="3" xfId="0" applyFont="1" applyFill="1" applyBorder="1" applyAlignment="1">
      <alignment horizontal="center" vertical="center" wrapText="1" readingOrder="2"/>
    </xf>
    <xf numFmtId="0" fontId="25" fillId="0" borderId="0" xfId="0" applyFont="1" applyAlignment="1">
      <alignment horizontal="center" vertical="center"/>
    </xf>
    <xf numFmtId="0" fontId="4" fillId="23" borderId="2" xfId="0" applyFont="1" applyFill="1" applyBorder="1" applyAlignment="1">
      <alignment horizontal="center" vertical="center" wrapText="1" readingOrder="2"/>
    </xf>
    <xf numFmtId="0" fontId="4" fillId="23" borderId="0" xfId="0" applyFont="1" applyFill="1" applyBorder="1" applyAlignment="1">
      <alignment horizontal="center" vertical="center" wrapText="1" readingOrder="2"/>
    </xf>
    <xf numFmtId="0" fontId="4" fillId="24" borderId="0" xfId="0" applyFont="1" applyFill="1" applyBorder="1" applyAlignment="1">
      <alignment horizontal="center" vertical="center" wrapText="1" readingOrder="2"/>
    </xf>
    <xf numFmtId="0" fontId="4" fillId="25" borderId="0" xfId="0" applyFont="1" applyFill="1" applyBorder="1" applyAlignment="1">
      <alignment horizontal="center" vertical="center" wrapText="1" readingOrder="2"/>
    </xf>
    <xf numFmtId="0" fontId="4" fillId="17" borderId="0" xfId="0" applyFont="1" applyFill="1" applyBorder="1" applyAlignment="1">
      <alignment horizontal="center" vertical="center" wrapText="1" readingOrder="2"/>
    </xf>
    <xf numFmtId="0" fontId="4" fillId="16" borderId="0" xfId="0" applyFont="1" applyFill="1" applyBorder="1" applyAlignment="1">
      <alignment horizontal="center" vertical="center" wrapText="1" readingOrder="2"/>
    </xf>
    <xf numFmtId="0" fontId="19" fillId="0" borderId="9" xfId="0" applyFont="1" applyBorder="1" applyAlignment="1">
      <alignment horizontal="center" vertical="center" readingOrder="2"/>
    </xf>
    <xf numFmtId="3" fontId="19" fillId="23" borderId="2" xfId="0" applyNumberFormat="1" applyFont="1" applyFill="1" applyBorder="1" applyAlignment="1">
      <alignment horizontal="center" vertical="center"/>
    </xf>
    <xf numFmtId="3" fontId="19" fillId="23" borderId="2" xfId="1" applyNumberFormat="1" applyFont="1" applyFill="1" applyBorder="1" applyAlignment="1">
      <alignment horizontal="center" vertical="center"/>
    </xf>
    <xf numFmtId="3" fontId="19" fillId="23" borderId="0" xfId="0" applyNumberFormat="1" applyFont="1" applyFill="1" applyBorder="1" applyAlignment="1">
      <alignment horizontal="center" vertical="center"/>
    </xf>
    <xf numFmtId="3" fontId="19" fillId="23" borderId="0" xfId="1" applyNumberFormat="1" applyFont="1" applyFill="1" applyBorder="1" applyAlignment="1">
      <alignment horizontal="center" vertical="center"/>
    </xf>
    <xf numFmtId="3" fontId="19" fillId="16" borderId="0" xfId="0" applyNumberFormat="1" applyFont="1" applyFill="1" applyBorder="1" applyAlignment="1">
      <alignment horizontal="center" vertical="center"/>
    </xf>
    <xf numFmtId="3" fontId="19" fillId="16" borderId="0" xfId="1" applyNumberFormat="1" applyFont="1" applyFill="1" applyBorder="1" applyAlignment="1">
      <alignment horizontal="center" vertical="center"/>
    </xf>
    <xf numFmtId="3" fontId="19" fillId="24" borderId="0" xfId="0" applyNumberFormat="1" applyFont="1" applyFill="1" applyBorder="1" applyAlignment="1">
      <alignment horizontal="center" vertical="center"/>
    </xf>
    <xf numFmtId="3" fontId="19" fillId="24" borderId="0" xfId="1" applyNumberFormat="1" applyFont="1" applyFill="1" applyBorder="1" applyAlignment="1">
      <alignment horizontal="center" vertical="center"/>
    </xf>
    <xf numFmtId="3" fontId="19" fillId="17" borderId="7" xfId="0" applyNumberFormat="1" applyFont="1" applyFill="1" applyBorder="1" applyAlignment="1">
      <alignment horizontal="center" vertical="center"/>
    </xf>
    <xf numFmtId="3" fontId="19" fillId="17" borderId="0" xfId="0" applyNumberFormat="1" applyFont="1" applyFill="1" applyBorder="1" applyAlignment="1">
      <alignment horizontal="center" vertical="center"/>
    </xf>
    <xf numFmtId="3" fontId="19" fillId="17" borderId="0" xfId="1" applyNumberFormat="1" applyFont="1" applyFill="1" applyBorder="1" applyAlignment="1">
      <alignment horizontal="center" vertical="center"/>
    </xf>
    <xf numFmtId="3" fontId="19" fillId="25" borderId="7" xfId="0" applyNumberFormat="1" applyFont="1" applyFill="1" applyBorder="1" applyAlignment="1">
      <alignment horizontal="center" vertical="center"/>
    </xf>
    <xf numFmtId="3" fontId="19" fillId="25" borderId="0" xfId="0" applyNumberFormat="1" applyFont="1" applyFill="1" applyBorder="1" applyAlignment="1">
      <alignment horizontal="center" vertical="center"/>
    </xf>
    <xf numFmtId="3" fontId="19" fillId="25" borderId="0" xfId="1" applyNumberFormat="1" applyFont="1" applyFill="1" applyBorder="1" applyAlignment="1">
      <alignment horizontal="center" vertical="center"/>
    </xf>
    <xf numFmtId="3" fontId="19" fillId="4" borderId="7" xfId="0" applyNumberFormat="1" applyFont="1" applyFill="1" applyBorder="1" applyAlignment="1">
      <alignment horizontal="center" vertical="center"/>
    </xf>
    <xf numFmtId="3" fontId="19" fillId="4" borderId="0" xfId="0" applyNumberFormat="1" applyFont="1" applyFill="1" applyBorder="1" applyAlignment="1">
      <alignment horizontal="center" vertical="center"/>
    </xf>
    <xf numFmtId="3" fontId="19" fillId="4" borderId="0" xfId="1" applyNumberFormat="1" applyFont="1" applyFill="1" applyBorder="1" applyAlignment="1">
      <alignment horizontal="center" vertical="center"/>
    </xf>
    <xf numFmtId="164" fontId="6" fillId="0" borderId="9" xfId="0" applyNumberFormat="1" applyFont="1" applyBorder="1" applyAlignment="1">
      <alignment horizontal="center" vertical="center" wrapText="1"/>
    </xf>
    <xf numFmtId="164" fontId="6" fillId="0" borderId="16" xfId="0" applyNumberFormat="1" applyFont="1" applyBorder="1" applyAlignment="1">
      <alignment horizontal="center" vertical="center" wrapText="1"/>
    </xf>
    <xf numFmtId="164" fontId="23" fillId="0" borderId="5" xfId="0" applyNumberFormat="1" applyFont="1" applyBorder="1" applyAlignment="1">
      <alignment horizontal="center" vertical="center" wrapText="1"/>
    </xf>
    <xf numFmtId="164" fontId="6" fillId="0" borderId="7" xfId="0" applyNumberFormat="1" applyFont="1" applyBorder="1" applyAlignment="1">
      <alignment horizontal="center" vertical="center" wrapText="1"/>
    </xf>
    <xf numFmtId="164" fontId="6" fillId="0" borderId="18" xfId="0" applyNumberFormat="1" applyFont="1" applyBorder="1" applyAlignment="1">
      <alignment horizontal="center" vertical="center" wrapText="1"/>
    </xf>
    <xf numFmtId="0" fontId="25" fillId="4" borderId="3" xfId="0" applyFont="1" applyFill="1" applyBorder="1" applyAlignment="1">
      <alignment horizontal="center" vertical="center" wrapText="1"/>
    </xf>
    <xf numFmtId="0" fontId="25" fillId="4" borderId="8" xfId="0" applyFont="1" applyFill="1" applyBorder="1" applyAlignment="1">
      <alignment horizontal="center" vertical="center" wrapText="1"/>
    </xf>
    <xf numFmtId="0" fontId="25" fillId="4" borderId="10" xfId="0" applyFont="1" applyFill="1" applyBorder="1" applyAlignment="1">
      <alignment horizontal="center" vertical="center" wrapText="1"/>
    </xf>
    <xf numFmtId="0" fontId="25" fillId="4" borderId="6" xfId="0" applyFont="1" applyFill="1" applyBorder="1" applyAlignment="1">
      <alignment horizontal="center" vertical="center" wrapText="1"/>
    </xf>
    <xf numFmtId="0" fontId="25" fillId="4" borderId="19" xfId="0" applyFont="1" applyFill="1" applyBorder="1" applyAlignment="1">
      <alignment horizontal="center" vertical="center" wrapText="1"/>
    </xf>
    <xf numFmtId="164" fontId="27" fillId="0" borderId="7" xfId="0" applyNumberFormat="1" applyFont="1" applyBorder="1" applyAlignment="1">
      <alignment horizontal="center" vertical="center" wrapText="1"/>
    </xf>
    <xf numFmtId="164" fontId="19" fillId="0" borderId="0" xfId="0" applyNumberFormat="1" applyFont="1" applyBorder="1" applyAlignment="1">
      <alignment horizontal="center" vertical="center" wrapText="1"/>
    </xf>
    <xf numFmtId="0" fontId="25" fillId="5" borderId="2" xfId="0" applyFont="1" applyFill="1" applyBorder="1" applyAlignment="1">
      <alignment horizontal="center" vertical="center" readingOrder="2"/>
    </xf>
    <xf numFmtId="0" fontId="25" fillId="5" borderId="31" xfId="0" applyFont="1" applyFill="1" applyBorder="1" applyAlignment="1">
      <alignment horizontal="center" vertical="center" readingOrder="2"/>
    </xf>
    <xf numFmtId="0" fontId="29" fillId="22" borderId="18" xfId="0" applyFont="1" applyFill="1" applyBorder="1" applyAlignment="1">
      <alignment horizontal="center" vertical="center" wrapText="1"/>
    </xf>
    <xf numFmtId="164" fontId="28" fillId="0" borderId="16" xfId="0" applyNumberFormat="1" applyFont="1" applyBorder="1" applyAlignment="1">
      <alignment horizontal="center" vertical="center" wrapText="1"/>
    </xf>
    <xf numFmtId="164" fontId="28" fillId="21" borderId="16" xfId="0" applyNumberFormat="1" applyFont="1" applyFill="1" applyBorder="1" applyAlignment="1">
      <alignment horizontal="center" vertical="center" wrapText="1"/>
    </xf>
    <xf numFmtId="164" fontId="6" fillId="0" borderId="0" xfId="0" applyNumberFormat="1" applyFont="1" applyAlignment="1">
      <alignment horizontal="center" vertical="center" wrapText="1"/>
    </xf>
    <xf numFmtId="164" fontId="19" fillId="0" borderId="0" xfId="0" applyNumberFormat="1" applyFont="1" applyAlignment="1">
      <alignment horizontal="center" vertical="center" readingOrder="2"/>
    </xf>
    <xf numFmtId="0" fontId="4" fillId="4" borderId="0" xfId="0" applyFont="1" applyFill="1" applyBorder="1" applyAlignment="1">
      <alignment horizontal="center" vertical="center" wrapText="1" readingOrder="2"/>
    </xf>
    <xf numFmtId="168" fontId="19" fillId="0" borderId="0" xfId="1" applyNumberFormat="1" applyFont="1" applyAlignment="1">
      <alignment horizontal="center" vertical="center"/>
    </xf>
    <xf numFmtId="0" fontId="4" fillId="5" borderId="0" xfId="0" applyFont="1" applyFill="1" applyBorder="1" applyAlignment="1">
      <alignment horizontal="center" vertical="center" wrapText="1" readingOrder="2"/>
    </xf>
    <xf numFmtId="3" fontId="19" fillId="5" borderId="7" xfId="0" applyNumberFormat="1" applyFont="1" applyFill="1" applyBorder="1" applyAlignment="1">
      <alignment horizontal="center" vertical="center"/>
    </xf>
    <xf numFmtId="3" fontId="19" fillId="5" borderId="0" xfId="0" applyNumberFormat="1" applyFont="1" applyFill="1" applyBorder="1" applyAlignment="1">
      <alignment horizontal="center" vertical="center"/>
    </xf>
    <xf numFmtId="3" fontId="19" fillId="5" borderId="0" xfId="1" applyNumberFormat="1" applyFont="1" applyFill="1" applyBorder="1" applyAlignment="1">
      <alignment horizontal="center" vertical="center"/>
    </xf>
    <xf numFmtId="0" fontId="4" fillId="23" borderId="32" xfId="0" applyFont="1" applyFill="1" applyBorder="1" applyAlignment="1">
      <alignment horizontal="center" vertical="center" wrapText="1" readingOrder="2"/>
    </xf>
    <xf numFmtId="3" fontId="23" fillId="23" borderId="33" xfId="1" applyNumberFormat="1" applyFont="1" applyFill="1" applyBorder="1" applyAlignment="1">
      <alignment horizontal="center" vertical="center"/>
    </xf>
    <xf numFmtId="0" fontId="19" fillId="0" borderId="32" xfId="0" applyFont="1" applyBorder="1" applyAlignment="1">
      <alignment horizontal="center" vertical="center"/>
    </xf>
    <xf numFmtId="168" fontId="19" fillId="0" borderId="32" xfId="1" applyNumberFormat="1" applyFont="1" applyBorder="1" applyAlignment="1">
      <alignment horizontal="center" vertical="center"/>
    </xf>
    <xf numFmtId="43" fontId="19" fillId="0" borderId="32" xfId="1" applyFont="1" applyBorder="1" applyAlignment="1">
      <alignment horizontal="center" vertical="center"/>
    </xf>
    <xf numFmtId="0" fontId="4" fillId="16" borderId="32" xfId="0" applyFont="1" applyFill="1" applyBorder="1" applyAlignment="1">
      <alignment horizontal="center" vertical="center" wrapText="1" readingOrder="2"/>
    </xf>
    <xf numFmtId="3" fontId="23" fillId="16" borderId="33" xfId="1" applyNumberFormat="1" applyFont="1" applyFill="1" applyBorder="1" applyAlignment="1">
      <alignment horizontal="center" vertical="center"/>
    </xf>
    <xf numFmtId="0" fontId="4" fillId="24" borderId="32" xfId="0" applyFont="1" applyFill="1" applyBorder="1" applyAlignment="1">
      <alignment horizontal="center" vertical="center" wrapText="1" readingOrder="2"/>
    </xf>
    <xf numFmtId="3" fontId="23" fillId="24" borderId="33" xfId="0" applyNumberFormat="1" applyFont="1" applyFill="1" applyBorder="1" applyAlignment="1">
      <alignment horizontal="center" vertical="center"/>
    </xf>
    <xf numFmtId="0" fontId="4" fillId="17" borderId="32" xfId="0" applyFont="1" applyFill="1" applyBorder="1" applyAlignment="1">
      <alignment horizontal="center" vertical="center" wrapText="1" readingOrder="2"/>
    </xf>
    <xf numFmtId="3" fontId="23" fillId="17" borderId="33" xfId="0" applyNumberFormat="1" applyFont="1" applyFill="1" applyBorder="1" applyAlignment="1">
      <alignment horizontal="center" vertical="center"/>
    </xf>
    <xf numFmtId="0" fontId="4" fillId="25" borderId="32" xfId="0" applyFont="1" applyFill="1" applyBorder="1" applyAlignment="1">
      <alignment horizontal="center" vertical="center" wrapText="1" readingOrder="2"/>
    </xf>
    <xf numFmtId="3" fontId="23" fillId="25" borderId="33" xfId="0" applyNumberFormat="1" applyFont="1" applyFill="1" applyBorder="1" applyAlignment="1">
      <alignment horizontal="center" vertical="center"/>
    </xf>
    <xf numFmtId="0" fontId="4" fillId="4" borderId="32" xfId="0" applyFont="1" applyFill="1" applyBorder="1" applyAlignment="1">
      <alignment horizontal="center" vertical="center" wrapText="1" readingOrder="2"/>
    </xf>
    <xf numFmtId="3" fontId="23" fillId="4" borderId="33" xfId="0" applyNumberFormat="1" applyFont="1" applyFill="1" applyBorder="1" applyAlignment="1">
      <alignment horizontal="center" vertical="center"/>
    </xf>
    <xf numFmtId="0" fontId="25" fillId="5" borderId="32" xfId="0" applyFont="1" applyFill="1" applyBorder="1" applyAlignment="1">
      <alignment horizontal="center" vertical="center"/>
    </xf>
    <xf numFmtId="3" fontId="23" fillId="5" borderId="33" xfId="0" applyNumberFormat="1" applyFont="1" applyFill="1" applyBorder="1" applyAlignment="1">
      <alignment horizontal="center" vertical="center"/>
    </xf>
    <xf numFmtId="0" fontId="20" fillId="3" borderId="20" xfId="0" applyFont="1" applyFill="1" applyBorder="1" applyAlignment="1">
      <alignment horizontal="center" vertical="center" wrapText="1" readingOrder="2"/>
    </xf>
    <xf numFmtId="164" fontId="19" fillId="0" borderId="16" xfId="0" applyNumberFormat="1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1" fontId="19" fillId="0" borderId="0" xfId="22" applyNumberFormat="1" applyFont="1" applyBorder="1" applyAlignment="1">
      <alignment vertical="center" readingOrder="2"/>
    </xf>
    <xf numFmtId="0" fontId="34" fillId="4" borderId="0" xfId="0" applyFont="1" applyFill="1" applyBorder="1" applyAlignment="1">
      <alignment horizontal="center" vertical="center" wrapText="1" readingOrder="2"/>
    </xf>
    <xf numFmtId="3" fontId="35" fillId="4" borderId="7" xfId="0" applyNumberFormat="1" applyFont="1" applyFill="1" applyBorder="1" applyAlignment="1">
      <alignment horizontal="center" vertical="center"/>
    </xf>
    <xf numFmtId="3" fontId="35" fillId="4" borderId="0" xfId="0" applyNumberFormat="1" applyFont="1" applyFill="1" applyBorder="1" applyAlignment="1">
      <alignment horizontal="center" vertical="center"/>
    </xf>
    <xf numFmtId="3" fontId="35" fillId="4" borderId="0" xfId="1" applyNumberFormat="1" applyFont="1" applyFill="1" applyBorder="1" applyAlignment="1">
      <alignment horizontal="center" vertical="center"/>
    </xf>
    <xf numFmtId="0" fontId="35" fillId="0" borderId="0" xfId="0" applyFont="1" applyAlignment="1">
      <alignment horizontal="center" vertical="center"/>
    </xf>
    <xf numFmtId="164" fontId="26" fillId="0" borderId="18" xfId="0" applyNumberFormat="1" applyFont="1" applyBorder="1" applyAlignment="1">
      <alignment horizontal="center" vertical="center" wrapText="1"/>
    </xf>
    <xf numFmtId="164" fontId="25" fillId="0" borderId="31" xfId="0" applyNumberFormat="1" applyFont="1" applyBorder="1" applyAlignment="1">
      <alignment horizontal="center" vertical="center"/>
    </xf>
    <xf numFmtId="167" fontId="19" fillId="0" borderId="0" xfId="22" applyNumberFormat="1" applyFont="1" applyAlignment="1">
      <alignment horizontal="center" vertical="center" readingOrder="2"/>
    </xf>
    <xf numFmtId="164" fontId="0" fillId="0" borderId="0" xfId="0" applyNumberFormat="1"/>
    <xf numFmtId="0" fontId="0" fillId="0" borderId="0" xfId="0" applyFill="1"/>
    <xf numFmtId="0" fontId="24" fillId="7" borderId="39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164" fontId="28" fillId="0" borderId="22" xfId="0" applyNumberFormat="1" applyFont="1" applyBorder="1" applyAlignment="1">
      <alignment horizontal="center" vertical="center" wrapText="1"/>
    </xf>
    <xf numFmtId="164" fontId="28" fillId="0" borderId="4" xfId="0" applyNumberFormat="1" applyFont="1" applyBorder="1" applyAlignment="1">
      <alignment horizontal="center" vertical="center" wrapText="1"/>
    </xf>
    <xf numFmtId="164" fontId="28" fillId="0" borderId="18" xfId="0" applyNumberFormat="1" applyFont="1" applyBorder="1" applyAlignment="1">
      <alignment horizontal="center" vertical="center" wrapText="1"/>
    </xf>
    <xf numFmtId="164" fontId="27" fillId="0" borderId="4" xfId="0" applyNumberFormat="1" applyFont="1" applyBorder="1" applyAlignment="1">
      <alignment horizontal="center" vertical="center" wrapText="1"/>
    </xf>
    <xf numFmtId="0" fontId="19" fillId="23" borderId="0" xfId="0" applyNumberFormat="1" applyFont="1" applyFill="1" applyBorder="1" applyAlignment="1">
      <alignment horizontal="center" vertical="center"/>
    </xf>
    <xf numFmtId="0" fontId="19" fillId="17" borderId="7" xfId="0" applyNumberFormat="1" applyFont="1" applyFill="1" applyBorder="1" applyAlignment="1">
      <alignment horizontal="center" vertical="center"/>
    </xf>
    <xf numFmtId="0" fontId="19" fillId="17" borderId="0" xfId="0" applyNumberFormat="1" applyFont="1" applyFill="1" applyBorder="1" applyAlignment="1">
      <alignment horizontal="center" vertical="center"/>
    </xf>
    <xf numFmtId="166" fontId="19" fillId="0" borderId="4" xfId="0" applyNumberFormat="1" applyFont="1" applyBorder="1" applyAlignment="1">
      <alignment horizontal="center"/>
    </xf>
    <xf numFmtId="166" fontId="19" fillId="0" borderId="5" xfId="0" applyNumberFormat="1" applyFont="1" applyBorder="1" applyAlignment="1">
      <alignment horizontal="center"/>
    </xf>
    <xf numFmtId="166" fontId="26" fillId="0" borderId="4" xfId="0" applyNumberFormat="1" applyFont="1" applyBorder="1" applyAlignment="1">
      <alignment horizontal="center"/>
    </xf>
    <xf numFmtId="166" fontId="19" fillId="0" borderId="16" xfId="0" applyNumberFormat="1" applyFont="1" applyBorder="1" applyAlignment="1">
      <alignment horizontal="center"/>
    </xf>
    <xf numFmtId="164" fontId="26" fillId="0" borderId="4" xfId="0" applyNumberFormat="1" applyFont="1" applyBorder="1" applyAlignment="1">
      <alignment horizontal="center"/>
    </xf>
    <xf numFmtId="0" fontId="19" fillId="0" borderId="0" xfId="0" applyFont="1" applyAlignment="1">
      <alignment horizontal="center" vertical="center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0" xfId="0" applyFont="1" applyFill="1" applyBorder="1" applyAlignment="1">
      <alignment horizontal="center" vertical="center" wrapText="1" readingOrder="2"/>
    </xf>
    <xf numFmtId="0" fontId="2" fillId="3" borderId="2" xfId="0" applyFont="1" applyFill="1" applyBorder="1" applyAlignment="1">
      <alignment horizontal="center" vertical="center" wrapText="1" readingOrder="2"/>
    </xf>
    <xf numFmtId="0" fontId="2" fillId="3" borderId="0" xfId="0" applyFont="1" applyFill="1" applyBorder="1" applyAlignment="1">
      <alignment horizontal="center" vertical="center" wrapText="1" readingOrder="2"/>
    </xf>
    <xf numFmtId="0" fontId="2" fillId="14" borderId="0" xfId="0" applyFont="1" applyFill="1" applyBorder="1" applyAlignment="1">
      <alignment horizontal="center" vertical="center" wrapText="1" readingOrder="2"/>
    </xf>
    <xf numFmtId="0" fontId="37" fillId="0" borderId="0" xfId="0" applyFont="1" applyAlignment="1">
      <alignment horizontal="center" vertical="center" wrapText="1"/>
    </xf>
    <xf numFmtId="0" fontId="37" fillId="0" borderId="0" xfId="0" applyFont="1" applyAlignment="1">
      <alignment horizontal="center" vertical="center" wrapText="1" readingOrder="2"/>
    </xf>
    <xf numFmtId="0" fontId="36" fillId="32" borderId="18" xfId="0" applyFont="1" applyFill="1" applyBorder="1" applyAlignment="1">
      <alignment horizontal="center" vertical="center" wrapText="1" readingOrder="2"/>
    </xf>
    <xf numFmtId="0" fontId="36" fillId="32" borderId="31" xfId="0" applyFont="1" applyFill="1" applyBorder="1" applyAlignment="1">
      <alignment horizontal="center" vertical="center" wrapText="1" readingOrder="1"/>
    </xf>
    <xf numFmtId="0" fontId="22" fillId="2" borderId="31" xfId="0" applyFont="1" applyFill="1" applyBorder="1" applyAlignment="1">
      <alignment horizontal="center" vertical="center" wrapText="1" readingOrder="1"/>
    </xf>
    <xf numFmtId="0" fontId="22" fillId="33" borderId="31" xfId="0" applyFont="1" applyFill="1" applyBorder="1" applyAlignment="1">
      <alignment horizontal="center" vertical="center" wrapText="1" readingOrder="1"/>
    </xf>
    <xf numFmtId="0" fontId="22" fillId="34" borderId="31" xfId="0" applyFont="1" applyFill="1" applyBorder="1" applyAlignment="1">
      <alignment horizontal="center" vertical="center" wrapText="1" readingOrder="1"/>
    </xf>
    <xf numFmtId="0" fontId="2" fillId="3" borderId="3" xfId="0" applyFont="1" applyFill="1" applyBorder="1" applyAlignment="1">
      <alignment horizontal="center" vertical="center" wrapText="1" readingOrder="2"/>
    </xf>
    <xf numFmtId="3" fontId="2" fillId="29" borderId="8" xfId="0" applyNumberFormat="1" applyFont="1" applyFill="1" applyBorder="1" applyAlignment="1">
      <alignment horizontal="center" vertical="center" wrapText="1" readingOrder="1"/>
    </xf>
    <xf numFmtId="3" fontId="2" fillId="3" borderId="24" xfId="0" applyNumberFormat="1" applyFont="1" applyFill="1" applyBorder="1" applyAlignment="1">
      <alignment horizontal="center" vertical="center" wrapText="1" readingOrder="1"/>
    </xf>
    <xf numFmtId="1" fontId="2" fillId="29" borderId="25" xfId="0" applyNumberFormat="1" applyFont="1" applyFill="1" applyBorder="1" applyAlignment="1">
      <alignment horizontal="center" vertical="center" wrapText="1"/>
    </xf>
    <xf numFmtId="3" fontId="33" fillId="3" borderId="36" xfId="0" applyNumberFormat="1" applyFont="1" applyFill="1" applyBorder="1" applyAlignment="1">
      <alignment horizontal="center" vertical="center" wrapText="1" readingOrder="1"/>
    </xf>
    <xf numFmtId="1" fontId="2" fillId="29" borderId="36" xfId="0" applyNumberFormat="1" applyFont="1" applyFill="1" applyBorder="1" applyAlignment="1">
      <alignment horizontal="center" vertical="center" wrapText="1"/>
    </xf>
    <xf numFmtId="0" fontId="3" fillId="3" borderId="20" xfId="0" applyFont="1" applyFill="1" applyBorder="1" applyAlignment="1">
      <alignment horizontal="center" vertical="center" wrapText="1" readingOrder="2"/>
    </xf>
    <xf numFmtId="3" fontId="3" fillId="29" borderId="40" xfId="1" applyNumberFormat="1" applyFont="1" applyFill="1" applyBorder="1" applyAlignment="1">
      <alignment horizontal="center" wrapText="1" readingOrder="2"/>
    </xf>
    <xf numFmtId="0" fontId="2" fillId="4" borderId="8" xfId="0" applyFont="1" applyFill="1" applyBorder="1" applyAlignment="1">
      <alignment horizontal="center" vertical="center" wrapText="1" readingOrder="2"/>
    </xf>
    <xf numFmtId="3" fontId="2" fillId="5" borderId="8" xfId="0" applyNumberFormat="1" applyFont="1" applyFill="1" applyBorder="1" applyAlignment="1">
      <alignment horizontal="center" vertical="center" wrapText="1" readingOrder="1"/>
    </xf>
    <xf numFmtId="3" fontId="2" fillId="4" borderId="25" xfId="0" applyNumberFormat="1" applyFont="1" applyFill="1" applyBorder="1" applyAlignment="1">
      <alignment horizontal="center" vertical="center" wrapText="1" readingOrder="1"/>
    </xf>
    <xf numFmtId="3" fontId="3" fillId="29" borderId="31" xfId="1" applyNumberFormat="1" applyFont="1" applyFill="1" applyBorder="1" applyAlignment="1">
      <alignment horizontal="center" vertical="center" wrapText="1" readingOrder="2"/>
    </xf>
    <xf numFmtId="3" fontId="33" fillId="5" borderId="8" xfId="0" applyNumberFormat="1" applyFont="1" applyFill="1" applyBorder="1" applyAlignment="1">
      <alignment horizontal="center" vertical="center" wrapText="1" readingOrder="1"/>
    </xf>
    <xf numFmtId="3" fontId="33" fillId="4" borderId="25" xfId="0" applyNumberFormat="1" applyFont="1" applyFill="1" applyBorder="1" applyAlignment="1">
      <alignment horizontal="center" vertical="center" wrapText="1" readingOrder="1"/>
    </xf>
    <xf numFmtId="3" fontId="39" fillId="29" borderId="26" xfId="0" applyNumberFormat="1" applyFont="1" applyFill="1" applyBorder="1" applyAlignment="1">
      <alignment horizontal="center" vertical="center" wrapText="1" readingOrder="2"/>
    </xf>
    <xf numFmtId="3" fontId="2" fillId="5" borderId="24" xfId="0" applyNumberFormat="1" applyFont="1" applyFill="1" applyBorder="1" applyAlignment="1">
      <alignment horizontal="center" vertical="center" wrapText="1" readingOrder="2"/>
    </xf>
    <xf numFmtId="3" fontId="2" fillId="5" borderId="25" xfId="0" applyNumberFormat="1" applyFont="1" applyFill="1" applyBorder="1" applyAlignment="1">
      <alignment horizontal="center" vertical="center" wrapText="1" readingOrder="2"/>
    </xf>
    <xf numFmtId="0" fontId="2" fillId="4" borderId="9" xfId="0" applyFont="1" applyFill="1" applyBorder="1" applyAlignment="1">
      <alignment horizontal="center" vertical="center" wrapText="1" readingOrder="2"/>
    </xf>
    <xf numFmtId="3" fontId="2" fillId="5" borderId="36" xfId="0" applyNumberFormat="1" applyFont="1" applyFill="1" applyBorder="1" applyAlignment="1">
      <alignment horizontal="center" vertical="center" wrapText="1" readingOrder="2"/>
    </xf>
    <xf numFmtId="0" fontId="3" fillId="4" borderId="20" xfId="0" applyFont="1" applyFill="1" applyBorder="1" applyAlignment="1">
      <alignment horizontal="center" vertical="center" wrapText="1" readingOrder="2"/>
    </xf>
    <xf numFmtId="3" fontId="3" fillId="5" borderId="26" xfId="0" applyNumberFormat="1" applyFont="1" applyFill="1" applyBorder="1" applyAlignment="1">
      <alignment horizontal="center" vertical="center" wrapText="1" readingOrder="2"/>
    </xf>
    <xf numFmtId="3" fontId="3" fillId="5" borderId="31" xfId="0" applyNumberFormat="1" applyFont="1" applyFill="1" applyBorder="1" applyAlignment="1">
      <alignment horizontal="center" vertical="center" wrapText="1" readingOrder="2"/>
    </xf>
    <xf numFmtId="0" fontId="3" fillId="4" borderId="16" xfId="0" applyFont="1" applyFill="1" applyBorder="1" applyAlignment="1">
      <alignment horizontal="center" vertical="center" wrapText="1" readingOrder="2"/>
    </xf>
    <xf numFmtId="3" fontId="39" fillId="5" borderId="26" xfId="0" applyNumberFormat="1" applyFont="1" applyFill="1" applyBorder="1" applyAlignment="1">
      <alignment horizontal="center" vertical="center" wrapText="1" readingOrder="2"/>
    </xf>
    <xf numFmtId="0" fontId="2" fillId="6" borderId="2" xfId="0" applyFont="1" applyFill="1" applyBorder="1" applyAlignment="1">
      <alignment horizontal="center" vertical="center" wrapText="1" readingOrder="2"/>
    </xf>
    <xf numFmtId="3" fontId="2" fillId="7" borderId="24" xfId="0" applyNumberFormat="1" applyFont="1" applyFill="1" applyBorder="1" applyAlignment="1">
      <alignment horizontal="center" vertical="center" wrapText="1" readingOrder="2"/>
    </xf>
    <xf numFmtId="0" fontId="2" fillId="6" borderId="9" xfId="0" applyFont="1" applyFill="1" applyBorder="1" applyAlignment="1">
      <alignment horizontal="center" vertical="center" wrapText="1" readingOrder="2"/>
    </xf>
    <xf numFmtId="3" fontId="2" fillId="7" borderId="36" xfId="0" applyNumberFormat="1" applyFont="1" applyFill="1" applyBorder="1" applyAlignment="1">
      <alignment horizontal="center" vertical="center" wrapText="1" readingOrder="2"/>
    </xf>
    <xf numFmtId="0" fontId="3" fillId="6" borderId="5" xfId="0" applyFont="1" applyFill="1" applyBorder="1" applyAlignment="1">
      <alignment horizontal="center" vertical="center" wrapText="1" readingOrder="2"/>
    </xf>
    <xf numFmtId="3" fontId="3" fillId="7" borderId="26" xfId="0" applyNumberFormat="1" applyFont="1" applyFill="1" applyBorder="1" applyAlignment="1">
      <alignment horizontal="center" vertical="center" wrapText="1" readingOrder="2"/>
    </xf>
    <xf numFmtId="3" fontId="46" fillId="32" borderId="31" xfId="0" applyNumberFormat="1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 wrapText="1" readingOrder="2"/>
    </xf>
    <xf numFmtId="0" fontId="3" fillId="14" borderId="5" xfId="0" applyFont="1" applyFill="1" applyBorder="1" applyAlignment="1">
      <alignment horizontal="center" vertical="center" wrapText="1" readingOrder="2"/>
    </xf>
    <xf numFmtId="0" fontId="25" fillId="0" borderId="0" xfId="0" applyFont="1" applyBorder="1" applyAlignment="1">
      <alignment horizontal="center" vertical="center" wrapText="1"/>
    </xf>
    <xf numFmtId="3" fontId="37" fillId="0" borderId="0" xfId="0" applyNumberFormat="1" applyFont="1" applyAlignment="1">
      <alignment horizontal="center" vertical="center" wrapText="1"/>
    </xf>
    <xf numFmtId="171" fontId="26" fillId="0" borderId="5" xfId="21" applyNumberFormat="1" applyFont="1" applyFill="1" applyBorder="1" applyAlignment="1">
      <alignment horizontal="center" vertical="center" wrapText="1"/>
    </xf>
    <xf numFmtId="171" fontId="31" fillId="15" borderId="6" xfId="21" applyNumberFormat="1" applyFont="1" applyFill="1" applyBorder="1" applyAlignment="1">
      <alignment horizontal="center" vertical="center" wrapText="1"/>
    </xf>
    <xf numFmtId="171" fontId="31" fillId="15" borderId="5" xfId="21" applyNumberFormat="1" applyFont="1" applyFill="1" applyBorder="1" applyAlignment="1">
      <alignment horizontal="center" vertical="center" wrapText="1"/>
    </xf>
    <xf numFmtId="171" fontId="6" fillId="0" borderId="7" xfId="21" applyNumberFormat="1" applyFont="1" applyBorder="1" applyAlignment="1">
      <alignment horizontal="center" vertical="center" wrapText="1"/>
    </xf>
    <xf numFmtId="171" fontId="6" fillId="0" borderId="4" xfId="21" applyNumberFormat="1" applyFont="1" applyBorder="1" applyAlignment="1">
      <alignment horizontal="center" vertical="center" wrapText="1"/>
    </xf>
    <xf numFmtId="171" fontId="26" fillId="0" borderId="4" xfId="21" applyNumberFormat="1" applyFont="1" applyBorder="1" applyAlignment="1">
      <alignment horizontal="center" vertical="center" wrapText="1"/>
    </xf>
    <xf numFmtId="171" fontId="6" fillId="0" borderId="18" xfId="21" applyNumberFormat="1" applyFont="1" applyBorder="1" applyAlignment="1">
      <alignment horizontal="center" vertical="center" wrapText="1"/>
    </xf>
    <xf numFmtId="171" fontId="23" fillId="0" borderId="4" xfId="21" applyNumberFormat="1" applyFont="1" applyBorder="1" applyAlignment="1">
      <alignment horizontal="center" vertical="center" wrapText="1"/>
    </xf>
    <xf numFmtId="172" fontId="19" fillId="23" borderId="24" xfId="1" applyNumberFormat="1" applyFont="1" applyFill="1" applyBorder="1" applyAlignment="1">
      <alignment horizontal="center" vertical="center"/>
    </xf>
    <xf numFmtId="172" fontId="19" fillId="16" borderId="25" xfId="1" applyNumberFormat="1" applyFont="1" applyFill="1" applyBorder="1" applyAlignment="1">
      <alignment horizontal="center" vertical="center"/>
    </xf>
    <xf numFmtId="172" fontId="23" fillId="16" borderId="34" xfId="1" applyNumberFormat="1" applyFont="1" applyFill="1" applyBorder="1" applyAlignment="1">
      <alignment horizontal="center" vertical="center"/>
    </xf>
    <xf numFmtId="172" fontId="19" fillId="24" borderId="25" xfId="1" applyNumberFormat="1" applyFont="1" applyFill="1" applyBorder="1" applyAlignment="1">
      <alignment horizontal="center" vertical="center"/>
    </xf>
    <xf numFmtId="172" fontId="23" fillId="24" borderId="34" xfId="1" applyNumberFormat="1" applyFont="1" applyFill="1" applyBorder="1" applyAlignment="1">
      <alignment horizontal="center" vertical="center"/>
    </xf>
    <xf numFmtId="172" fontId="19" fillId="17" borderId="25" xfId="1" applyNumberFormat="1" applyFont="1" applyFill="1" applyBorder="1" applyAlignment="1">
      <alignment horizontal="center" vertical="center"/>
    </xf>
    <xf numFmtId="172" fontId="23" fillId="17" borderId="34" xfId="1" applyNumberFormat="1" applyFont="1" applyFill="1" applyBorder="1" applyAlignment="1">
      <alignment horizontal="center" vertical="center"/>
    </xf>
    <xf numFmtId="172" fontId="19" fillId="25" borderId="25" xfId="1" applyNumberFormat="1" applyFont="1" applyFill="1" applyBorder="1" applyAlignment="1">
      <alignment horizontal="center" vertical="center"/>
    </xf>
    <xf numFmtId="172" fontId="23" fillId="25" borderId="34" xfId="1" applyNumberFormat="1" applyFont="1" applyFill="1" applyBorder="1" applyAlignment="1">
      <alignment horizontal="center" vertical="center"/>
    </xf>
    <xf numFmtId="172" fontId="19" fillId="4" borderId="25" xfId="1" applyNumberFormat="1" applyFont="1" applyFill="1" applyBorder="1" applyAlignment="1">
      <alignment horizontal="center" vertical="center"/>
    </xf>
    <xf numFmtId="172" fontId="23" fillId="4" borderId="34" xfId="1" applyNumberFormat="1" applyFont="1" applyFill="1" applyBorder="1" applyAlignment="1">
      <alignment horizontal="center" vertical="center"/>
    </xf>
    <xf numFmtId="172" fontId="19" fillId="5" borderId="25" xfId="1" applyNumberFormat="1" applyFont="1" applyFill="1" applyBorder="1" applyAlignment="1">
      <alignment horizontal="center" vertical="center"/>
    </xf>
    <xf numFmtId="172" fontId="23" fillId="5" borderId="34" xfId="1" applyNumberFormat="1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4" fillId="7" borderId="6" xfId="0" applyFont="1" applyFill="1" applyBorder="1" applyAlignment="1">
      <alignment horizontal="center" vertical="center" wrapText="1" readingOrder="2"/>
    </xf>
    <xf numFmtId="164" fontId="19" fillId="0" borderId="8" xfId="0" applyNumberFormat="1" applyFont="1" applyBorder="1" applyAlignment="1">
      <alignment horizontal="center" vertical="center" wrapText="1"/>
    </xf>
    <xf numFmtId="164" fontId="28" fillId="0" borderId="23" xfId="0" applyNumberFormat="1" applyFont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 vertical="center" wrapText="1"/>
    </xf>
    <xf numFmtId="164" fontId="28" fillId="0" borderId="6" xfId="0" applyNumberFormat="1" applyFont="1" applyBorder="1" applyAlignment="1">
      <alignment horizontal="center" vertical="center" wrapText="1"/>
    </xf>
    <xf numFmtId="164" fontId="28" fillId="0" borderId="19" xfId="0" applyNumberFormat="1" applyFont="1" applyBorder="1" applyAlignment="1">
      <alignment horizontal="center" vertical="center" wrapText="1"/>
    </xf>
    <xf numFmtId="164" fontId="19" fillId="0" borderId="6" xfId="0" applyNumberFormat="1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 readingOrder="2"/>
    </xf>
    <xf numFmtId="167" fontId="2" fillId="28" borderId="0" xfId="22" applyNumberFormat="1" applyFont="1" applyFill="1" applyBorder="1" applyAlignment="1">
      <alignment horizontal="center" vertical="center" wrapText="1" readingOrder="1"/>
    </xf>
    <xf numFmtId="167" fontId="33" fillId="28" borderId="36" xfId="22" applyNumberFormat="1" applyFont="1" applyFill="1" applyBorder="1" applyAlignment="1">
      <alignment horizontal="center" vertical="center" wrapText="1" readingOrder="1"/>
    </xf>
    <xf numFmtId="167" fontId="3" fillId="28" borderId="26" xfId="22" applyNumberFormat="1" applyFont="1" applyFill="1" applyBorder="1" applyAlignment="1">
      <alignment horizontal="center" vertical="center" wrapText="1" readingOrder="1"/>
    </xf>
    <xf numFmtId="167" fontId="2" fillId="20" borderId="25" xfId="22" applyNumberFormat="1" applyFont="1" applyFill="1" applyBorder="1" applyAlignment="1">
      <alignment horizontal="center" vertical="center" wrapText="1" readingOrder="1"/>
    </xf>
    <xf numFmtId="167" fontId="33" fillId="20" borderId="25" xfId="22" applyNumberFormat="1" applyFont="1" applyFill="1" applyBorder="1" applyAlignment="1">
      <alignment horizontal="center" vertical="center" wrapText="1" readingOrder="1"/>
    </xf>
    <xf numFmtId="167" fontId="33" fillId="20" borderId="36" xfId="22" applyNumberFormat="1" applyFont="1" applyFill="1" applyBorder="1" applyAlignment="1">
      <alignment horizontal="center" vertical="center" wrapText="1" readingOrder="1"/>
    </xf>
    <xf numFmtId="167" fontId="3" fillId="20" borderId="41" xfId="22" applyNumberFormat="1" applyFont="1" applyFill="1" applyBorder="1" applyAlignment="1">
      <alignment horizontal="center" vertical="center" wrapText="1" readingOrder="1"/>
    </xf>
    <xf numFmtId="167" fontId="42" fillId="36" borderId="42" xfId="22" applyNumberFormat="1" applyFont="1" applyFill="1" applyBorder="1" applyAlignment="1">
      <alignment horizontal="center" vertical="center" wrapText="1" readingOrder="1"/>
    </xf>
    <xf numFmtId="167" fontId="44" fillId="33" borderId="25" xfId="22" applyNumberFormat="1" applyFont="1" applyFill="1" applyBorder="1" applyAlignment="1">
      <alignment horizontal="center" vertical="center" wrapText="1" readingOrder="1"/>
    </xf>
    <xf numFmtId="167" fontId="44" fillId="33" borderId="36" xfId="22" applyNumberFormat="1" applyFont="1" applyFill="1" applyBorder="1" applyAlignment="1">
      <alignment horizontal="center" vertical="center" wrapText="1" readingOrder="1"/>
    </xf>
    <xf numFmtId="167" fontId="42" fillId="33" borderId="41" xfId="22" applyNumberFormat="1" applyFont="1" applyFill="1" applyBorder="1" applyAlignment="1">
      <alignment horizontal="center" vertical="center" wrapText="1" readingOrder="1"/>
    </xf>
    <xf numFmtId="164" fontId="30" fillId="4" borderId="20" xfId="0" applyNumberFormat="1" applyFont="1" applyFill="1" applyBorder="1" applyAlignment="1">
      <alignment horizontal="center" vertical="center" wrapText="1"/>
    </xf>
    <xf numFmtId="0" fontId="47" fillId="0" borderId="0" xfId="0" applyFont="1" applyAlignment="1">
      <alignment horizontal="right" vertical="center"/>
    </xf>
    <xf numFmtId="166" fontId="26" fillId="0" borderId="18" xfId="0" applyNumberFormat="1" applyFont="1" applyBorder="1" applyAlignment="1">
      <alignment horizontal="center"/>
    </xf>
    <xf numFmtId="166" fontId="26" fillId="0" borderId="16" xfId="0" applyNumberFormat="1" applyFont="1" applyBorder="1" applyAlignment="1">
      <alignment horizontal="center"/>
    </xf>
    <xf numFmtId="166" fontId="26" fillId="0" borderId="44" xfId="0" applyNumberFormat="1" applyFont="1" applyBorder="1" applyAlignment="1">
      <alignment horizontal="center"/>
    </xf>
    <xf numFmtId="169" fontId="6" fillId="0" borderId="25" xfId="1" applyNumberFormat="1" applyFont="1" applyBorder="1" applyAlignment="1">
      <alignment horizontal="center" vertical="center"/>
    </xf>
    <xf numFmtId="169" fontId="26" fillId="0" borderId="19" xfId="1" applyNumberFormat="1" applyFont="1" applyBorder="1" applyAlignment="1">
      <alignment horizontal="center" vertical="center"/>
    </xf>
    <xf numFmtId="169" fontId="26" fillId="0" borderId="31" xfId="1" applyNumberFormat="1" applyFont="1" applyBorder="1" applyAlignment="1">
      <alignment horizontal="center" vertical="center"/>
    </xf>
    <xf numFmtId="169" fontId="26" fillId="0" borderId="26" xfId="1" applyNumberFormat="1" applyFont="1" applyBorder="1" applyAlignment="1">
      <alignment horizontal="center" vertical="center"/>
    </xf>
    <xf numFmtId="169" fontId="19" fillId="0" borderId="26" xfId="1" applyNumberFormat="1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48" fillId="0" borderId="0" xfId="0" applyFont="1" applyAlignment="1">
      <alignment horizontal="right" vertical="center"/>
    </xf>
    <xf numFmtId="164" fontId="24" fillId="18" borderId="1" xfId="0" applyNumberFormat="1" applyFont="1" applyFill="1" applyBorder="1" applyAlignment="1">
      <alignment horizontal="center" vertical="center" wrapText="1"/>
    </xf>
    <xf numFmtId="164" fontId="24" fillId="18" borderId="4" xfId="0" applyNumberFormat="1" applyFont="1" applyFill="1" applyBorder="1" applyAlignment="1">
      <alignment horizontal="center" vertical="center" wrapText="1"/>
    </xf>
    <xf numFmtId="164" fontId="24" fillId="20" borderId="18" xfId="0" applyNumberFormat="1" applyFont="1" applyFill="1" applyBorder="1" applyAlignment="1">
      <alignment horizontal="center" vertical="center" wrapText="1"/>
    </xf>
    <xf numFmtId="164" fontId="6" fillId="0" borderId="2" xfId="0" applyNumberFormat="1" applyFont="1" applyBorder="1" applyAlignment="1">
      <alignment horizontal="center" vertical="center"/>
    </xf>
    <xf numFmtId="164" fontId="24" fillId="18" borderId="7" xfId="0" applyNumberFormat="1" applyFont="1" applyFill="1" applyBorder="1" applyAlignment="1">
      <alignment horizontal="center" vertical="center" wrapText="1"/>
    </xf>
    <xf numFmtId="168" fontId="19" fillId="0" borderId="32" xfId="0" applyNumberFormat="1" applyFont="1" applyBorder="1" applyAlignment="1">
      <alignment horizontal="center" vertical="center"/>
    </xf>
    <xf numFmtId="0" fontId="3" fillId="3" borderId="4" xfId="0" applyFont="1" applyFill="1" applyBorder="1" applyAlignment="1">
      <alignment vertical="center" wrapText="1" readingOrder="2"/>
    </xf>
    <xf numFmtId="0" fontId="19" fillId="0" borderId="0" xfId="0" applyFont="1" applyBorder="1" applyAlignment="1">
      <alignment horizontal="center" vertical="center" readingOrder="2"/>
    </xf>
    <xf numFmtId="43" fontId="47" fillId="0" borderId="0" xfId="0" applyNumberFormat="1" applyFont="1" applyAlignment="1">
      <alignment horizontal="right" vertical="center"/>
    </xf>
    <xf numFmtId="3" fontId="2" fillId="31" borderId="24" xfId="0" applyNumberFormat="1" applyFont="1" applyFill="1" applyBorder="1" applyAlignment="1">
      <alignment vertical="center" wrapText="1"/>
    </xf>
    <xf numFmtId="3" fontId="2" fillId="31" borderId="25" xfId="0" applyNumberFormat="1" applyFont="1" applyFill="1" applyBorder="1" applyAlignment="1">
      <alignment vertical="center" wrapText="1"/>
    </xf>
    <xf numFmtId="3" fontId="2" fillId="31" borderId="26" xfId="0" applyNumberFormat="1" applyFont="1" applyFill="1" applyBorder="1" applyAlignment="1">
      <alignment vertical="center" wrapText="1"/>
    </xf>
    <xf numFmtId="3" fontId="33" fillId="29" borderId="8" xfId="0" applyNumberFormat="1" applyFont="1" applyFill="1" applyBorder="1" applyAlignment="1">
      <alignment horizontal="center" vertical="center" wrapText="1" readingOrder="1"/>
    </xf>
    <xf numFmtId="0" fontId="51" fillId="3" borderId="8" xfId="0" applyFont="1" applyFill="1" applyBorder="1" applyAlignment="1">
      <alignment horizontal="center" vertical="center" wrapText="1" readingOrder="2"/>
    </xf>
    <xf numFmtId="0" fontId="2" fillId="4" borderId="3" xfId="0" applyFont="1" applyFill="1" applyBorder="1" applyAlignment="1">
      <alignment horizontal="center" vertical="center" wrapText="1" readingOrder="2"/>
    </xf>
    <xf numFmtId="3" fontId="41" fillId="25" borderId="31" xfId="0" applyNumberFormat="1" applyFont="1" applyFill="1" applyBorder="1" applyAlignment="1">
      <alignment horizontal="center" vertical="center" wrapText="1" readingOrder="1"/>
    </xf>
    <xf numFmtId="3" fontId="41" fillId="7" borderId="31" xfId="0" applyNumberFormat="1" applyFont="1" applyFill="1" applyBorder="1" applyAlignment="1">
      <alignment horizontal="center" vertical="center" wrapText="1" readingOrder="1"/>
    </xf>
    <xf numFmtId="3" fontId="2" fillId="29" borderId="24" xfId="0" applyNumberFormat="1" applyFont="1" applyFill="1" applyBorder="1" applyAlignment="1">
      <alignment horizontal="center" vertical="center" wrapText="1" readingOrder="1"/>
    </xf>
    <xf numFmtId="0" fontId="2" fillId="3" borderId="19" xfId="0" applyFont="1" applyFill="1" applyBorder="1" applyAlignment="1">
      <alignment horizontal="center" vertical="center" wrapText="1" readingOrder="2"/>
    </xf>
    <xf numFmtId="3" fontId="3" fillId="29" borderId="31" xfId="0" applyNumberFormat="1" applyFont="1" applyFill="1" applyBorder="1" applyAlignment="1">
      <alignment horizontal="center" vertical="center" wrapText="1" readingOrder="1"/>
    </xf>
    <xf numFmtId="3" fontId="3" fillId="3" borderId="31" xfId="0" applyNumberFormat="1" applyFont="1" applyFill="1" applyBorder="1" applyAlignment="1">
      <alignment horizontal="center" vertical="center" wrapText="1" readingOrder="1"/>
    </xf>
    <xf numFmtId="3" fontId="3" fillId="5" borderId="19" xfId="0" applyNumberFormat="1" applyFont="1" applyFill="1" applyBorder="1" applyAlignment="1">
      <alignment horizontal="center" vertical="center" wrapText="1" readingOrder="1"/>
    </xf>
    <xf numFmtId="3" fontId="3" fillId="4" borderId="31" xfId="0" applyNumberFormat="1" applyFont="1" applyFill="1" applyBorder="1" applyAlignment="1">
      <alignment horizontal="center" vertical="center" wrapText="1" readingOrder="1"/>
    </xf>
    <xf numFmtId="9" fontId="2" fillId="28" borderId="0" xfId="22" applyFont="1" applyFill="1" applyBorder="1" applyAlignment="1">
      <alignment horizontal="center" vertical="center" wrapText="1" readingOrder="1"/>
    </xf>
    <xf numFmtId="167" fontId="42" fillId="36" borderId="26" xfId="22" applyNumberFormat="1" applyFont="1" applyFill="1" applyBorder="1" applyAlignment="1">
      <alignment horizontal="center" vertical="center" wrapText="1" readingOrder="1"/>
    </xf>
    <xf numFmtId="167" fontId="42" fillId="33" borderId="45" xfId="22" applyNumberFormat="1" applyFont="1" applyFill="1" applyBorder="1" applyAlignment="1">
      <alignment horizontal="center" vertical="center" wrapText="1" readingOrder="1"/>
    </xf>
    <xf numFmtId="167" fontId="42" fillId="36" borderId="31" xfId="22" applyNumberFormat="1" applyFont="1" applyFill="1" applyBorder="1" applyAlignment="1">
      <alignment horizontal="center" vertical="center" wrapText="1" readingOrder="1"/>
    </xf>
    <xf numFmtId="167" fontId="44" fillId="33" borderId="24" xfId="22" applyNumberFormat="1" applyFont="1" applyFill="1" applyBorder="1" applyAlignment="1">
      <alignment horizontal="center" vertical="center" wrapText="1" readingOrder="1"/>
    </xf>
    <xf numFmtId="167" fontId="42" fillId="36" borderId="25" xfId="22" applyNumberFormat="1" applyFont="1" applyFill="1" applyBorder="1" applyAlignment="1">
      <alignment horizontal="center" vertical="center" wrapText="1" readingOrder="1"/>
    </xf>
    <xf numFmtId="3" fontId="33" fillId="5" borderId="31" xfId="0" applyNumberFormat="1" applyFont="1" applyFill="1" applyBorder="1" applyAlignment="1">
      <alignment horizontal="center" vertical="center" wrapText="1" readingOrder="1"/>
    </xf>
    <xf numFmtId="167" fontId="44" fillId="33" borderId="31" xfId="22" applyNumberFormat="1" applyFont="1" applyFill="1" applyBorder="1" applyAlignment="1">
      <alignment horizontal="center" vertical="center" wrapText="1" readingOrder="1"/>
    </xf>
    <xf numFmtId="3" fontId="33" fillId="4" borderId="24" xfId="0" applyNumberFormat="1" applyFont="1" applyFill="1" applyBorder="1" applyAlignment="1">
      <alignment horizontal="center" vertical="center" wrapText="1" readingOrder="1"/>
    </xf>
    <xf numFmtId="0" fontId="43" fillId="8" borderId="19" xfId="0" applyFont="1" applyFill="1" applyBorder="1" applyAlignment="1">
      <alignment horizontal="center" vertical="center" wrapText="1" readingOrder="2"/>
    </xf>
    <xf numFmtId="0" fontId="43" fillId="8" borderId="3" xfId="0" applyFont="1" applyFill="1" applyBorder="1" applyAlignment="1">
      <alignment horizontal="center" vertical="center" wrapText="1" readingOrder="2"/>
    </xf>
    <xf numFmtId="44" fontId="0" fillId="0" borderId="0" xfId="0" applyNumberFormat="1"/>
    <xf numFmtId="167" fontId="19" fillId="0" borderId="0" xfId="22" applyNumberFormat="1" applyFont="1" applyAlignment="1">
      <alignment horizontal="center" vertical="center"/>
    </xf>
    <xf numFmtId="10" fontId="19" fillId="0" borderId="0" xfId="22" applyNumberFormat="1" applyFont="1" applyAlignment="1">
      <alignment horizontal="center" vertical="center"/>
    </xf>
    <xf numFmtId="167" fontId="0" fillId="0" borderId="0" xfId="22" applyNumberFormat="1" applyFont="1"/>
    <xf numFmtId="44" fontId="19" fillId="0" borderId="0" xfId="0" applyNumberFormat="1" applyFont="1" applyBorder="1" applyAlignment="1">
      <alignment horizontal="center" vertical="center" readingOrder="2"/>
    </xf>
    <xf numFmtId="9" fontId="0" fillId="0" borderId="0" xfId="22" applyFont="1"/>
    <xf numFmtId="9" fontId="0" fillId="0" borderId="0" xfId="22" applyFont="1" applyFill="1"/>
    <xf numFmtId="0" fontId="3" fillId="4" borderId="16" xfId="0" applyFont="1" applyFill="1" applyBorder="1" applyAlignment="1">
      <alignment horizontal="center" vertical="center" wrapText="1" readingOrder="2"/>
    </xf>
    <xf numFmtId="0" fontId="3" fillId="4" borderId="19" xfId="0" applyFont="1" applyFill="1" applyBorder="1" applyAlignment="1">
      <alignment horizontal="center" vertical="center" wrapText="1" readingOrder="2"/>
    </xf>
    <xf numFmtId="0" fontId="3" fillId="35" borderId="16" xfId="0" applyFont="1" applyFill="1" applyBorder="1" applyAlignment="1">
      <alignment vertical="center" wrapText="1" readingOrder="2"/>
    </xf>
    <xf numFmtId="0" fontId="3" fillId="4" borderId="16" xfId="0" applyFont="1" applyFill="1" applyBorder="1" applyAlignment="1">
      <alignment vertical="center" wrapText="1" readingOrder="2"/>
    </xf>
    <xf numFmtId="1" fontId="40" fillId="30" borderId="24" xfId="1" applyNumberFormat="1" applyFont="1" applyFill="1" applyBorder="1" applyAlignment="1">
      <alignment horizontal="center" vertical="center" wrapText="1" readingOrder="1"/>
    </xf>
    <xf numFmtId="167" fontId="40" fillId="30" borderId="24" xfId="22" applyNumberFormat="1" applyFont="1" applyFill="1" applyBorder="1" applyAlignment="1">
      <alignment horizontal="center" vertical="center" wrapText="1" readingOrder="1"/>
    </xf>
    <xf numFmtId="170" fontId="40" fillId="30" borderId="24" xfId="1" applyNumberFormat="1" applyFont="1" applyFill="1" applyBorder="1" applyAlignment="1">
      <alignment horizontal="center" vertical="center" wrapText="1" readingOrder="1"/>
    </xf>
    <xf numFmtId="1" fontId="40" fillId="30" borderId="25" xfId="1" applyNumberFormat="1" applyFont="1" applyFill="1" applyBorder="1" applyAlignment="1">
      <alignment horizontal="center" vertical="center" wrapText="1" readingOrder="1"/>
    </xf>
    <xf numFmtId="167" fontId="40" fillId="30" borderId="25" xfId="22" applyNumberFormat="1" applyFont="1" applyFill="1" applyBorder="1" applyAlignment="1">
      <alignment horizontal="center" vertical="center" wrapText="1" readingOrder="1"/>
    </xf>
    <xf numFmtId="1" fontId="29" fillId="30" borderId="40" xfId="1" applyNumberFormat="1" applyFont="1" applyFill="1" applyBorder="1" applyAlignment="1">
      <alignment horizontal="center" vertical="center" wrapText="1" readingOrder="1"/>
    </xf>
    <xf numFmtId="167" fontId="29" fillId="30" borderId="40" xfId="22" applyNumberFormat="1" applyFont="1" applyFill="1" applyBorder="1" applyAlignment="1">
      <alignment horizontal="center" vertical="center" wrapText="1" readingOrder="1"/>
    </xf>
    <xf numFmtId="1" fontId="40" fillId="26" borderId="24" xfId="1" applyNumberFormat="1" applyFont="1" applyFill="1" applyBorder="1" applyAlignment="1">
      <alignment horizontal="center" vertical="center" wrapText="1" readingOrder="1"/>
    </xf>
    <xf numFmtId="167" fontId="40" fillId="26" borderId="24" xfId="22" applyNumberFormat="1" applyFont="1" applyFill="1" applyBorder="1" applyAlignment="1">
      <alignment horizontal="center" vertical="center" wrapText="1" readingOrder="1"/>
    </xf>
    <xf numFmtId="167" fontId="40" fillId="30" borderId="31" xfId="22" applyNumberFormat="1" applyFont="1" applyFill="1" applyBorder="1" applyAlignment="1">
      <alignment horizontal="center" vertical="center" wrapText="1" readingOrder="1"/>
    </xf>
    <xf numFmtId="170" fontId="45" fillId="34" borderId="31" xfId="1" applyNumberFormat="1" applyFont="1" applyFill="1" applyBorder="1" applyAlignment="1">
      <alignment horizontal="center" vertical="center" wrapText="1" readingOrder="1"/>
    </xf>
    <xf numFmtId="167" fontId="45" fillId="34" borderId="25" xfId="22" applyNumberFormat="1" applyFont="1" applyFill="1" applyBorder="1" applyAlignment="1">
      <alignment horizontal="center" vertical="center" wrapText="1" readingOrder="1"/>
    </xf>
    <xf numFmtId="170" fontId="40" fillId="26" borderId="24" xfId="1" applyNumberFormat="1" applyFont="1" applyFill="1" applyBorder="1" applyAlignment="1">
      <alignment horizontal="center" vertical="center" wrapText="1" readingOrder="1"/>
    </xf>
    <xf numFmtId="1" fontId="45" fillId="34" borderId="43" xfId="1" applyNumberFormat="1" applyFont="1" applyFill="1" applyBorder="1" applyAlignment="1">
      <alignment horizontal="center" vertical="center" wrapText="1" readingOrder="1"/>
    </xf>
    <xf numFmtId="167" fontId="45" fillId="34" borderId="43" xfId="22" applyNumberFormat="1" applyFont="1" applyFill="1" applyBorder="1" applyAlignment="1">
      <alignment horizontal="center" vertical="center" wrapText="1" readingOrder="1"/>
    </xf>
    <xf numFmtId="1" fontId="45" fillId="34" borderId="25" xfId="1" applyNumberFormat="1" applyFont="1" applyFill="1" applyBorder="1" applyAlignment="1">
      <alignment horizontal="center" vertical="center" wrapText="1" readingOrder="1"/>
    </xf>
    <xf numFmtId="167" fontId="45" fillId="34" borderId="24" xfId="22" applyNumberFormat="1" applyFont="1" applyFill="1" applyBorder="1" applyAlignment="1">
      <alignment horizontal="center" vertical="center" wrapText="1" readingOrder="1"/>
    </xf>
    <xf numFmtId="1" fontId="45" fillId="34" borderId="41" xfId="1" applyNumberFormat="1" applyFont="1" applyFill="1" applyBorder="1" applyAlignment="1">
      <alignment horizontal="center" vertical="center" wrapText="1" readingOrder="1"/>
    </xf>
    <xf numFmtId="167" fontId="45" fillId="34" borderId="41" xfId="22" applyNumberFormat="1" applyFont="1" applyFill="1" applyBorder="1" applyAlignment="1">
      <alignment horizontal="center" vertical="center" wrapText="1" readingOrder="1"/>
    </xf>
    <xf numFmtId="170" fontId="45" fillId="34" borderId="25" xfId="1" applyNumberFormat="1" applyFont="1" applyFill="1" applyBorder="1" applyAlignment="1">
      <alignment horizontal="center" vertical="center" wrapText="1" readingOrder="1"/>
    </xf>
    <xf numFmtId="167" fontId="45" fillId="34" borderId="31" xfId="22" applyNumberFormat="1" applyFont="1" applyFill="1" applyBorder="1" applyAlignment="1">
      <alignment horizontal="center" vertical="center" wrapText="1" readingOrder="1"/>
    </xf>
    <xf numFmtId="173" fontId="45" fillId="34" borderId="43" xfId="1" applyNumberFormat="1" applyFont="1" applyFill="1" applyBorder="1" applyAlignment="1">
      <alignment horizontal="center" vertical="center" wrapText="1" readingOrder="1"/>
    </xf>
    <xf numFmtId="167" fontId="45" fillId="34" borderId="26" xfId="22" applyNumberFormat="1" applyFont="1" applyFill="1" applyBorder="1" applyAlignment="1">
      <alignment horizontal="center" vertical="center" wrapText="1" readingOrder="1"/>
    </xf>
    <xf numFmtId="173" fontId="45" fillId="34" borderId="31" xfId="1" applyNumberFormat="1" applyFont="1" applyFill="1" applyBorder="1" applyAlignment="1">
      <alignment horizontal="center" vertical="center" wrapText="1" readingOrder="1"/>
    </xf>
    <xf numFmtId="170" fontId="45" fillId="34" borderId="26" xfId="1" applyNumberFormat="1" applyFont="1" applyFill="1" applyBorder="1" applyAlignment="1">
      <alignment horizontal="center" vertical="center" wrapText="1" readingOrder="1"/>
    </xf>
    <xf numFmtId="3" fontId="23" fillId="23" borderId="7" xfId="1" applyNumberFormat="1" applyFont="1" applyFill="1" applyBorder="1" applyAlignment="1">
      <alignment vertical="center"/>
    </xf>
    <xf numFmtId="3" fontId="23" fillId="16" borderId="21" xfId="1" applyNumberFormat="1" applyFont="1" applyFill="1" applyBorder="1" applyAlignment="1">
      <alignment vertical="center"/>
    </xf>
    <xf numFmtId="3" fontId="19" fillId="23" borderId="0" xfId="0" applyNumberFormat="1" applyFont="1" applyFill="1" applyBorder="1" applyAlignment="1">
      <alignment vertical="center"/>
    </xf>
    <xf numFmtId="3" fontId="19" fillId="16" borderId="0" xfId="0" applyNumberFormat="1" applyFont="1" applyFill="1" applyBorder="1" applyAlignment="1">
      <alignment vertical="center"/>
    </xf>
    <xf numFmtId="0" fontId="0" fillId="0" borderId="0" xfId="0"/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5" xfId="0" applyFont="1" applyFill="1" applyBorder="1" applyAlignment="1">
      <alignment horizontal="center" vertical="center" wrapText="1" readingOrder="2"/>
    </xf>
    <xf numFmtId="0" fontId="4" fillId="4" borderId="16" xfId="0" applyFont="1" applyFill="1" applyBorder="1" applyAlignment="1">
      <alignment horizontal="center" vertical="center" wrapText="1" readingOrder="2"/>
    </xf>
    <xf numFmtId="0" fontId="2" fillId="3" borderId="2" xfId="0" applyFont="1" applyFill="1" applyBorder="1" applyAlignment="1">
      <alignment horizontal="center" vertical="center" wrapText="1" readingOrder="2"/>
    </xf>
    <xf numFmtId="0" fontId="20" fillId="3" borderId="0" xfId="0" applyFont="1" applyFill="1" applyBorder="1" applyAlignment="1">
      <alignment horizontal="center" vertical="center" wrapText="1" readingOrder="2"/>
    </xf>
    <xf numFmtId="0" fontId="20" fillId="3" borderId="5" xfId="0" applyFont="1" applyFill="1" applyBorder="1" applyAlignment="1">
      <alignment horizontal="center" vertical="center" wrapText="1" readingOrder="2"/>
    </xf>
    <xf numFmtId="0" fontId="4" fillId="3" borderId="16" xfId="0" applyFont="1" applyFill="1" applyBorder="1" applyAlignment="1">
      <alignment horizontal="center" vertical="center" wrapText="1" readingOrder="2"/>
    </xf>
    <xf numFmtId="0" fontId="20" fillId="3" borderId="2" xfId="0" applyFont="1" applyFill="1" applyBorder="1" applyAlignment="1">
      <alignment horizontal="center" vertical="center" wrapText="1" readingOrder="2"/>
    </xf>
    <xf numFmtId="0" fontId="2" fillId="3" borderId="16" xfId="0" applyFont="1" applyFill="1" applyBorder="1" applyAlignment="1">
      <alignment horizontal="center" vertical="center" wrapText="1" readingOrder="2"/>
    </xf>
    <xf numFmtId="0" fontId="4" fillId="4" borderId="2" xfId="0" applyFont="1" applyFill="1" applyBorder="1" applyAlignment="1">
      <alignment horizontal="center" vertical="center" wrapText="1" readingOrder="2"/>
    </xf>
    <xf numFmtId="0" fontId="4" fillId="4" borderId="5" xfId="0" applyFont="1" applyFill="1" applyBorder="1" applyAlignment="1">
      <alignment horizontal="center" vertical="center" wrapText="1" readingOrder="2"/>
    </xf>
    <xf numFmtId="0" fontId="20" fillId="3" borderId="16" xfId="0" applyFont="1" applyFill="1" applyBorder="1" applyAlignment="1">
      <alignment horizontal="center" vertical="center" wrapText="1" readingOrder="2"/>
    </xf>
    <xf numFmtId="0" fontId="4" fillId="14" borderId="5" xfId="0" applyFont="1" applyFill="1" applyBorder="1" applyAlignment="1">
      <alignment horizontal="center" vertical="center" wrapText="1" readingOrder="2"/>
    </xf>
    <xf numFmtId="0" fontId="3" fillId="3" borderId="7" xfId="0" applyFont="1" applyFill="1" applyBorder="1" applyAlignment="1">
      <alignment horizontal="center" vertical="center" wrapText="1" readingOrder="2"/>
    </xf>
    <xf numFmtId="0" fontId="3" fillId="3" borderId="4" xfId="0" applyFont="1" applyFill="1" applyBorder="1" applyAlignment="1">
      <alignment horizontal="center" vertical="center" wrapText="1" readingOrder="2"/>
    </xf>
    <xf numFmtId="0" fontId="2" fillId="3" borderId="5" xfId="0" applyFont="1" applyFill="1" applyBorder="1" applyAlignment="1">
      <alignment horizontal="center" vertical="center" wrapText="1" readingOrder="2"/>
    </xf>
    <xf numFmtId="0" fontId="4" fillId="3" borderId="5" xfId="0" applyFont="1" applyFill="1" applyBorder="1" applyAlignment="1">
      <alignment horizontal="center" vertical="center" wrapText="1" readingOrder="2"/>
    </xf>
    <xf numFmtId="0" fontId="2" fillId="4" borderId="16" xfId="0" applyFont="1" applyFill="1" applyBorder="1" applyAlignment="1">
      <alignment horizontal="center" vertical="center" wrapText="1" readingOrder="2"/>
    </xf>
    <xf numFmtId="0" fontId="2" fillId="14" borderId="2" xfId="0" applyFont="1" applyFill="1" applyBorder="1" applyAlignment="1">
      <alignment horizontal="center" vertical="center" wrapText="1" readingOrder="2"/>
    </xf>
    <xf numFmtId="0" fontId="2" fillId="14" borderId="5" xfId="0" applyFont="1" applyFill="1" applyBorder="1" applyAlignment="1">
      <alignment horizontal="center" vertical="center" wrapText="1" readingOrder="2"/>
    </xf>
    <xf numFmtId="0" fontId="20" fillId="14" borderId="2" xfId="0" applyFont="1" applyFill="1" applyBorder="1" applyAlignment="1">
      <alignment horizontal="center" vertical="center" wrapText="1" readingOrder="2"/>
    </xf>
    <xf numFmtId="0" fontId="20" fillId="14" borderId="5" xfId="0" applyFont="1" applyFill="1" applyBorder="1" applyAlignment="1">
      <alignment horizontal="center" vertical="center" wrapText="1" readingOrder="2"/>
    </xf>
    <xf numFmtId="0" fontId="4" fillId="14" borderId="16" xfId="0" applyFont="1" applyFill="1" applyBorder="1" applyAlignment="1">
      <alignment horizontal="center" vertical="center" wrapText="1" readingOrder="2"/>
    </xf>
    <xf numFmtId="0" fontId="2" fillId="14" borderId="16" xfId="0" applyFont="1" applyFill="1" applyBorder="1" applyAlignment="1">
      <alignment horizontal="center" vertical="center" wrapText="1" readingOrder="2"/>
    </xf>
    <xf numFmtId="0" fontId="0" fillId="0" borderId="0" xfId="0"/>
    <xf numFmtId="0" fontId="39" fillId="3" borderId="2" xfId="0" applyFont="1" applyFill="1" applyBorder="1" applyAlignment="1">
      <alignment horizontal="center" vertical="center" wrapText="1" readingOrder="2"/>
    </xf>
    <xf numFmtId="0" fontId="39" fillId="3" borderId="0" xfId="0" applyFont="1" applyFill="1" applyBorder="1" applyAlignment="1">
      <alignment horizontal="center" vertical="center" wrapText="1" readingOrder="2"/>
    </xf>
    <xf numFmtId="0" fontId="39" fillId="3" borderId="5" xfId="0" applyFont="1" applyFill="1" applyBorder="1" applyAlignment="1">
      <alignment horizontal="center" vertical="center" wrapText="1" readingOrder="2"/>
    </xf>
    <xf numFmtId="0" fontId="39" fillId="4" borderId="2" xfId="0" applyFont="1" applyFill="1" applyBorder="1" applyAlignment="1">
      <alignment horizontal="center" vertical="center" wrapText="1" readingOrder="2"/>
    </xf>
    <xf numFmtId="0" fontId="39" fillId="4" borderId="0" xfId="0" applyFont="1" applyFill="1" applyBorder="1" applyAlignment="1">
      <alignment horizontal="center" vertical="center" wrapText="1" readingOrder="2"/>
    </xf>
    <xf numFmtId="0" fontId="39" fillId="4" borderId="5" xfId="0" applyFont="1" applyFill="1" applyBorder="1" applyAlignment="1">
      <alignment horizontal="center" vertical="center" wrapText="1" readingOrder="2"/>
    </xf>
    <xf numFmtId="0" fontId="22" fillId="2" borderId="1" xfId="0" applyFont="1" applyFill="1" applyBorder="1" applyAlignment="1">
      <alignment vertical="center" wrapText="1" readingOrder="2"/>
    </xf>
    <xf numFmtId="0" fontId="22" fillId="2" borderId="2" xfId="0" applyFont="1" applyFill="1" applyBorder="1" applyAlignment="1">
      <alignment vertical="center" wrapText="1" readingOrder="2"/>
    </xf>
    <xf numFmtId="0" fontId="22" fillId="2" borderId="3" xfId="0" applyFont="1" applyFill="1" applyBorder="1" applyAlignment="1">
      <alignment vertical="center" wrapText="1" readingOrder="2"/>
    </xf>
    <xf numFmtId="0" fontId="3" fillId="3" borderId="0" xfId="0" applyFont="1" applyFill="1" applyAlignment="1">
      <alignment horizontal="center" vertical="center" wrapText="1" readingOrder="2"/>
    </xf>
    <xf numFmtId="0" fontId="2" fillId="3" borderId="0" xfId="0" applyFont="1" applyFill="1" applyAlignment="1">
      <alignment horizontal="center" vertical="center" wrapText="1" readingOrder="2"/>
    </xf>
    <xf numFmtId="0" fontId="20" fillId="3" borderId="0" xfId="0" applyFont="1" applyFill="1" applyAlignment="1">
      <alignment horizontal="center" vertical="center" wrapText="1" readingOrder="2"/>
    </xf>
    <xf numFmtId="164" fontId="19" fillId="0" borderId="0" xfId="0" applyNumberFormat="1" applyFont="1" applyAlignment="1">
      <alignment horizontal="center" vertical="center" wrapText="1"/>
    </xf>
    <xf numFmtId="0" fontId="20" fillId="3" borderId="0" xfId="0" applyFont="1" applyFill="1" applyAlignment="1">
      <alignment horizontal="center" vertical="center" readingOrder="2"/>
    </xf>
    <xf numFmtId="0" fontId="0" fillId="3" borderId="0" xfId="0" applyFill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 readingOrder="2"/>
    </xf>
    <xf numFmtId="0" fontId="3" fillId="4" borderId="2" xfId="0" applyFont="1" applyFill="1" applyBorder="1" applyAlignment="1">
      <alignment horizontal="center" vertical="center" wrapText="1" readingOrder="2"/>
    </xf>
    <xf numFmtId="0" fontId="3" fillId="4" borderId="0" xfId="0" applyFont="1" applyFill="1" applyAlignment="1">
      <alignment horizontal="center" vertical="center" wrapText="1" readingOrder="2"/>
    </xf>
    <xf numFmtId="0" fontId="2" fillId="4" borderId="0" xfId="0" applyFont="1" applyFill="1" applyAlignment="1">
      <alignment horizontal="center" vertical="center" wrapText="1" readingOrder="2"/>
    </xf>
    <xf numFmtId="0" fontId="4" fillId="4" borderId="0" xfId="0" applyFont="1" applyFill="1" applyAlignment="1">
      <alignment horizontal="center" vertical="center" wrapText="1" readingOrder="2"/>
    </xf>
    <xf numFmtId="0" fontId="20" fillId="4" borderId="0" xfId="0" applyFont="1" applyFill="1" applyAlignment="1">
      <alignment horizontal="center" vertical="center" wrapText="1" readingOrder="2"/>
    </xf>
    <xf numFmtId="0" fontId="3" fillId="4" borderId="5" xfId="0" applyFont="1" applyFill="1" applyBorder="1" applyAlignment="1">
      <alignment horizontal="center" vertical="center" wrapText="1" readingOrder="2"/>
    </xf>
    <xf numFmtId="0" fontId="53" fillId="4" borderId="16" xfId="0" applyFont="1" applyFill="1" applyBorder="1" applyAlignment="1">
      <alignment horizontal="center" vertical="center" wrapText="1" readingOrder="2"/>
    </xf>
    <xf numFmtId="0" fontId="0" fillId="37" borderId="0" xfId="0" applyFill="1"/>
    <xf numFmtId="0" fontId="0" fillId="38" borderId="0" xfId="0" applyFill="1"/>
    <xf numFmtId="0" fontId="21" fillId="6" borderId="18" xfId="0" applyFont="1" applyFill="1" applyBorder="1" applyAlignment="1">
      <alignment vertical="center" wrapText="1" readingOrder="2"/>
    </xf>
    <xf numFmtId="0" fontId="21" fillId="6" borderId="16" xfId="0" applyFont="1" applyFill="1" applyBorder="1" applyAlignment="1">
      <alignment vertical="center" wrapText="1" readingOrder="2"/>
    </xf>
    <xf numFmtId="0" fontId="21" fillId="6" borderId="16" xfId="0" applyFont="1" applyFill="1" applyBorder="1" applyAlignment="1">
      <alignment horizontal="center" vertical="center" wrapText="1" readingOrder="2"/>
    </xf>
    <xf numFmtId="0" fontId="21" fillId="6" borderId="19" xfId="0" applyFont="1" applyFill="1" applyBorder="1" applyAlignment="1">
      <alignment vertical="center" wrapText="1" readingOrder="2"/>
    </xf>
    <xf numFmtId="0" fontId="3" fillId="14" borderId="2" xfId="0" applyFont="1" applyFill="1" applyBorder="1" applyAlignment="1">
      <alignment horizontal="center" vertical="center" wrapText="1" readingOrder="2"/>
    </xf>
    <xf numFmtId="0" fontId="3" fillId="14" borderId="0" xfId="0" applyFont="1" applyFill="1" applyAlignment="1">
      <alignment horizontal="center" vertical="center" wrapText="1" readingOrder="2"/>
    </xf>
    <xf numFmtId="0" fontId="2" fillId="14" borderId="0" xfId="0" applyFont="1" applyFill="1" applyAlignment="1">
      <alignment horizontal="center" vertical="center" wrapText="1" readingOrder="2"/>
    </xf>
    <xf numFmtId="0" fontId="4" fillId="14" borderId="0" xfId="0" applyFont="1" applyFill="1" applyAlignment="1">
      <alignment horizontal="center" vertical="center" wrapText="1" readingOrder="2"/>
    </xf>
    <xf numFmtId="0" fontId="20" fillId="14" borderId="0" xfId="0" applyFont="1" applyFill="1" applyAlignment="1">
      <alignment horizontal="center" vertical="center" wrapText="1" readingOrder="2"/>
    </xf>
    <xf numFmtId="0" fontId="0" fillId="0" borderId="0" xfId="0"/>
    <xf numFmtId="0" fontId="4" fillId="4" borderId="2" xfId="0" applyFont="1" applyFill="1" applyBorder="1" applyAlignment="1">
      <alignment horizontal="center" vertical="center" wrapText="1" readingOrder="2"/>
    </xf>
    <xf numFmtId="0" fontId="4" fillId="4" borderId="0" xfId="0" applyFont="1" applyFill="1" applyBorder="1" applyAlignment="1">
      <alignment horizontal="center" vertical="center" wrapText="1" readingOrder="2"/>
    </xf>
    <xf numFmtId="0" fontId="4" fillId="4" borderId="5" xfId="0" applyFont="1" applyFill="1" applyBorder="1" applyAlignment="1">
      <alignment horizontal="center" vertical="center" wrapText="1" readingOrder="2"/>
    </xf>
    <xf numFmtId="0" fontId="4" fillId="6" borderId="0" xfId="0" applyFont="1" applyFill="1" applyBorder="1" applyAlignment="1">
      <alignment horizontal="center" vertical="center" wrapText="1" readingOrder="2"/>
    </xf>
    <xf numFmtId="0" fontId="38" fillId="3" borderId="2" xfId="0" applyFont="1" applyFill="1" applyBorder="1" applyAlignment="1">
      <alignment horizontal="center" vertical="center" wrapText="1" readingOrder="2"/>
    </xf>
    <xf numFmtId="0" fontId="38" fillId="3" borderId="0" xfId="0" applyFont="1" applyFill="1" applyBorder="1" applyAlignment="1">
      <alignment horizontal="center" vertical="center" wrapText="1" readingOrder="2"/>
    </xf>
    <xf numFmtId="0" fontId="38" fillId="3" borderId="5" xfId="0" applyFont="1" applyFill="1" applyBorder="1" applyAlignment="1">
      <alignment horizontal="center" vertical="center" wrapText="1" readingOrder="2"/>
    </xf>
    <xf numFmtId="0" fontId="38" fillId="4" borderId="2" xfId="0" applyFont="1" applyFill="1" applyBorder="1" applyAlignment="1">
      <alignment horizontal="center" vertical="center" wrapText="1" readingOrder="2"/>
    </xf>
    <xf numFmtId="0" fontId="38" fillId="4" borderId="0" xfId="0" applyFont="1" applyFill="1" applyBorder="1" applyAlignment="1">
      <alignment horizontal="center" vertical="center" wrapText="1" readingOrder="2"/>
    </xf>
    <xf numFmtId="0" fontId="38" fillId="4" borderId="5" xfId="0" applyFont="1" applyFill="1" applyBorder="1" applyAlignment="1">
      <alignment horizontal="center" vertical="center" wrapText="1" readingOrder="2"/>
    </xf>
    <xf numFmtId="0" fontId="39" fillId="6" borderId="1" xfId="0" applyFont="1" applyFill="1" applyBorder="1" applyAlignment="1">
      <alignment vertical="center" wrapText="1" readingOrder="2"/>
    </xf>
    <xf numFmtId="0" fontId="39" fillId="6" borderId="2" xfId="0" applyFont="1" applyFill="1" applyBorder="1" applyAlignment="1">
      <alignment vertical="center" wrapText="1" readingOrder="2"/>
    </xf>
    <xf numFmtId="0" fontId="39" fillId="6" borderId="7" xfId="0" applyFont="1" applyFill="1" applyBorder="1" applyAlignment="1">
      <alignment vertical="center" wrapText="1" readingOrder="2"/>
    </xf>
    <xf numFmtId="0" fontId="39" fillId="6" borderId="0" xfId="0" applyFont="1" applyFill="1" applyBorder="1" applyAlignment="1">
      <alignment vertical="center" wrapText="1" readingOrder="2"/>
    </xf>
    <xf numFmtId="0" fontId="39" fillId="6" borderId="4" xfId="0" applyFont="1" applyFill="1" applyBorder="1" applyAlignment="1">
      <alignment vertical="center" wrapText="1" readingOrder="2"/>
    </xf>
    <xf numFmtId="0" fontId="39" fillId="6" borderId="5" xfId="0" applyFont="1" applyFill="1" applyBorder="1" applyAlignment="1">
      <alignment vertical="center" wrapText="1" readingOrder="2"/>
    </xf>
    <xf numFmtId="0" fontId="46" fillId="8" borderId="18" xfId="0" applyFont="1" applyFill="1" applyBorder="1" applyAlignment="1">
      <alignment vertical="center" wrapText="1" readingOrder="2"/>
    </xf>
    <xf numFmtId="0" fontId="46" fillId="8" borderId="16" xfId="0" applyFont="1" applyFill="1" applyBorder="1" applyAlignment="1">
      <alignment vertical="center" wrapText="1" readingOrder="2"/>
    </xf>
    <xf numFmtId="0" fontId="46" fillId="8" borderId="19" xfId="0" applyFont="1" applyFill="1" applyBorder="1" applyAlignment="1">
      <alignment vertical="center" wrapText="1" readingOrder="2"/>
    </xf>
    <xf numFmtId="0" fontId="39" fillId="14" borderId="1" xfId="0" applyFont="1" applyFill="1" applyBorder="1" applyAlignment="1">
      <alignment vertical="center" wrapText="1" readingOrder="2"/>
    </xf>
    <xf numFmtId="0" fontId="39" fillId="14" borderId="2" xfId="0" applyFont="1" applyFill="1" applyBorder="1" applyAlignment="1">
      <alignment vertical="center" wrapText="1" readingOrder="2"/>
    </xf>
    <xf numFmtId="0" fontId="39" fillId="14" borderId="7" xfId="0" applyFont="1" applyFill="1" applyBorder="1" applyAlignment="1">
      <alignment vertical="center" wrapText="1" readingOrder="2"/>
    </xf>
    <xf numFmtId="0" fontId="39" fillId="14" borderId="0" xfId="0" applyFont="1" applyFill="1" applyBorder="1" applyAlignment="1">
      <alignment vertical="center" wrapText="1" readingOrder="2"/>
    </xf>
    <xf numFmtId="0" fontId="39" fillId="14" borderId="4" xfId="0" applyFont="1" applyFill="1" applyBorder="1" applyAlignment="1">
      <alignment vertical="center" wrapText="1" readingOrder="2"/>
    </xf>
    <xf numFmtId="0" fontId="39" fillId="14" borderId="5" xfId="0" applyFont="1" applyFill="1" applyBorder="1" applyAlignment="1">
      <alignment vertical="center" wrapText="1" readingOrder="2"/>
    </xf>
    <xf numFmtId="0" fontId="3" fillId="4" borderId="0" xfId="0" applyFont="1" applyFill="1" applyBorder="1" applyAlignment="1">
      <alignment horizontal="center" vertical="center" wrapText="1" readingOrder="2"/>
    </xf>
    <xf numFmtId="0" fontId="39" fillId="3" borderId="16" xfId="0" applyFont="1" applyFill="1" applyBorder="1" applyAlignment="1">
      <alignment vertical="center" wrapText="1" readingOrder="2"/>
    </xf>
    <xf numFmtId="0" fontId="39" fillId="3" borderId="19" xfId="0" applyFont="1" applyFill="1" applyBorder="1" applyAlignment="1">
      <alignment vertical="center" wrapText="1" readingOrder="2"/>
    </xf>
    <xf numFmtId="0" fontId="39" fillId="4" borderId="16" xfId="0" applyFont="1" applyFill="1" applyBorder="1" applyAlignment="1">
      <alignment vertical="center" wrapText="1" readingOrder="2"/>
    </xf>
    <xf numFmtId="0" fontId="39" fillId="4" borderId="19" xfId="0" applyFont="1" applyFill="1" applyBorder="1" applyAlignment="1">
      <alignment vertical="center" wrapText="1" readingOrder="2"/>
    </xf>
    <xf numFmtId="0" fontId="52" fillId="8" borderId="2" xfId="0" applyFont="1" applyFill="1" applyBorder="1" applyAlignment="1">
      <alignment horizontal="center" vertical="center" wrapText="1" readingOrder="2"/>
    </xf>
    <xf numFmtId="0" fontId="52" fillId="8" borderId="0" xfId="0" applyFont="1" applyFill="1" applyBorder="1" applyAlignment="1">
      <alignment horizontal="center" vertical="center" wrapText="1" readingOrder="2"/>
    </xf>
    <xf numFmtId="0" fontId="41" fillId="6" borderId="18" xfId="0" applyFont="1" applyFill="1" applyBorder="1" applyAlignment="1">
      <alignment vertical="center" wrapText="1" readingOrder="2"/>
    </xf>
    <xf numFmtId="0" fontId="41" fillId="6" borderId="16" xfId="0" applyFont="1" applyFill="1" applyBorder="1" applyAlignment="1">
      <alignment vertical="center" wrapText="1" readingOrder="2"/>
    </xf>
    <xf numFmtId="0" fontId="41" fillId="6" borderId="19" xfId="0" applyFont="1" applyFill="1" applyBorder="1" applyAlignment="1">
      <alignment vertical="center" wrapText="1" readingOrder="2"/>
    </xf>
    <xf numFmtId="0" fontId="0" fillId="0" borderId="0" xfId="0"/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5" xfId="0" applyFont="1" applyFill="1" applyBorder="1" applyAlignment="1">
      <alignment horizontal="center" vertical="center" wrapText="1" readingOrder="2"/>
    </xf>
    <xf numFmtId="0" fontId="2" fillId="14" borderId="2" xfId="0" applyFont="1" applyFill="1" applyBorder="1" applyAlignment="1">
      <alignment horizontal="center" vertical="center" wrapText="1" readingOrder="2"/>
    </xf>
    <xf numFmtId="0" fontId="2" fillId="14" borderId="5" xfId="0" applyFont="1" applyFill="1" applyBorder="1" applyAlignment="1">
      <alignment horizontal="center" vertical="center" wrapText="1" readingOrder="2"/>
    </xf>
    <xf numFmtId="0" fontId="4" fillId="4" borderId="2" xfId="0" applyFont="1" applyFill="1" applyBorder="1" applyAlignment="1">
      <alignment horizontal="center" vertical="center" wrapText="1" readingOrder="2"/>
    </xf>
    <xf numFmtId="0" fontId="4" fillId="4" borderId="0" xfId="0" applyFont="1" applyFill="1" applyBorder="1" applyAlignment="1">
      <alignment horizontal="center" vertical="center" wrapText="1" readingOrder="2"/>
    </xf>
    <xf numFmtId="0" fontId="4" fillId="4" borderId="5" xfId="0" applyFont="1" applyFill="1" applyBorder="1" applyAlignment="1">
      <alignment horizontal="center" vertical="center" wrapText="1" readingOrder="2"/>
    </xf>
    <xf numFmtId="0" fontId="2" fillId="4" borderId="0" xfId="0" applyFont="1" applyFill="1" applyBorder="1" applyAlignment="1">
      <alignment horizontal="center" vertical="center" wrapText="1" readingOrder="2"/>
    </xf>
    <xf numFmtId="0" fontId="4" fillId="4" borderId="16" xfId="0" applyFont="1" applyFill="1" applyBorder="1" applyAlignment="1">
      <alignment horizontal="center" vertical="center" wrapText="1" readingOrder="2"/>
    </xf>
    <xf numFmtId="0" fontId="2" fillId="4" borderId="16" xfId="0" applyFont="1" applyFill="1" applyBorder="1" applyAlignment="1">
      <alignment horizontal="center" vertical="center" wrapText="1" readingOrder="2"/>
    </xf>
    <xf numFmtId="0" fontId="2" fillId="14" borderId="0" xfId="0" applyFont="1" applyFill="1" applyBorder="1" applyAlignment="1">
      <alignment horizontal="center" vertical="center" wrapText="1" readingOrder="2"/>
    </xf>
    <xf numFmtId="0" fontId="20" fillId="14" borderId="2" xfId="0" applyFont="1" applyFill="1" applyBorder="1" applyAlignment="1">
      <alignment horizontal="center" vertical="center" wrapText="1" readingOrder="2"/>
    </xf>
    <xf numFmtId="0" fontId="20" fillId="14" borderId="5" xfId="0" applyFont="1" applyFill="1" applyBorder="1" applyAlignment="1">
      <alignment horizontal="center" vertical="center" wrapText="1" readingOrder="2"/>
    </xf>
    <xf numFmtId="0" fontId="20" fillId="3" borderId="5" xfId="0" applyFont="1" applyFill="1" applyBorder="1" applyAlignment="1">
      <alignment horizontal="center" vertical="center" wrapText="1" readingOrder="2"/>
    </xf>
    <xf numFmtId="0" fontId="20" fillId="3" borderId="0" xfId="0" applyFont="1" applyFill="1" applyBorder="1" applyAlignment="1">
      <alignment horizontal="center" vertical="center" wrapText="1" readingOrder="2"/>
    </xf>
    <xf numFmtId="0" fontId="3" fillId="15" borderId="30" xfId="0" applyFont="1" applyFill="1" applyBorder="1" applyAlignment="1">
      <alignment vertical="center" wrapText="1" readingOrder="2"/>
    </xf>
    <xf numFmtId="0" fontId="3" fillId="15" borderId="0" xfId="0" applyFont="1" applyFill="1" applyBorder="1" applyAlignment="1">
      <alignment vertical="center" wrapText="1" readingOrder="2"/>
    </xf>
    <xf numFmtId="0" fontId="3" fillId="15" borderId="8" xfId="0" applyFont="1" applyFill="1" applyBorder="1" applyAlignment="1">
      <alignment vertical="center" wrapText="1" readingOrder="2"/>
    </xf>
    <xf numFmtId="0" fontId="2" fillId="4" borderId="5" xfId="0" applyFont="1" applyFill="1" applyBorder="1" applyAlignment="1">
      <alignment vertical="center" wrapText="1" readingOrder="2"/>
    </xf>
    <xf numFmtId="0" fontId="2" fillId="4" borderId="6" xfId="0" applyFont="1" applyFill="1" applyBorder="1" applyAlignment="1">
      <alignment vertical="center" wrapText="1" readingOrder="2"/>
    </xf>
    <xf numFmtId="0" fontId="2" fillId="6" borderId="5" xfId="0" applyFont="1" applyFill="1" applyBorder="1" applyAlignment="1">
      <alignment vertical="center" wrapText="1" readingOrder="2"/>
    </xf>
    <xf numFmtId="0" fontId="2" fillId="6" borderId="6" xfId="0" applyFont="1" applyFill="1" applyBorder="1" applyAlignment="1">
      <alignment vertical="center" wrapText="1" readingOrder="2"/>
    </xf>
    <xf numFmtId="0" fontId="3" fillId="3" borderId="5" xfId="0" applyFont="1" applyFill="1" applyBorder="1" applyAlignment="1">
      <alignment vertical="center" wrapText="1" readingOrder="2"/>
    </xf>
    <xf numFmtId="0" fontId="3" fillId="14" borderId="0" xfId="0" applyFont="1" applyFill="1" applyBorder="1" applyAlignment="1">
      <alignment horizontal="center" vertical="center" wrapText="1" readingOrder="2"/>
    </xf>
    <xf numFmtId="0" fontId="3" fillId="3" borderId="1" xfId="0" applyFont="1" applyFill="1" applyBorder="1" applyAlignment="1">
      <alignment vertical="center" wrapText="1" readingOrder="2"/>
    </xf>
    <xf numFmtId="0" fontId="3" fillId="3" borderId="2" xfId="0" applyFont="1" applyFill="1" applyBorder="1" applyAlignment="1">
      <alignment vertical="center" wrapText="1" readingOrder="2"/>
    </xf>
    <xf numFmtId="0" fontId="3" fillId="3" borderId="7" xfId="0" applyFont="1" applyFill="1" applyBorder="1" applyAlignment="1">
      <alignment vertical="center" wrapText="1" readingOrder="2"/>
    </xf>
    <xf numFmtId="0" fontId="3" fillId="3" borderId="0" xfId="0" applyFont="1" applyFill="1" applyBorder="1" applyAlignment="1">
      <alignment vertical="center" wrapText="1" readingOrder="2"/>
    </xf>
    <xf numFmtId="0" fontId="2" fillId="3" borderId="16" xfId="0" applyFont="1" applyFill="1" applyBorder="1" applyAlignment="1">
      <alignment vertical="center" wrapText="1" readingOrder="2"/>
    </xf>
    <xf numFmtId="0" fontId="2" fillId="4" borderId="16" xfId="0" applyFont="1" applyFill="1" applyBorder="1" applyAlignment="1">
      <alignment vertical="center" wrapText="1" readingOrder="2"/>
    </xf>
    <xf numFmtId="0" fontId="2" fillId="4" borderId="19" xfId="0" applyFont="1" applyFill="1" applyBorder="1" applyAlignment="1">
      <alignment vertical="center" wrapText="1" readingOrder="2"/>
    </xf>
    <xf numFmtId="0" fontId="2" fillId="14" borderId="16" xfId="0" applyFont="1" applyFill="1" applyBorder="1" applyAlignment="1">
      <alignment vertical="center" wrapText="1" readingOrder="2"/>
    </xf>
    <xf numFmtId="0" fontId="2" fillId="14" borderId="19" xfId="0" applyFont="1" applyFill="1" applyBorder="1" applyAlignment="1">
      <alignment vertical="center" wrapText="1" readingOrder="2"/>
    </xf>
    <xf numFmtId="0" fontId="20" fillId="3" borderId="16" xfId="0" applyFont="1" applyFill="1" applyBorder="1" applyAlignment="1">
      <alignment vertical="center" wrapText="1" readingOrder="2"/>
    </xf>
    <xf numFmtId="0" fontId="20" fillId="3" borderId="19" xfId="0" applyFont="1" applyFill="1" applyBorder="1" applyAlignment="1">
      <alignment vertical="center" wrapText="1" readingOrder="2"/>
    </xf>
    <xf numFmtId="0" fontId="4" fillId="3" borderId="16" xfId="0" applyFont="1" applyFill="1" applyBorder="1" applyAlignment="1">
      <alignment vertical="center" wrapText="1" readingOrder="2"/>
    </xf>
    <xf numFmtId="0" fontId="4" fillId="3" borderId="19" xfId="0" applyFont="1" applyFill="1" applyBorder="1" applyAlignment="1">
      <alignment vertical="center" wrapText="1" readingOrder="2"/>
    </xf>
    <xf numFmtId="0" fontId="4" fillId="4" borderId="16" xfId="0" applyFont="1" applyFill="1" applyBorder="1" applyAlignment="1">
      <alignment vertical="center" wrapText="1" readingOrder="2"/>
    </xf>
    <xf numFmtId="0" fontId="4" fillId="4" borderId="19" xfId="0" applyFont="1" applyFill="1" applyBorder="1" applyAlignment="1">
      <alignment vertical="center" wrapText="1" readingOrder="2"/>
    </xf>
    <xf numFmtId="0" fontId="4" fillId="14" borderId="16" xfId="0" applyFont="1" applyFill="1" applyBorder="1" applyAlignment="1">
      <alignment vertical="center" wrapText="1" readingOrder="2"/>
    </xf>
    <xf numFmtId="0" fontId="4" fillId="14" borderId="19" xfId="0" applyFont="1" applyFill="1" applyBorder="1" applyAlignment="1">
      <alignment vertical="center" wrapText="1" readingOrder="2"/>
    </xf>
    <xf numFmtId="0" fontId="2" fillId="14" borderId="2" xfId="0" applyFont="1" applyFill="1" applyBorder="1" applyAlignment="1">
      <alignment vertical="center" wrapText="1" readingOrder="2"/>
    </xf>
    <xf numFmtId="0" fontId="2" fillId="14" borderId="0" xfId="0" applyFont="1" applyFill="1" applyBorder="1" applyAlignment="1">
      <alignment vertical="center" wrapText="1" readingOrder="2"/>
    </xf>
    <xf numFmtId="0" fontId="2" fillId="14" borderId="5" xfId="0" applyFont="1" applyFill="1" applyBorder="1" applyAlignment="1">
      <alignment vertical="center" wrapText="1" readingOrder="2"/>
    </xf>
    <xf numFmtId="0" fontId="0" fillId="0" borderId="0" xfId="0"/>
    <xf numFmtId="164" fontId="29" fillId="20" borderId="24" xfId="0" applyNumberFormat="1" applyFont="1" applyFill="1" applyBorder="1" applyAlignment="1">
      <alignment horizontal="center" vertical="center" wrapText="1"/>
    </xf>
    <xf numFmtId="164" fontId="29" fillId="20" borderId="25" xfId="0" applyNumberFormat="1" applyFont="1" applyFill="1" applyBorder="1" applyAlignment="1">
      <alignment horizontal="center" vertical="center" wrapText="1"/>
    </xf>
    <xf numFmtId="164" fontId="29" fillId="20" borderId="26" xfId="0" applyNumberFormat="1" applyFont="1" applyFill="1" applyBorder="1" applyAlignment="1">
      <alignment horizontal="center" vertical="center" wrapText="1"/>
    </xf>
    <xf numFmtId="164" fontId="30" fillId="5" borderId="2" xfId="0" applyNumberFormat="1" applyFont="1" applyFill="1" applyBorder="1" applyAlignment="1">
      <alignment horizontal="center" vertical="center" wrapText="1"/>
    </xf>
    <xf numFmtId="164" fontId="30" fillId="5" borderId="5" xfId="0" applyNumberFormat="1" applyFont="1" applyFill="1" applyBorder="1" applyAlignment="1">
      <alignment horizontal="center" vertical="center" wrapText="1"/>
    </xf>
    <xf numFmtId="164" fontId="30" fillId="4" borderId="2" xfId="0" applyNumberFormat="1" applyFont="1" applyFill="1" applyBorder="1" applyAlignment="1">
      <alignment horizontal="center" vertical="center" wrapText="1"/>
    </xf>
    <xf numFmtId="164" fontId="30" fillId="4" borderId="5" xfId="0" applyNumberFormat="1" applyFont="1" applyFill="1" applyBorder="1" applyAlignment="1">
      <alignment horizontal="center" vertical="center" wrapText="1"/>
    </xf>
    <xf numFmtId="164" fontId="24" fillId="20" borderId="16" xfId="0" applyNumberFormat="1" applyFont="1" applyFill="1" applyBorder="1" applyAlignment="1">
      <alignment horizontal="center" vertical="center" wrapText="1"/>
    </xf>
    <xf numFmtId="164" fontId="24" fillId="20" borderId="19" xfId="0" applyNumberFormat="1" applyFont="1" applyFill="1" applyBorder="1" applyAlignment="1">
      <alignment horizontal="center" vertical="center" wrapText="1"/>
    </xf>
    <xf numFmtId="164" fontId="24" fillId="19" borderId="16" xfId="0" applyNumberFormat="1" applyFont="1" applyFill="1" applyBorder="1" applyAlignment="1">
      <alignment horizontal="center" vertical="center"/>
    </xf>
    <xf numFmtId="164" fontId="24" fillId="19" borderId="19" xfId="0" applyNumberFormat="1" applyFont="1" applyFill="1" applyBorder="1" applyAlignment="1">
      <alignment horizontal="center" vertical="center"/>
    </xf>
    <xf numFmtId="164" fontId="24" fillId="17" borderId="16" xfId="0" applyNumberFormat="1" applyFont="1" applyFill="1" applyBorder="1" applyAlignment="1">
      <alignment horizontal="center" vertical="center"/>
    </xf>
    <xf numFmtId="164" fontId="24" fillId="17" borderId="19" xfId="0" applyNumberFormat="1" applyFont="1" applyFill="1" applyBorder="1" applyAlignment="1">
      <alignment horizontal="center" vertical="center"/>
    </xf>
    <xf numFmtId="0" fontId="24" fillId="22" borderId="16" xfId="0" applyFont="1" applyFill="1" applyBorder="1" applyAlignment="1">
      <alignment horizontal="center" vertical="center" wrapText="1"/>
    </xf>
    <xf numFmtId="0" fontId="24" fillId="22" borderId="19" xfId="0" applyFont="1" applyFill="1" applyBorder="1" applyAlignment="1">
      <alignment horizontal="center" vertical="center" wrapText="1"/>
    </xf>
    <xf numFmtId="0" fontId="32" fillId="27" borderId="2" xfId="0" applyFont="1" applyFill="1" applyBorder="1" applyAlignment="1">
      <alignment horizontal="center" vertical="center" wrapText="1"/>
    </xf>
    <xf numFmtId="0" fontId="32" fillId="27" borderId="18" xfId="0" applyFont="1" applyFill="1" applyBorder="1" applyAlignment="1">
      <alignment horizontal="center" vertical="center" wrapText="1"/>
    </xf>
    <xf numFmtId="0" fontId="32" fillId="27" borderId="16" xfId="0" applyFont="1" applyFill="1" applyBorder="1" applyAlignment="1">
      <alignment horizontal="center" vertical="center" wrapText="1"/>
    </xf>
    <xf numFmtId="0" fontId="32" fillId="27" borderId="19" xfId="0" applyFont="1" applyFill="1" applyBorder="1" applyAlignment="1">
      <alignment horizontal="center" vertical="center" wrapText="1"/>
    </xf>
    <xf numFmtId="0" fontId="25" fillId="4" borderId="2" xfId="0" applyFont="1" applyFill="1" applyBorder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4" fillId="4" borderId="5" xfId="0" applyFont="1" applyFill="1" applyBorder="1" applyAlignment="1">
      <alignment horizontal="center" vertical="center" wrapText="1"/>
    </xf>
    <xf numFmtId="0" fontId="24" fillId="4" borderId="6" xfId="0" applyFont="1" applyFill="1" applyBorder="1" applyAlignment="1">
      <alignment horizontal="center" vertical="center" wrapText="1"/>
    </xf>
    <xf numFmtId="0" fontId="2" fillId="4" borderId="0" xfId="0" applyFont="1" applyFill="1" applyBorder="1" applyAlignment="1">
      <alignment horizontal="center" vertical="center" wrapText="1" readingOrder="2"/>
    </xf>
    <xf numFmtId="166" fontId="27" fillId="0" borderId="0" xfId="3" applyNumberFormat="1" applyFont="1" applyAlignment="1">
      <alignment horizontal="center"/>
    </xf>
    <xf numFmtId="164" fontId="30" fillId="4" borderId="0" xfId="0" applyNumberFormat="1" applyFont="1" applyFill="1" applyAlignment="1">
      <alignment horizontal="center" vertical="center" wrapText="1"/>
    </xf>
    <xf numFmtId="166" fontId="19" fillId="0" borderId="0" xfId="0" applyNumberFormat="1" applyFont="1" applyAlignment="1">
      <alignment horizontal="center"/>
    </xf>
    <xf numFmtId="166" fontId="27" fillId="0" borderId="7" xfId="3" applyNumberFormat="1" applyFont="1" applyBorder="1" applyAlignment="1">
      <alignment horizontal="center"/>
    </xf>
    <xf numFmtId="164" fontId="30" fillId="5" borderId="0" xfId="0" applyNumberFormat="1" applyFont="1" applyFill="1" applyAlignment="1">
      <alignment horizontal="center" vertical="center" wrapText="1"/>
    </xf>
    <xf numFmtId="164" fontId="29" fillId="20" borderId="0" xfId="0" applyNumberFormat="1" applyFont="1" applyFill="1" applyAlignment="1">
      <alignment horizontal="center" vertical="center" wrapText="1"/>
    </xf>
    <xf numFmtId="164" fontId="24" fillId="20" borderId="0" xfId="0" applyNumberFormat="1" applyFont="1" applyFill="1" applyAlignment="1">
      <alignment horizontal="center" vertical="center" wrapText="1"/>
    </xf>
    <xf numFmtId="0" fontId="29" fillId="4" borderId="2" xfId="0" applyFont="1" applyFill="1" applyBorder="1" applyAlignment="1">
      <alignment horizontal="center" vertical="center" wrapText="1"/>
    </xf>
    <xf numFmtId="0" fontId="29" fillId="4" borderId="0" xfId="0" applyFont="1" applyFill="1" applyAlignment="1">
      <alignment horizontal="center" vertical="center" wrapText="1"/>
    </xf>
    <xf numFmtId="0" fontId="25" fillId="4" borderId="0" xfId="0" applyFont="1" applyFill="1" applyAlignment="1">
      <alignment horizontal="center" vertical="center" wrapText="1"/>
    </xf>
    <xf numFmtId="0" fontId="29" fillId="4" borderId="5" xfId="0" applyFont="1" applyFill="1" applyBorder="1" applyAlignment="1">
      <alignment horizontal="center" vertical="center" wrapText="1"/>
    </xf>
    <xf numFmtId="0" fontId="29" fillId="22" borderId="16" xfId="0" applyFont="1" applyFill="1" applyBorder="1" applyAlignment="1">
      <alignment horizontal="center" vertical="center" wrapText="1"/>
    </xf>
    <xf numFmtId="0" fontId="2" fillId="23" borderId="2" xfId="0" applyFont="1" applyFill="1" applyBorder="1" applyAlignment="1">
      <alignment horizontal="center" vertical="center" wrapText="1" readingOrder="2"/>
    </xf>
    <xf numFmtId="0" fontId="2" fillId="23" borderId="0" xfId="0" applyFont="1" applyFill="1" applyBorder="1" applyAlignment="1">
      <alignment horizontal="center" vertical="center" wrapText="1" readingOrder="2"/>
    </xf>
    <xf numFmtId="0" fontId="2" fillId="16" borderId="0" xfId="0" applyFont="1" applyFill="1" applyBorder="1" applyAlignment="1">
      <alignment horizontal="center" vertical="center" wrapText="1" readingOrder="2"/>
    </xf>
    <xf numFmtId="0" fontId="2" fillId="24" borderId="0" xfId="0" applyFont="1" applyFill="1" applyBorder="1" applyAlignment="1">
      <alignment horizontal="center" vertical="center" wrapText="1" readingOrder="2"/>
    </xf>
    <xf numFmtId="0" fontId="2" fillId="17" borderId="0" xfId="0" applyFont="1" applyFill="1" applyBorder="1" applyAlignment="1">
      <alignment horizontal="center" vertical="center" wrapText="1" readingOrder="2"/>
    </xf>
    <xf numFmtId="0" fontId="2" fillId="25" borderId="0" xfId="0" applyFont="1" applyFill="1" applyBorder="1" applyAlignment="1">
      <alignment horizontal="center" vertical="center" wrapText="1" readingOrder="2"/>
    </xf>
    <xf numFmtId="0" fontId="2" fillId="5" borderId="0" xfId="0" applyFont="1" applyFill="1" applyBorder="1" applyAlignment="1">
      <alignment horizontal="center" vertical="center" wrapText="1" readingOrder="2"/>
    </xf>
    <xf numFmtId="0" fontId="0" fillId="0" borderId="0" xfId="0"/>
    <xf numFmtId="0" fontId="38" fillId="3" borderId="1" xfId="0" applyFont="1" applyFill="1" applyBorder="1" applyAlignment="1">
      <alignment horizontal="center" vertical="center" wrapText="1" readingOrder="2"/>
    </xf>
    <xf numFmtId="0" fontId="38" fillId="3" borderId="7" xfId="0" applyFont="1" applyFill="1" applyBorder="1" applyAlignment="1">
      <alignment horizontal="center" vertical="center" wrapText="1" readingOrder="2"/>
    </xf>
    <xf numFmtId="0" fontId="38" fillId="3" borderId="4" xfId="0" applyFont="1" applyFill="1" applyBorder="1" applyAlignment="1">
      <alignment horizontal="center" vertical="center" wrapText="1" readingOrder="2"/>
    </xf>
    <xf numFmtId="0" fontId="39" fillId="3" borderId="2" xfId="0" applyFont="1" applyFill="1" applyBorder="1" applyAlignment="1">
      <alignment horizontal="center" vertical="center" wrapText="1" readingOrder="2"/>
    </xf>
    <xf numFmtId="0" fontId="39" fillId="3" borderId="0" xfId="0" applyFont="1" applyFill="1" applyBorder="1" applyAlignment="1">
      <alignment horizontal="center" vertical="center" wrapText="1" readingOrder="2"/>
    </xf>
    <xf numFmtId="0" fontId="39" fillId="3" borderId="5" xfId="0" applyFont="1" applyFill="1" applyBorder="1" applyAlignment="1">
      <alignment horizontal="center" vertical="center" wrapText="1" readingOrder="2"/>
    </xf>
    <xf numFmtId="3" fontId="2" fillId="29" borderId="24" xfId="1" applyNumberFormat="1" applyFont="1" applyFill="1" applyBorder="1" applyAlignment="1">
      <alignment horizontal="center" vertical="center" wrapText="1" readingOrder="2"/>
    </xf>
    <xf numFmtId="3" fontId="2" fillId="29" borderId="25" xfId="1" applyNumberFormat="1" applyFont="1" applyFill="1" applyBorder="1" applyAlignment="1">
      <alignment horizontal="center" vertical="center" wrapText="1" readingOrder="2"/>
    </xf>
    <xf numFmtId="0" fontId="36" fillId="31" borderId="5" xfId="0" applyFont="1" applyFill="1" applyBorder="1" applyAlignment="1">
      <alignment horizontal="center" vertical="center" wrapText="1" readingOrder="2"/>
    </xf>
    <xf numFmtId="0" fontId="36" fillId="31" borderId="6" xfId="0" applyFont="1" applyFill="1" applyBorder="1" applyAlignment="1">
      <alignment horizontal="center" vertical="center" wrapText="1" readingOrder="2"/>
    </xf>
    <xf numFmtId="0" fontId="38" fillId="4" borderId="1" xfId="0" applyFont="1" applyFill="1" applyBorder="1" applyAlignment="1">
      <alignment horizontal="center" vertical="center" wrapText="1" readingOrder="2"/>
    </xf>
    <xf numFmtId="0" fontId="38" fillId="4" borderId="7" xfId="0" applyFont="1" applyFill="1" applyBorder="1" applyAlignment="1">
      <alignment horizontal="center" vertical="center" wrapText="1" readingOrder="2"/>
    </xf>
    <xf numFmtId="0" fontId="38" fillId="4" borderId="4" xfId="0" applyFont="1" applyFill="1" applyBorder="1" applyAlignment="1">
      <alignment horizontal="center" vertical="center" wrapText="1" readingOrder="2"/>
    </xf>
    <xf numFmtId="0" fontId="39" fillId="4" borderId="2" xfId="0" applyFont="1" applyFill="1" applyBorder="1" applyAlignment="1">
      <alignment horizontal="center" vertical="center" wrapText="1" readingOrder="2"/>
    </xf>
    <xf numFmtId="0" fontId="39" fillId="4" borderId="0" xfId="0" applyFont="1" applyFill="1" applyBorder="1" applyAlignment="1">
      <alignment horizontal="center" vertical="center" wrapText="1" readingOrder="2"/>
    </xf>
    <xf numFmtId="0" fontId="39" fillId="4" borderId="5" xfId="0" applyFont="1" applyFill="1" applyBorder="1" applyAlignment="1">
      <alignment horizontal="center" vertical="center" wrapText="1" readingOrder="2"/>
    </xf>
    <xf numFmtId="0" fontId="39" fillId="4" borderId="18" xfId="0" applyFont="1" applyFill="1" applyBorder="1" applyAlignment="1">
      <alignment horizontal="center" vertical="center" wrapText="1" readingOrder="2"/>
    </xf>
    <xf numFmtId="0" fontId="39" fillId="4" borderId="16" xfId="0" applyFont="1" applyFill="1" applyBorder="1" applyAlignment="1">
      <alignment horizontal="center" vertical="center" wrapText="1" readingOrder="2"/>
    </xf>
    <xf numFmtId="0" fontId="39" fillId="4" borderId="19" xfId="0" applyFont="1" applyFill="1" applyBorder="1" applyAlignment="1">
      <alignment horizontal="center" vertical="center" wrapText="1" readingOrder="2"/>
    </xf>
    <xf numFmtId="0" fontId="39" fillId="3" borderId="1" xfId="0" applyFont="1" applyFill="1" applyBorder="1" applyAlignment="1">
      <alignment horizontal="center" vertical="center" wrapText="1" readingOrder="2"/>
    </xf>
    <xf numFmtId="0" fontId="39" fillId="3" borderId="7" xfId="0" applyFont="1" applyFill="1" applyBorder="1" applyAlignment="1">
      <alignment horizontal="center" vertical="center" wrapText="1" readingOrder="2"/>
    </xf>
    <xf numFmtId="0" fontId="39" fillId="3" borderId="4" xfId="0" applyFont="1" applyFill="1" applyBorder="1" applyAlignment="1">
      <alignment horizontal="center" vertical="center" wrapText="1" readingOrder="2"/>
    </xf>
    <xf numFmtId="0" fontId="39" fillId="4" borderId="1" xfId="0" applyFont="1" applyFill="1" applyBorder="1" applyAlignment="1">
      <alignment horizontal="center" vertical="center" wrapText="1" readingOrder="2"/>
    </xf>
    <xf numFmtId="0" fontId="39" fillId="4" borderId="7" xfId="0" applyFont="1" applyFill="1" applyBorder="1" applyAlignment="1">
      <alignment horizontal="center" vertical="center" wrapText="1" readingOrder="2"/>
    </xf>
    <xf numFmtId="0" fontId="39" fillId="4" borderId="4" xfId="0" applyFont="1" applyFill="1" applyBorder="1" applyAlignment="1">
      <alignment horizontal="center" vertical="center" wrapText="1" readingOrder="2"/>
    </xf>
    <xf numFmtId="0" fontId="52" fillId="8" borderId="1" xfId="0" applyFont="1" applyFill="1" applyBorder="1" applyAlignment="1">
      <alignment horizontal="center" vertical="center" wrapText="1" readingOrder="2"/>
    </xf>
    <xf numFmtId="0" fontId="52" fillId="8" borderId="7" xfId="0" applyFont="1" applyFill="1" applyBorder="1" applyAlignment="1">
      <alignment horizontal="center" vertical="center" wrapText="1" readingOrder="2"/>
    </xf>
    <xf numFmtId="164" fontId="29" fillId="16" borderId="18" xfId="0" applyNumberFormat="1" applyFont="1" applyFill="1" applyBorder="1" applyAlignment="1">
      <alignment horizontal="center" vertical="center"/>
    </xf>
    <xf numFmtId="164" fontId="29" fillId="16" borderId="16" xfId="0" applyNumberFormat="1" applyFont="1" applyFill="1" applyBorder="1" applyAlignment="1">
      <alignment horizontal="center" vertical="center"/>
    </xf>
    <xf numFmtId="164" fontId="29" fillId="16" borderId="19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 readingOrder="2"/>
    </xf>
    <xf numFmtId="0" fontId="3" fillId="4" borderId="7" xfId="0" applyFont="1" applyFill="1" applyBorder="1" applyAlignment="1">
      <alignment horizontal="center" vertical="center" wrapText="1" readingOrder="2"/>
    </xf>
    <xf numFmtId="0" fontId="3" fillId="4" borderId="4" xfId="0" applyFont="1" applyFill="1" applyBorder="1" applyAlignment="1">
      <alignment horizontal="center" vertical="center" wrapText="1" readingOrder="2"/>
    </xf>
    <xf numFmtId="0" fontId="2" fillId="4" borderId="2" xfId="0" applyFont="1" applyFill="1" applyBorder="1" applyAlignment="1">
      <alignment horizontal="center" vertical="center" wrapText="1" readingOrder="2"/>
    </xf>
    <xf numFmtId="0" fontId="2" fillId="4" borderId="0" xfId="0" applyFont="1" applyFill="1" applyAlignment="1">
      <alignment horizontal="center" vertical="center" wrapText="1" readingOrder="2"/>
    </xf>
    <xf numFmtId="0" fontId="2" fillId="4" borderId="5" xfId="0" applyFont="1" applyFill="1" applyBorder="1" applyAlignment="1">
      <alignment horizontal="center" vertical="center" wrapText="1" readingOrder="2"/>
    </xf>
    <xf numFmtId="0" fontId="3" fillId="14" borderId="1" xfId="0" applyFont="1" applyFill="1" applyBorder="1" applyAlignment="1">
      <alignment horizontal="center" vertical="center" wrapText="1" readingOrder="2"/>
    </xf>
    <xf numFmtId="0" fontId="3" fillId="14" borderId="7" xfId="0" applyFont="1" applyFill="1" applyBorder="1" applyAlignment="1">
      <alignment horizontal="center" vertical="center" wrapText="1" readingOrder="2"/>
    </xf>
    <xf numFmtId="0" fontId="3" fillId="14" borderId="4" xfId="0" applyFont="1" applyFill="1" applyBorder="1" applyAlignment="1">
      <alignment horizontal="center" vertical="center" wrapText="1" readingOrder="2"/>
    </xf>
    <xf numFmtId="0" fontId="2" fillId="14" borderId="2" xfId="0" applyFont="1" applyFill="1" applyBorder="1" applyAlignment="1">
      <alignment horizontal="center" vertical="center" wrapText="1" readingOrder="2"/>
    </xf>
    <xf numFmtId="0" fontId="2" fillId="14" borderId="0" xfId="0" applyFont="1" applyFill="1" applyAlignment="1">
      <alignment horizontal="center" vertical="center" wrapText="1" readingOrder="2"/>
    </xf>
    <xf numFmtId="0" fontId="2" fillId="14" borderId="5" xfId="0" applyFont="1" applyFill="1" applyBorder="1" applyAlignment="1">
      <alignment horizontal="center" vertical="center" wrapText="1" readingOrder="2"/>
    </xf>
    <xf numFmtId="0" fontId="22" fillId="2" borderId="1" xfId="0" applyFont="1" applyFill="1" applyBorder="1" applyAlignment="1">
      <alignment horizontal="center" vertical="center" wrapText="1" readingOrder="2"/>
    </xf>
    <xf numFmtId="0" fontId="22" fillId="2" borderId="2" xfId="0" applyFont="1" applyFill="1" applyBorder="1" applyAlignment="1">
      <alignment horizontal="center" vertical="center" wrapText="1" readingOrder="2"/>
    </xf>
    <xf numFmtId="0" fontId="22" fillId="2" borderId="3" xfId="0" applyFont="1" applyFill="1" applyBorder="1" applyAlignment="1">
      <alignment horizontal="center" vertical="center" wrapText="1" readingOrder="2"/>
    </xf>
    <xf numFmtId="0" fontId="22" fillId="2" borderId="4" xfId="0" applyFont="1" applyFill="1" applyBorder="1" applyAlignment="1">
      <alignment horizontal="center" vertical="center" wrapText="1" readingOrder="2"/>
    </xf>
    <xf numFmtId="0" fontId="22" fillId="2" borderId="5" xfId="0" applyFont="1" applyFill="1" applyBorder="1" applyAlignment="1">
      <alignment horizontal="center" vertical="center" wrapText="1" readingOrder="2"/>
    </xf>
    <xf numFmtId="0" fontId="22" fillId="2" borderId="6" xfId="0" applyFont="1" applyFill="1" applyBorder="1" applyAlignment="1">
      <alignment horizontal="center" vertical="center" wrapText="1" readingOrder="2"/>
    </xf>
    <xf numFmtId="164" fontId="29" fillId="20" borderId="24" xfId="0" applyNumberFormat="1" applyFont="1" applyFill="1" applyBorder="1" applyAlignment="1">
      <alignment horizontal="center" vertical="center" wrapText="1"/>
    </xf>
    <xf numFmtId="164" fontId="29" fillId="20" borderId="25" xfId="0" applyNumberFormat="1" applyFont="1" applyFill="1" applyBorder="1" applyAlignment="1">
      <alignment horizontal="center" vertical="center" wrapText="1"/>
    </xf>
    <xf numFmtId="164" fontId="29" fillId="20" borderId="26" xfId="0" applyNumberFormat="1" applyFont="1" applyFill="1" applyBorder="1" applyAlignment="1">
      <alignment horizontal="center" vertical="center" wrapText="1"/>
    </xf>
    <xf numFmtId="164" fontId="30" fillId="5" borderId="2" xfId="0" applyNumberFormat="1" applyFont="1" applyFill="1" applyBorder="1" applyAlignment="1">
      <alignment horizontal="center" vertical="center" wrapText="1"/>
    </xf>
    <xf numFmtId="164" fontId="30" fillId="5" borderId="0" xfId="0" applyNumberFormat="1" applyFont="1" applyFill="1" applyAlignment="1">
      <alignment horizontal="center" vertical="center" wrapText="1"/>
    </xf>
    <xf numFmtId="164" fontId="30" fillId="5" borderId="5" xfId="0" applyNumberFormat="1" applyFont="1" applyFill="1" applyBorder="1" applyAlignment="1">
      <alignment horizontal="center" vertical="center" wrapText="1"/>
    </xf>
    <xf numFmtId="164" fontId="30" fillId="4" borderId="2" xfId="0" applyNumberFormat="1" applyFont="1" applyFill="1" applyBorder="1" applyAlignment="1">
      <alignment horizontal="center" vertical="center" wrapText="1"/>
    </xf>
    <xf numFmtId="164" fontId="30" fillId="4" borderId="0" xfId="0" applyNumberFormat="1" applyFont="1" applyFill="1" applyAlignment="1">
      <alignment horizontal="center" vertical="center" wrapText="1"/>
    </xf>
    <xf numFmtId="164" fontId="30" fillId="4" borderId="5" xfId="0" applyNumberFormat="1" applyFont="1" applyFill="1" applyBorder="1" applyAlignment="1">
      <alignment horizontal="center" vertical="center" wrapText="1"/>
    </xf>
    <xf numFmtId="164" fontId="6" fillId="21" borderId="5" xfId="0" applyNumberFormat="1" applyFont="1" applyFill="1" applyBorder="1" applyAlignment="1">
      <alignment horizontal="center" vertical="center"/>
    </xf>
    <xf numFmtId="164" fontId="6" fillId="21" borderId="6" xfId="0" applyNumberFormat="1" applyFont="1" applyFill="1" applyBorder="1" applyAlignment="1">
      <alignment horizontal="center" vertical="center"/>
    </xf>
    <xf numFmtId="0" fontId="29" fillId="4" borderId="1" xfId="0" applyFont="1" applyFill="1" applyBorder="1" applyAlignment="1">
      <alignment horizontal="center" vertical="center" wrapText="1"/>
    </xf>
    <xf numFmtId="0" fontId="29" fillId="4" borderId="7" xfId="0" applyFont="1" applyFill="1" applyBorder="1" applyAlignment="1">
      <alignment horizontal="center" vertical="center" wrapText="1"/>
    </xf>
    <xf numFmtId="0" fontId="29" fillId="4" borderId="4" xfId="0" applyFont="1" applyFill="1" applyBorder="1" applyAlignment="1">
      <alignment horizontal="center" vertical="center" wrapText="1"/>
    </xf>
    <xf numFmtId="164" fontId="24" fillId="16" borderId="18" xfId="0" applyNumberFormat="1" applyFont="1" applyFill="1" applyBorder="1" applyAlignment="1">
      <alignment horizontal="center" vertical="center"/>
    </xf>
    <xf numFmtId="164" fontId="24" fillId="16" borderId="16" xfId="0" applyNumberFormat="1" applyFont="1" applyFill="1" applyBorder="1" applyAlignment="1">
      <alignment horizontal="center" vertical="center"/>
    </xf>
    <xf numFmtId="164" fontId="24" fillId="16" borderId="19" xfId="0" applyNumberFormat="1" applyFont="1" applyFill="1" applyBorder="1" applyAlignment="1">
      <alignment horizontal="center" vertical="center"/>
    </xf>
    <xf numFmtId="0" fontId="25" fillId="4" borderId="2" xfId="0" applyFont="1" applyFill="1" applyBorder="1" applyAlignment="1">
      <alignment horizontal="center" vertical="center" wrapText="1"/>
    </xf>
    <xf numFmtId="0" fontId="25" fillId="4" borderId="0" xfId="0" applyFont="1" applyFill="1" applyAlignment="1">
      <alignment horizontal="center" vertical="center" wrapText="1"/>
    </xf>
    <xf numFmtId="0" fontId="25" fillId="4" borderId="5" xfId="0" applyFont="1" applyFill="1" applyBorder="1" applyAlignment="1">
      <alignment horizontal="center" vertical="center" wrapText="1"/>
    </xf>
    <xf numFmtId="0" fontId="25" fillId="5" borderId="18" xfId="0" applyFont="1" applyFill="1" applyBorder="1" applyAlignment="1">
      <alignment horizontal="center" vertical="center" readingOrder="2"/>
    </xf>
    <xf numFmtId="0" fontId="25" fillId="5" borderId="16" xfId="0" applyFont="1" applyFill="1" applyBorder="1" applyAlignment="1">
      <alignment horizontal="center" vertical="center" readingOrder="2"/>
    </xf>
    <xf numFmtId="0" fontId="25" fillId="5" borderId="19" xfId="0" applyFont="1" applyFill="1" applyBorder="1" applyAlignment="1">
      <alignment horizontal="center" vertical="center" readingOrder="2"/>
    </xf>
    <xf numFmtId="0" fontId="4" fillId="4" borderId="7" xfId="0" applyFont="1" applyFill="1" applyBorder="1" applyAlignment="1">
      <alignment horizontal="center" vertical="center" wrapText="1" readingOrder="2"/>
    </xf>
    <xf numFmtId="0" fontId="4" fillId="4" borderId="29" xfId="0" applyFont="1" applyFill="1" applyBorder="1" applyAlignment="1">
      <alignment horizontal="center" vertical="center" wrapText="1" readingOrder="2"/>
    </xf>
    <xf numFmtId="0" fontId="4" fillId="4" borderId="2" xfId="0" applyFont="1" applyFill="1" applyBorder="1" applyAlignment="1">
      <alignment horizontal="center" vertical="center" wrapText="1" readingOrder="2"/>
    </xf>
    <xf numFmtId="0" fontId="4" fillId="4" borderId="0" xfId="0" applyFont="1" applyFill="1" applyBorder="1" applyAlignment="1">
      <alignment horizontal="center" vertical="center" wrapText="1" readingOrder="2"/>
    </xf>
    <xf numFmtId="0" fontId="4" fillId="4" borderId="5" xfId="0" applyFont="1" applyFill="1" applyBorder="1" applyAlignment="1">
      <alignment horizontal="center" vertical="center" wrapText="1" readingOrder="2"/>
    </xf>
    <xf numFmtId="0" fontId="4" fillId="6" borderId="30" xfId="0" applyFont="1" applyFill="1" applyBorder="1" applyAlignment="1">
      <alignment horizontal="center" vertical="center" wrapText="1" readingOrder="2"/>
    </xf>
    <xf numFmtId="0" fontId="4" fillId="6" borderId="7" xfId="0" applyFont="1" applyFill="1" applyBorder="1" applyAlignment="1">
      <alignment horizontal="center" vertical="center" wrapText="1" readingOrder="2"/>
    </xf>
    <xf numFmtId="0" fontId="4" fillId="6" borderId="29" xfId="0" applyFont="1" applyFill="1" applyBorder="1" applyAlignment="1">
      <alignment horizontal="center" vertical="center" wrapText="1" readingOrder="2"/>
    </xf>
    <xf numFmtId="0" fontId="4" fillId="6" borderId="0" xfId="0" applyFont="1" applyFill="1" applyBorder="1" applyAlignment="1">
      <alignment horizontal="center" vertical="center" wrapText="1" readingOrder="2"/>
    </xf>
    <xf numFmtId="0" fontId="4" fillId="6" borderId="27" xfId="0" applyFont="1" applyFill="1" applyBorder="1" applyAlignment="1">
      <alignment horizontal="center" vertical="center" wrapText="1" readingOrder="2"/>
    </xf>
    <xf numFmtId="0" fontId="4" fillId="6" borderId="28" xfId="0" applyFont="1" applyFill="1" applyBorder="1" applyAlignment="1">
      <alignment horizontal="center" vertical="center" wrapText="1" readingOrder="2"/>
    </xf>
    <xf numFmtId="0" fontId="4" fillId="5" borderId="37" xfId="0" applyFont="1" applyFill="1" applyBorder="1" applyAlignment="1">
      <alignment horizontal="center" vertical="center" wrapText="1" readingOrder="2"/>
    </xf>
    <xf numFmtId="0" fontId="4" fillId="5" borderId="46" xfId="0" applyFont="1" applyFill="1" applyBorder="1" applyAlignment="1">
      <alignment horizontal="center" vertical="center" wrapText="1" readingOrder="2"/>
    </xf>
    <xf numFmtId="0" fontId="4" fillId="5" borderId="35" xfId="0" applyFont="1" applyFill="1" applyBorder="1" applyAlignment="1">
      <alignment horizontal="center" vertical="center" wrapText="1" readingOrder="2"/>
    </xf>
    <xf numFmtId="0" fontId="4" fillId="5" borderId="48" xfId="0" applyFont="1" applyFill="1" applyBorder="1" applyAlignment="1">
      <alignment horizontal="center" vertical="center" wrapText="1" readingOrder="2"/>
    </xf>
    <xf numFmtId="0" fontId="4" fillId="5" borderId="38" xfId="0" applyFont="1" applyFill="1" applyBorder="1" applyAlignment="1">
      <alignment horizontal="center" vertical="center" wrapText="1" readingOrder="2"/>
    </xf>
    <xf numFmtId="0" fontId="4" fillId="5" borderId="11" xfId="0" applyFont="1" applyFill="1" applyBorder="1" applyAlignment="1">
      <alignment horizontal="center" vertical="center" wrapText="1" readingOrder="2"/>
    </xf>
    <xf numFmtId="0" fontId="4" fillId="5" borderId="47" xfId="0" applyFont="1" applyFill="1" applyBorder="1" applyAlignment="1">
      <alignment horizontal="center" vertical="center" wrapText="1" readingOrder="2"/>
    </xf>
    <xf numFmtId="0" fontId="4" fillId="5" borderId="12" xfId="0" applyFont="1" applyFill="1" applyBorder="1" applyAlignment="1">
      <alignment horizontal="center" vertical="center" wrapText="1" readingOrder="2"/>
    </xf>
    <xf numFmtId="0" fontId="4" fillId="5" borderId="49" xfId="0" applyFont="1" applyFill="1" applyBorder="1" applyAlignment="1">
      <alignment horizontal="center" vertical="center" wrapText="1" readingOrder="2"/>
    </xf>
    <xf numFmtId="0" fontId="4" fillId="5" borderId="13" xfId="0" applyFont="1" applyFill="1" applyBorder="1" applyAlignment="1">
      <alignment horizontal="center" vertical="center" wrapText="1" readingOrder="2"/>
    </xf>
    <xf numFmtId="3" fontId="19" fillId="16" borderId="0" xfId="0" applyNumberFormat="1" applyFont="1" applyFill="1" applyBorder="1" applyAlignment="1">
      <alignment horizontal="center" vertical="center"/>
    </xf>
    <xf numFmtId="168" fontId="19" fillId="0" borderId="0" xfId="1" applyNumberFormat="1" applyFont="1" applyAlignment="1">
      <alignment horizontal="center" vertical="center"/>
    </xf>
    <xf numFmtId="168" fontId="35" fillId="0" borderId="0" xfId="1" applyNumberFormat="1" applyFont="1" applyAlignment="1">
      <alignment horizontal="center" vertical="center"/>
    </xf>
    <xf numFmtId="168" fontId="19" fillId="0" borderId="32" xfId="1" applyNumberFormat="1" applyFont="1" applyBorder="1" applyAlignment="1">
      <alignment horizontal="center" vertical="center"/>
    </xf>
    <xf numFmtId="0" fontId="19" fillId="0" borderId="5" xfId="0" applyFont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 wrapText="1" readingOrder="2"/>
    </xf>
    <xf numFmtId="0" fontId="2" fillId="17" borderId="7" xfId="0" applyFont="1" applyFill="1" applyBorder="1" applyAlignment="1">
      <alignment horizontal="center" vertical="center" wrapText="1" readingOrder="2"/>
    </xf>
    <xf numFmtId="0" fontId="2" fillId="5" borderId="1" xfId="0" applyFont="1" applyFill="1" applyBorder="1" applyAlignment="1">
      <alignment horizontal="center" vertical="center" wrapText="1" readingOrder="2"/>
    </xf>
    <xf numFmtId="0" fontId="2" fillId="5" borderId="7" xfId="0" applyFont="1" applyFill="1" applyBorder="1" applyAlignment="1">
      <alignment horizontal="center" vertical="center" wrapText="1" readingOrder="2"/>
    </xf>
    <xf numFmtId="0" fontId="2" fillId="5" borderId="4" xfId="0" applyFont="1" applyFill="1" applyBorder="1" applyAlignment="1">
      <alignment horizontal="center" vertical="center" wrapText="1" readingOrder="2"/>
    </xf>
    <xf numFmtId="0" fontId="2" fillId="17" borderId="4" xfId="0" applyFont="1" applyFill="1" applyBorder="1" applyAlignment="1">
      <alignment horizontal="center" vertical="center" wrapText="1" readingOrder="2"/>
    </xf>
    <xf numFmtId="0" fontId="2" fillId="4" borderId="1" xfId="0" applyFont="1" applyFill="1" applyBorder="1" applyAlignment="1">
      <alignment horizontal="center" vertical="center" wrapText="1" readingOrder="2"/>
    </xf>
    <xf numFmtId="0" fontId="2" fillId="4" borderId="7" xfId="0" applyFont="1" applyFill="1" applyBorder="1" applyAlignment="1">
      <alignment horizontal="center" vertical="center" wrapText="1" readingOrder="2"/>
    </xf>
    <xf numFmtId="0" fontId="2" fillId="4" borderId="4" xfId="0" applyFont="1" applyFill="1" applyBorder="1" applyAlignment="1">
      <alignment horizontal="center" vertical="center" wrapText="1" readingOrder="2"/>
    </xf>
    <xf numFmtId="0" fontId="2" fillId="25" borderId="1" xfId="0" applyFont="1" applyFill="1" applyBorder="1" applyAlignment="1">
      <alignment horizontal="center" vertical="center" wrapText="1" readingOrder="2"/>
    </xf>
    <xf numFmtId="0" fontId="2" fillId="25" borderId="7" xfId="0" applyFont="1" applyFill="1" applyBorder="1" applyAlignment="1">
      <alignment horizontal="center" vertical="center" wrapText="1" readingOrder="2"/>
    </xf>
    <xf numFmtId="0" fontId="2" fillId="25" borderId="4" xfId="0" applyFont="1" applyFill="1" applyBorder="1" applyAlignment="1">
      <alignment horizontal="center" vertical="center" wrapText="1" readingOrder="2"/>
    </xf>
    <xf numFmtId="0" fontId="2" fillId="24" borderId="1" xfId="0" applyFont="1" applyFill="1" applyBorder="1" applyAlignment="1">
      <alignment horizontal="center" vertical="center" wrapText="1" readingOrder="2"/>
    </xf>
    <xf numFmtId="0" fontId="2" fillId="24" borderId="7" xfId="0" applyFont="1" applyFill="1" applyBorder="1" applyAlignment="1">
      <alignment horizontal="center" vertical="center" wrapText="1" readingOrder="2"/>
    </xf>
    <xf numFmtId="0" fontId="2" fillId="24" borderId="4" xfId="0" applyFont="1" applyFill="1" applyBorder="1" applyAlignment="1">
      <alignment horizontal="center" vertical="center" wrapText="1" readingOrder="2"/>
    </xf>
    <xf numFmtId="0" fontId="2" fillId="16" borderId="1" xfId="0" applyFont="1" applyFill="1" applyBorder="1" applyAlignment="1">
      <alignment horizontal="center" vertical="center" wrapText="1" readingOrder="2"/>
    </xf>
    <xf numFmtId="0" fontId="2" fillId="16" borderId="7" xfId="0" applyFont="1" applyFill="1" applyBorder="1" applyAlignment="1">
      <alignment horizontal="center" vertical="center" wrapText="1" readingOrder="2"/>
    </xf>
    <xf numFmtId="0" fontId="2" fillId="16" borderId="4" xfId="0" applyFont="1" applyFill="1" applyBorder="1" applyAlignment="1">
      <alignment horizontal="center" vertical="center" wrapText="1" readingOrder="2"/>
    </xf>
    <xf numFmtId="0" fontId="2" fillId="23" borderId="1" xfId="0" applyFont="1" applyFill="1" applyBorder="1" applyAlignment="1">
      <alignment horizontal="center" vertical="center" wrapText="1" readingOrder="2"/>
    </xf>
    <xf numFmtId="0" fontId="2" fillId="23" borderId="7" xfId="0" applyFont="1" applyFill="1" applyBorder="1" applyAlignment="1">
      <alignment horizontal="center" vertical="center" wrapText="1" readingOrder="2"/>
    </xf>
    <xf numFmtId="0" fontId="2" fillId="23" borderId="4" xfId="0" applyFont="1" applyFill="1" applyBorder="1" applyAlignment="1">
      <alignment horizontal="center" vertical="center" wrapText="1" readingOrder="2"/>
    </xf>
    <xf numFmtId="0" fontId="22" fillId="2" borderId="7" xfId="0" applyFont="1" applyFill="1" applyBorder="1" applyAlignment="1">
      <alignment horizontal="center" vertical="center" wrapText="1" readingOrder="2"/>
    </xf>
    <xf numFmtId="0" fontId="22" fillId="2" borderId="0" xfId="0" applyFont="1" applyFill="1" applyBorder="1" applyAlignment="1">
      <alignment horizontal="center" vertical="center" wrapText="1" readingOrder="2"/>
    </xf>
    <xf numFmtId="0" fontId="25" fillId="0" borderId="2" xfId="0" applyFont="1" applyBorder="1" applyAlignment="1">
      <alignment horizontal="center" vertical="center" wrapText="1"/>
    </xf>
    <xf numFmtId="0" fontId="20" fillId="14" borderId="2" xfId="0" applyFont="1" applyFill="1" applyBorder="1" applyAlignment="1">
      <alignment horizontal="center" vertical="center" wrapText="1" readingOrder="2"/>
    </xf>
    <xf numFmtId="0" fontId="20" fillId="14" borderId="5" xfId="0" applyFont="1" applyFill="1" applyBorder="1" applyAlignment="1">
      <alignment horizontal="center" vertical="center" wrapText="1" readingOrder="2"/>
    </xf>
    <xf numFmtId="0" fontId="20" fillId="3" borderId="2" xfId="0" applyFont="1" applyFill="1" applyBorder="1" applyAlignment="1">
      <alignment horizontal="center" vertical="center" wrapText="1" readingOrder="2"/>
    </xf>
    <xf numFmtId="0" fontId="20" fillId="3" borderId="5" xfId="0" applyFont="1" applyFill="1" applyBorder="1" applyAlignment="1">
      <alignment horizontal="center" vertical="center" wrapText="1" readingOrder="2"/>
    </xf>
    <xf numFmtId="0" fontId="20" fillId="3" borderId="0" xfId="0" applyFont="1" applyFill="1" applyBorder="1" applyAlignment="1">
      <alignment horizontal="center" vertical="center" wrapText="1" readingOrder="2"/>
    </xf>
    <xf numFmtId="0" fontId="2" fillId="4" borderId="0" xfId="0" applyFont="1" applyFill="1" applyBorder="1" applyAlignment="1">
      <alignment horizontal="center" vertical="center" wrapText="1" readingOrder="2"/>
    </xf>
  </cellXfs>
  <cellStyles count="23">
    <cellStyle name="=C:\WINNT35\SYSTEM32\COMMAND.COM" xfId="2" xr:uid="{00000000-0005-0000-0000-000000000000}"/>
    <cellStyle name="=C:\WINNT35\SYSTEM32\COMMAND.COM 2" xfId="3" xr:uid="{00000000-0005-0000-0000-000001000000}"/>
    <cellStyle name="amount" xfId="4" xr:uid="{00000000-0005-0000-0000-000002000000}"/>
    <cellStyle name="Body text" xfId="5" xr:uid="{00000000-0005-0000-0000-000003000000}"/>
    <cellStyle name="Comma" xfId="1" builtinId="3"/>
    <cellStyle name="Comma 2" xfId="6" xr:uid="{00000000-0005-0000-0000-000005000000}"/>
    <cellStyle name="Currency" xfId="21" builtinId="4"/>
    <cellStyle name="header" xfId="7" xr:uid="{00000000-0005-0000-0000-000007000000}"/>
    <cellStyle name="Header Total" xfId="8" xr:uid="{00000000-0005-0000-0000-000008000000}"/>
    <cellStyle name="Header1" xfId="9" xr:uid="{00000000-0005-0000-0000-000009000000}"/>
    <cellStyle name="Header2" xfId="10" xr:uid="{00000000-0005-0000-0000-00000A000000}"/>
    <cellStyle name="Header3" xfId="11" xr:uid="{00000000-0005-0000-0000-00000B000000}"/>
    <cellStyle name="Header4" xfId="12" xr:uid="{00000000-0005-0000-0000-00000C000000}"/>
    <cellStyle name="NonPrint_copyright" xfId="13" xr:uid="{00000000-0005-0000-0000-00000D000000}"/>
    <cellStyle name="Normal" xfId="0" builtinId="0"/>
    <cellStyle name="Normal 2" xfId="14" xr:uid="{00000000-0005-0000-0000-00000F000000}"/>
    <cellStyle name="Normal 3" xfId="15" xr:uid="{00000000-0005-0000-0000-000010000000}"/>
    <cellStyle name="Percent" xfId="22" builtinId="5"/>
    <cellStyle name="Product Title" xfId="16" xr:uid="{00000000-0005-0000-0000-000012000000}"/>
    <cellStyle name="Style 1" xfId="17" xr:uid="{00000000-0005-0000-0000-000013000000}"/>
    <cellStyle name="Style 2" xfId="18" xr:uid="{00000000-0005-0000-0000-000014000000}"/>
    <cellStyle name="Style 3" xfId="19" xr:uid="{00000000-0005-0000-0000-000015000000}"/>
    <cellStyle name="Text" xfId="20" xr:uid="{00000000-0005-0000-0000-000016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bout:blan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מאזן"/>
      <sheetName val="סיוע תקציבי"/>
      <sheetName val="פיגורי תשלומים"/>
      <sheetName val="מימוש לפי משרדים"/>
      <sheetName val="מאזן בש&quot;ח"/>
    </sheetNames>
    <sheetDataSet>
      <sheetData sheetId="0"/>
      <sheetData sheetId="1"/>
      <sheetData sheetId="2"/>
      <sheetData sheetId="3">
        <row r="11">
          <cell r="D11">
            <v>3954238.7005649712</v>
          </cell>
        </row>
        <row r="15">
          <cell r="B15">
            <v>3.54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6"/>
  <dimension ref="A1:AA36"/>
  <sheetViews>
    <sheetView rightToLeft="1" zoomScale="70" zoomScaleNormal="70" zoomScaleSheetLayoutView="55" workbookViewId="0">
      <selection activeCell="E20" sqref="E20"/>
    </sheetView>
  </sheetViews>
  <sheetFormatPr defaultColWidth="9" defaultRowHeight="23.25" customHeight="1"/>
  <cols>
    <col min="1" max="2" width="13.08203125" style="152" customWidth="1"/>
    <col min="3" max="4" width="15.58203125" style="152" customWidth="1"/>
    <col min="5" max="5" width="32.33203125" style="152" customWidth="1"/>
    <col min="6" max="6" width="9.5" style="152" bestFit="1" customWidth="1"/>
    <col min="7" max="7" width="21.08203125" style="152" customWidth="1"/>
    <col min="8" max="8" width="19.83203125" style="152" customWidth="1"/>
    <col min="9" max="9" width="19.08203125" style="152" customWidth="1"/>
    <col min="10" max="12" width="19.5" style="152" customWidth="1"/>
    <col min="13" max="13" width="17.58203125" style="152" customWidth="1"/>
    <col min="14" max="14" width="16.25" style="152" customWidth="1"/>
    <col min="15" max="15" width="17.5" style="152" customWidth="1"/>
    <col min="16" max="16" width="10.83203125" style="152" customWidth="1"/>
    <col min="17" max="17" width="14.25" style="152" bestFit="1" customWidth="1"/>
    <col min="18" max="18" width="22.75" style="152" customWidth="1"/>
    <col min="19" max="25" width="16.75" style="152" customWidth="1"/>
    <col min="26" max="26" width="12.83203125" style="152" customWidth="1"/>
    <col min="27" max="27" width="12.83203125" style="152" bestFit="1" customWidth="1"/>
    <col min="28" max="16384" width="9" style="152"/>
  </cols>
  <sheetData>
    <row r="1" spans="1:27" ht="76.5" customHeight="1" thickBot="1">
      <c r="A1" s="518" t="s">
        <v>218</v>
      </c>
      <c r="B1" s="518"/>
      <c r="C1" s="518"/>
      <c r="D1" s="518"/>
      <c r="E1" s="518"/>
      <c r="F1" s="519"/>
      <c r="H1" s="153"/>
      <c r="I1" s="509"/>
      <c r="J1" s="509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27" s="153" customFormat="1" ht="83.25" customHeight="1">
      <c r="A2" s="510" t="s">
        <v>114</v>
      </c>
      <c r="B2" s="389" t="s">
        <v>232</v>
      </c>
      <c r="C2" s="513" t="s">
        <v>32</v>
      </c>
      <c r="D2" s="349" t="s">
        <v>232</v>
      </c>
      <c r="E2" s="149" t="s">
        <v>192</v>
      </c>
      <c r="F2" s="516">
        <v>1863</v>
      </c>
      <c r="I2" s="509"/>
      <c r="J2" s="509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27" s="153" customFormat="1" ht="23.25" customHeight="1">
      <c r="A3" s="511"/>
      <c r="B3" s="390"/>
      <c r="C3" s="514"/>
      <c r="D3" s="350"/>
      <c r="E3" s="150" t="s">
        <v>39</v>
      </c>
      <c r="F3" s="517"/>
      <c r="I3" s="509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</row>
    <row r="4" spans="1:27" s="153" customFormat="1" ht="23.25" customHeight="1">
      <c r="A4" s="511"/>
      <c r="B4" s="390"/>
      <c r="C4" s="514"/>
      <c r="D4" s="350"/>
      <c r="E4" s="150" t="s">
        <v>13</v>
      </c>
      <c r="F4" s="162">
        <v>-340</v>
      </c>
      <c r="I4" s="509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153" customFormat="1" ht="20.25" customHeight="1">
      <c r="A5" s="511"/>
      <c r="B5" s="390"/>
      <c r="C5" s="514"/>
      <c r="D5" s="350"/>
      <c r="E5" s="150" t="s">
        <v>187</v>
      </c>
      <c r="F5" s="164" t="s">
        <v>220</v>
      </c>
      <c r="I5" s="509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153" customFormat="1" ht="21" customHeight="1" thickBot="1">
      <c r="A6" s="511"/>
      <c r="B6" s="390"/>
      <c r="C6" s="515"/>
      <c r="D6" s="351"/>
      <c r="E6" s="165" t="s">
        <v>38</v>
      </c>
      <c r="F6" s="166">
        <f>SUM(F2:F5)</f>
        <v>1523</v>
      </c>
      <c r="I6" s="509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153" customFormat="1" ht="21" customHeight="1" thickBot="1">
      <c r="A7" s="511"/>
      <c r="B7" s="390"/>
      <c r="C7" s="292"/>
      <c r="D7" s="292" t="s">
        <v>232</v>
      </c>
      <c r="E7" s="292" t="s">
        <v>42</v>
      </c>
      <c r="F7" s="170">
        <v>6835</v>
      </c>
      <c r="I7" s="509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153" customFormat="1" ht="23.25" customHeight="1" thickBot="1">
      <c r="A8" s="512"/>
      <c r="B8" s="391"/>
      <c r="C8" s="411" t="s">
        <v>10</v>
      </c>
      <c r="D8" s="411" t="s">
        <v>232</v>
      </c>
      <c r="E8" s="412"/>
      <c r="F8" s="173">
        <f>F6+F7</f>
        <v>8358</v>
      </c>
      <c r="I8" s="509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</row>
    <row r="9" spans="1:27" s="153" customFormat="1" ht="23.25" customHeight="1">
      <c r="A9" s="520" t="s">
        <v>11</v>
      </c>
      <c r="B9" s="392" t="s">
        <v>232</v>
      </c>
      <c r="C9" s="523" t="s">
        <v>49</v>
      </c>
      <c r="D9" s="352" t="s">
        <v>232</v>
      </c>
      <c r="E9" s="147" t="s">
        <v>12</v>
      </c>
      <c r="F9" s="174">
        <v>6881</v>
      </c>
      <c r="H9"/>
      <c r="I9" s="50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</row>
    <row r="10" spans="1:27" s="153" customFormat="1" ht="23.25" customHeight="1">
      <c r="A10" s="521"/>
      <c r="B10" s="393"/>
      <c r="C10" s="524"/>
      <c r="D10" s="353"/>
      <c r="E10" s="148" t="s">
        <v>44</v>
      </c>
      <c r="F10" s="175" t="s">
        <v>220</v>
      </c>
      <c r="H10"/>
      <c r="I10" s="509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</row>
    <row r="11" spans="1:27" s="153" customFormat="1" ht="23.25" customHeight="1">
      <c r="A11" s="521"/>
      <c r="B11" s="393"/>
      <c r="C11" s="524"/>
      <c r="D11" s="353"/>
      <c r="E11" s="148" t="s">
        <v>45</v>
      </c>
      <c r="F11" s="175">
        <v>2257</v>
      </c>
      <c r="H11"/>
      <c r="I11" s="509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</row>
    <row r="12" spans="1:27" s="153" customFormat="1" ht="23.25" customHeight="1">
      <c r="A12" s="521"/>
      <c r="B12" s="393"/>
      <c r="C12" s="524"/>
      <c r="D12" s="353"/>
      <c r="E12" s="148" t="s">
        <v>46</v>
      </c>
      <c r="F12" s="175">
        <v>5771</v>
      </c>
      <c r="H12"/>
      <c r="I12" s="509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</row>
    <row r="13" spans="1:27" s="153" customFormat="1" ht="23.25" customHeight="1">
      <c r="A13" s="521"/>
      <c r="B13" s="393"/>
      <c r="C13" s="524"/>
      <c r="D13" s="353"/>
      <c r="E13" s="148" t="s">
        <v>47</v>
      </c>
      <c r="F13" s="175">
        <v>80</v>
      </c>
      <c r="H13"/>
      <c r="I13" s="509"/>
      <c r="J13" s="509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</row>
    <row r="14" spans="1:27" s="153" customFormat="1" ht="23.25" customHeight="1">
      <c r="A14" s="521"/>
      <c r="B14" s="393"/>
      <c r="C14" s="524"/>
      <c r="D14" s="353"/>
      <c r="E14" s="148" t="s">
        <v>48</v>
      </c>
      <c r="F14" s="175">
        <v>372</v>
      </c>
      <c r="H14"/>
      <c r="I14" s="509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</row>
    <row r="15" spans="1:27" s="153" customFormat="1" ht="38.25" customHeight="1">
      <c r="A15" s="521"/>
      <c r="B15" s="393"/>
      <c r="C15" s="524"/>
      <c r="D15" s="353"/>
      <c r="E15" s="148" t="s">
        <v>22</v>
      </c>
      <c r="F15" s="175">
        <v>900</v>
      </c>
      <c r="H15"/>
      <c r="I15" s="509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</row>
    <row r="16" spans="1:27" s="153" customFormat="1" ht="73.5" customHeight="1">
      <c r="A16" s="521"/>
      <c r="B16" s="393"/>
      <c r="C16" s="524"/>
      <c r="D16" s="353"/>
      <c r="E16" s="176" t="s">
        <v>186</v>
      </c>
      <c r="F16" s="177">
        <v>126</v>
      </c>
      <c r="H16"/>
      <c r="I16"/>
      <c r="J16"/>
      <c r="K16"/>
      <c r="L16"/>
      <c r="M16"/>
      <c r="N16"/>
      <c r="O16"/>
      <c r="P16"/>
      <c r="Q16"/>
      <c r="R16"/>
    </row>
    <row r="17" spans="1:27" s="153" customFormat="1" ht="23.25" customHeight="1" thickBot="1">
      <c r="A17" s="521"/>
      <c r="B17" s="393"/>
      <c r="C17" s="525"/>
      <c r="D17" s="354"/>
      <c r="E17" s="178" t="s">
        <v>14</v>
      </c>
      <c r="F17" s="179">
        <v>16387</v>
      </c>
      <c r="H17"/>
      <c r="I17"/>
      <c r="J17"/>
      <c r="K17"/>
      <c r="L17"/>
      <c r="M17"/>
      <c r="N17"/>
      <c r="O17"/>
      <c r="P17"/>
      <c r="Q17"/>
      <c r="R17"/>
    </row>
    <row r="18" spans="1:27" s="153" customFormat="1" ht="23.25" customHeight="1" thickBot="1">
      <c r="A18" s="521"/>
      <c r="B18" s="393"/>
      <c r="C18" s="290" t="s">
        <v>220</v>
      </c>
      <c r="D18" s="290" t="s">
        <v>232</v>
      </c>
      <c r="E18" s="293" t="s">
        <v>50</v>
      </c>
      <c r="F18" s="180">
        <v>1400</v>
      </c>
      <c r="H18"/>
      <c r="I18"/>
      <c r="J18"/>
      <c r="K18"/>
      <c r="L18"/>
      <c r="M18"/>
      <c r="N18"/>
      <c r="O18"/>
      <c r="P18"/>
      <c r="Q18"/>
      <c r="R18"/>
    </row>
    <row r="19" spans="1:27" s="153" customFormat="1" ht="23.25" customHeight="1" thickBot="1">
      <c r="A19" s="521"/>
      <c r="B19" s="393"/>
      <c r="C19" s="181" t="s">
        <v>220</v>
      </c>
      <c r="D19" s="410" t="s">
        <v>232</v>
      </c>
      <c r="E19" s="148" t="s">
        <v>181</v>
      </c>
      <c r="F19" s="179">
        <v>1440</v>
      </c>
      <c r="H19"/>
      <c r="I19"/>
      <c r="J19"/>
      <c r="K19"/>
      <c r="L19"/>
      <c r="M19"/>
      <c r="N19"/>
      <c r="O19"/>
      <c r="P19"/>
      <c r="Q19"/>
      <c r="R19"/>
    </row>
    <row r="20" spans="1:27" s="153" customFormat="1" ht="23.25" customHeight="1" thickBot="1">
      <c r="A20" s="522"/>
      <c r="B20" s="394"/>
      <c r="C20" s="413" t="s">
        <v>15</v>
      </c>
      <c r="D20" s="413" t="s">
        <v>232</v>
      </c>
      <c r="E20" s="414"/>
      <c r="F20" s="182">
        <f>SUM(F17:F19)</f>
        <v>19227</v>
      </c>
      <c r="H20"/>
      <c r="I20"/>
      <c r="J20"/>
      <c r="K20"/>
      <c r="L20"/>
      <c r="M20"/>
      <c r="N20"/>
      <c r="O20"/>
      <c r="P20"/>
      <c r="Q20"/>
      <c r="R20"/>
    </row>
    <row r="21" spans="1:27" s="153" customFormat="1" ht="23.25" customHeight="1">
      <c r="A21" s="395" t="s">
        <v>225</v>
      </c>
      <c r="B21" s="396" t="s">
        <v>232</v>
      </c>
      <c r="C21" s="396"/>
      <c r="D21" s="396" t="s">
        <v>232</v>
      </c>
      <c r="E21" s="183" t="s">
        <v>53</v>
      </c>
      <c r="F21" s="184">
        <v>1509</v>
      </c>
      <c r="H21"/>
      <c r="I21"/>
      <c r="J21"/>
      <c r="K21"/>
      <c r="L21"/>
      <c r="M21"/>
      <c r="N21"/>
      <c r="O21"/>
      <c r="P21"/>
      <c r="Q21"/>
      <c r="R21"/>
    </row>
    <row r="22" spans="1:27" s="153" customFormat="1" ht="23.25" customHeight="1">
      <c r="A22" s="397"/>
      <c r="B22" s="398"/>
      <c r="C22" s="398"/>
      <c r="D22" s="398"/>
      <c r="E22" s="185" t="s">
        <v>54</v>
      </c>
      <c r="F22" s="186">
        <v>720</v>
      </c>
      <c r="H22"/>
      <c r="I22"/>
      <c r="J22"/>
      <c r="K22"/>
      <c r="L22"/>
      <c r="M22"/>
      <c r="N22"/>
      <c r="O22"/>
      <c r="P22"/>
      <c r="Q22"/>
      <c r="R22"/>
    </row>
    <row r="23" spans="1:27" s="153" customFormat="1" ht="23.25" customHeight="1" thickBot="1">
      <c r="A23" s="399"/>
      <c r="B23" s="400"/>
      <c r="C23" s="400"/>
      <c r="D23" s="400"/>
      <c r="E23" s="187" t="s">
        <v>55</v>
      </c>
      <c r="F23" s="188">
        <f>SUM(F21:F22)</f>
        <v>2229</v>
      </c>
    </row>
    <row r="24" spans="1:27" s="153" customFormat="1" ht="28.5" customHeight="1" thickBot="1">
      <c r="A24" s="401" t="s">
        <v>199</v>
      </c>
      <c r="B24" s="402" t="s">
        <v>232</v>
      </c>
      <c r="C24" s="402"/>
      <c r="D24" s="402" t="s">
        <v>232</v>
      </c>
      <c r="E24" s="403"/>
      <c r="F24" s="189">
        <f>F8+F23-F20</f>
        <v>-8640</v>
      </c>
    </row>
    <row r="25" spans="1:27" s="153" customFormat="1" ht="23.25" customHeight="1">
      <c r="A25" s="404" t="s">
        <v>200</v>
      </c>
      <c r="B25" s="405" t="s">
        <v>232</v>
      </c>
      <c r="C25" s="405"/>
      <c r="D25" s="407" t="s">
        <v>232</v>
      </c>
      <c r="E25" s="151" t="s">
        <v>56</v>
      </c>
      <c r="F25" s="258">
        <v>2160</v>
      </c>
    </row>
    <row r="26" spans="1:27" s="153" customFormat="1" ht="23.25" customHeight="1">
      <c r="A26" s="406"/>
      <c r="B26" s="407"/>
      <c r="C26" s="407"/>
      <c r="D26" s="407"/>
      <c r="E26" s="151" t="s">
        <v>201</v>
      </c>
      <c r="F26" s="259">
        <v>1440</v>
      </c>
    </row>
    <row r="27" spans="1:27" s="153" customFormat="1" ht="23.25" customHeight="1">
      <c r="A27" s="406"/>
      <c r="B27" s="407"/>
      <c r="C27" s="407"/>
      <c r="D27" s="407"/>
      <c r="E27" s="190" t="s">
        <v>36</v>
      </c>
      <c r="F27" s="259"/>
    </row>
    <row r="28" spans="1:27" s="153" customFormat="1" ht="23.25" customHeight="1" thickBot="1">
      <c r="A28" s="408"/>
      <c r="B28" s="409"/>
      <c r="C28" s="409"/>
      <c r="D28" s="409"/>
      <c r="E28" s="191" t="s">
        <v>202</v>
      </c>
      <c r="F28" s="260">
        <f>F25+F26</f>
        <v>3600</v>
      </c>
      <c r="I28" s="152"/>
      <c r="J28" s="152"/>
      <c r="K28" s="152"/>
      <c r="L28" s="152"/>
      <c r="M28" s="152"/>
      <c r="Z28" s="152"/>
      <c r="AA28" s="152"/>
    </row>
    <row r="29" spans="1:27" ht="23.25" customHeight="1">
      <c r="A29" s="192"/>
      <c r="B29" s="192"/>
      <c r="C29" s="192"/>
      <c r="D29" s="192"/>
      <c r="E29" s="192"/>
      <c r="F29" s="192"/>
      <c r="N29" s="153"/>
      <c r="O29" s="153"/>
      <c r="P29" s="153"/>
      <c r="Q29" s="153"/>
      <c r="R29" s="153"/>
    </row>
    <row r="30" spans="1:27" ht="23.25" customHeight="1">
      <c r="F30" s="193"/>
    </row>
    <row r="35" ht="51.75" customHeight="1"/>
    <row r="36" ht="75.75" customHeight="1"/>
  </sheetData>
  <mergeCells count="12">
    <mergeCell ref="I13:J13"/>
    <mergeCell ref="I14:I15"/>
    <mergeCell ref="A9:A20"/>
    <mergeCell ref="C9:C17"/>
    <mergeCell ref="I9:I12"/>
    <mergeCell ref="I1:J1"/>
    <mergeCell ref="A2:A8"/>
    <mergeCell ref="C2:C6"/>
    <mergeCell ref="I2:J2"/>
    <mergeCell ref="F2:F3"/>
    <mergeCell ref="I3:I8"/>
    <mergeCell ref="A1:F1"/>
  </mergeCells>
  <pageMargins left="0.70866141732283472" right="0.70866141732283472" top="0.74803149606299213" bottom="0.74803149606299213" header="0.31496062992125984" footer="0.31496062992125984"/>
  <pageSetup paperSize="9" scale="44" orientation="landscape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6"/>
  <sheetViews>
    <sheetView rightToLeft="1" zoomScale="60" zoomScaleNormal="60" workbookViewId="0">
      <selection activeCell="B14" sqref="B14"/>
    </sheetView>
  </sheetViews>
  <sheetFormatPr defaultRowHeight="14"/>
  <cols>
    <col min="1" max="1" width="11.33203125" bestFit="1" customWidth="1"/>
    <col min="2" max="2" width="11.33203125" style="348" customWidth="1"/>
    <col min="3" max="3" width="14.83203125" bestFit="1" customWidth="1"/>
    <col min="4" max="4" width="8.5" bestFit="1" customWidth="1"/>
    <col min="5" max="5" width="11" bestFit="1" customWidth="1"/>
    <col min="6" max="6" width="14.25" bestFit="1" customWidth="1"/>
    <col min="7" max="7" width="11.75" bestFit="1" customWidth="1"/>
    <col min="8" max="8" width="12.25" bestFit="1" customWidth="1"/>
    <col min="9" max="9" width="12" bestFit="1" customWidth="1"/>
    <col min="10" max="10" width="11.75" bestFit="1" customWidth="1"/>
    <col min="11" max="11" width="10.33203125" bestFit="1" customWidth="1"/>
    <col min="12" max="14" width="12" bestFit="1" customWidth="1"/>
  </cols>
  <sheetData>
    <row r="1" spans="1:14" ht="93.75" customHeight="1" thickBot="1">
      <c r="A1" s="526" t="s">
        <v>203</v>
      </c>
      <c r="B1" s="527"/>
      <c r="C1" s="528"/>
      <c r="D1" s="154" t="s">
        <v>219</v>
      </c>
      <c r="E1" s="155" t="s">
        <v>193</v>
      </c>
      <c r="F1" s="156" t="s">
        <v>226</v>
      </c>
      <c r="G1" s="157" t="s">
        <v>211</v>
      </c>
      <c r="H1" s="158" t="s">
        <v>194</v>
      </c>
      <c r="I1" s="158" t="s">
        <v>207</v>
      </c>
      <c r="J1" s="157" t="s">
        <v>211</v>
      </c>
      <c r="K1" s="158" t="s">
        <v>194</v>
      </c>
      <c r="L1" s="158" t="s">
        <v>207</v>
      </c>
      <c r="M1" s="158" t="s">
        <v>207</v>
      </c>
      <c r="N1" s="158" t="s">
        <v>207</v>
      </c>
    </row>
    <row r="2" spans="1:14" ht="58.5" customHeight="1" thickBot="1">
      <c r="A2" s="529" t="s">
        <v>8</v>
      </c>
      <c r="B2" s="349" t="s">
        <v>232</v>
      </c>
      <c r="C2" s="159" t="s">
        <v>32</v>
      </c>
      <c r="D2" s="160">
        <v>1523</v>
      </c>
      <c r="E2" s="160">
        <v>634.58333333333337</v>
      </c>
      <c r="F2" s="161">
        <v>1774.3000000000002</v>
      </c>
      <c r="G2" s="226">
        <v>2.7960078791858174</v>
      </c>
      <c r="H2" s="294">
        <v>1139.7166666666667</v>
      </c>
      <c r="I2" s="295">
        <v>1.7960078791858174</v>
      </c>
      <c r="J2" s="272">
        <v>2.7960078791858174</v>
      </c>
      <c r="K2" s="296">
        <v>1139.7166666666667</v>
      </c>
      <c r="L2" s="295">
        <v>1.7960078791858174</v>
      </c>
      <c r="M2" s="295">
        <v>1.7960078791858174</v>
      </c>
      <c r="N2" s="295">
        <v>1.7960078791858174</v>
      </c>
    </row>
    <row r="3" spans="1:14" ht="58.5" customHeight="1" thickBot="1">
      <c r="A3" s="530"/>
      <c r="B3" s="350"/>
      <c r="C3" s="225" t="s">
        <v>42</v>
      </c>
      <c r="D3" s="261">
        <v>6835</v>
      </c>
      <c r="E3" s="261">
        <v>2847.916666666667</v>
      </c>
      <c r="F3" s="163">
        <v>3472.4000000000005</v>
      </c>
      <c r="G3" s="227">
        <v>1.2192772494513533</v>
      </c>
      <c r="H3" s="297">
        <v>624.48333333333358</v>
      </c>
      <c r="I3" s="298">
        <v>0.2192772494513533</v>
      </c>
      <c r="J3" s="272">
        <v>1.2192772494513533</v>
      </c>
      <c r="K3" s="296">
        <v>624.48333333333358</v>
      </c>
      <c r="L3" s="298">
        <v>0.2192772494513533</v>
      </c>
      <c r="M3" s="298">
        <v>0.2192772494513533</v>
      </c>
      <c r="N3" s="295">
        <v>0.2192772494513533</v>
      </c>
    </row>
    <row r="4" spans="1:14" ht="58.5" customHeight="1" thickBot="1">
      <c r="A4" s="530"/>
      <c r="B4" s="350"/>
      <c r="C4" s="262" t="s">
        <v>195</v>
      </c>
      <c r="D4" s="266">
        <v>1509</v>
      </c>
      <c r="E4" s="266">
        <v>628.75</v>
      </c>
      <c r="F4" s="161">
        <v>790.9</v>
      </c>
      <c r="G4" s="228">
        <v>1.4088523661093797</v>
      </c>
      <c r="H4" s="299">
        <v>1803.5500000000011</v>
      </c>
      <c r="I4" s="300">
        <v>0.40885236610937969</v>
      </c>
      <c r="J4" s="272">
        <v>1.2578926441351888</v>
      </c>
      <c r="K4" s="296">
        <v>162.14999999999998</v>
      </c>
      <c r="L4" s="300">
        <v>0.25789264413518875</v>
      </c>
      <c r="M4" s="300">
        <v>0.25789264413518875</v>
      </c>
      <c r="N4" s="295">
        <v>0.25789264413518875</v>
      </c>
    </row>
    <row r="5" spans="1:14" ht="58.5" customHeight="1" thickBot="1">
      <c r="A5" s="530"/>
      <c r="B5" s="350"/>
      <c r="C5" s="262" t="s">
        <v>196</v>
      </c>
      <c r="D5" s="261">
        <v>720</v>
      </c>
      <c r="E5" s="261">
        <v>300</v>
      </c>
      <c r="F5" s="163">
        <v>177.20000000000002</v>
      </c>
      <c r="G5" s="229">
        <v>1.0018575700250196</v>
      </c>
      <c r="H5" s="301">
        <v>-12.683333333332484</v>
      </c>
      <c r="I5" s="302">
        <v>1.8575700250196281E-3</v>
      </c>
      <c r="J5" s="272">
        <v>0.59066666666666667</v>
      </c>
      <c r="K5" s="296">
        <v>-122.79999999999998</v>
      </c>
      <c r="L5" s="302">
        <v>-0.40933333333333333</v>
      </c>
      <c r="M5" s="302">
        <v>-0.40933333333333333</v>
      </c>
      <c r="N5" s="295">
        <v>-0.40933333333333333</v>
      </c>
    </row>
    <row r="6" spans="1:14" ht="58.5" customHeight="1" thickBot="1">
      <c r="A6" s="530"/>
      <c r="B6" s="350"/>
      <c r="C6" s="225" t="s">
        <v>197</v>
      </c>
      <c r="D6" s="266">
        <v>2229</v>
      </c>
      <c r="E6" s="266">
        <v>928.75</v>
      </c>
      <c r="F6" s="161">
        <v>968.1</v>
      </c>
      <c r="G6" s="230">
        <v>0.55679999999999996</v>
      </c>
      <c r="H6" s="301">
        <v>258.53333333333336</v>
      </c>
      <c r="I6" s="302">
        <v>-0.44320000000000004</v>
      </c>
      <c r="J6" s="272">
        <v>1.0423687752355317</v>
      </c>
      <c r="K6" s="296">
        <v>39.350000000000023</v>
      </c>
      <c r="L6" s="302">
        <v>4.236877523553173E-2</v>
      </c>
      <c r="M6" s="302">
        <v>4.236877523553173E-2</v>
      </c>
      <c r="N6" s="303">
        <v>4.236877523553173E-2</v>
      </c>
    </row>
    <row r="7" spans="1:14" ht="58.5" customHeight="1" thickBot="1">
      <c r="A7" s="531"/>
      <c r="B7" s="351"/>
      <c r="C7" s="267" t="s">
        <v>10</v>
      </c>
      <c r="D7" s="268">
        <v>10587</v>
      </c>
      <c r="E7" s="268">
        <v>4411.25</v>
      </c>
      <c r="F7" s="269">
        <v>6214.8000000000011</v>
      </c>
      <c r="G7" s="231">
        <v>0.81016666666666659</v>
      </c>
      <c r="H7" s="301">
        <v>113.90000000000003</v>
      </c>
      <c r="I7" s="302">
        <v>-0.18983333333333341</v>
      </c>
      <c r="J7" s="275">
        <v>1.4088523661093797</v>
      </c>
      <c r="K7" s="304">
        <v>1803.5500000000011</v>
      </c>
      <c r="L7" s="302">
        <v>0.40885236610937969</v>
      </c>
      <c r="M7" s="302">
        <v>0.40885236610937969</v>
      </c>
      <c r="N7" s="305">
        <v>0.40885236610937969</v>
      </c>
    </row>
    <row r="8" spans="1:14" ht="58.5" customHeight="1" thickBot="1">
      <c r="A8" s="532" t="s">
        <v>11</v>
      </c>
      <c r="B8" s="352" t="s">
        <v>232</v>
      </c>
      <c r="C8" s="263" t="s">
        <v>49</v>
      </c>
      <c r="D8" s="168">
        <v>16387</v>
      </c>
      <c r="E8" s="168">
        <v>6827.916666666667</v>
      </c>
      <c r="F8" s="169">
        <v>6840.5999999999995</v>
      </c>
      <c r="G8" s="232">
        <v>0.95509439850210642</v>
      </c>
      <c r="H8" s="301">
        <v>359.75</v>
      </c>
      <c r="I8" s="302">
        <v>-4.4905601497893577E-2</v>
      </c>
      <c r="J8" s="276">
        <v>1.0018575700250196</v>
      </c>
      <c r="K8" s="306">
        <v>12.683333333332484</v>
      </c>
      <c r="L8" s="302">
        <v>1.8575700250196281E-3</v>
      </c>
      <c r="M8" s="302">
        <v>1.8575700250196281E-3</v>
      </c>
      <c r="N8" s="302">
        <v>1.8575700250196281E-3</v>
      </c>
    </row>
    <row r="9" spans="1:14" ht="58.5" customHeight="1" thickTop="1" thickBot="1">
      <c r="A9" s="533"/>
      <c r="B9" s="353"/>
      <c r="C9" s="167" t="s">
        <v>50</v>
      </c>
      <c r="D9" s="171">
        <v>1400</v>
      </c>
      <c r="E9" s="171">
        <v>583.33333333333337</v>
      </c>
      <c r="F9" s="172">
        <v>324.8</v>
      </c>
      <c r="G9" s="233" t="e">
        <v>#REF!</v>
      </c>
      <c r="H9" s="301" t="e">
        <v>#REF!</v>
      </c>
      <c r="I9" s="302" t="e">
        <v>#REF!</v>
      </c>
      <c r="J9" s="235">
        <v>0.55679999999999996</v>
      </c>
      <c r="K9" s="306">
        <v>-258.53333333333336</v>
      </c>
      <c r="L9" s="302">
        <v>-0.44320000000000004</v>
      </c>
      <c r="M9" s="302">
        <v>-0.44320000000000004</v>
      </c>
      <c r="N9" s="302">
        <v>-0.44320000000000004</v>
      </c>
    </row>
    <row r="10" spans="1:14" ht="58.5" customHeight="1" thickTop="1" thickBot="1">
      <c r="A10" s="533"/>
      <c r="B10" s="353"/>
      <c r="C10" s="167" t="s">
        <v>181</v>
      </c>
      <c r="D10" s="171">
        <v>1440</v>
      </c>
      <c r="E10" s="171">
        <v>600</v>
      </c>
      <c r="F10" s="172">
        <v>486.09999999999997</v>
      </c>
      <c r="G10" s="234">
        <v>1.2578926441351888</v>
      </c>
      <c r="H10" s="307">
        <v>162.14999999999998</v>
      </c>
      <c r="I10" s="308">
        <v>0.25789264413518875</v>
      </c>
      <c r="J10" s="274">
        <v>0.81016666666666659</v>
      </c>
      <c r="K10" s="306">
        <v>-113.90000000000003</v>
      </c>
      <c r="L10" s="308">
        <v>-0.18983333333333341</v>
      </c>
      <c r="M10" s="308">
        <v>-0.18983333333333341</v>
      </c>
      <c r="N10" s="302">
        <v>-0.18983333333333341</v>
      </c>
    </row>
    <row r="11" spans="1:14" ht="58.5" customHeight="1" thickBot="1">
      <c r="A11" s="534"/>
      <c r="B11" s="354"/>
      <c r="C11" s="291" t="s">
        <v>15</v>
      </c>
      <c r="D11" s="270">
        <v>19227</v>
      </c>
      <c r="E11" s="270">
        <v>8011.25</v>
      </c>
      <c r="F11" s="271">
        <v>7651.5</v>
      </c>
      <c r="G11" s="235">
        <v>0.59066666666666667</v>
      </c>
      <c r="H11" s="309">
        <v>-122.79999999999998</v>
      </c>
      <c r="I11" s="305">
        <v>-0.40933333333333333</v>
      </c>
      <c r="J11" s="275">
        <v>0.95509439850210642</v>
      </c>
      <c r="K11" s="304">
        <v>-359.75</v>
      </c>
      <c r="L11" s="305">
        <v>-4.4905601497893577E-2</v>
      </c>
      <c r="M11" s="305">
        <v>-4.4905601497893577E-2</v>
      </c>
      <c r="N11" s="310">
        <v>-4.4905601497893577E-2</v>
      </c>
    </row>
    <row r="12" spans="1:14" ht="58.5" customHeight="1" thickBot="1">
      <c r="A12" s="417" t="s">
        <v>198</v>
      </c>
      <c r="B12" s="418" t="s">
        <v>232</v>
      </c>
      <c r="C12" s="419"/>
      <c r="D12" s="265">
        <v>-8640</v>
      </c>
      <c r="E12" s="265">
        <v>-3600</v>
      </c>
      <c r="F12" s="264">
        <v>-1436.6999999999989</v>
      </c>
      <c r="G12" s="236">
        <v>1.0423687752355317</v>
      </c>
      <c r="H12" s="311">
        <v>39.350000000000023</v>
      </c>
      <c r="I12" s="312">
        <v>4.236877523553173E-2</v>
      </c>
      <c r="J12" s="273">
        <v>0.39908333333333301</v>
      </c>
      <c r="K12" s="313">
        <v>2163.3000000000011</v>
      </c>
      <c r="L12" s="312">
        <v>-0.60091666666666699</v>
      </c>
      <c r="M12" s="312">
        <v>-0.60091666666666699</v>
      </c>
      <c r="N12" s="314">
        <v>-0.60091666666666699</v>
      </c>
    </row>
    <row r="13" spans="1:14" ht="58.5" customHeight="1" thickTop="1" thickBot="1">
      <c r="A13" s="535" t="s">
        <v>200</v>
      </c>
      <c r="B13" s="415" t="s">
        <v>232</v>
      </c>
      <c r="C13" s="281" t="s">
        <v>56</v>
      </c>
      <c r="D13" s="278">
        <v>2160</v>
      </c>
      <c r="E13" s="171">
        <v>900</v>
      </c>
      <c r="F13" s="172">
        <v>-1022.7</v>
      </c>
      <c r="G13" s="234">
        <v>-1.1363333333333334</v>
      </c>
      <c r="H13" s="315">
        <v>-1922.7</v>
      </c>
      <c r="I13" s="308">
        <v>-2.1363333333333334</v>
      </c>
      <c r="J13" s="277">
        <v>-1.1363333333333334</v>
      </c>
      <c r="K13" s="304">
        <v>-1922.7</v>
      </c>
      <c r="L13" s="302"/>
      <c r="M13" s="302"/>
      <c r="N13" s="316">
        <v>-2.1363333333333334</v>
      </c>
    </row>
    <row r="14" spans="1:14" ht="58.5" customHeight="1" thickBot="1">
      <c r="A14" s="536"/>
      <c r="B14" s="416"/>
      <c r="C14" s="282" t="s">
        <v>221</v>
      </c>
      <c r="D14" s="171">
        <v>1440</v>
      </c>
      <c r="E14" s="278">
        <v>600</v>
      </c>
      <c r="F14" s="280">
        <v>2607.9</v>
      </c>
      <c r="G14" s="279">
        <v>4.3464999999999998</v>
      </c>
      <c r="H14" s="317">
        <v>2007.9</v>
      </c>
      <c r="I14" s="314">
        <v>3.3464999999999998</v>
      </c>
      <c r="J14" s="275">
        <v>4.3464999999999998</v>
      </c>
      <c r="K14" s="318">
        <v>2007.9</v>
      </c>
      <c r="L14" s="302"/>
      <c r="M14" s="302"/>
      <c r="N14" s="316">
        <v>3.3464999999999998</v>
      </c>
    </row>
    <row r="15" spans="1:14" ht="58.5" customHeight="1"/>
    <row r="16" spans="1:14" ht="58.5" customHeight="1"/>
  </sheetData>
  <mergeCells count="4">
    <mergeCell ref="A1:C1"/>
    <mergeCell ref="A2:A7"/>
    <mergeCell ref="A8:A11"/>
    <mergeCell ref="A13:A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גיליון1"/>
  <dimension ref="A1:AC60"/>
  <sheetViews>
    <sheetView rightToLeft="1" topLeftCell="A15" zoomScale="60" zoomScaleNormal="60" zoomScaleSheetLayoutView="55" workbookViewId="0">
      <selection activeCell="B38" sqref="B38"/>
    </sheetView>
  </sheetViews>
  <sheetFormatPr defaultRowHeight="14"/>
  <cols>
    <col min="1" max="1" width="14.5" customWidth="1"/>
    <col min="2" max="2" width="16" customWidth="1"/>
    <col min="3" max="3" width="17.83203125" customWidth="1"/>
    <col min="4" max="4" width="31.5" customWidth="1"/>
    <col min="5" max="5" width="13.58203125" customWidth="1"/>
    <col min="6" max="6" width="16.08203125" customWidth="1"/>
    <col min="7" max="7" width="9.58203125" customWidth="1"/>
    <col min="8" max="8" width="9.58203125" style="130" customWidth="1"/>
    <col min="9" max="16" width="9.58203125" customWidth="1"/>
    <col min="17" max="17" width="11.75" customWidth="1"/>
    <col min="18" max="18" width="13.83203125" customWidth="1"/>
    <col min="24" max="24" width="15" customWidth="1"/>
  </cols>
  <sheetData>
    <row r="1" spans="1:20" ht="39.75" customHeight="1" thickBot="1">
      <c r="A1" s="552" t="s">
        <v>230</v>
      </c>
      <c r="B1" s="553"/>
      <c r="C1" s="553"/>
      <c r="D1" s="553"/>
      <c r="E1" s="553"/>
      <c r="F1" s="553"/>
      <c r="G1" s="554"/>
      <c r="H1" s="537" t="s">
        <v>64</v>
      </c>
      <c r="I1" s="538"/>
      <c r="J1" s="538"/>
      <c r="K1" s="538"/>
      <c r="L1" s="538"/>
      <c r="M1" s="538"/>
      <c r="N1" s="538"/>
      <c r="O1" s="538"/>
      <c r="P1" s="538"/>
      <c r="Q1" s="538"/>
      <c r="R1" s="538"/>
      <c r="S1" s="538"/>
      <c r="T1" s="539"/>
    </row>
    <row r="2" spans="1:20" ht="15.75" customHeight="1" thickBot="1">
      <c r="A2" s="555"/>
      <c r="B2" s="556"/>
      <c r="C2" s="556"/>
      <c r="D2" s="556"/>
      <c r="E2" s="556"/>
      <c r="F2" s="556"/>
      <c r="G2" s="557"/>
      <c r="H2" s="7" t="s">
        <v>1</v>
      </c>
      <c r="I2" s="8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8" t="s">
        <v>7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216" t="s">
        <v>63</v>
      </c>
    </row>
    <row r="3" spans="1:20" ht="15.75" customHeight="1">
      <c r="A3" s="337" t="s">
        <v>8</v>
      </c>
      <c r="B3" s="358" t="s">
        <v>231</v>
      </c>
      <c r="C3" s="359" t="s">
        <v>32</v>
      </c>
      <c r="D3" s="359" t="s">
        <v>232</v>
      </c>
      <c r="E3" s="360" t="s">
        <v>9</v>
      </c>
      <c r="F3" s="360" t="s">
        <v>232</v>
      </c>
      <c r="G3" s="360" t="s">
        <v>23</v>
      </c>
      <c r="H3" s="85">
        <v>115.1</v>
      </c>
      <c r="I3" s="361">
        <v>151.9</v>
      </c>
      <c r="J3" s="361">
        <v>42.3</v>
      </c>
      <c r="K3" s="361"/>
      <c r="L3" s="361"/>
      <c r="M3" s="361"/>
      <c r="N3" s="361"/>
      <c r="O3" s="361"/>
      <c r="P3" s="361"/>
      <c r="Q3" s="361"/>
      <c r="R3" s="361"/>
      <c r="S3" s="361"/>
      <c r="T3" s="217">
        <f>SUM(H3:S3)</f>
        <v>309.3</v>
      </c>
    </row>
    <row r="4" spans="1:20" ht="15.75" customHeight="1">
      <c r="A4" s="337"/>
      <c r="B4" s="358"/>
      <c r="C4" s="359"/>
      <c r="D4" s="359"/>
      <c r="E4" s="360"/>
      <c r="F4" s="360"/>
      <c r="G4" s="360" t="s">
        <v>24</v>
      </c>
      <c r="H4" s="85">
        <v>158.69999999999999</v>
      </c>
      <c r="I4" s="361">
        <v>99.2</v>
      </c>
      <c r="J4" s="361">
        <v>51.3</v>
      </c>
      <c r="K4" s="361"/>
      <c r="L4" s="361"/>
      <c r="M4" s="361"/>
      <c r="N4" s="361"/>
      <c r="O4" s="361"/>
      <c r="P4" s="361"/>
      <c r="Q4" s="361"/>
      <c r="R4" s="361"/>
      <c r="S4" s="361"/>
      <c r="T4" s="217">
        <f t="shared" ref="T4:T48" si="0">SUM(H4:S4)</f>
        <v>309.2</v>
      </c>
    </row>
    <row r="5" spans="1:20" ht="15.75" customHeight="1">
      <c r="A5" s="337"/>
      <c r="B5" s="358"/>
      <c r="C5" s="359"/>
      <c r="D5" s="359"/>
      <c r="E5" s="360"/>
      <c r="F5" s="360"/>
      <c r="G5" s="360" t="s">
        <v>25</v>
      </c>
      <c r="H5" s="85">
        <v>73.5</v>
      </c>
      <c r="I5" s="361">
        <v>71</v>
      </c>
      <c r="J5" s="361">
        <v>37.9</v>
      </c>
      <c r="K5" s="361"/>
      <c r="L5" s="361"/>
      <c r="M5" s="361"/>
      <c r="N5" s="361"/>
      <c r="O5" s="361"/>
      <c r="P5" s="361"/>
      <c r="Q5" s="361"/>
      <c r="R5" s="361"/>
      <c r="S5" s="361"/>
      <c r="T5" s="217">
        <f t="shared" si="0"/>
        <v>182.4</v>
      </c>
    </row>
    <row r="6" spans="1:20" ht="15.75" customHeight="1">
      <c r="A6" s="337"/>
      <c r="B6" s="358"/>
      <c r="C6" s="359"/>
      <c r="D6" s="359"/>
      <c r="E6" s="360"/>
      <c r="F6" s="360"/>
      <c r="G6" s="360" t="s">
        <v>26</v>
      </c>
      <c r="H6" s="85">
        <v>0.9</v>
      </c>
      <c r="I6" s="361">
        <v>0.4</v>
      </c>
      <c r="J6" s="361">
        <v>0.4</v>
      </c>
      <c r="K6" s="361"/>
      <c r="L6" s="361"/>
      <c r="M6" s="361"/>
      <c r="N6" s="361"/>
      <c r="O6" s="361"/>
      <c r="P6" s="361"/>
      <c r="Q6" s="361"/>
      <c r="R6" s="361"/>
      <c r="S6" s="361"/>
      <c r="T6" s="217">
        <f t="shared" si="0"/>
        <v>1.7000000000000002</v>
      </c>
    </row>
    <row r="7" spans="1:20" ht="15.75" customHeight="1">
      <c r="A7" s="337"/>
      <c r="B7" s="358"/>
      <c r="C7" s="359"/>
      <c r="D7" s="359"/>
      <c r="E7" s="360"/>
      <c r="F7" s="360"/>
      <c r="G7" s="360" t="s">
        <v>27</v>
      </c>
      <c r="H7" s="85">
        <v>18.399999999999999</v>
      </c>
      <c r="I7" s="361">
        <v>16.100000000000001</v>
      </c>
      <c r="J7" s="361">
        <v>13.8</v>
      </c>
      <c r="K7" s="361"/>
      <c r="L7" s="361"/>
      <c r="M7" s="361"/>
      <c r="N7" s="361"/>
      <c r="O7" s="361"/>
      <c r="P7" s="361"/>
      <c r="Q7" s="361"/>
      <c r="R7" s="361"/>
      <c r="S7" s="361"/>
      <c r="T7" s="217">
        <f t="shared" si="0"/>
        <v>48.3</v>
      </c>
    </row>
    <row r="8" spans="1:20" ht="17.25" customHeight="1">
      <c r="A8" s="337"/>
      <c r="B8" s="358"/>
      <c r="C8" s="359"/>
      <c r="D8" s="359"/>
      <c r="E8" s="360"/>
      <c r="F8" s="360"/>
      <c r="G8" s="1" t="s">
        <v>28</v>
      </c>
      <c r="H8" s="9">
        <v>9.6999999999999993</v>
      </c>
      <c r="I8" s="12">
        <v>0.6</v>
      </c>
      <c r="J8" s="12">
        <v>0.3</v>
      </c>
      <c r="K8" s="12"/>
      <c r="L8" s="12"/>
      <c r="M8" s="12"/>
      <c r="N8" s="12"/>
      <c r="O8" s="12"/>
      <c r="P8" s="12"/>
      <c r="Q8" s="12"/>
      <c r="R8" s="12"/>
      <c r="S8" s="12"/>
      <c r="T8" s="217">
        <f t="shared" si="0"/>
        <v>10.6</v>
      </c>
    </row>
    <row r="9" spans="1:20" ht="15.75" customHeight="1" thickBot="1">
      <c r="A9" s="337"/>
      <c r="B9" s="358"/>
      <c r="C9" s="359"/>
      <c r="D9" s="359"/>
      <c r="E9" s="329"/>
      <c r="F9" s="329"/>
      <c r="G9" s="117" t="s">
        <v>33</v>
      </c>
      <c r="H9" s="134">
        <f>SUM(H3:H8)</f>
        <v>376.2999999999999</v>
      </c>
      <c r="I9" s="10">
        <f t="shared" ref="I9:S9" si="1">SUM(I3:I8)</f>
        <v>339.20000000000005</v>
      </c>
      <c r="J9" s="10">
        <f t="shared" si="1"/>
        <v>146.00000000000003</v>
      </c>
      <c r="K9" s="10">
        <f t="shared" si="1"/>
        <v>0</v>
      </c>
      <c r="L9" s="10">
        <f t="shared" si="1"/>
        <v>0</v>
      </c>
      <c r="M9" s="10">
        <f t="shared" si="1"/>
        <v>0</v>
      </c>
      <c r="N9" s="10">
        <f t="shared" si="1"/>
        <v>0</v>
      </c>
      <c r="O9" s="10">
        <f t="shared" si="1"/>
        <v>0</v>
      </c>
      <c r="P9" s="10">
        <f t="shared" si="1"/>
        <v>0</v>
      </c>
      <c r="Q9" s="10">
        <f t="shared" si="1"/>
        <v>0</v>
      </c>
      <c r="R9" s="10">
        <f t="shared" si="1"/>
        <v>0</v>
      </c>
      <c r="S9" s="10">
        <f t="shared" si="1"/>
        <v>0</v>
      </c>
      <c r="T9" s="218">
        <f t="shared" si="0"/>
        <v>861.5</v>
      </c>
    </row>
    <row r="10" spans="1:20" ht="15.75" customHeight="1">
      <c r="A10" s="337"/>
      <c r="B10" s="358"/>
      <c r="C10" s="359"/>
      <c r="D10" s="359"/>
      <c r="E10" s="360" t="s">
        <v>39</v>
      </c>
      <c r="F10" s="360" t="s">
        <v>232</v>
      </c>
      <c r="G10" s="360" t="s">
        <v>30</v>
      </c>
      <c r="H10" s="85">
        <v>111.7</v>
      </c>
      <c r="I10" s="361">
        <v>96.5</v>
      </c>
      <c r="J10" s="361">
        <v>86.5</v>
      </c>
      <c r="K10" s="361"/>
      <c r="L10" s="361"/>
      <c r="M10" s="361"/>
      <c r="N10" s="361"/>
      <c r="O10" s="361"/>
      <c r="P10" s="361"/>
      <c r="Q10" s="361"/>
      <c r="R10" s="361"/>
      <c r="S10" s="361"/>
      <c r="T10" s="217">
        <f t="shared" si="0"/>
        <v>294.7</v>
      </c>
    </row>
    <row r="11" spans="1:20" ht="17.25" customHeight="1">
      <c r="A11" s="337"/>
      <c r="B11" s="358"/>
      <c r="C11" s="359"/>
      <c r="D11" s="359"/>
      <c r="E11" s="360"/>
      <c r="F11" s="360"/>
      <c r="G11" s="1" t="s">
        <v>31</v>
      </c>
      <c r="H11" s="9">
        <v>0.5</v>
      </c>
      <c r="I11" s="12">
        <v>40.6</v>
      </c>
      <c r="J11" s="12">
        <v>0.1</v>
      </c>
      <c r="K11" s="12"/>
      <c r="L11" s="12"/>
      <c r="M11" s="12"/>
      <c r="N11" s="12"/>
      <c r="O11" s="12"/>
      <c r="P11" s="12"/>
      <c r="Q11" s="12"/>
      <c r="R11" s="12"/>
      <c r="S11" s="12"/>
      <c r="T11" s="219">
        <f t="shared" si="0"/>
        <v>41.2</v>
      </c>
    </row>
    <row r="12" spans="1:20" ht="15.75" customHeight="1" thickBot="1">
      <c r="A12" s="337"/>
      <c r="B12" s="358"/>
      <c r="C12" s="359"/>
      <c r="D12" s="359"/>
      <c r="E12" s="329"/>
      <c r="F12" s="329"/>
      <c r="G12" s="117" t="s">
        <v>34</v>
      </c>
      <c r="H12" s="135">
        <f>SUM(H10:H11)</f>
        <v>112.2</v>
      </c>
      <c r="I12" s="11">
        <f t="shared" ref="I12:S12" si="2">SUM(I10:I11)</f>
        <v>137.1</v>
      </c>
      <c r="J12" s="11">
        <f t="shared" si="2"/>
        <v>86.6</v>
      </c>
      <c r="K12" s="11">
        <f t="shared" si="2"/>
        <v>0</v>
      </c>
      <c r="L12" s="11">
        <f t="shared" si="2"/>
        <v>0</v>
      </c>
      <c r="M12" s="11">
        <f t="shared" si="2"/>
        <v>0</v>
      </c>
      <c r="N12" s="11">
        <f t="shared" si="2"/>
        <v>0</v>
      </c>
      <c r="O12" s="11">
        <f t="shared" si="2"/>
        <v>0</v>
      </c>
      <c r="P12" s="11">
        <f t="shared" si="2"/>
        <v>0</v>
      </c>
      <c r="Q12" s="11">
        <f t="shared" si="2"/>
        <v>0</v>
      </c>
      <c r="R12" s="11">
        <f t="shared" si="2"/>
        <v>0</v>
      </c>
      <c r="S12" s="11">
        <f t="shared" si="2"/>
        <v>0</v>
      </c>
      <c r="T12" s="220">
        <f t="shared" si="0"/>
        <v>335.9</v>
      </c>
    </row>
    <row r="13" spans="1:20" ht="15.75" customHeight="1">
      <c r="A13" s="337"/>
      <c r="B13" s="358"/>
      <c r="C13" s="359"/>
      <c r="D13" s="359"/>
      <c r="E13" s="360" t="s">
        <v>13</v>
      </c>
      <c r="F13" s="362" t="s">
        <v>232</v>
      </c>
      <c r="G13" s="360" t="s">
        <v>35</v>
      </c>
      <c r="H13" s="85">
        <v>-30</v>
      </c>
      <c r="I13" s="361">
        <v>-50</v>
      </c>
      <c r="J13" s="361">
        <v>-25</v>
      </c>
      <c r="K13" s="361"/>
      <c r="L13" s="361"/>
      <c r="M13" s="361"/>
      <c r="N13" s="361"/>
      <c r="O13" s="361"/>
      <c r="P13" s="361"/>
      <c r="Q13" s="361"/>
      <c r="R13" s="361"/>
      <c r="S13" s="361"/>
      <c r="T13" s="217">
        <f t="shared" si="0"/>
        <v>-105</v>
      </c>
    </row>
    <row r="14" spans="1:20" ht="17.25" customHeight="1">
      <c r="A14" s="337"/>
      <c r="B14" s="358"/>
      <c r="C14" s="359"/>
      <c r="D14" s="359"/>
      <c r="E14" s="360"/>
      <c r="F14" s="360"/>
      <c r="G14" s="1" t="s">
        <v>36</v>
      </c>
      <c r="H14" s="9">
        <v>-4.7</v>
      </c>
      <c r="I14" s="12">
        <v>-1.5</v>
      </c>
      <c r="J14" s="12">
        <v>-34.1</v>
      </c>
      <c r="K14" s="12"/>
      <c r="L14" s="12"/>
      <c r="M14" s="12"/>
      <c r="N14" s="12"/>
      <c r="O14" s="12"/>
      <c r="P14" s="12"/>
      <c r="Q14" s="12"/>
      <c r="R14" s="12"/>
      <c r="S14" s="12"/>
      <c r="T14" s="219">
        <f t="shared" si="0"/>
        <v>-40.300000000000004</v>
      </c>
    </row>
    <row r="15" spans="1:20" ht="16.5" customHeight="1" thickBot="1">
      <c r="A15" s="337"/>
      <c r="B15" s="358"/>
      <c r="C15" s="359"/>
      <c r="D15" s="359"/>
      <c r="E15" s="329"/>
      <c r="F15" s="329"/>
      <c r="G15" s="117" t="s">
        <v>37</v>
      </c>
      <c r="H15" s="11">
        <f t="shared" ref="H15:S15" si="3">SUM(H13:H14)</f>
        <v>-34.700000000000003</v>
      </c>
      <c r="I15" s="11">
        <f t="shared" si="3"/>
        <v>-51.5</v>
      </c>
      <c r="J15" s="11">
        <f t="shared" si="3"/>
        <v>-59.1</v>
      </c>
      <c r="K15" s="11">
        <f t="shared" si="3"/>
        <v>0</v>
      </c>
      <c r="L15" s="11">
        <f t="shared" si="3"/>
        <v>0</v>
      </c>
      <c r="M15" s="11">
        <f t="shared" si="3"/>
        <v>0</v>
      </c>
      <c r="N15" s="11">
        <f t="shared" si="3"/>
        <v>0</v>
      </c>
      <c r="O15" s="11">
        <f t="shared" si="3"/>
        <v>0</v>
      </c>
      <c r="P15" s="11">
        <f t="shared" si="3"/>
        <v>0</v>
      </c>
      <c r="Q15" s="11">
        <f t="shared" si="3"/>
        <v>0</v>
      </c>
      <c r="R15" s="11">
        <f t="shared" si="3"/>
        <v>0</v>
      </c>
      <c r="S15" s="11">
        <f t="shared" si="3"/>
        <v>0</v>
      </c>
      <c r="T15" s="220">
        <f t="shared" si="0"/>
        <v>-145.30000000000001</v>
      </c>
    </row>
    <row r="16" spans="1:20" ht="17.25" customHeight="1" thickBot="1">
      <c r="A16" s="337"/>
      <c r="B16" s="358"/>
      <c r="C16" s="359"/>
      <c r="D16" s="359"/>
      <c r="E16" s="335" t="s">
        <v>187</v>
      </c>
      <c r="F16" s="335" t="s">
        <v>232</v>
      </c>
      <c r="G16" s="335"/>
      <c r="H16" s="85">
        <v>109.2</v>
      </c>
      <c r="I16" s="361">
        <v>30.2</v>
      </c>
      <c r="J16" s="361">
        <v>10.9</v>
      </c>
      <c r="K16" s="361"/>
      <c r="L16" s="361"/>
      <c r="M16" s="361"/>
      <c r="N16" s="361"/>
      <c r="O16" s="361"/>
      <c r="P16" s="361"/>
      <c r="Q16" s="361"/>
      <c r="R16" s="361"/>
      <c r="S16" s="118"/>
      <c r="T16" s="217">
        <f t="shared" si="0"/>
        <v>150.30000000000001</v>
      </c>
    </row>
    <row r="17" spans="1:20" ht="15.75" customHeight="1" thickBot="1">
      <c r="A17" s="337"/>
      <c r="B17" s="358"/>
      <c r="C17" s="339"/>
      <c r="D17" s="339"/>
      <c r="E17" s="340" t="s">
        <v>38</v>
      </c>
      <c r="F17" s="340" t="s">
        <v>232</v>
      </c>
      <c r="G17" s="340"/>
      <c r="H17" s="136">
        <f>SUM(H9,H12,H15,H16)</f>
        <v>562.99999999999989</v>
      </c>
      <c r="I17" s="90">
        <f t="shared" ref="I17:S17" si="4">SUM(I9,I12,I15,I16)</f>
        <v>455.00000000000006</v>
      </c>
      <c r="J17" s="90">
        <f t="shared" si="4"/>
        <v>184.40000000000003</v>
      </c>
      <c r="K17" s="90">
        <f t="shared" si="4"/>
        <v>0</v>
      </c>
      <c r="L17" s="90">
        <f t="shared" si="4"/>
        <v>0</v>
      </c>
      <c r="M17" s="91">
        <f t="shared" si="4"/>
        <v>0</v>
      </c>
      <c r="N17" s="90">
        <f t="shared" si="4"/>
        <v>0</v>
      </c>
      <c r="O17" s="90">
        <f t="shared" si="4"/>
        <v>0</v>
      </c>
      <c r="P17" s="90">
        <f t="shared" si="4"/>
        <v>0</v>
      </c>
      <c r="Q17" s="90">
        <f t="shared" si="4"/>
        <v>0</v>
      </c>
      <c r="R17" s="90">
        <f t="shared" si="4"/>
        <v>0</v>
      </c>
      <c r="S17" s="90">
        <f t="shared" si="4"/>
        <v>0</v>
      </c>
      <c r="T17" s="221">
        <f t="shared" si="0"/>
        <v>1202.4000000000001</v>
      </c>
    </row>
    <row r="18" spans="1:20" ht="15.75" customHeight="1">
      <c r="A18" s="337"/>
      <c r="B18" s="358"/>
      <c r="C18" s="327" t="s">
        <v>42</v>
      </c>
      <c r="D18" s="327" t="s">
        <v>232</v>
      </c>
      <c r="E18" s="331"/>
      <c r="F18" s="331" t="s">
        <v>232</v>
      </c>
      <c r="G18" s="331" t="s">
        <v>25</v>
      </c>
      <c r="H18" s="85">
        <v>314.3</v>
      </c>
      <c r="I18" s="361">
        <v>330.9</v>
      </c>
      <c r="J18" s="361">
        <v>300.60000000000002</v>
      </c>
      <c r="K18" s="361"/>
      <c r="L18" s="361"/>
      <c r="M18" s="361"/>
      <c r="N18" s="361"/>
      <c r="O18" s="361"/>
      <c r="P18" s="361"/>
      <c r="Q18" s="361"/>
      <c r="R18" s="361"/>
      <c r="S18" s="361"/>
      <c r="T18" s="217">
        <f t="shared" si="0"/>
        <v>945.80000000000007</v>
      </c>
    </row>
    <row r="19" spans="1:20" ht="15.75" customHeight="1">
      <c r="A19" s="337"/>
      <c r="B19" s="358"/>
      <c r="C19" s="363"/>
      <c r="D19" s="363"/>
      <c r="E19" s="360"/>
      <c r="F19" s="360"/>
      <c r="G19" s="360" t="s">
        <v>24</v>
      </c>
      <c r="H19" s="85">
        <v>168.6</v>
      </c>
      <c r="I19" s="361">
        <v>187.6</v>
      </c>
      <c r="J19" s="361">
        <v>183.4</v>
      </c>
      <c r="K19" s="361"/>
      <c r="L19" s="361"/>
      <c r="M19" s="361"/>
      <c r="N19" s="361"/>
      <c r="O19" s="361"/>
      <c r="P19" s="361"/>
      <c r="Q19" s="361"/>
      <c r="R19" s="361"/>
      <c r="S19" s="361"/>
      <c r="T19" s="217">
        <f t="shared" si="0"/>
        <v>539.6</v>
      </c>
    </row>
    <row r="20" spans="1:20" ht="15.75" customHeight="1">
      <c r="A20" s="337"/>
      <c r="B20" s="358"/>
      <c r="C20" s="363"/>
      <c r="D20" s="363"/>
      <c r="E20" s="360"/>
      <c r="F20" s="360"/>
      <c r="G20" s="360" t="s">
        <v>40</v>
      </c>
      <c r="H20" s="85">
        <v>1.8</v>
      </c>
      <c r="I20" s="361">
        <v>-3.9</v>
      </c>
      <c r="J20" s="361">
        <v>1.6</v>
      </c>
      <c r="K20" s="361"/>
      <c r="L20" s="361"/>
      <c r="M20" s="361"/>
      <c r="N20" s="361"/>
      <c r="O20" s="361"/>
      <c r="P20" s="361"/>
      <c r="Q20" s="361"/>
      <c r="R20" s="361"/>
      <c r="S20" s="361"/>
      <c r="T20" s="217">
        <f t="shared" si="0"/>
        <v>-0.49999999999999956</v>
      </c>
    </row>
    <row r="21" spans="1:20" ht="15.75" customHeight="1">
      <c r="A21" s="337"/>
      <c r="B21" s="358"/>
      <c r="C21" s="363"/>
      <c r="D21" s="363"/>
      <c r="E21" s="360"/>
      <c r="F21" s="360"/>
      <c r="G21" s="360" t="s">
        <v>41</v>
      </c>
      <c r="H21" s="85">
        <v>215.8</v>
      </c>
      <c r="I21" s="361">
        <v>231.5</v>
      </c>
      <c r="J21" s="361">
        <v>205.1</v>
      </c>
      <c r="K21" s="361"/>
      <c r="L21" s="361"/>
      <c r="M21" s="361"/>
      <c r="N21" s="361"/>
      <c r="O21" s="361"/>
      <c r="P21" s="361"/>
      <c r="Q21" s="361"/>
      <c r="R21" s="361"/>
      <c r="S21" s="361"/>
      <c r="T21" s="217">
        <f t="shared" si="0"/>
        <v>652.4</v>
      </c>
    </row>
    <row r="22" spans="1:20" ht="16.5" customHeight="1">
      <c r="A22" s="337"/>
      <c r="B22" s="358"/>
      <c r="C22" s="363"/>
      <c r="D22" s="363"/>
      <c r="E22" s="360"/>
      <c r="F22" s="360"/>
      <c r="G22" s="360" t="s">
        <v>23</v>
      </c>
      <c r="H22" s="85">
        <v>0</v>
      </c>
      <c r="I22" s="361">
        <v>0</v>
      </c>
      <c r="J22" s="361">
        <v>27</v>
      </c>
      <c r="K22" s="361"/>
      <c r="L22" s="361"/>
      <c r="M22" s="361"/>
      <c r="N22" s="361"/>
      <c r="O22" s="361"/>
      <c r="P22" s="361"/>
      <c r="Q22" s="361"/>
      <c r="R22" s="361"/>
      <c r="S22" s="361"/>
      <c r="T22" s="217">
        <f t="shared" si="0"/>
        <v>27</v>
      </c>
    </row>
    <row r="23" spans="1:20" ht="17.25" customHeight="1" thickBot="1">
      <c r="A23" s="337"/>
      <c r="B23" s="358"/>
      <c r="C23" s="363"/>
      <c r="D23" s="363"/>
      <c r="E23" s="329"/>
      <c r="F23" s="329"/>
      <c r="G23" s="329" t="s">
        <v>36</v>
      </c>
      <c r="H23" s="137">
        <v>0</v>
      </c>
      <c r="I23" s="13">
        <v>0</v>
      </c>
      <c r="J23" s="13">
        <v>0</v>
      </c>
      <c r="K23" s="13"/>
      <c r="L23" s="13"/>
      <c r="M23" s="13"/>
      <c r="N23" s="13"/>
      <c r="O23" s="13"/>
      <c r="P23" s="13"/>
      <c r="Q23" s="13"/>
      <c r="R23" s="13"/>
      <c r="S23" s="13"/>
      <c r="T23" s="222">
        <f t="shared" si="0"/>
        <v>0</v>
      </c>
    </row>
    <row r="24" spans="1:20" ht="19.5" customHeight="1" thickBot="1">
      <c r="A24" s="337"/>
      <c r="B24" s="358"/>
      <c r="C24" s="364"/>
      <c r="D24" s="364"/>
      <c r="E24" s="330" t="s">
        <v>215</v>
      </c>
      <c r="F24" s="330" t="s">
        <v>232</v>
      </c>
      <c r="G24" s="330"/>
      <c r="H24" s="135">
        <f>SUM(H18:H23)</f>
        <v>700.5</v>
      </c>
      <c r="I24" s="11">
        <f t="shared" ref="I24:S24" si="5">SUM(I18:I23)</f>
        <v>746.1</v>
      </c>
      <c r="J24" s="11">
        <f t="shared" si="5"/>
        <v>717.7</v>
      </c>
      <c r="K24" s="11">
        <f t="shared" si="5"/>
        <v>0</v>
      </c>
      <c r="L24" s="11">
        <f t="shared" si="5"/>
        <v>0</v>
      </c>
      <c r="M24" s="11">
        <f t="shared" si="5"/>
        <v>0</v>
      </c>
      <c r="N24" s="11">
        <f t="shared" si="5"/>
        <v>0</v>
      </c>
      <c r="O24" s="11">
        <f t="shared" si="5"/>
        <v>0</v>
      </c>
      <c r="P24" s="11">
        <f t="shared" si="5"/>
        <v>0</v>
      </c>
      <c r="Q24" s="11">
        <f t="shared" si="5"/>
        <v>0</v>
      </c>
      <c r="R24" s="11">
        <f t="shared" si="5"/>
        <v>0</v>
      </c>
      <c r="S24" s="11">
        <f t="shared" si="5"/>
        <v>0</v>
      </c>
      <c r="T24" s="220">
        <f t="shared" si="0"/>
        <v>2164.3000000000002</v>
      </c>
    </row>
    <row r="25" spans="1:20" ht="15.75" customHeight="1" thickBot="1">
      <c r="A25" s="338"/>
      <c r="B25" s="365"/>
      <c r="C25" s="332" t="s">
        <v>10</v>
      </c>
      <c r="D25" s="332" t="s">
        <v>232</v>
      </c>
      <c r="E25" s="332"/>
      <c r="F25" s="332" t="s">
        <v>232</v>
      </c>
      <c r="G25" s="332"/>
      <c r="H25" s="135">
        <f>+H24+H17</f>
        <v>1263.5</v>
      </c>
      <c r="I25" s="11">
        <f t="shared" ref="I25:S25" si="6">+I24+I17</f>
        <v>1201.1000000000001</v>
      </c>
      <c r="J25" s="11">
        <f t="shared" si="6"/>
        <v>902.10000000000014</v>
      </c>
      <c r="K25" s="11">
        <f t="shared" si="6"/>
        <v>0</v>
      </c>
      <c r="L25" s="11">
        <f t="shared" si="6"/>
        <v>0</v>
      </c>
      <c r="M25" s="11">
        <f t="shared" si="6"/>
        <v>0</v>
      </c>
      <c r="N25" s="11">
        <f t="shared" si="6"/>
        <v>0</v>
      </c>
      <c r="O25" s="11">
        <f t="shared" si="6"/>
        <v>0</v>
      </c>
      <c r="P25" s="11">
        <f t="shared" si="6"/>
        <v>0</v>
      </c>
      <c r="Q25" s="11">
        <f t="shared" si="6"/>
        <v>0</v>
      </c>
      <c r="R25" s="11">
        <f t="shared" si="6"/>
        <v>0</v>
      </c>
      <c r="S25" s="11">
        <f t="shared" si="6"/>
        <v>0</v>
      </c>
      <c r="T25" s="220">
        <f t="shared" si="0"/>
        <v>3366.7000000000007</v>
      </c>
    </row>
    <row r="26" spans="1:20" ht="15.75" customHeight="1">
      <c r="A26" s="540" t="s">
        <v>11</v>
      </c>
      <c r="B26" s="366" t="s">
        <v>231</v>
      </c>
      <c r="C26" s="543" t="s">
        <v>49</v>
      </c>
      <c r="D26" s="324" t="s">
        <v>232</v>
      </c>
      <c r="E26" s="333"/>
      <c r="F26" s="333" t="s">
        <v>232</v>
      </c>
      <c r="G26" s="2" t="s">
        <v>12</v>
      </c>
      <c r="H26" s="85">
        <v>533.20000000000005</v>
      </c>
      <c r="I26" s="361">
        <v>568.4</v>
      </c>
      <c r="J26" s="361">
        <v>563.9</v>
      </c>
      <c r="K26" s="361"/>
      <c r="L26" s="361"/>
      <c r="M26" s="361"/>
      <c r="N26" s="361"/>
      <c r="O26" s="361"/>
      <c r="P26" s="361"/>
      <c r="Q26" s="361"/>
      <c r="R26" s="361"/>
      <c r="S26" s="361"/>
      <c r="T26" s="217">
        <f t="shared" si="0"/>
        <v>1665.5</v>
      </c>
    </row>
    <row r="27" spans="1:20" ht="15.75" customHeight="1">
      <c r="A27" s="541"/>
      <c r="B27" s="367"/>
      <c r="C27" s="544"/>
      <c r="D27" s="368"/>
      <c r="E27" s="369"/>
      <c r="F27" s="369"/>
      <c r="G27" s="370" t="s">
        <v>44</v>
      </c>
      <c r="H27" s="85">
        <v>55.2</v>
      </c>
      <c r="I27" s="361">
        <v>55.1</v>
      </c>
      <c r="J27" s="361">
        <v>54.9</v>
      </c>
      <c r="K27" s="361"/>
      <c r="L27" s="361"/>
      <c r="M27" s="361"/>
      <c r="N27" s="361"/>
      <c r="O27" s="361"/>
      <c r="P27" s="361"/>
      <c r="Q27" s="361"/>
      <c r="R27" s="361"/>
      <c r="S27" s="361"/>
      <c r="T27" s="217">
        <f t="shared" si="0"/>
        <v>165.20000000000002</v>
      </c>
    </row>
    <row r="28" spans="1:20" ht="15.75" customHeight="1">
      <c r="A28" s="541"/>
      <c r="B28" s="367"/>
      <c r="C28" s="544"/>
      <c r="D28" s="368"/>
      <c r="E28" s="369"/>
      <c r="F28" s="369"/>
      <c r="G28" s="370" t="s">
        <v>45</v>
      </c>
      <c r="H28" s="85">
        <v>25.8</v>
      </c>
      <c r="I28" s="361">
        <v>94.5</v>
      </c>
      <c r="J28" s="361">
        <v>95.2</v>
      </c>
      <c r="K28" s="361"/>
      <c r="L28" s="361"/>
      <c r="M28" s="361"/>
      <c r="N28" s="361"/>
      <c r="O28" s="361"/>
      <c r="P28" s="361"/>
      <c r="Q28" s="361"/>
      <c r="R28" s="361"/>
      <c r="S28" s="361"/>
      <c r="T28" s="217">
        <f t="shared" si="0"/>
        <v>215.5</v>
      </c>
    </row>
    <row r="29" spans="1:20" ht="15.75" customHeight="1">
      <c r="A29" s="541"/>
      <c r="B29" s="367"/>
      <c r="C29" s="544"/>
      <c r="D29" s="368"/>
      <c r="E29" s="369"/>
      <c r="F29" s="369"/>
      <c r="G29" s="370" t="s">
        <v>46</v>
      </c>
      <c r="H29" s="85">
        <v>160.9</v>
      </c>
      <c r="I29" s="361">
        <v>321.39999999999998</v>
      </c>
      <c r="J29" s="361">
        <v>329.6</v>
      </c>
      <c r="K29" s="361"/>
      <c r="L29" s="361"/>
      <c r="M29" s="361"/>
      <c r="N29" s="361"/>
      <c r="O29" s="361"/>
      <c r="P29" s="361"/>
      <c r="Q29" s="361"/>
      <c r="R29" s="361"/>
      <c r="S29" s="361"/>
      <c r="T29" s="217">
        <f t="shared" si="0"/>
        <v>811.9</v>
      </c>
    </row>
    <row r="30" spans="1:20" ht="15.75" customHeight="1">
      <c r="A30" s="541"/>
      <c r="B30" s="367"/>
      <c r="C30" s="544"/>
      <c r="D30" s="368"/>
      <c r="E30" s="369"/>
      <c r="F30" s="369"/>
      <c r="G30" s="370" t="s">
        <v>47</v>
      </c>
      <c r="H30" s="85">
        <v>0</v>
      </c>
      <c r="I30" s="361">
        <v>0.2</v>
      </c>
      <c r="J30" s="361">
        <v>0.3</v>
      </c>
      <c r="K30" s="361"/>
      <c r="L30" s="361"/>
      <c r="M30" s="361"/>
      <c r="N30" s="361"/>
      <c r="O30" s="361"/>
      <c r="P30" s="361"/>
      <c r="Q30" s="361"/>
      <c r="R30" s="361"/>
      <c r="S30" s="361"/>
      <c r="T30" s="217">
        <f t="shared" si="0"/>
        <v>0.5</v>
      </c>
    </row>
    <row r="31" spans="1:20" ht="15.75" customHeight="1">
      <c r="A31" s="541"/>
      <c r="B31" s="367"/>
      <c r="C31" s="544"/>
      <c r="D31" s="368"/>
      <c r="E31" s="369"/>
      <c r="F31" s="369"/>
      <c r="G31" s="370" t="s">
        <v>48</v>
      </c>
      <c r="H31" s="85">
        <v>18.100000000000001</v>
      </c>
      <c r="I31" s="361">
        <v>5.6</v>
      </c>
      <c r="J31" s="361">
        <v>1.8</v>
      </c>
      <c r="K31" s="361"/>
      <c r="L31" s="361"/>
      <c r="M31" s="361"/>
      <c r="N31" s="361"/>
      <c r="O31" s="361"/>
      <c r="P31" s="361"/>
      <c r="Q31" s="361"/>
      <c r="R31" s="361"/>
      <c r="S31" s="361"/>
      <c r="T31" s="217">
        <f t="shared" si="0"/>
        <v>25.500000000000004</v>
      </c>
    </row>
    <row r="32" spans="1:20" ht="16.5" customHeight="1">
      <c r="A32" s="541"/>
      <c r="B32" s="367"/>
      <c r="C32" s="544"/>
      <c r="D32" s="368"/>
      <c r="E32" s="369"/>
      <c r="F32" s="369"/>
      <c r="G32" s="370" t="s">
        <v>216</v>
      </c>
      <c r="H32" s="85">
        <v>106.7</v>
      </c>
      <c r="I32" s="361">
        <v>123.2</v>
      </c>
      <c r="J32" s="361">
        <v>94.6</v>
      </c>
      <c r="K32" s="361"/>
      <c r="L32" s="361"/>
      <c r="M32" s="361"/>
      <c r="N32" s="361"/>
      <c r="O32" s="361"/>
      <c r="P32" s="361"/>
      <c r="Q32" s="361"/>
      <c r="R32" s="361"/>
      <c r="S32" s="361"/>
      <c r="T32" s="217">
        <f t="shared" si="0"/>
        <v>324.5</v>
      </c>
    </row>
    <row r="33" spans="1:29" ht="17.25" customHeight="1" thickBot="1">
      <c r="A33" s="541"/>
      <c r="B33" s="367"/>
      <c r="C33" s="544"/>
      <c r="D33" s="368"/>
      <c r="E33" s="334"/>
      <c r="F33" s="334"/>
      <c r="G33" s="5" t="s">
        <v>186</v>
      </c>
      <c r="H33" s="137">
        <v>109.2</v>
      </c>
      <c r="I33" s="13">
        <v>30.2</v>
      </c>
      <c r="J33" s="13">
        <v>10.9</v>
      </c>
      <c r="K33" s="13"/>
      <c r="L33" s="13"/>
      <c r="M33" s="13"/>
      <c r="N33" s="13"/>
      <c r="O33" s="13"/>
      <c r="P33" s="13"/>
      <c r="Q33" s="13"/>
      <c r="R33" s="13"/>
      <c r="S33" s="13"/>
      <c r="T33" s="222">
        <f t="shared" si="0"/>
        <v>150.30000000000001</v>
      </c>
    </row>
    <row r="34" spans="1:29" ht="28.5" customHeight="1" thickBot="1">
      <c r="A34" s="541"/>
      <c r="B34" s="367"/>
      <c r="C34" s="545"/>
      <c r="D34" s="325"/>
      <c r="E34" s="326" t="s">
        <v>14</v>
      </c>
      <c r="F34" s="326" t="s">
        <v>232</v>
      </c>
      <c r="G34" s="326"/>
      <c r="H34" s="135">
        <f>SUM(H26:H33)</f>
        <v>1009.1000000000001</v>
      </c>
      <c r="I34" s="11">
        <f t="shared" ref="I34:S34" si="7">SUM(I26:I33)</f>
        <v>1198.6000000000001</v>
      </c>
      <c r="J34" s="11">
        <f t="shared" si="7"/>
        <v>1151.1999999999998</v>
      </c>
      <c r="K34" s="11">
        <f t="shared" si="7"/>
        <v>0</v>
      </c>
      <c r="L34" s="11">
        <f t="shared" si="7"/>
        <v>0</v>
      </c>
      <c r="M34" s="11">
        <f t="shared" si="7"/>
        <v>0</v>
      </c>
      <c r="N34" s="11">
        <f t="shared" si="7"/>
        <v>0</v>
      </c>
      <c r="O34" s="11">
        <f t="shared" si="7"/>
        <v>0</v>
      </c>
      <c r="P34" s="11">
        <f t="shared" si="7"/>
        <v>0</v>
      </c>
      <c r="Q34" s="11">
        <f t="shared" si="7"/>
        <v>0</v>
      </c>
      <c r="R34" s="11">
        <f t="shared" si="7"/>
        <v>0</v>
      </c>
      <c r="S34" s="11">
        <f t="shared" si="7"/>
        <v>0</v>
      </c>
      <c r="T34" s="220">
        <f t="shared" si="0"/>
        <v>3358.9</v>
      </c>
    </row>
    <row r="35" spans="1:29" ht="33" customHeight="1" thickBot="1">
      <c r="A35" s="541"/>
      <c r="B35" s="367"/>
      <c r="C35" s="341" t="s">
        <v>50</v>
      </c>
      <c r="D35" s="341" t="s">
        <v>232</v>
      </c>
      <c r="E35" s="326" t="s">
        <v>51</v>
      </c>
      <c r="F35" s="326" t="s">
        <v>232</v>
      </c>
      <c r="G35" s="326"/>
      <c r="H35" s="137">
        <v>6.3</v>
      </c>
      <c r="I35" s="13">
        <v>65.3</v>
      </c>
      <c r="J35" s="13">
        <v>76.400000000000006</v>
      </c>
      <c r="K35" s="13"/>
      <c r="L35" s="13"/>
      <c r="M35" s="13"/>
      <c r="N35" s="13"/>
      <c r="O35" s="13"/>
      <c r="P35" s="13"/>
      <c r="Q35" s="13"/>
      <c r="R35" s="13"/>
      <c r="S35" s="13"/>
      <c r="T35" s="222">
        <f t="shared" si="0"/>
        <v>148</v>
      </c>
    </row>
    <row r="36" spans="1:29" ht="19.5" customHeight="1" thickBot="1">
      <c r="A36" s="541"/>
      <c r="B36" s="367"/>
      <c r="C36" s="341" t="s">
        <v>181</v>
      </c>
      <c r="D36" s="341" t="s">
        <v>232</v>
      </c>
      <c r="E36" s="326"/>
      <c r="F36" s="326" t="s">
        <v>232</v>
      </c>
      <c r="G36" s="326" t="s">
        <v>182</v>
      </c>
      <c r="H36" s="137">
        <v>46.9</v>
      </c>
      <c r="I36" s="13">
        <v>98.5</v>
      </c>
      <c r="J36" s="13">
        <v>94</v>
      </c>
      <c r="K36" s="13"/>
      <c r="L36" s="13"/>
      <c r="M36" s="13"/>
      <c r="N36" s="13"/>
      <c r="O36" s="13"/>
      <c r="P36" s="13"/>
      <c r="Q36" s="13"/>
      <c r="R36" s="13"/>
      <c r="S36" s="13"/>
      <c r="T36" s="222">
        <f t="shared" si="0"/>
        <v>239.4</v>
      </c>
    </row>
    <row r="37" spans="1:29" ht="19.5" customHeight="1" thickBot="1">
      <c r="A37" s="542"/>
      <c r="B37" s="371"/>
      <c r="C37" s="341" t="s">
        <v>15</v>
      </c>
      <c r="D37" s="341" t="s">
        <v>232</v>
      </c>
      <c r="E37" s="341"/>
      <c r="F37" s="372" t="s">
        <v>232</v>
      </c>
      <c r="G37" s="341"/>
      <c r="H37" s="135">
        <f>+H35+H34+H36</f>
        <v>1062.3000000000002</v>
      </c>
      <c r="I37" s="11">
        <f t="shared" ref="I37:S37" si="8">+I35+I34+I36</f>
        <v>1362.4</v>
      </c>
      <c r="J37" s="11">
        <f t="shared" si="8"/>
        <v>1321.6</v>
      </c>
      <c r="K37" s="11">
        <f t="shared" si="8"/>
        <v>0</v>
      </c>
      <c r="L37" s="11">
        <f t="shared" si="8"/>
        <v>0</v>
      </c>
      <c r="M37" s="11">
        <f t="shared" si="8"/>
        <v>0</v>
      </c>
      <c r="N37" s="11">
        <f t="shared" si="8"/>
        <v>0</v>
      </c>
      <c r="O37" s="11">
        <f t="shared" si="8"/>
        <v>0</v>
      </c>
      <c r="P37" s="11">
        <f t="shared" si="8"/>
        <v>0</v>
      </c>
      <c r="Q37" s="11">
        <f t="shared" si="8"/>
        <v>0</v>
      </c>
      <c r="R37" s="11">
        <f t="shared" si="8"/>
        <v>0</v>
      </c>
      <c r="S37" s="11">
        <f t="shared" si="8"/>
        <v>0</v>
      </c>
      <c r="T37" s="220">
        <f t="shared" si="0"/>
        <v>3746.3</v>
      </c>
    </row>
    <row r="38" spans="1:29" ht="15.75" customHeight="1" thickBot="1">
      <c r="A38" s="373"/>
      <c r="B38" s="374"/>
      <c r="C38" s="375" t="s">
        <v>16</v>
      </c>
      <c r="D38" s="376" t="s">
        <v>232</v>
      </c>
      <c r="E38" s="377"/>
      <c r="F38" s="377" t="s">
        <v>232</v>
      </c>
      <c r="G38" s="378" t="s">
        <v>220</v>
      </c>
      <c r="H38" s="135">
        <f>+H25-H37+H41</f>
        <v>202.89999999999981</v>
      </c>
      <c r="I38" s="135">
        <f t="shared" ref="I38:J38" si="9">+I25-I37+I41</f>
        <v>-10.599999999999937</v>
      </c>
      <c r="J38" s="135">
        <f t="shared" si="9"/>
        <v>-293.79999999999978</v>
      </c>
      <c r="K38" s="11">
        <f t="shared" ref="K38:S38" si="10">+K25-K37</f>
        <v>0</v>
      </c>
      <c r="L38" s="11">
        <f t="shared" si="10"/>
        <v>0</v>
      </c>
      <c r="M38" s="11">
        <f t="shared" si="10"/>
        <v>0</v>
      </c>
      <c r="N38" s="11">
        <f t="shared" si="10"/>
        <v>0</v>
      </c>
      <c r="O38" s="11">
        <f t="shared" si="10"/>
        <v>0</v>
      </c>
      <c r="P38" s="11">
        <f t="shared" si="10"/>
        <v>0</v>
      </c>
      <c r="Q38" s="11">
        <f t="shared" si="10"/>
        <v>0</v>
      </c>
      <c r="R38" s="11">
        <f t="shared" si="10"/>
        <v>0</v>
      </c>
      <c r="S38" s="11">
        <f t="shared" si="10"/>
        <v>0</v>
      </c>
      <c r="T38" s="220">
        <f t="shared" si="0"/>
        <v>-101.49999999999991</v>
      </c>
    </row>
    <row r="39" spans="1:29" ht="16.5" customHeight="1">
      <c r="A39" s="546" t="s">
        <v>61</v>
      </c>
      <c r="B39" s="379" t="s">
        <v>231</v>
      </c>
      <c r="C39" s="549" t="s">
        <v>52</v>
      </c>
      <c r="D39" s="342" t="s">
        <v>232</v>
      </c>
      <c r="E39" s="344"/>
      <c r="F39" s="344" t="s">
        <v>232</v>
      </c>
      <c r="G39" s="344" t="s">
        <v>53</v>
      </c>
      <c r="H39" s="85">
        <v>0</v>
      </c>
      <c r="I39" s="361">
        <v>138.4</v>
      </c>
      <c r="J39" s="361">
        <v>108.1</v>
      </c>
      <c r="K39" s="361"/>
      <c r="L39" s="361"/>
      <c r="M39" s="361"/>
      <c r="N39" s="361"/>
      <c r="O39" s="361"/>
      <c r="P39" s="361"/>
      <c r="Q39" s="361"/>
      <c r="R39" s="361"/>
      <c r="S39" s="361"/>
      <c r="T39" s="217">
        <f t="shared" si="0"/>
        <v>246.5</v>
      </c>
    </row>
    <row r="40" spans="1:29" ht="17.25" customHeight="1" thickBot="1">
      <c r="A40" s="547"/>
      <c r="B40" s="380"/>
      <c r="C40" s="550"/>
      <c r="D40" s="381"/>
      <c r="E40" s="345"/>
      <c r="F40" s="345"/>
      <c r="G40" s="345" t="s">
        <v>54</v>
      </c>
      <c r="H40" s="137">
        <v>1.7</v>
      </c>
      <c r="I40" s="13">
        <v>12.3</v>
      </c>
      <c r="J40" s="13">
        <v>17.600000000000001</v>
      </c>
      <c r="K40" s="13"/>
      <c r="L40" s="13"/>
      <c r="M40" s="13"/>
      <c r="N40" s="13"/>
      <c r="O40" s="13"/>
      <c r="P40" s="13"/>
      <c r="Q40" s="13"/>
      <c r="R40" s="13"/>
      <c r="S40" s="13"/>
      <c r="T40" s="222">
        <f t="shared" si="0"/>
        <v>31.6</v>
      </c>
    </row>
    <row r="41" spans="1:29" ht="15.75" customHeight="1" thickBot="1">
      <c r="A41" s="547"/>
      <c r="B41" s="380"/>
      <c r="C41" s="551"/>
      <c r="D41" s="343"/>
      <c r="E41" s="336" t="s">
        <v>55</v>
      </c>
      <c r="F41" s="336" t="s">
        <v>232</v>
      </c>
      <c r="G41" s="336"/>
      <c r="H41" s="135">
        <f>+SUM(H39:H40)</f>
        <v>1.7</v>
      </c>
      <c r="I41" s="11">
        <f t="shared" ref="I41:S41" si="11">+SUM(I39:I40)</f>
        <v>150.70000000000002</v>
      </c>
      <c r="J41" s="11">
        <f t="shared" si="11"/>
        <v>125.69999999999999</v>
      </c>
      <c r="K41" s="11">
        <f t="shared" si="11"/>
        <v>0</v>
      </c>
      <c r="L41" s="11">
        <f t="shared" si="11"/>
        <v>0</v>
      </c>
      <c r="M41" s="11">
        <f t="shared" si="11"/>
        <v>0</v>
      </c>
      <c r="N41" s="11">
        <f t="shared" si="11"/>
        <v>0</v>
      </c>
      <c r="O41" s="11">
        <f t="shared" si="11"/>
        <v>0</v>
      </c>
      <c r="P41" s="11">
        <f t="shared" si="11"/>
        <v>0</v>
      </c>
      <c r="Q41" s="11">
        <f t="shared" si="11"/>
        <v>0</v>
      </c>
      <c r="R41" s="11">
        <f t="shared" si="11"/>
        <v>0</v>
      </c>
      <c r="S41" s="11">
        <f t="shared" si="11"/>
        <v>0</v>
      </c>
      <c r="T41" s="220">
        <f t="shared" si="0"/>
        <v>278.10000000000002</v>
      </c>
    </row>
    <row r="42" spans="1:29" ht="15.75" customHeight="1">
      <c r="A42" s="547"/>
      <c r="B42" s="380"/>
      <c r="C42" s="549" t="s">
        <v>57</v>
      </c>
      <c r="D42" s="381" t="s">
        <v>232</v>
      </c>
      <c r="E42" s="382"/>
      <c r="F42" s="382" t="s">
        <v>232</v>
      </c>
      <c r="G42" s="383" t="s">
        <v>56</v>
      </c>
      <c r="H42" s="85">
        <v>-389.2</v>
      </c>
      <c r="I42" s="361">
        <v>-108.6</v>
      </c>
      <c r="J42" s="361">
        <v>38.700000000000003</v>
      </c>
      <c r="K42" s="361"/>
      <c r="L42" s="361"/>
      <c r="M42" s="361"/>
      <c r="N42" s="361"/>
      <c r="O42" s="361"/>
      <c r="P42" s="361"/>
      <c r="Q42" s="361"/>
      <c r="R42" s="361"/>
      <c r="S42" s="361"/>
      <c r="T42" s="217">
        <f t="shared" si="0"/>
        <v>-459.09999999999997</v>
      </c>
    </row>
    <row r="43" spans="1:29" ht="28">
      <c r="A43" s="547"/>
      <c r="B43" s="380"/>
      <c r="C43" s="550"/>
      <c r="D43" s="381"/>
      <c r="E43" s="382"/>
      <c r="F43" s="382"/>
      <c r="G43" s="383" t="s">
        <v>0</v>
      </c>
      <c r="H43" s="85">
        <v>225.5</v>
      </c>
      <c r="I43" s="361">
        <v>155.1</v>
      </c>
      <c r="J43" s="361">
        <v>153.30000000000001</v>
      </c>
      <c r="K43" s="361"/>
      <c r="L43" s="361"/>
      <c r="M43" s="361"/>
      <c r="N43" s="361"/>
      <c r="O43" s="361"/>
      <c r="P43" s="361"/>
      <c r="Q43" s="361"/>
      <c r="R43" s="361"/>
      <c r="S43" s="361"/>
      <c r="T43" s="217">
        <f t="shared" si="0"/>
        <v>533.90000000000009</v>
      </c>
      <c r="AB43" s="509"/>
      <c r="AC43" s="509"/>
    </row>
    <row r="44" spans="1:29" ht="18.75" customHeight="1">
      <c r="A44" s="547"/>
      <c r="B44" s="380"/>
      <c r="C44" s="550"/>
      <c r="D44" s="381"/>
      <c r="E44" s="382"/>
      <c r="F44" s="382"/>
      <c r="G44" s="383" t="s">
        <v>233</v>
      </c>
      <c r="H44" s="85">
        <v>41.9</v>
      </c>
      <c r="I44" s="361">
        <v>41.9</v>
      </c>
      <c r="J44" s="361">
        <v>-76.599999999999994</v>
      </c>
      <c r="K44" s="361"/>
      <c r="L44" s="361"/>
      <c r="M44" s="361"/>
      <c r="N44" s="361"/>
      <c r="O44" s="361"/>
      <c r="P44" s="361"/>
      <c r="Q44" s="361"/>
      <c r="R44" s="361"/>
      <c r="S44" s="361"/>
      <c r="T44" s="217">
        <f t="shared" si="0"/>
        <v>7.2000000000000028</v>
      </c>
    </row>
    <row r="45" spans="1:29" ht="19.5" customHeight="1">
      <c r="A45" s="547"/>
      <c r="B45" s="380"/>
      <c r="C45" s="550"/>
      <c r="D45" s="381"/>
      <c r="E45" s="382"/>
      <c r="F45" s="382"/>
      <c r="G45" s="383" t="s">
        <v>58</v>
      </c>
      <c r="H45" s="85">
        <v>2.9</v>
      </c>
      <c r="I45" s="361">
        <v>0.5</v>
      </c>
      <c r="J45" s="361">
        <v>27.5</v>
      </c>
      <c r="K45" s="361"/>
      <c r="L45" s="361"/>
      <c r="M45" s="361"/>
      <c r="N45" s="361"/>
      <c r="O45" s="361"/>
      <c r="P45" s="361"/>
      <c r="Q45" s="361"/>
      <c r="R45" s="361"/>
      <c r="S45" s="361"/>
      <c r="T45" s="217">
        <f t="shared" si="0"/>
        <v>30.9</v>
      </c>
    </row>
    <row r="46" spans="1:29" ht="19.5" customHeight="1" thickBot="1">
      <c r="A46" s="547"/>
      <c r="B46" s="380"/>
      <c r="C46" s="550"/>
      <c r="D46" s="381"/>
      <c r="E46" s="336"/>
      <c r="F46" s="336"/>
      <c r="G46" s="345" t="s">
        <v>59</v>
      </c>
      <c r="H46" s="137">
        <v>-0.3</v>
      </c>
      <c r="I46" s="13">
        <v>5.7</v>
      </c>
      <c r="J46" s="13">
        <v>-2.2000000000000002</v>
      </c>
      <c r="K46" s="13"/>
      <c r="L46" s="13"/>
      <c r="M46" s="13"/>
      <c r="N46" s="13"/>
      <c r="O46" s="13"/>
      <c r="P46" s="13"/>
      <c r="Q46" s="13"/>
      <c r="R46" s="13"/>
      <c r="S46" s="13"/>
      <c r="T46" s="222">
        <f t="shared" si="0"/>
        <v>3.2</v>
      </c>
    </row>
    <row r="47" spans="1:29" ht="19.5" customHeight="1" thickBot="1">
      <c r="A47" s="547"/>
      <c r="B47" s="380"/>
      <c r="C47" s="551"/>
      <c r="D47" s="343"/>
      <c r="E47" s="346" t="s">
        <v>60</v>
      </c>
      <c r="F47" s="346" t="s">
        <v>232</v>
      </c>
      <c r="G47" s="346"/>
      <c r="H47" s="135">
        <f>+SUM(H42:H46)</f>
        <v>-119.19999999999997</v>
      </c>
      <c r="I47" s="11">
        <f t="shared" ref="I47:S47" si="12">+SUM(I42:I46)</f>
        <v>94.600000000000009</v>
      </c>
      <c r="J47" s="11">
        <f t="shared" si="12"/>
        <v>140.70000000000002</v>
      </c>
      <c r="K47" s="11">
        <f t="shared" si="12"/>
        <v>0</v>
      </c>
      <c r="L47" s="11">
        <f t="shared" si="12"/>
        <v>0</v>
      </c>
      <c r="M47" s="11">
        <f t="shared" si="12"/>
        <v>0</v>
      </c>
      <c r="N47" s="11">
        <f t="shared" si="12"/>
        <v>0</v>
      </c>
      <c r="O47" s="11">
        <f t="shared" si="12"/>
        <v>0</v>
      </c>
      <c r="P47" s="11">
        <f t="shared" si="12"/>
        <v>0</v>
      </c>
      <c r="Q47" s="11">
        <f t="shared" si="12"/>
        <v>0</v>
      </c>
      <c r="R47" s="11">
        <f t="shared" si="12"/>
        <v>0</v>
      </c>
      <c r="S47" s="11">
        <f t="shared" si="12"/>
        <v>0</v>
      </c>
      <c r="T47" s="220">
        <f t="shared" si="0"/>
        <v>116.10000000000005</v>
      </c>
    </row>
    <row r="48" spans="1:29" ht="36.5" thickBot="1">
      <c r="A48" s="548"/>
      <c r="B48" s="191"/>
      <c r="C48" s="347" t="s">
        <v>62</v>
      </c>
      <c r="D48" s="347" t="s">
        <v>232</v>
      </c>
      <c r="E48" s="347"/>
      <c r="F48" s="347" t="s">
        <v>232</v>
      </c>
      <c r="G48" s="347"/>
      <c r="H48" s="135">
        <f>+H47+H41</f>
        <v>-117.49999999999997</v>
      </c>
      <c r="I48" s="11">
        <f t="shared" ref="I48:S48" si="13">+I47+I41</f>
        <v>245.3</v>
      </c>
      <c r="J48" s="11">
        <f t="shared" si="13"/>
        <v>266.39999999999998</v>
      </c>
      <c r="K48" s="11">
        <f t="shared" si="13"/>
        <v>0</v>
      </c>
      <c r="L48" s="11">
        <f t="shared" si="13"/>
        <v>0</v>
      </c>
      <c r="M48" s="11">
        <f t="shared" si="13"/>
        <v>0</v>
      </c>
      <c r="N48" s="11">
        <f t="shared" si="13"/>
        <v>0</v>
      </c>
      <c r="O48" s="11">
        <f t="shared" si="13"/>
        <v>0</v>
      </c>
      <c r="P48" s="11">
        <f t="shared" si="13"/>
        <v>0</v>
      </c>
      <c r="Q48" s="11">
        <f t="shared" si="13"/>
        <v>0</v>
      </c>
      <c r="R48" s="11">
        <f t="shared" si="13"/>
        <v>0</v>
      </c>
      <c r="S48" s="11">
        <f t="shared" si="13"/>
        <v>0</v>
      </c>
      <c r="T48" s="220">
        <f t="shared" si="0"/>
        <v>394.20000000000005</v>
      </c>
    </row>
    <row r="49" spans="6:12">
      <c r="H49"/>
    </row>
    <row r="51" spans="6:12">
      <c r="H51" s="289"/>
      <c r="I51" s="129"/>
      <c r="L51" s="129"/>
    </row>
    <row r="52" spans="6:12">
      <c r="F52" s="288"/>
      <c r="K52" s="129"/>
    </row>
    <row r="53" spans="6:12">
      <c r="F53" s="129"/>
      <c r="K53" s="129"/>
    </row>
    <row r="54" spans="6:12">
      <c r="K54" s="129"/>
    </row>
    <row r="56" spans="6:12">
      <c r="K56" s="129"/>
    </row>
    <row r="58" spans="6:12" ht="15" customHeight="1"/>
    <row r="59" spans="6:12" ht="15" customHeight="1"/>
    <row r="60" spans="6:12" ht="15" customHeight="1"/>
  </sheetData>
  <mergeCells count="8">
    <mergeCell ref="AB43:AC43"/>
    <mergeCell ref="H1:T1"/>
    <mergeCell ref="A26:A37"/>
    <mergeCell ref="C26:C34"/>
    <mergeCell ref="A39:A48"/>
    <mergeCell ref="C39:C41"/>
    <mergeCell ref="C42:C47"/>
    <mergeCell ref="A1:G2"/>
  </mergeCells>
  <pageMargins left="0.70866141732283472" right="0.70866141732283472" top="0.74803149606299213" bottom="0.74803149606299213" header="0.31496062992125984" footer="0.31496062992125984"/>
  <pageSetup paperSize="9" scale="44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גיליון2"/>
  <dimension ref="A1:R69"/>
  <sheetViews>
    <sheetView rightToLeft="1" zoomScale="90" zoomScaleNormal="90" workbookViewId="0">
      <pane xSplit="4" ySplit="1" topLeftCell="E9" activePane="bottomRight" state="frozen"/>
      <selection pane="topRight" activeCell="F1" sqref="F1"/>
      <selection pane="bottomLeft" activeCell="A4" sqref="A4"/>
      <selection pane="bottomRight" activeCell="K13" sqref="K13"/>
    </sheetView>
  </sheetViews>
  <sheetFormatPr defaultColWidth="9" defaultRowHeight="14.25" customHeight="1"/>
  <cols>
    <col min="1" max="1" width="9" style="15" hidden="1" customWidth="1"/>
    <col min="2" max="2" width="10.33203125" style="15" hidden="1" customWidth="1"/>
    <col min="3" max="4" width="9" style="15" customWidth="1"/>
    <col min="5" max="5" width="15.5" style="15" customWidth="1"/>
    <col min="6" max="17" width="9.58203125" style="15" customWidth="1"/>
    <col min="18" max="18" width="10.83203125" style="15" customWidth="1"/>
    <col min="19" max="16384" width="9" style="15"/>
  </cols>
  <sheetData>
    <row r="1" spans="1:18" ht="14.25" customHeight="1" thickBot="1">
      <c r="A1" s="567" t="s">
        <v>227</v>
      </c>
      <c r="B1" s="567"/>
      <c r="C1" s="567"/>
      <c r="D1" s="567"/>
      <c r="E1" s="568"/>
      <c r="F1" s="46" t="s">
        <v>1</v>
      </c>
      <c r="G1" s="16" t="s">
        <v>2</v>
      </c>
      <c r="H1" s="16" t="s">
        <v>3</v>
      </c>
      <c r="I1" s="16" t="s">
        <v>4</v>
      </c>
      <c r="J1" s="16" t="s">
        <v>5</v>
      </c>
      <c r="K1" s="16" t="s">
        <v>6</v>
      </c>
      <c r="L1" s="16" t="s">
        <v>7</v>
      </c>
      <c r="M1" s="16" t="s">
        <v>17</v>
      </c>
      <c r="N1" s="16" t="s">
        <v>18</v>
      </c>
      <c r="O1" s="16" t="s">
        <v>19</v>
      </c>
      <c r="P1" s="16" t="s">
        <v>20</v>
      </c>
      <c r="Q1" s="16" t="s">
        <v>21</v>
      </c>
      <c r="R1" s="127" t="s">
        <v>29</v>
      </c>
    </row>
    <row r="2" spans="1:18" ht="17.25" customHeight="1">
      <c r="A2" s="466" t="s">
        <v>52</v>
      </c>
      <c r="B2" s="249" t="s">
        <v>53</v>
      </c>
      <c r="C2" s="564" t="s">
        <v>65</v>
      </c>
      <c r="D2" s="471" t="s">
        <v>232</v>
      </c>
      <c r="E2" s="18" t="s">
        <v>66</v>
      </c>
      <c r="F2" s="490"/>
      <c r="G2" s="490">
        <v>52</v>
      </c>
      <c r="H2" s="490">
        <v>55</v>
      </c>
      <c r="I2" s="490"/>
      <c r="J2" s="490"/>
      <c r="K2" s="490"/>
      <c r="L2" s="490"/>
      <c r="M2" s="490"/>
      <c r="N2" s="490"/>
      <c r="O2" s="490"/>
      <c r="P2" s="490"/>
      <c r="Q2" s="490"/>
      <c r="R2" s="242">
        <f>SUM(F2:Q2)</f>
        <v>107</v>
      </c>
    </row>
    <row r="3" spans="1:18" ht="17.25" customHeight="1">
      <c r="A3" s="467"/>
      <c r="B3" s="253"/>
      <c r="C3" s="565"/>
      <c r="D3" s="491"/>
      <c r="E3" s="19" t="s">
        <v>71</v>
      </c>
      <c r="F3" s="490"/>
      <c r="G3" s="490"/>
      <c r="H3" s="490"/>
      <c r="I3" s="490"/>
      <c r="K3" s="490"/>
      <c r="L3" s="490"/>
      <c r="M3" s="490"/>
      <c r="N3" s="490"/>
      <c r="O3" s="490"/>
      <c r="P3" s="490"/>
      <c r="Q3" s="490"/>
      <c r="R3" s="242">
        <f t="shared" ref="R3:R10" si="0">SUM(F3:Q3)</f>
        <v>0</v>
      </c>
    </row>
    <row r="4" spans="1:18" ht="17.25" customHeight="1">
      <c r="A4" s="467"/>
      <c r="B4" s="253"/>
      <c r="C4" s="565"/>
      <c r="D4" s="491"/>
      <c r="E4" s="19" t="s">
        <v>72</v>
      </c>
      <c r="F4" s="490"/>
      <c r="G4" s="490"/>
      <c r="H4" s="490"/>
      <c r="I4" s="490"/>
      <c r="K4" s="490"/>
      <c r="L4" s="490"/>
      <c r="M4" s="490"/>
      <c r="N4" s="490"/>
      <c r="O4" s="490"/>
      <c r="P4" s="490"/>
      <c r="Q4" s="490"/>
      <c r="R4" s="242">
        <f t="shared" si="0"/>
        <v>0</v>
      </c>
    </row>
    <row r="5" spans="1:18" ht="17.25" customHeight="1">
      <c r="A5" s="467"/>
      <c r="B5" s="253"/>
      <c r="C5" s="565"/>
      <c r="D5" s="491"/>
      <c r="E5" s="19" t="s">
        <v>68</v>
      </c>
      <c r="F5" s="490"/>
      <c r="G5" s="490"/>
      <c r="H5" s="490">
        <v>4</v>
      </c>
      <c r="I5" s="490">
        <v>18</v>
      </c>
      <c r="K5" s="490"/>
      <c r="L5" s="490"/>
      <c r="M5" s="490"/>
      <c r="N5" s="490"/>
      <c r="O5" s="490"/>
      <c r="P5" s="490"/>
      <c r="Q5" s="490"/>
      <c r="R5" s="242">
        <f t="shared" si="0"/>
        <v>22</v>
      </c>
    </row>
    <row r="6" spans="1:18" ht="17.25" customHeight="1">
      <c r="A6" s="467"/>
      <c r="B6" s="253"/>
      <c r="C6" s="565"/>
      <c r="D6" s="491"/>
      <c r="E6" s="19" t="s">
        <v>67</v>
      </c>
      <c r="F6" s="490"/>
      <c r="G6" s="492"/>
      <c r="H6" s="490"/>
      <c r="I6" s="490"/>
      <c r="J6" s="490"/>
      <c r="K6" s="490"/>
      <c r="L6" s="490"/>
      <c r="M6" s="490"/>
      <c r="N6" s="490"/>
      <c r="O6" s="490"/>
      <c r="P6" s="490"/>
      <c r="Q6" s="490"/>
      <c r="R6" s="242">
        <f t="shared" si="0"/>
        <v>0</v>
      </c>
    </row>
    <row r="7" spans="1:18" ht="17.25" customHeight="1">
      <c r="A7" s="467"/>
      <c r="B7" s="253"/>
      <c r="C7" s="565"/>
      <c r="D7" s="491"/>
      <c r="E7" s="19" t="s">
        <v>69</v>
      </c>
      <c r="F7" s="490"/>
      <c r="G7" s="490"/>
      <c r="H7" s="490"/>
      <c r="I7" s="490"/>
      <c r="J7" s="490"/>
      <c r="K7" s="490">
        <v>3</v>
      </c>
      <c r="L7" s="490"/>
      <c r="M7" s="490"/>
      <c r="N7" s="490"/>
      <c r="O7" s="490"/>
      <c r="P7" s="490"/>
      <c r="Q7" s="490"/>
      <c r="R7" s="242">
        <f t="shared" si="0"/>
        <v>3</v>
      </c>
    </row>
    <row r="8" spans="1:18" ht="17.25" customHeight="1">
      <c r="A8" s="467"/>
      <c r="B8" s="253"/>
      <c r="C8" s="565"/>
      <c r="D8" s="491"/>
      <c r="E8" s="19" t="s">
        <v>70</v>
      </c>
      <c r="F8" s="490"/>
      <c r="G8" s="492"/>
      <c r="H8" s="490"/>
      <c r="I8" s="490"/>
      <c r="J8" s="490"/>
      <c r="K8" s="490"/>
      <c r="L8" s="490"/>
      <c r="M8" s="490"/>
      <c r="N8" s="490"/>
      <c r="O8" s="490"/>
      <c r="P8" s="490"/>
      <c r="Q8" s="490"/>
      <c r="R8" s="242">
        <f t="shared" si="0"/>
        <v>0</v>
      </c>
    </row>
    <row r="9" spans="1:18" ht="17.25" customHeight="1">
      <c r="A9" s="467"/>
      <c r="B9" s="253"/>
      <c r="C9" s="565"/>
      <c r="D9" s="491"/>
      <c r="E9" s="20" t="s">
        <v>72</v>
      </c>
      <c r="F9" s="493"/>
      <c r="G9" s="490"/>
      <c r="H9" s="490"/>
      <c r="I9" s="490"/>
      <c r="J9" s="490"/>
      <c r="K9" s="490"/>
      <c r="L9" s="490"/>
      <c r="M9" s="490"/>
      <c r="N9" s="490"/>
      <c r="O9" s="490"/>
      <c r="P9" s="490"/>
      <c r="Q9" s="490"/>
      <c r="R9" s="242">
        <f t="shared" si="0"/>
        <v>0</v>
      </c>
    </row>
    <row r="10" spans="1:18" ht="17.25" customHeight="1" thickBot="1">
      <c r="A10" s="467"/>
      <c r="B10" s="253"/>
      <c r="C10" s="565"/>
      <c r="D10" s="491"/>
      <c r="E10" s="19" t="s">
        <v>210</v>
      </c>
      <c r="R10" s="242">
        <f t="shared" si="0"/>
        <v>0</v>
      </c>
    </row>
    <row r="11" spans="1:18" ht="17.25" customHeight="1" thickBot="1">
      <c r="A11" s="467"/>
      <c r="B11" s="253"/>
      <c r="C11" s="566"/>
      <c r="D11" s="472"/>
      <c r="E11" s="237" t="s">
        <v>81</v>
      </c>
      <c r="F11" s="239">
        <f t="shared" ref="F11:O11" si="1">SUM(F2:F9)</f>
        <v>0</v>
      </c>
      <c r="G11" s="240">
        <f t="shared" si="1"/>
        <v>52</v>
      </c>
      <c r="H11" s="240">
        <f t="shared" si="1"/>
        <v>59</v>
      </c>
      <c r="I11" s="240">
        <f t="shared" si="1"/>
        <v>18</v>
      </c>
      <c r="J11" s="240">
        <f t="shared" si="1"/>
        <v>0</v>
      </c>
      <c r="K11" s="240">
        <f t="shared" si="1"/>
        <v>3</v>
      </c>
      <c r="L11" s="240">
        <f t="shared" si="1"/>
        <v>0</v>
      </c>
      <c r="M11" s="240">
        <f t="shared" si="1"/>
        <v>0</v>
      </c>
      <c r="N11" s="240">
        <f t="shared" si="1"/>
        <v>0</v>
      </c>
      <c r="O11" s="240">
        <f t="shared" si="1"/>
        <v>0</v>
      </c>
      <c r="P11" s="240">
        <f>SUM(P2:P10)</f>
        <v>0</v>
      </c>
      <c r="Q11" s="241">
        <f>SUM(Q2:Q9)</f>
        <v>0</v>
      </c>
      <c r="R11" s="243">
        <f>SUM(R2:R7)</f>
        <v>132</v>
      </c>
    </row>
    <row r="12" spans="1:18" ht="17.25" customHeight="1">
      <c r="A12" s="467"/>
      <c r="B12" s="253"/>
      <c r="C12" s="561" t="s">
        <v>73</v>
      </c>
      <c r="D12" s="469" t="s">
        <v>232</v>
      </c>
      <c r="E12" s="21" t="s">
        <v>74</v>
      </c>
      <c r="F12" s="492"/>
      <c r="G12" s="492"/>
      <c r="H12" s="492">
        <v>49.4</v>
      </c>
      <c r="I12" s="492">
        <v>143.80000000000001</v>
      </c>
      <c r="J12" s="492">
        <v>177.1</v>
      </c>
      <c r="K12" s="492">
        <v>3.9</v>
      </c>
      <c r="L12" s="248"/>
      <c r="M12" s="492"/>
      <c r="N12" s="492"/>
      <c r="O12" s="492"/>
      <c r="P12" s="492"/>
      <c r="Q12" s="492"/>
      <c r="R12" s="242">
        <f>SUM(F12:Q12)</f>
        <v>374.2</v>
      </c>
    </row>
    <row r="13" spans="1:18" ht="17.25" customHeight="1">
      <c r="A13" s="467"/>
      <c r="B13" s="253"/>
      <c r="C13" s="562"/>
      <c r="D13" s="494"/>
      <c r="E13" s="22" t="s">
        <v>75</v>
      </c>
      <c r="F13" s="490"/>
      <c r="G13" s="492">
        <v>86</v>
      </c>
      <c r="H13" s="492"/>
      <c r="I13" s="492">
        <v>32.6</v>
      </c>
      <c r="J13" s="492">
        <v>105.7</v>
      </c>
      <c r="K13" s="492">
        <v>28.7</v>
      </c>
      <c r="L13" s="492"/>
      <c r="M13" s="492"/>
      <c r="N13" s="492"/>
      <c r="O13" s="492"/>
      <c r="P13" s="492"/>
      <c r="Q13" s="492"/>
      <c r="R13" s="242">
        <f>SUM(F13:Q13)</f>
        <v>253</v>
      </c>
    </row>
    <row r="14" spans="1:18" ht="17.25" customHeight="1">
      <c r="A14" s="467"/>
      <c r="B14" s="253"/>
      <c r="C14" s="562"/>
      <c r="D14" s="494"/>
      <c r="E14" s="22" t="s">
        <v>76</v>
      </c>
      <c r="F14" s="492"/>
      <c r="G14" s="492"/>
      <c r="H14" s="492"/>
      <c r="I14" s="492"/>
      <c r="J14" s="492"/>
      <c r="K14" s="492"/>
      <c r="L14" s="492"/>
      <c r="M14" s="492"/>
      <c r="N14" s="492"/>
      <c r="O14" s="492"/>
      <c r="P14" s="492"/>
      <c r="Q14" s="492"/>
      <c r="R14" s="242">
        <f t="shared" ref="R14:R20" si="2">SUM(F14:Q14)</f>
        <v>0</v>
      </c>
    </row>
    <row r="15" spans="1:18" ht="17.25" customHeight="1">
      <c r="A15" s="467"/>
      <c r="B15" s="253"/>
      <c r="C15" s="562"/>
      <c r="D15" s="494"/>
      <c r="E15" s="22" t="s">
        <v>77</v>
      </c>
      <c r="F15" s="492"/>
      <c r="G15" s="492"/>
      <c r="H15" s="492"/>
      <c r="I15" s="492"/>
      <c r="J15" s="492"/>
      <c r="K15" s="492"/>
      <c r="L15" s="492"/>
      <c r="M15" s="492"/>
      <c r="N15" s="492"/>
      <c r="O15" s="492"/>
      <c r="P15" s="492"/>
      <c r="Q15" s="492"/>
      <c r="R15" s="242">
        <f t="shared" si="2"/>
        <v>0</v>
      </c>
    </row>
    <row r="16" spans="1:18" ht="17.25" customHeight="1">
      <c r="A16" s="467"/>
      <c r="B16" s="253"/>
      <c r="C16" s="562"/>
      <c r="D16" s="494"/>
      <c r="E16" s="22" t="s">
        <v>78</v>
      </c>
      <c r="F16" s="492"/>
      <c r="G16" s="492"/>
      <c r="H16" s="492"/>
      <c r="I16" s="492"/>
      <c r="J16" s="492"/>
      <c r="K16" s="492"/>
      <c r="L16" s="492"/>
      <c r="M16" s="492"/>
      <c r="N16" s="492"/>
      <c r="O16" s="492"/>
      <c r="P16" s="492"/>
      <c r="Q16" s="492"/>
      <c r="R16" s="242">
        <f t="shared" si="2"/>
        <v>0</v>
      </c>
    </row>
    <row r="17" spans="1:18" ht="17.25" customHeight="1">
      <c r="A17" s="467"/>
      <c r="B17" s="253"/>
      <c r="C17" s="562"/>
      <c r="D17" s="494"/>
      <c r="E17" s="22" t="s">
        <v>185</v>
      </c>
      <c r="F17" s="492"/>
      <c r="G17" s="492"/>
      <c r="H17" s="492"/>
      <c r="I17" s="492"/>
      <c r="J17" s="492"/>
      <c r="K17" s="492"/>
      <c r="L17" s="492"/>
      <c r="M17" s="492"/>
      <c r="N17" s="492"/>
      <c r="O17" s="492"/>
      <c r="P17" s="492"/>
      <c r="Q17" s="492"/>
      <c r="R17" s="242">
        <f t="shared" si="2"/>
        <v>0</v>
      </c>
    </row>
    <row r="18" spans="1:18" ht="17.25" customHeight="1">
      <c r="A18" s="467"/>
      <c r="B18" s="253"/>
      <c r="C18" s="562"/>
      <c r="D18" s="494"/>
      <c r="E18" s="22" t="s">
        <v>209</v>
      </c>
      <c r="F18" s="492"/>
      <c r="G18" s="492"/>
      <c r="H18" s="492"/>
      <c r="I18" s="492"/>
      <c r="J18" s="492"/>
      <c r="K18" s="492"/>
      <c r="L18" s="492"/>
      <c r="M18" s="492"/>
      <c r="N18" s="492"/>
      <c r="O18" s="492"/>
      <c r="P18" s="492"/>
      <c r="Q18" s="492"/>
      <c r="R18" s="242">
        <f t="shared" si="2"/>
        <v>0</v>
      </c>
    </row>
    <row r="19" spans="1:18" ht="17.25" customHeight="1">
      <c r="A19" s="467"/>
      <c r="B19" s="253"/>
      <c r="C19" s="562"/>
      <c r="D19" s="494"/>
      <c r="E19" s="22" t="s">
        <v>79</v>
      </c>
      <c r="F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242">
        <f t="shared" si="2"/>
        <v>0</v>
      </c>
    </row>
    <row r="20" spans="1:18" ht="17.25" customHeight="1" thickBot="1">
      <c r="A20" s="467"/>
      <c r="B20" s="253"/>
      <c r="C20" s="562"/>
      <c r="D20" s="494"/>
      <c r="E20" s="23" t="s">
        <v>80</v>
      </c>
      <c r="F20" s="492"/>
      <c r="G20" s="492"/>
      <c r="H20" s="492"/>
      <c r="I20" s="492"/>
      <c r="J20" s="492"/>
      <c r="K20" s="492">
        <v>31.3</v>
      </c>
      <c r="L20" s="492"/>
      <c r="M20" s="492"/>
      <c r="N20" s="492"/>
      <c r="O20" s="492"/>
      <c r="P20" s="492"/>
      <c r="Q20" s="492"/>
      <c r="R20" s="242">
        <f t="shared" si="2"/>
        <v>31.3</v>
      </c>
    </row>
    <row r="21" spans="1:18" ht="17.25" customHeight="1" thickBot="1">
      <c r="A21" s="467"/>
      <c r="B21" s="250"/>
      <c r="C21" s="563"/>
      <c r="D21" s="470"/>
      <c r="E21" s="24" t="s">
        <v>83</v>
      </c>
      <c r="F21" s="239">
        <f>SUM(F12:F20)</f>
        <v>0</v>
      </c>
      <c r="G21" s="239">
        <f t="shared" ref="G21:Q21" si="3">SUM(G12:G20)</f>
        <v>86</v>
      </c>
      <c r="H21" s="239">
        <f t="shared" si="3"/>
        <v>49.4</v>
      </c>
      <c r="I21" s="239">
        <f t="shared" si="3"/>
        <v>176.4</v>
      </c>
      <c r="J21" s="239">
        <f t="shared" si="3"/>
        <v>282.8</v>
      </c>
      <c r="K21" s="239">
        <f t="shared" si="3"/>
        <v>63.900000000000006</v>
      </c>
      <c r="L21" s="239">
        <f t="shared" si="3"/>
        <v>0</v>
      </c>
      <c r="M21" s="239">
        <f t="shared" si="3"/>
        <v>0</v>
      </c>
      <c r="N21" s="239">
        <f t="shared" si="3"/>
        <v>0</v>
      </c>
      <c r="O21" s="239">
        <f t="shared" si="3"/>
        <v>0</v>
      </c>
      <c r="P21" s="239">
        <f t="shared" si="3"/>
        <v>0</v>
      </c>
      <c r="Q21" s="239">
        <f t="shared" si="3"/>
        <v>0</v>
      </c>
      <c r="R21" s="244">
        <f>SUM(R12:R20)</f>
        <v>658.5</v>
      </c>
    </row>
    <row r="22" spans="1:18" ht="17.25" customHeight="1" thickBot="1">
      <c r="A22" s="467"/>
      <c r="B22" s="25" t="s">
        <v>54</v>
      </c>
      <c r="C22" s="477" t="s">
        <v>82</v>
      </c>
      <c r="D22" s="477" t="s">
        <v>232</v>
      </c>
      <c r="E22" s="478"/>
      <c r="F22" s="143">
        <f t="shared" ref="F22:Q22" si="4">SUM(F21,F11)</f>
        <v>0</v>
      </c>
      <c r="G22" s="143">
        <f t="shared" si="4"/>
        <v>138</v>
      </c>
      <c r="H22" s="143">
        <f t="shared" si="4"/>
        <v>108.4</v>
      </c>
      <c r="I22" s="143">
        <f t="shared" si="4"/>
        <v>194.4</v>
      </c>
      <c r="J22" s="143">
        <f t="shared" si="4"/>
        <v>282.8</v>
      </c>
      <c r="K22" s="143">
        <f t="shared" si="4"/>
        <v>66.900000000000006</v>
      </c>
      <c r="L22" s="143">
        <f t="shared" si="4"/>
        <v>0</v>
      </c>
      <c r="M22" s="143">
        <f t="shared" si="4"/>
        <v>0</v>
      </c>
      <c r="N22" s="143">
        <f t="shared" si="4"/>
        <v>0</v>
      </c>
      <c r="O22" s="143">
        <f t="shared" si="4"/>
        <v>0</v>
      </c>
      <c r="P22" s="143">
        <f t="shared" si="4"/>
        <v>0</v>
      </c>
      <c r="Q22" s="143">
        <f t="shared" si="4"/>
        <v>0</v>
      </c>
      <c r="R22" s="245">
        <f>+R21+R11</f>
        <v>790.5</v>
      </c>
    </row>
    <row r="23" spans="1:18" ht="18.75" customHeight="1" thickBot="1">
      <c r="A23" s="468"/>
      <c r="B23" s="251" t="s">
        <v>55</v>
      </c>
      <c r="C23" s="475" t="s">
        <v>84</v>
      </c>
      <c r="D23" s="475" t="s">
        <v>232</v>
      </c>
      <c r="E23" s="476"/>
      <c r="F23" s="141">
        <v>2.1</v>
      </c>
      <c r="G23" s="142">
        <v>12.3</v>
      </c>
      <c r="H23" s="142">
        <v>17.600000000000001</v>
      </c>
      <c r="I23" s="144">
        <v>53.9</v>
      </c>
      <c r="J23" s="142">
        <v>43.3</v>
      </c>
      <c r="K23" s="142">
        <v>47.9</v>
      </c>
      <c r="L23" s="142"/>
      <c r="M23" s="142"/>
      <c r="N23" s="142"/>
      <c r="O23" s="142"/>
      <c r="P23" s="142"/>
      <c r="Q23" s="142"/>
      <c r="R23" s="246">
        <f>SUM(F23:Q23)</f>
        <v>177.1</v>
      </c>
    </row>
    <row r="24" spans="1:18" ht="18.75" customHeight="1" thickBot="1">
      <c r="A24" s="495"/>
      <c r="B24" s="496"/>
      <c r="C24" s="475" t="s">
        <v>223</v>
      </c>
      <c r="D24" s="475" t="s">
        <v>232</v>
      </c>
      <c r="E24" s="476"/>
      <c r="F24" s="141"/>
      <c r="G24" s="142"/>
      <c r="H24" s="142"/>
      <c r="I24" s="142">
        <v>0.1</v>
      </c>
      <c r="J24" s="142">
        <v>0.3</v>
      </c>
      <c r="K24" s="142"/>
      <c r="L24" s="142"/>
      <c r="M24" s="142"/>
      <c r="N24" s="142"/>
      <c r="O24" s="142"/>
      <c r="P24" s="142"/>
      <c r="Q24" s="142"/>
      <c r="R24" s="246">
        <f>SUM(F24:Q24)</f>
        <v>0.4</v>
      </c>
    </row>
    <row r="25" spans="1:18" ht="14.25" customHeight="1" thickBot="1">
      <c r="C25" s="473" t="s">
        <v>222</v>
      </c>
      <c r="D25" s="473" t="s">
        <v>232</v>
      </c>
      <c r="E25" s="474"/>
      <c r="F25" s="145">
        <f t="shared" ref="F25:Q25" si="5">F23+F22</f>
        <v>2.1</v>
      </c>
      <c r="G25" s="145">
        <f t="shared" si="5"/>
        <v>150.30000000000001</v>
      </c>
      <c r="H25" s="145">
        <f t="shared" si="5"/>
        <v>126</v>
      </c>
      <c r="I25" s="145">
        <f>I23+I22+I24</f>
        <v>248.4</v>
      </c>
      <c r="J25" s="145">
        <f>J23+J22+J24</f>
        <v>326.40000000000003</v>
      </c>
      <c r="K25" s="145">
        <f t="shared" si="5"/>
        <v>114.80000000000001</v>
      </c>
      <c r="L25" s="145">
        <f t="shared" si="5"/>
        <v>0</v>
      </c>
      <c r="M25" s="145">
        <f t="shared" si="5"/>
        <v>0</v>
      </c>
      <c r="N25" s="145">
        <f t="shared" si="5"/>
        <v>0</v>
      </c>
      <c r="O25" s="145">
        <f t="shared" si="5"/>
        <v>0</v>
      </c>
      <c r="P25" s="145">
        <f t="shared" si="5"/>
        <v>0</v>
      </c>
      <c r="Q25" s="145">
        <f t="shared" si="5"/>
        <v>0</v>
      </c>
      <c r="R25" s="245">
        <f>+R22+R23+R24</f>
        <v>968</v>
      </c>
    </row>
    <row r="26" spans="1:18" ht="14.25" customHeight="1">
      <c r="E26" s="252"/>
      <c r="F26" s="132"/>
      <c r="G26" s="132"/>
      <c r="H26" s="132"/>
      <c r="I26" s="132"/>
      <c r="J26" s="132"/>
      <c r="K26" s="132"/>
      <c r="L26" s="132"/>
      <c r="M26" s="132"/>
      <c r="N26" s="132"/>
      <c r="O26" s="132"/>
      <c r="P26" s="132"/>
      <c r="Q26" s="132"/>
      <c r="R26" s="17"/>
    </row>
    <row r="27" spans="1:18" ht="14.25" customHeight="1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</row>
    <row r="28" spans="1:18" ht="14.25" customHeight="1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</row>
    <row r="29" spans="1:18" ht="14.25" customHeight="1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</row>
    <row r="30" spans="1:18" ht="14.25" customHeight="1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</row>
    <row r="31" spans="1:18" ht="14.25" customHeight="1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</row>
    <row r="32" spans="1:18" ht="14.25" customHeight="1">
      <c r="F32" s="17"/>
      <c r="G32" s="238"/>
      <c r="H32" s="238"/>
      <c r="I32" s="238"/>
      <c r="J32" s="238"/>
      <c r="K32" s="238"/>
      <c r="L32" s="238"/>
      <c r="M32" s="238"/>
      <c r="N32" s="238"/>
      <c r="O32" s="238"/>
      <c r="P32" s="257"/>
      <c r="Q32" s="238"/>
      <c r="R32" s="238"/>
    </row>
    <row r="33" spans="1:18" ht="14.25" customHeight="1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</row>
    <row r="34" spans="1:18" ht="14.25" customHeight="1"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</row>
    <row r="35" spans="1:18" ht="14.25" customHeight="1"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</row>
    <row r="36" spans="1:18" ht="14.25" customHeight="1"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</row>
    <row r="37" spans="1:18" ht="14.25" customHeight="1"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R37" s="17"/>
    </row>
    <row r="38" spans="1:18" ht="14.25" customHeight="1">
      <c r="F38" s="17"/>
      <c r="G38" s="17"/>
      <c r="H38" s="17"/>
      <c r="I38" s="17"/>
      <c r="J38" s="17"/>
      <c r="K38" s="17"/>
      <c r="L38" s="17"/>
      <c r="M38" s="17"/>
      <c r="N38" s="17"/>
      <c r="O38" s="17"/>
      <c r="P38" s="17"/>
      <c r="Q38" s="17"/>
      <c r="R38" s="17"/>
    </row>
    <row r="39" spans="1:18" ht="14.25" customHeight="1">
      <c r="F39" s="17"/>
      <c r="G39" s="17"/>
      <c r="H39" s="17"/>
      <c r="I39" s="17"/>
      <c r="J39" s="17"/>
      <c r="K39" s="17"/>
      <c r="L39" s="17"/>
      <c r="M39" s="17"/>
      <c r="N39" s="17"/>
      <c r="O39" s="17"/>
      <c r="P39" s="17"/>
      <c r="Q39" s="17"/>
      <c r="R39" s="17"/>
    </row>
    <row r="40" spans="1:18" ht="14.25" customHeight="1">
      <c r="F40" s="17"/>
      <c r="G40" s="17"/>
      <c r="H40" s="17"/>
      <c r="I40" s="17"/>
      <c r="J40" s="17"/>
      <c r="K40" s="17"/>
      <c r="L40" s="17"/>
      <c r="M40" s="17"/>
      <c r="N40" s="17"/>
      <c r="O40" s="17"/>
      <c r="P40" s="17"/>
      <c r="Q40" s="17"/>
      <c r="R40" s="17"/>
    </row>
    <row r="41" spans="1:18" ht="14.25" customHeight="1">
      <c r="F41" s="17"/>
      <c r="G41" s="17"/>
      <c r="H41" s="17"/>
      <c r="I41" s="17"/>
      <c r="J41" s="17"/>
      <c r="K41" s="17"/>
      <c r="L41" s="17"/>
      <c r="M41" s="17"/>
      <c r="N41" s="17"/>
      <c r="O41" s="17"/>
      <c r="P41" s="17"/>
      <c r="Q41" s="17"/>
      <c r="R41" s="17"/>
    </row>
    <row r="42" spans="1:18" ht="14.25" customHeight="1"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</row>
    <row r="43" spans="1:18" ht="14.25" customHeight="1"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7"/>
    </row>
    <row r="44" spans="1:18" ht="14.25" customHeight="1">
      <c r="F44" s="17"/>
      <c r="G44" s="17"/>
      <c r="H44" s="17"/>
      <c r="I44" s="17"/>
      <c r="J44" s="17"/>
      <c r="K44" s="17"/>
      <c r="L44" s="17"/>
      <c r="M44" s="17"/>
      <c r="N44" s="17"/>
      <c r="O44" s="17"/>
      <c r="P44" s="17"/>
      <c r="Q44" s="17"/>
      <c r="R44" s="17"/>
    </row>
    <row r="45" spans="1:18" ht="14.25" customHeight="1">
      <c r="B45" s="465"/>
      <c r="C45" s="465"/>
      <c r="D45" s="465"/>
      <c r="E45" s="465"/>
      <c r="F45" s="465"/>
      <c r="G45" s="465"/>
      <c r="H45" s="465"/>
      <c r="I45" s="465"/>
      <c r="J45" s="465"/>
      <c r="K45" s="465"/>
      <c r="L45" s="465"/>
      <c r="M45" s="465"/>
      <c r="N45" s="465"/>
      <c r="O45" s="465"/>
      <c r="P45" s="465"/>
      <c r="Q45" s="465"/>
      <c r="R45" s="465"/>
    </row>
    <row r="46" spans="1:18" ht="20.25" customHeight="1">
      <c r="B46" s="465"/>
      <c r="C46" s="465"/>
      <c r="D46" s="465"/>
      <c r="E46" s="465"/>
      <c r="F46" s="465"/>
      <c r="G46" s="465"/>
      <c r="H46" s="465"/>
      <c r="I46" s="465"/>
      <c r="J46" s="465"/>
      <c r="K46" s="465"/>
      <c r="L46" s="465"/>
      <c r="M46" s="465"/>
      <c r="N46" s="465"/>
      <c r="O46" s="465"/>
      <c r="P46" s="465"/>
      <c r="Q46" s="465"/>
      <c r="R46" s="465"/>
    </row>
    <row r="47" spans="1:18" ht="14.25" customHeight="1" thickBot="1">
      <c r="B47" s="465"/>
      <c r="C47" s="465"/>
      <c r="D47" s="465"/>
      <c r="E47" s="465"/>
      <c r="F47" s="465"/>
      <c r="G47" s="465"/>
      <c r="H47" s="465"/>
      <c r="I47" s="465"/>
      <c r="J47" s="465"/>
      <c r="K47" s="465"/>
      <c r="L47" s="465"/>
      <c r="M47" s="465"/>
      <c r="N47" s="465"/>
      <c r="O47" s="465"/>
      <c r="P47" s="465"/>
      <c r="Q47" s="465"/>
      <c r="R47" s="465"/>
    </row>
    <row r="48" spans="1:18" ht="17.25" customHeight="1">
      <c r="A48" s="558" t="s">
        <v>52</v>
      </c>
      <c r="B48" s="465"/>
      <c r="C48" s="465"/>
      <c r="D48" s="465"/>
      <c r="E48" s="465"/>
      <c r="F48" s="465"/>
      <c r="G48" s="465"/>
      <c r="H48" s="465"/>
      <c r="I48" s="465"/>
      <c r="J48" s="465"/>
      <c r="K48" s="465"/>
      <c r="L48" s="465"/>
      <c r="M48" s="465"/>
      <c r="N48" s="465"/>
      <c r="O48" s="465"/>
      <c r="P48" s="465"/>
      <c r="Q48" s="465"/>
      <c r="R48" s="465"/>
    </row>
    <row r="49" spans="1:18" ht="17.25" customHeight="1">
      <c r="A49" s="559"/>
      <c r="B49" s="465"/>
      <c r="C49" s="465"/>
      <c r="D49" s="465"/>
      <c r="E49" s="465"/>
      <c r="F49" s="465"/>
      <c r="G49" s="465"/>
      <c r="H49" s="465"/>
      <c r="I49" s="465"/>
      <c r="J49" s="465"/>
      <c r="K49" s="465"/>
      <c r="L49" s="465"/>
      <c r="M49" s="465"/>
      <c r="N49" s="465"/>
      <c r="O49" s="465"/>
      <c r="P49" s="465"/>
      <c r="Q49" s="465"/>
      <c r="R49" s="465"/>
    </row>
    <row r="50" spans="1:18" ht="17.25" customHeight="1">
      <c r="A50" s="559"/>
      <c r="B50" s="465"/>
      <c r="C50" s="465"/>
      <c r="D50" s="465"/>
      <c r="E50" s="465"/>
      <c r="F50" s="465"/>
      <c r="G50" s="465"/>
      <c r="H50" s="465"/>
      <c r="I50" s="465"/>
      <c r="J50" s="465"/>
      <c r="K50" s="465"/>
      <c r="L50" s="465"/>
      <c r="M50" s="465"/>
      <c r="N50" s="465"/>
      <c r="O50" s="465"/>
      <c r="P50" s="465"/>
      <c r="Q50" s="465"/>
      <c r="R50" s="465"/>
    </row>
    <row r="51" spans="1:18" ht="17.25" customHeight="1">
      <c r="A51" s="559"/>
      <c r="B51" s="465"/>
      <c r="C51" s="465"/>
      <c r="D51" s="465"/>
      <c r="E51" s="465"/>
      <c r="F51" s="465"/>
      <c r="G51" s="465"/>
      <c r="H51" s="465"/>
      <c r="I51" s="465"/>
      <c r="J51" s="465"/>
      <c r="K51" s="465"/>
      <c r="L51" s="465"/>
      <c r="M51" s="465"/>
      <c r="N51" s="465"/>
      <c r="O51" s="465"/>
      <c r="P51" s="465"/>
      <c r="Q51" s="465"/>
      <c r="R51" s="465"/>
    </row>
    <row r="52" spans="1:18" ht="17.25" customHeight="1">
      <c r="A52" s="559"/>
      <c r="B52" s="465"/>
      <c r="C52" s="465"/>
      <c r="D52" s="465"/>
      <c r="E52" s="465"/>
      <c r="F52" s="465"/>
      <c r="G52" s="465"/>
      <c r="H52" s="465"/>
      <c r="I52" s="465"/>
      <c r="J52" s="465"/>
      <c r="K52" s="465"/>
      <c r="L52" s="465"/>
      <c r="M52" s="465"/>
      <c r="N52" s="465"/>
      <c r="O52" s="465"/>
      <c r="P52" s="465"/>
      <c r="Q52" s="465"/>
      <c r="R52" s="465"/>
    </row>
    <row r="53" spans="1:18" ht="17.25" customHeight="1">
      <c r="A53" s="559"/>
      <c r="B53" s="465"/>
      <c r="C53" s="465"/>
      <c r="D53" s="465"/>
      <c r="E53" s="465"/>
      <c r="F53" s="465"/>
      <c r="G53" s="465"/>
      <c r="H53" s="465"/>
      <c r="I53" s="465"/>
      <c r="J53" s="465"/>
      <c r="K53" s="465"/>
      <c r="L53" s="465"/>
      <c r="M53" s="465"/>
      <c r="N53" s="465"/>
      <c r="O53" s="465"/>
      <c r="P53" s="465"/>
      <c r="Q53" s="465"/>
      <c r="R53" s="465"/>
    </row>
    <row r="54" spans="1:18" ht="17.25" customHeight="1">
      <c r="A54" s="559"/>
      <c r="B54" s="465"/>
      <c r="C54" s="465"/>
      <c r="D54" s="465"/>
      <c r="E54" s="465"/>
      <c r="F54" s="465"/>
      <c r="G54" s="465"/>
      <c r="H54" s="465"/>
      <c r="I54" s="465"/>
      <c r="J54" s="465"/>
      <c r="K54" s="465"/>
      <c r="L54" s="465"/>
      <c r="M54" s="465"/>
      <c r="N54" s="465"/>
      <c r="O54" s="465"/>
      <c r="P54" s="465"/>
      <c r="Q54" s="465"/>
      <c r="R54" s="465"/>
    </row>
    <row r="55" spans="1:18" ht="17.25" customHeight="1">
      <c r="A55" s="559"/>
      <c r="B55" s="465"/>
      <c r="C55" s="465"/>
      <c r="D55" s="465"/>
      <c r="E55" s="465"/>
      <c r="F55" s="465"/>
      <c r="G55" s="465"/>
      <c r="H55" s="465"/>
      <c r="I55" s="465"/>
      <c r="J55" s="465"/>
      <c r="K55" s="465"/>
      <c r="L55" s="465"/>
      <c r="M55" s="465"/>
      <c r="N55" s="465"/>
      <c r="O55" s="465"/>
      <c r="P55" s="465"/>
      <c r="Q55" s="465"/>
      <c r="R55" s="465"/>
    </row>
    <row r="56" spans="1:18" ht="17.25" customHeight="1">
      <c r="A56" s="559"/>
      <c r="B56" s="465"/>
      <c r="C56" s="465"/>
      <c r="D56" s="465"/>
      <c r="E56" s="465"/>
      <c r="F56" s="465"/>
      <c r="G56" s="465"/>
      <c r="H56" s="465"/>
      <c r="I56" s="465"/>
      <c r="J56" s="465"/>
      <c r="K56" s="465"/>
      <c r="L56" s="465"/>
      <c r="M56" s="465"/>
      <c r="N56" s="465"/>
      <c r="O56" s="465"/>
      <c r="P56" s="465"/>
      <c r="Q56" s="465"/>
      <c r="R56" s="465"/>
    </row>
    <row r="57" spans="1:18" ht="17.25" customHeight="1">
      <c r="A57" s="559"/>
      <c r="B57" s="465"/>
      <c r="C57" s="465"/>
      <c r="D57" s="465"/>
      <c r="E57" s="465"/>
      <c r="F57" s="465"/>
      <c r="G57" s="465"/>
      <c r="H57" s="465"/>
      <c r="I57" s="465"/>
      <c r="J57" s="465"/>
      <c r="K57" s="465"/>
      <c r="L57" s="465"/>
      <c r="M57" s="465"/>
      <c r="N57" s="465"/>
      <c r="O57" s="465"/>
      <c r="P57" s="465"/>
      <c r="Q57" s="465"/>
      <c r="R57" s="465"/>
    </row>
    <row r="58" spans="1:18" ht="17.25" customHeight="1">
      <c r="A58" s="559"/>
      <c r="B58" s="465"/>
      <c r="C58" s="465"/>
      <c r="D58" s="465"/>
      <c r="E58" s="465"/>
      <c r="F58" s="465"/>
      <c r="G58" s="465"/>
      <c r="H58" s="465"/>
      <c r="I58" s="465"/>
      <c r="J58" s="465"/>
      <c r="K58" s="465"/>
      <c r="L58" s="465"/>
      <c r="M58" s="465"/>
      <c r="N58" s="465"/>
      <c r="O58" s="465"/>
      <c r="P58" s="465"/>
      <c r="Q58" s="465"/>
      <c r="R58" s="465"/>
    </row>
    <row r="59" spans="1:18" ht="17.25" customHeight="1">
      <c r="A59" s="559"/>
      <c r="B59" s="465"/>
      <c r="C59" s="465"/>
      <c r="D59" s="465"/>
      <c r="E59" s="465"/>
      <c r="F59" s="465"/>
      <c r="G59" s="465"/>
      <c r="H59" s="465"/>
      <c r="I59" s="465"/>
      <c r="J59" s="465"/>
      <c r="K59" s="465"/>
      <c r="L59" s="465"/>
      <c r="M59" s="465"/>
      <c r="N59" s="465"/>
      <c r="O59" s="465"/>
      <c r="P59" s="465"/>
      <c r="Q59" s="465"/>
      <c r="R59" s="465"/>
    </row>
    <row r="60" spans="1:18" ht="17.25" customHeight="1">
      <c r="A60" s="559"/>
      <c r="B60" s="465"/>
      <c r="C60" s="465"/>
      <c r="D60" s="465"/>
      <c r="E60" s="465"/>
      <c r="F60" s="465"/>
      <c r="G60" s="465"/>
      <c r="H60" s="465"/>
      <c r="I60" s="465"/>
      <c r="J60" s="465"/>
      <c r="K60" s="465"/>
      <c r="L60" s="465"/>
      <c r="M60" s="465"/>
      <c r="N60" s="465"/>
      <c r="O60" s="465"/>
      <c r="P60" s="465"/>
      <c r="Q60" s="465"/>
      <c r="R60" s="465"/>
    </row>
    <row r="61" spans="1:18" ht="17.25" customHeight="1">
      <c r="A61" s="559"/>
      <c r="B61" s="465"/>
      <c r="C61" s="465"/>
      <c r="D61" s="465"/>
      <c r="E61" s="465"/>
      <c r="F61" s="465"/>
      <c r="G61" s="465"/>
      <c r="H61" s="465"/>
      <c r="I61" s="465"/>
      <c r="J61" s="465"/>
      <c r="K61" s="465"/>
      <c r="L61" s="465"/>
      <c r="M61" s="465"/>
      <c r="N61" s="465"/>
      <c r="O61" s="465"/>
      <c r="P61" s="465"/>
      <c r="Q61" s="465"/>
      <c r="R61" s="465"/>
    </row>
    <row r="62" spans="1:18" ht="17.25" customHeight="1">
      <c r="A62" s="559"/>
      <c r="B62" s="465"/>
      <c r="C62" s="465"/>
      <c r="D62" s="465"/>
      <c r="E62" s="465"/>
      <c r="F62" s="465"/>
      <c r="G62" s="465"/>
      <c r="H62" s="465"/>
      <c r="I62" s="465"/>
      <c r="J62" s="465"/>
      <c r="K62" s="465"/>
      <c r="L62" s="465"/>
      <c r="M62" s="465"/>
      <c r="N62" s="465"/>
      <c r="O62" s="465"/>
      <c r="P62" s="465"/>
      <c r="Q62" s="465"/>
      <c r="R62" s="465"/>
    </row>
    <row r="63" spans="1:18" ht="17.25" customHeight="1">
      <c r="A63" s="559"/>
      <c r="B63" s="465"/>
      <c r="C63" s="465"/>
      <c r="D63" s="465"/>
      <c r="E63" s="465"/>
      <c r="F63" s="465"/>
      <c r="G63" s="465"/>
      <c r="H63" s="465"/>
      <c r="I63" s="465"/>
      <c r="J63" s="465"/>
      <c r="K63" s="465"/>
      <c r="L63" s="465"/>
      <c r="M63" s="465"/>
      <c r="N63" s="465"/>
      <c r="O63" s="465"/>
      <c r="P63" s="465"/>
      <c r="Q63" s="465"/>
      <c r="R63" s="465"/>
    </row>
    <row r="64" spans="1:18" ht="17.25" customHeight="1">
      <c r="A64" s="559"/>
      <c r="B64" s="465"/>
      <c r="C64" s="465"/>
      <c r="D64" s="465"/>
      <c r="E64" s="465"/>
      <c r="F64" s="465"/>
      <c r="G64" s="465"/>
      <c r="H64" s="465"/>
      <c r="I64" s="465"/>
      <c r="J64" s="465"/>
      <c r="K64" s="465"/>
      <c r="L64" s="465"/>
      <c r="M64" s="465"/>
      <c r="N64" s="465"/>
      <c r="O64" s="465"/>
      <c r="P64" s="465"/>
      <c r="Q64" s="465"/>
      <c r="R64" s="465"/>
    </row>
    <row r="65" spans="1:18" ht="17.25" customHeight="1">
      <c r="A65" s="559"/>
      <c r="B65" s="465"/>
      <c r="C65" s="465"/>
      <c r="D65" s="465"/>
      <c r="E65" s="465"/>
      <c r="F65" s="465"/>
      <c r="G65" s="465"/>
      <c r="H65" s="465"/>
      <c r="I65" s="465"/>
      <c r="J65" s="465"/>
      <c r="K65" s="465"/>
      <c r="L65" s="465"/>
      <c r="M65" s="465"/>
      <c r="N65" s="465"/>
      <c r="O65" s="465"/>
      <c r="P65" s="465"/>
      <c r="Q65" s="465"/>
      <c r="R65" s="465"/>
    </row>
    <row r="66" spans="1:18" ht="17.25" customHeight="1">
      <c r="A66" s="559"/>
      <c r="B66" s="465"/>
      <c r="C66" s="465"/>
      <c r="D66" s="465"/>
      <c r="E66" s="465"/>
      <c r="F66" s="465"/>
      <c r="G66" s="465"/>
      <c r="H66" s="465"/>
      <c r="I66" s="465"/>
      <c r="J66" s="465"/>
      <c r="K66" s="465"/>
      <c r="L66" s="465"/>
      <c r="M66" s="465"/>
      <c r="N66" s="465"/>
      <c r="O66" s="465"/>
      <c r="P66" s="465"/>
      <c r="Q66" s="465"/>
      <c r="R66" s="465"/>
    </row>
    <row r="67" spans="1:18" ht="17.25" customHeight="1" thickBot="1">
      <c r="A67" s="560"/>
      <c r="B67" s="465"/>
      <c r="C67" s="465"/>
      <c r="D67" s="465"/>
      <c r="E67" s="465"/>
      <c r="F67" s="465"/>
      <c r="G67" s="465"/>
      <c r="H67" s="465"/>
      <c r="I67" s="465"/>
      <c r="J67" s="465"/>
      <c r="K67" s="465"/>
      <c r="L67" s="465"/>
      <c r="M67" s="465"/>
      <c r="N67" s="465"/>
      <c r="O67" s="465"/>
      <c r="P67" s="465"/>
      <c r="Q67" s="465"/>
      <c r="R67" s="465"/>
    </row>
    <row r="68" spans="1:18" ht="14.25" customHeight="1">
      <c r="B68" s="465"/>
      <c r="C68" s="465"/>
      <c r="D68" s="465"/>
      <c r="E68" s="465"/>
      <c r="F68" s="465"/>
      <c r="G68" s="465"/>
      <c r="H68" s="465"/>
      <c r="I68" s="465"/>
      <c r="J68" s="465"/>
      <c r="K68" s="465"/>
      <c r="L68" s="465"/>
      <c r="M68" s="465"/>
      <c r="N68" s="465"/>
      <c r="O68" s="465"/>
      <c r="P68" s="465"/>
      <c r="Q68" s="465"/>
      <c r="R68" s="465"/>
    </row>
    <row r="69" spans="1:18" ht="14.25" customHeight="1">
      <c r="B69" s="465"/>
      <c r="C69" s="465"/>
      <c r="D69" s="465"/>
      <c r="E69" s="465"/>
      <c r="F69" s="465"/>
      <c r="G69" s="465"/>
      <c r="H69" s="465"/>
      <c r="I69" s="465"/>
      <c r="J69" s="465"/>
      <c r="K69" s="465"/>
      <c r="L69" s="465"/>
      <c r="M69" s="465"/>
      <c r="N69" s="465"/>
      <c r="O69" s="465"/>
      <c r="P69" s="465"/>
      <c r="Q69" s="465"/>
      <c r="R69" s="465"/>
    </row>
  </sheetData>
  <mergeCells count="4">
    <mergeCell ref="A48:A67"/>
    <mergeCell ref="C12:C21"/>
    <mergeCell ref="C2:C11"/>
    <mergeCell ref="A1:E1"/>
  </mergeCell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גיליון4"/>
  <dimension ref="A1:AD38"/>
  <sheetViews>
    <sheetView rightToLeft="1" tabSelected="1" zoomScale="85" zoomScaleNormal="85" workbookViewId="0">
      <pane xSplit="3" ySplit="1" topLeftCell="D2" activePane="bottomRight" state="frozen"/>
      <selection pane="topRight" activeCell="D1" sqref="D1"/>
      <selection pane="bottomLeft" activeCell="A4" sqref="A4"/>
      <selection pane="bottomRight" activeCell="B13" sqref="B13"/>
    </sheetView>
  </sheetViews>
  <sheetFormatPr defaultColWidth="9" defaultRowHeight="14"/>
  <cols>
    <col min="1" max="2" width="10.33203125" style="43" customWidth="1"/>
    <col min="3" max="4" width="8.25" style="43" customWidth="1"/>
    <col min="5" max="5" width="40.33203125" style="43" customWidth="1"/>
    <col min="6" max="13" width="7.58203125" style="43" customWidth="1"/>
    <col min="14" max="14" width="9.5" style="43" customWidth="1"/>
    <col min="15" max="15" width="10" style="43" customWidth="1"/>
    <col min="16" max="17" width="7.58203125" style="43" customWidth="1"/>
    <col min="18" max="18" width="11.33203125" style="43" customWidth="1"/>
    <col min="19" max="20" width="9" style="43"/>
    <col min="21" max="22" width="10.08203125" style="43" bestFit="1" customWidth="1"/>
    <col min="23" max="16384" width="9" style="43"/>
  </cols>
  <sheetData>
    <row r="1" spans="1:30" ht="36.75" customHeight="1" thickBot="1">
      <c r="A1" s="572" t="s">
        <v>229</v>
      </c>
      <c r="B1" s="573"/>
      <c r="C1" s="573"/>
      <c r="D1" s="573"/>
      <c r="E1" s="574"/>
      <c r="F1" s="41" t="s">
        <v>1</v>
      </c>
      <c r="G1" s="42" t="s">
        <v>2</v>
      </c>
      <c r="H1" s="42" t="s">
        <v>3</v>
      </c>
      <c r="I1" s="42" t="s">
        <v>4</v>
      </c>
      <c r="J1" s="42" t="s">
        <v>5</v>
      </c>
      <c r="K1" s="42" t="s">
        <v>6</v>
      </c>
      <c r="L1" s="42" t="s">
        <v>7</v>
      </c>
      <c r="M1" s="42" t="s">
        <v>17</v>
      </c>
      <c r="N1" s="42" t="s">
        <v>18</v>
      </c>
      <c r="O1" s="42" t="s">
        <v>19</v>
      </c>
      <c r="P1" s="42" t="s">
        <v>20</v>
      </c>
      <c r="Q1" s="42" t="s">
        <v>21</v>
      </c>
      <c r="R1" s="131" t="s">
        <v>63</v>
      </c>
      <c r="S1" s="465"/>
      <c r="T1" s="465"/>
      <c r="U1" s="465"/>
      <c r="V1" s="465"/>
      <c r="W1" s="465"/>
      <c r="X1" s="465"/>
      <c r="Y1" s="465"/>
      <c r="Z1" s="465"/>
      <c r="AA1" s="465"/>
      <c r="AB1" s="465"/>
      <c r="AC1" s="465"/>
      <c r="AD1" s="465"/>
    </row>
    <row r="2" spans="1:30" ht="20.5">
      <c r="A2" s="569" t="s">
        <v>11</v>
      </c>
      <c r="B2" s="497" t="s">
        <v>232</v>
      </c>
      <c r="C2" s="575" t="s">
        <v>49</v>
      </c>
      <c r="D2" s="485" t="s">
        <v>232</v>
      </c>
      <c r="E2" s="80" t="s">
        <v>12</v>
      </c>
      <c r="F2" s="78">
        <v>53.8</v>
      </c>
      <c r="G2" s="92">
        <v>49.5</v>
      </c>
      <c r="H2" s="92">
        <v>51.7</v>
      </c>
      <c r="I2" s="92">
        <v>53.6</v>
      </c>
      <c r="J2" s="92">
        <v>519.20000000000005</v>
      </c>
      <c r="K2" s="92">
        <v>513</v>
      </c>
      <c r="L2" s="92"/>
      <c r="M2" s="92"/>
      <c r="N2" s="92"/>
      <c r="O2" s="92"/>
      <c r="P2" s="92"/>
      <c r="Q2" s="92"/>
      <c r="R2" s="197">
        <f>SUM(F2:Q2)</f>
        <v>1240.8000000000002</v>
      </c>
      <c r="S2" s="465"/>
      <c r="T2" s="465"/>
      <c r="U2" s="465"/>
      <c r="V2" s="465"/>
      <c r="W2" s="465"/>
      <c r="X2" s="465"/>
      <c r="Y2" s="465"/>
      <c r="Z2" s="465"/>
      <c r="AA2" s="465"/>
      <c r="AB2" s="465"/>
      <c r="AC2" s="465"/>
      <c r="AD2" s="465"/>
    </row>
    <row r="3" spans="1:30" ht="20.5">
      <c r="A3" s="570"/>
      <c r="B3" s="498"/>
      <c r="C3" s="576"/>
      <c r="D3" s="499"/>
      <c r="E3" s="81" t="s">
        <v>44</v>
      </c>
      <c r="F3" s="78">
        <v>55.2</v>
      </c>
      <c r="G3" s="92">
        <v>34.6</v>
      </c>
      <c r="H3" s="92">
        <v>34.4</v>
      </c>
      <c r="I3" s="92">
        <v>34.5</v>
      </c>
      <c r="J3" s="92">
        <v>46.6</v>
      </c>
      <c r="K3" s="92">
        <v>55.2</v>
      </c>
      <c r="L3" s="92"/>
      <c r="M3" s="92"/>
      <c r="N3" s="92"/>
      <c r="O3" s="92"/>
      <c r="P3" s="92"/>
      <c r="Q3" s="92"/>
      <c r="R3" s="197">
        <f t="shared" ref="R3:R9" si="0">SUM(F3:Q3)</f>
        <v>260.5</v>
      </c>
      <c r="S3" s="465"/>
      <c r="T3" s="465"/>
      <c r="U3" s="465"/>
      <c r="V3" s="465"/>
      <c r="W3" s="465"/>
      <c r="X3" s="465"/>
      <c r="Y3" s="465"/>
      <c r="Z3" s="465"/>
      <c r="AA3" s="465"/>
      <c r="AB3" s="465"/>
      <c r="AC3" s="465"/>
      <c r="AD3" s="465"/>
    </row>
    <row r="4" spans="1:30" ht="20.5">
      <c r="A4" s="570"/>
      <c r="B4" s="498"/>
      <c r="C4" s="576"/>
      <c r="D4" s="499"/>
      <c r="E4" s="81" t="s">
        <v>45</v>
      </c>
      <c r="F4" s="78">
        <v>0.2</v>
      </c>
      <c r="G4" s="92">
        <v>26.9</v>
      </c>
      <c r="H4" s="92">
        <v>27.3</v>
      </c>
      <c r="I4" s="92">
        <v>28.8</v>
      </c>
      <c r="J4" s="92">
        <v>113.6</v>
      </c>
      <c r="K4" s="92">
        <v>155.69999999999999</v>
      </c>
      <c r="L4" s="92"/>
      <c r="M4" s="92"/>
      <c r="N4" s="92"/>
      <c r="O4" s="92"/>
      <c r="P4" s="92"/>
      <c r="Q4" s="92"/>
      <c r="R4" s="197">
        <f t="shared" si="0"/>
        <v>352.5</v>
      </c>
      <c r="S4" s="465"/>
      <c r="T4" s="465"/>
      <c r="U4" s="465"/>
      <c r="V4" s="465"/>
      <c r="W4" s="465"/>
      <c r="X4" s="465"/>
      <c r="Y4" s="465"/>
      <c r="Z4" s="465"/>
      <c r="AA4" s="465"/>
      <c r="AB4" s="465"/>
      <c r="AC4" s="465"/>
      <c r="AD4" s="465"/>
    </row>
    <row r="5" spans="1:30" ht="20.5">
      <c r="A5" s="570"/>
      <c r="B5" s="498"/>
      <c r="C5" s="576"/>
      <c r="D5" s="499"/>
      <c r="E5" s="81" t="s">
        <v>46</v>
      </c>
      <c r="F5" s="78">
        <v>1.3</v>
      </c>
      <c r="G5" s="92">
        <v>8.8000000000000007</v>
      </c>
      <c r="H5" s="92">
        <v>15</v>
      </c>
      <c r="I5" s="92">
        <v>9.1</v>
      </c>
      <c r="J5" s="92">
        <v>157.69999999999999</v>
      </c>
      <c r="K5" s="92">
        <v>165.9</v>
      </c>
      <c r="L5" s="92"/>
      <c r="M5" s="92"/>
      <c r="N5" s="92"/>
      <c r="O5" s="92"/>
      <c r="P5" s="92"/>
      <c r="Q5" s="92"/>
      <c r="R5" s="197">
        <f t="shared" si="0"/>
        <v>357.79999999999995</v>
      </c>
      <c r="S5" s="465"/>
      <c r="T5" s="465"/>
      <c r="U5" s="465"/>
      <c r="V5" s="465"/>
      <c r="W5" s="465"/>
      <c r="X5" s="465"/>
      <c r="Y5" s="465"/>
      <c r="Z5" s="465"/>
      <c r="AA5" s="465"/>
      <c r="AB5" s="465"/>
      <c r="AC5" s="465"/>
      <c r="AD5" s="465"/>
    </row>
    <row r="6" spans="1:30" ht="20.5">
      <c r="A6" s="570"/>
      <c r="B6" s="498"/>
      <c r="C6" s="576"/>
      <c r="D6" s="499"/>
      <c r="E6" s="81" t="s">
        <v>47</v>
      </c>
      <c r="F6" s="78">
        <v>0</v>
      </c>
      <c r="G6" s="92">
        <v>0.2</v>
      </c>
      <c r="H6" s="92">
        <v>0.3</v>
      </c>
      <c r="I6" s="92">
        <v>7.7</v>
      </c>
      <c r="J6" s="92">
        <v>0.5</v>
      </c>
      <c r="K6" s="92">
        <v>6.2</v>
      </c>
      <c r="L6" s="92"/>
      <c r="M6" s="92"/>
      <c r="N6" s="92"/>
      <c r="O6" s="92"/>
      <c r="P6" s="92"/>
      <c r="Q6" s="92"/>
      <c r="R6" s="197">
        <f t="shared" si="0"/>
        <v>14.899999999999999</v>
      </c>
      <c r="S6" s="465"/>
      <c r="T6" s="465"/>
      <c r="U6" s="465"/>
      <c r="V6" s="465"/>
      <c r="W6" s="465"/>
      <c r="X6" s="465"/>
      <c r="Y6" s="465"/>
      <c r="Z6" s="465"/>
      <c r="AA6" s="465"/>
      <c r="AB6" s="465"/>
      <c r="AC6" s="465"/>
      <c r="AD6" s="465"/>
    </row>
    <row r="7" spans="1:30" ht="20.5">
      <c r="A7" s="570"/>
      <c r="B7" s="498"/>
      <c r="C7" s="576"/>
      <c r="D7" s="499"/>
      <c r="E7" s="81" t="s">
        <v>48</v>
      </c>
      <c r="F7" s="78">
        <v>5.8</v>
      </c>
      <c r="G7" s="92">
        <v>0</v>
      </c>
      <c r="H7" s="92">
        <v>-1</v>
      </c>
      <c r="I7" s="92">
        <v>19</v>
      </c>
      <c r="J7" s="92">
        <v>-6.7</v>
      </c>
      <c r="K7" s="92">
        <v>7.2</v>
      </c>
      <c r="L7" s="92"/>
      <c r="M7" s="92"/>
      <c r="N7" s="92"/>
      <c r="O7" s="92"/>
      <c r="P7" s="92"/>
      <c r="Q7" s="92"/>
      <c r="R7" s="197">
        <f t="shared" si="0"/>
        <v>24.3</v>
      </c>
      <c r="S7" s="465"/>
      <c r="T7" s="465"/>
      <c r="U7" s="465"/>
      <c r="V7" s="465"/>
      <c r="W7" s="465"/>
      <c r="X7" s="465"/>
      <c r="Y7" s="465"/>
      <c r="Z7" s="465"/>
      <c r="AA7" s="465"/>
      <c r="AB7" s="465"/>
      <c r="AC7" s="465"/>
      <c r="AD7" s="465"/>
    </row>
    <row r="8" spans="1:30" ht="20.5">
      <c r="A8" s="570"/>
      <c r="B8" s="498"/>
      <c r="C8" s="576"/>
      <c r="D8" s="499"/>
      <c r="E8" s="81" t="s">
        <v>186</v>
      </c>
      <c r="F8" s="78">
        <v>109.2</v>
      </c>
      <c r="G8" s="92">
        <v>-6.9</v>
      </c>
      <c r="H8" s="92">
        <v>-5.0999999999999996</v>
      </c>
      <c r="I8" s="92">
        <v>0.1</v>
      </c>
      <c r="J8" s="92">
        <v>-2.1</v>
      </c>
      <c r="K8" s="92">
        <v>10.1</v>
      </c>
      <c r="L8" s="92"/>
      <c r="M8" s="92"/>
      <c r="N8" s="92"/>
      <c r="O8" s="92"/>
      <c r="P8" s="92"/>
      <c r="Q8" s="92"/>
      <c r="R8" s="197">
        <f t="shared" si="0"/>
        <v>105.3</v>
      </c>
      <c r="S8" s="465"/>
      <c r="T8" s="465"/>
      <c r="U8" s="465"/>
      <c r="V8" s="465"/>
      <c r="W8" s="465"/>
      <c r="X8" s="465"/>
      <c r="Y8" s="465"/>
      <c r="Z8" s="465"/>
      <c r="AA8" s="465"/>
      <c r="AB8" s="465"/>
      <c r="AC8" s="465"/>
      <c r="AD8" s="465"/>
    </row>
    <row r="9" spans="1:30" ht="21" thickBot="1">
      <c r="A9" s="570"/>
      <c r="B9" s="498"/>
      <c r="C9" s="576"/>
      <c r="D9" s="499"/>
      <c r="E9" s="82" t="s">
        <v>22</v>
      </c>
      <c r="F9" s="78">
        <v>0</v>
      </c>
      <c r="G9" s="92">
        <v>0</v>
      </c>
      <c r="H9" s="92">
        <v>0</v>
      </c>
      <c r="I9" s="92">
        <v>0</v>
      </c>
      <c r="J9" s="92">
        <v>107.6</v>
      </c>
      <c r="K9" s="92">
        <v>0</v>
      </c>
      <c r="L9" s="92"/>
      <c r="M9" s="75"/>
      <c r="N9" s="75"/>
      <c r="O9" s="75"/>
      <c r="P9" s="75"/>
      <c r="Q9" s="75"/>
      <c r="R9" s="198">
        <f t="shared" si="0"/>
        <v>107.6</v>
      </c>
      <c r="S9" s="465"/>
      <c r="T9" s="465"/>
      <c r="U9" s="465"/>
      <c r="V9" s="465"/>
      <c r="W9" s="465"/>
      <c r="X9" s="465"/>
      <c r="Y9" s="465"/>
      <c r="Z9" s="465"/>
      <c r="AA9" s="465"/>
      <c r="AB9" s="465"/>
      <c r="AC9" s="465"/>
      <c r="AD9" s="465"/>
    </row>
    <row r="10" spans="1:30" ht="21" thickBot="1">
      <c r="A10" s="570"/>
      <c r="B10" s="498"/>
      <c r="C10" s="577"/>
      <c r="D10" s="486"/>
      <c r="E10" s="83" t="s">
        <v>116</v>
      </c>
      <c r="F10" s="126">
        <f>SUM(F2:F9)</f>
        <v>225.5</v>
      </c>
      <c r="G10" s="126">
        <f t="shared" ref="G10:R10" si="1">SUM(G2:G9)</f>
        <v>113.1</v>
      </c>
      <c r="H10" s="126">
        <f t="shared" si="1"/>
        <v>122.6</v>
      </c>
      <c r="I10" s="126">
        <f t="shared" si="1"/>
        <v>152.79999999999998</v>
      </c>
      <c r="J10" s="126">
        <f t="shared" si="1"/>
        <v>936.40000000000009</v>
      </c>
      <c r="K10" s="126">
        <f t="shared" si="1"/>
        <v>913.30000000000018</v>
      </c>
      <c r="L10" s="126">
        <f t="shared" si="1"/>
        <v>0</v>
      </c>
      <c r="M10" s="126">
        <f t="shared" si="1"/>
        <v>0</v>
      </c>
      <c r="N10" s="126">
        <f t="shared" si="1"/>
        <v>0</v>
      </c>
      <c r="O10" s="126">
        <f t="shared" si="1"/>
        <v>0</v>
      </c>
      <c r="P10" s="126">
        <f t="shared" si="1"/>
        <v>0</v>
      </c>
      <c r="Q10" s="126">
        <f t="shared" si="1"/>
        <v>0</v>
      </c>
      <c r="R10" s="199">
        <f t="shared" si="1"/>
        <v>2463.7000000000007</v>
      </c>
      <c r="S10" s="465"/>
      <c r="T10" s="465"/>
      <c r="U10" s="465"/>
      <c r="V10" s="465"/>
      <c r="W10" s="465"/>
      <c r="X10" s="465"/>
      <c r="Y10" s="465"/>
      <c r="Z10" s="465"/>
      <c r="AA10" s="465"/>
      <c r="AB10" s="465"/>
      <c r="AC10" s="465"/>
      <c r="AD10" s="465"/>
    </row>
    <row r="11" spans="1:30" ht="21" thickBot="1">
      <c r="A11" s="570"/>
      <c r="B11" s="498"/>
      <c r="C11" s="44" t="s">
        <v>220</v>
      </c>
      <c r="D11" s="44" t="s">
        <v>232</v>
      </c>
      <c r="E11" s="84" t="s">
        <v>117</v>
      </c>
      <c r="F11" s="119">
        <v>0</v>
      </c>
      <c r="G11" s="76">
        <v>42</v>
      </c>
      <c r="H11" s="76">
        <v>30.5</v>
      </c>
      <c r="I11" s="76">
        <v>16.5</v>
      </c>
      <c r="J11" s="76">
        <v>9.4</v>
      </c>
      <c r="K11" s="76">
        <v>35.799999999999997</v>
      </c>
      <c r="L11" s="76"/>
      <c r="M11" s="76"/>
      <c r="N11" s="76"/>
      <c r="O11" s="76"/>
      <c r="P11" s="76"/>
      <c r="Q11" s="76"/>
      <c r="R11" s="200">
        <f>SUM(F11:Q11)</f>
        <v>134.19999999999999</v>
      </c>
      <c r="S11" s="465"/>
      <c r="T11" s="465"/>
      <c r="U11" s="465"/>
      <c r="V11" s="465"/>
      <c r="W11" s="465"/>
      <c r="X11" s="465"/>
      <c r="Y11" s="465"/>
      <c r="Z11" s="465"/>
      <c r="AA11" s="465"/>
      <c r="AB11" s="465"/>
      <c r="AC11" s="465"/>
      <c r="AD11" s="465"/>
    </row>
    <row r="12" spans="1:30" ht="18.5" customHeight="1" thickBot="1">
      <c r="A12" s="571"/>
      <c r="B12" s="500"/>
      <c r="C12" s="487" t="s">
        <v>115</v>
      </c>
      <c r="D12" s="487" t="s">
        <v>232</v>
      </c>
      <c r="E12" s="488"/>
      <c r="F12" s="77">
        <f>F11+F10</f>
        <v>225.5</v>
      </c>
      <c r="G12" s="77">
        <f t="shared" ref="G12:Q12" si="2">G11+G10</f>
        <v>155.1</v>
      </c>
      <c r="H12" s="77">
        <f t="shared" si="2"/>
        <v>153.1</v>
      </c>
      <c r="I12" s="77">
        <f t="shared" si="2"/>
        <v>169.29999999999998</v>
      </c>
      <c r="J12" s="77">
        <f t="shared" si="2"/>
        <v>945.80000000000007</v>
      </c>
      <c r="K12" s="77">
        <f>K11+K10</f>
        <v>949.10000000000014</v>
      </c>
      <c r="L12" s="77">
        <f t="shared" ref="L12" si="3">L11+L10</f>
        <v>0</v>
      </c>
      <c r="M12" s="77">
        <f t="shared" si="2"/>
        <v>0</v>
      </c>
      <c r="N12" s="77">
        <f t="shared" si="2"/>
        <v>0</v>
      </c>
      <c r="O12" s="77">
        <f t="shared" si="2"/>
        <v>0</v>
      </c>
      <c r="P12" s="77">
        <f t="shared" si="2"/>
        <v>0</v>
      </c>
      <c r="Q12" s="77">
        <f t="shared" si="2"/>
        <v>0</v>
      </c>
      <c r="R12" s="201">
        <f t="shared" ref="R12" si="4">+R10+R11</f>
        <v>2597.9000000000005</v>
      </c>
      <c r="S12" s="465"/>
      <c r="T12" s="465"/>
      <c r="U12" s="465"/>
      <c r="V12" s="465"/>
      <c r="W12" s="465"/>
      <c r="X12" s="465"/>
      <c r="Y12" s="465"/>
      <c r="Z12" s="465"/>
      <c r="AA12" s="465"/>
      <c r="AB12" s="465"/>
      <c r="AC12" s="465"/>
      <c r="AD12" s="465"/>
    </row>
    <row r="13" spans="1:30" ht="21" customHeight="1" thickBot="1">
      <c r="A13" s="89" t="s">
        <v>114</v>
      </c>
      <c r="B13" s="501" t="s">
        <v>232</v>
      </c>
      <c r="C13" s="479" t="s">
        <v>183</v>
      </c>
      <c r="D13" s="479" t="s">
        <v>232</v>
      </c>
      <c r="E13" s="480"/>
      <c r="F13" s="79">
        <v>2.9</v>
      </c>
      <c r="G13" s="76">
        <v>0.5</v>
      </c>
      <c r="H13" s="76">
        <v>27.5</v>
      </c>
      <c r="I13" s="76">
        <v>0</v>
      </c>
      <c r="J13" s="76">
        <v>3.5</v>
      </c>
      <c r="K13" s="76">
        <v>-7.8</v>
      </c>
      <c r="L13" s="76"/>
      <c r="M13" s="76"/>
      <c r="N13" s="76"/>
      <c r="O13" s="76"/>
      <c r="P13" s="76"/>
      <c r="Q13" s="76"/>
      <c r="R13" s="200">
        <f>SUM(F13:Q13)</f>
        <v>26.599999999999998</v>
      </c>
      <c r="S13" s="465"/>
      <c r="T13" s="465"/>
      <c r="U13" s="465"/>
      <c r="V13" s="465"/>
      <c r="W13" s="465"/>
      <c r="X13" s="465"/>
      <c r="Y13" s="465"/>
      <c r="Z13" s="465"/>
      <c r="AA13" s="465"/>
      <c r="AB13" s="465"/>
      <c r="AC13" s="465"/>
      <c r="AD13" s="465"/>
    </row>
    <row r="14" spans="1:30" ht="23.5" customHeight="1" thickBot="1">
      <c r="A14" s="482" t="s">
        <v>184</v>
      </c>
      <c r="B14" s="483" t="s">
        <v>232</v>
      </c>
      <c r="C14" s="483"/>
      <c r="D14" s="483" t="s">
        <v>232</v>
      </c>
      <c r="E14" s="484"/>
      <c r="F14" s="77">
        <f>F12+F13</f>
        <v>228.4</v>
      </c>
      <c r="G14" s="77">
        <f t="shared" ref="G14:Q14" si="5">G12+G13</f>
        <v>155.6</v>
      </c>
      <c r="H14" s="77">
        <f t="shared" si="5"/>
        <v>180.6</v>
      </c>
      <c r="I14" s="77">
        <f t="shared" si="5"/>
        <v>169.29999999999998</v>
      </c>
      <c r="J14" s="77">
        <f t="shared" si="5"/>
        <v>949.30000000000007</v>
      </c>
      <c r="K14" s="77">
        <f>K12+K13</f>
        <v>941.30000000000018</v>
      </c>
      <c r="L14" s="77">
        <f t="shared" ref="L14" si="6">L12+L13</f>
        <v>0</v>
      </c>
      <c r="M14" s="77">
        <f t="shared" si="5"/>
        <v>0</v>
      </c>
      <c r="N14" s="77">
        <f t="shared" si="5"/>
        <v>0</v>
      </c>
      <c r="O14" s="77">
        <f t="shared" si="5"/>
        <v>0</v>
      </c>
      <c r="P14" s="77">
        <f t="shared" si="5"/>
        <v>0</v>
      </c>
      <c r="Q14" s="77">
        <f t="shared" si="5"/>
        <v>0</v>
      </c>
      <c r="R14" s="201">
        <f t="shared" ref="R14" si="7">+R13+R12</f>
        <v>2624.5000000000005</v>
      </c>
      <c r="S14" s="465"/>
      <c r="T14" s="465"/>
      <c r="U14" s="465"/>
      <c r="V14" s="465"/>
      <c r="W14" s="465"/>
      <c r="X14" s="465"/>
      <c r="Y14" s="465"/>
      <c r="Z14" s="465"/>
      <c r="AA14" s="465"/>
      <c r="AB14" s="465"/>
      <c r="AC14" s="465"/>
      <c r="AD14" s="465"/>
    </row>
    <row r="15" spans="1:30" ht="24" customHeight="1" thickBot="1">
      <c r="A15" s="481" t="s">
        <v>228</v>
      </c>
      <c r="B15" s="481" t="s">
        <v>232</v>
      </c>
      <c r="C15" s="481"/>
      <c r="D15" s="481" t="s">
        <v>232</v>
      </c>
      <c r="E15" s="481"/>
      <c r="F15" s="77">
        <v>4698</v>
      </c>
      <c r="G15" s="77">
        <v>4755.1000000000004</v>
      </c>
      <c r="H15" s="77">
        <v>4841.6000000000004</v>
      </c>
      <c r="I15" s="77">
        <v>4960.3</v>
      </c>
      <c r="J15" s="77">
        <v>5700.2</v>
      </c>
      <c r="K15" s="77">
        <v>6547.3</v>
      </c>
      <c r="L15" s="77"/>
      <c r="M15" s="77"/>
      <c r="N15" s="77"/>
      <c r="O15" s="77"/>
      <c r="P15" s="77"/>
      <c r="Q15" s="77"/>
      <c r="R15" s="77">
        <f>Q15</f>
        <v>0</v>
      </c>
      <c r="S15" s="465"/>
      <c r="T15" s="465"/>
      <c r="U15" s="465"/>
      <c r="V15" s="465"/>
      <c r="W15" s="465"/>
      <c r="X15" s="465"/>
      <c r="Y15" s="465"/>
      <c r="Z15" s="465"/>
      <c r="AA15" s="465"/>
      <c r="AB15" s="465"/>
      <c r="AC15" s="465"/>
      <c r="AD15" s="465"/>
    </row>
    <row r="16" spans="1:30" ht="45" customHeight="1" thickBot="1">
      <c r="A16" s="481" t="s">
        <v>224</v>
      </c>
      <c r="B16" s="481" t="s">
        <v>232</v>
      </c>
      <c r="C16" s="481"/>
      <c r="D16" s="481" t="s">
        <v>232</v>
      </c>
      <c r="E16" s="481"/>
      <c r="F16" s="77">
        <v>3112.9</v>
      </c>
      <c r="G16" s="77">
        <v>3226.4</v>
      </c>
      <c r="H16" s="77">
        <v>3464.2</v>
      </c>
      <c r="I16" s="77">
        <v>3867</v>
      </c>
      <c r="J16" s="77">
        <v>3883.9</v>
      </c>
      <c r="K16" s="77">
        <v>4567.3999999999996</v>
      </c>
      <c r="L16" s="77">
        <v>4788.8</v>
      </c>
      <c r="M16" s="77">
        <v>5069.8</v>
      </c>
      <c r="N16" s="77">
        <v>5200.3</v>
      </c>
      <c r="O16" s="77">
        <v>4782.8999999999996</v>
      </c>
      <c r="P16" s="77">
        <v>4639.5</v>
      </c>
      <c r="Q16" s="77">
        <v>4548.1000000000004</v>
      </c>
      <c r="R16" s="77">
        <f>Q16</f>
        <v>4548.1000000000004</v>
      </c>
      <c r="S16" s="465"/>
      <c r="T16" s="465"/>
      <c r="U16" s="465"/>
      <c r="V16" s="465"/>
      <c r="W16" s="465"/>
      <c r="X16" s="465"/>
      <c r="Y16" s="465"/>
      <c r="Z16" s="465"/>
      <c r="AA16" s="465"/>
      <c r="AB16" s="465"/>
      <c r="AC16" s="465"/>
      <c r="AD16" s="465"/>
    </row>
    <row r="17" spans="6:18" ht="15.75" customHeight="1">
      <c r="J17" s="92"/>
      <c r="K17" s="92"/>
      <c r="R17" s="92"/>
    </row>
    <row r="18" spans="6:18">
      <c r="G18" s="92"/>
    </row>
    <row r="20" spans="6:18">
      <c r="F20" s="465"/>
      <c r="G20" s="465"/>
      <c r="H20" s="465"/>
      <c r="K20" s="92"/>
    </row>
    <row r="21" spans="6:18">
      <c r="F21" s="465"/>
      <c r="G21" s="465"/>
      <c r="H21" s="465"/>
    </row>
    <row r="22" spans="6:18">
      <c r="F22" s="465"/>
      <c r="G22" s="465"/>
      <c r="H22" s="465"/>
    </row>
    <row r="23" spans="6:18">
      <c r="F23" s="465"/>
      <c r="G23" s="465"/>
      <c r="H23" s="465"/>
    </row>
    <row r="24" spans="6:18">
      <c r="F24" s="465"/>
      <c r="G24" s="465"/>
      <c r="H24" s="465"/>
    </row>
    <row r="25" spans="6:18">
      <c r="F25" s="465"/>
      <c r="G25" s="465"/>
      <c r="H25" s="465"/>
    </row>
    <row r="26" spans="6:18">
      <c r="F26" s="465"/>
      <c r="G26" s="465"/>
      <c r="H26" s="465"/>
    </row>
    <row r="38" ht="24.75" customHeight="1"/>
  </sheetData>
  <mergeCells count="3">
    <mergeCell ref="A2:A12"/>
    <mergeCell ref="A1:E1"/>
    <mergeCell ref="C2:C10"/>
  </mergeCells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גיליון3"/>
  <dimension ref="A1:S42"/>
  <sheetViews>
    <sheetView rightToLeft="1" zoomScale="70" zoomScaleNormal="70" workbookViewId="0">
      <selection activeCell="E28" sqref="E28"/>
    </sheetView>
  </sheetViews>
  <sheetFormatPr defaultColWidth="13" defaultRowHeight="15.5"/>
  <cols>
    <col min="1" max="2" width="13.25" style="26" customWidth="1"/>
    <col min="3" max="4" width="11.25" style="26" customWidth="1"/>
    <col min="5" max="5" width="25.83203125" style="26" bestFit="1" customWidth="1"/>
    <col min="6" max="6" width="12.25" style="26" customWidth="1"/>
    <col min="7" max="7" width="12.5" style="26" customWidth="1"/>
    <col min="8" max="8" width="12.83203125" style="26" customWidth="1"/>
    <col min="9" max="9" width="13.5" style="26" customWidth="1"/>
    <col min="10" max="11" width="13.75" style="26" bestFit="1" customWidth="1"/>
    <col min="12" max="12" width="15.25" style="26" customWidth="1"/>
    <col min="13" max="13" width="12.5" style="26" customWidth="1"/>
    <col min="14" max="15" width="13.75" style="26" bestFit="1" customWidth="1"/>
    <col min="16" max="16" width="12.08203125" style="26" customWidth="1"/>
    <col min="17" max="17" width="12.25" style="26" customWidth="1"/>
    <col min="18" max="18" width="13.25" style="26" bestFit="1" customWidth="1"/>
    <col min="19" max="19" width="13" style="26"/>
    <col min="20" max="20" width="13" style="26" customWidth="1"/>
    <col min="21" max="26" width="5.08203125" style="26" bestFit="1" customWidth="1"/>
    <col min="27" max="27" width="15.25" style="26" bestFit="1" customWidth="1"/>
    <col min="28" max="16384" width="13" style="26"/>
  </cols>
  <sheetData>
    <row r="1" spans="1:19" ht="16.5" customHeight="1" thickBot="1">
      <c r="A1" s="592" t="s">
        <v>85</v>
      </c>
      <c r="B1" s="593"/>
      <c r="C1" s="594"/>
      <c r="D1" s="595"/>
      <c r="E1" s="596"/>
      <c r="F1" s="87">
        <v>2019</v>
      </c>
      <c r="G1" s="578">
        <v>2020</v>
      </c>
      <c r="H1" s="579"/>
      <c r="I1" s="579"/>
      <c r="J1" s="579"/>
      <c r="K1" s="579"/>
      <c r="L1" s="579"/>
      <c r="M1" s="579"/>
      <c r="N1" s="579"/>
      <c r="O1" s="579"/>
      <c r="P1" s="579"/>
      <c r="Q1" s="579"/>
      <c r="R1" s="580"/>
    </row>
    <row r="2" spans="1:19" ht="16" thickBot="1">
      <c r="A2" s="597"/>
      <c r="B2" s="598"/>
      <c r="C2" s="599"/>
      <c r="D2" s="600"/>
      <c r="E2" s="601"/>
      <c r="F2" s="88" t="s">
        <v>21</v>
      </c>
      <c r="G2" s="28" t="s">
        <v>86</v>
      </c>
      <c r="H2" s="28" t="s">
        <v>2</v>
      </c>
      <c r="I2" s="28" t="s">
        <v>3</v>
      </c>
      <c r="J2" s="28" t="s">
        <v>4</v>
      </c>
      <c r="K2" s="28" t="s">
        <v>5</v>
      </c>
      <c r="L2" s="28" t="s">
        <v>6</v>
      </c>
      <c r="M2" s="28" t="s">
        <v>7</v>
      </c>
      <c r="N2" s="28" t="s">
        <v>17</v>
      </c>
      <c r="O2" s="28" t="s">
        <v>18</v>
      </c>
      <c r="P2" s="28" t="s">
        <v>19</v>
      </c>
      <c r="Q2" s="28" t="s">
        <v>20</v>
      </c>
      <c r="R2" s="28" t="s">
        <v>21</v>
      </c>
    </row>
    <row r="3" spans="1:19">
      <c r="A3" s="581" t="s">
        <v>103</v>
      </c>
      <c r="B3" s="386" t="s">
        <v>232</v>
      </c>
      <c r="C3" s="583" t="s">
        <v>87</v>
      </c>
      <c r="D3" s="385" t="s">
        <v>232</v>
      </c>
      <c r="E3" s="34" t="s">
        <v>99</v>
      </c>
      <c r="F3" s="29">
        <v>2078.9</v>
      </c>
      <c r="G3" s="27">
        <v>2093.3000000000002</v>
      </c>
      <c r="H3" s="32">
        <v>2161.8000000000002</v>
      </c>
      <c r="I3" s="27">
        <v>2180.9</v>
      </c>
      <c r="J3" s="27">
        <v>2183.4</v>
      </c>
      <c r="K3" s="27">
        <v>2198.3000000000002</v>
      </c>
      <c r="L3" s="27">
        <v>2220.5</v>
      </c>
      <c r="M3" s="27"/>
      <c r="N3" s="27"/>
      <c r="O3" s="27"/>
      <c r="P3" s="27"/>
      <c r="Q3" s="27"/>
      <c r="R3" s="29"/>
      <c r="S3" s="27"/>
    </row>
    <row r="4" spans="1:19">
      <c r="A4" s="581"/>
      <c r="B4" s="386"/>
      <c r="C4" s="584"/>
      <c r="D4" s="386"/>
      <c r="E4" s="35" t="s">
        <v>100</v>
      </c>
      <c r="F4" s="33">
        <v>1182.9000000000001</v>
      </c>
      <c r="G4" s="32">
        <v>1132.5</v>
      </c>
      <c r="H4" s="32">
        <v>1005</v>
      </c>
      <c r="I4" s="32">
        <v>1031.7</v>
      </c>
      <c r="J4" s="32">
        <v>1006.7</v>
      </c>
      <c r="K4" s="32">
        <v>1004.4</v>
      </c>
      <c r="L4" s="32">
        <v>1545.5</v>
      </c>
      <c r="M4" s="32"/>
      <c r="N4" s="32"/>
      <c r="O4" s="32"/>
      <c r="P4" s="32"/>
      <c r="Q4" s="32"/>
      <c r="R4" s="33"/>
    </row>
    <row r="5" spans="1:19" ht="16" thickBot="1">
      <c r="A5" s="581"/>
      <c r="B5" s="386"/>
      <c r="C5" s="585"/>
      <c r="D5" s="387"/>
      <c r="E5" s="36" t="s">
        <v>101</v>
      </c>
      <c r="F5" s="194">
        <f>SUM(F3:F4)</f>
        <v>3261.8</v>
      </c>
      <c r="G5" s="194">
        <f>SUM(G3:G4)</f>
        <v>3225.8</v>
      </c>
      <c r="H5" s="194">
        <f t="shared" ref="H5" si="0">SUM(H3:H4)</f>
        <v>3166.8</v>
      </c>
      <c r="I5" s="194">
        <f t="shared" ref="I5:Q5" si="1">SUM(I3:I4)</f>
        <v>3212.6000000000004</v>
      </c>
      <c r="J5" s="194">
        <f t="shared" si="1"/>
        <v>3190.1000000000004</v>
      </c>
      <c r="K5" s="194">
        <f t="shared" si="1"/>
        <v>3202.7000000000003</v>
      </c>
      <c r="L5" s="194">
        <f t="shared" si="1"/>
        <v>3766</v>
      </c>
      <c r="M5" s="194">
        <f t="shared" si="1"/>
        <v>0</v>
      </c>
      <c r="N5" s="194">
        <f t="shared" si="1"/>
        <v>0</v>
      </c>
      <c r="O5" s="194">
        <f t="shared" si="1"/>
        <v>0</v>
      </c>
      <c r="P5" s="194">
        <f t="shared" si="1"/>
        <v>0</v>
      </c>
      <c r="Q5" s="194">
        <f t="shared" si="1"/>
        <v>0</v>
      </c>
      <c r="R5" s="194">
        <f>SUM(R3:R4)</f>
        <v>0</v>
      </c>
    </row>
    <row r="6" spans="1:19">
      <c r="A6" s="581"/>
      <c r="B6" s="386"/>
      <c r="C6" s="583" t="s">
        <v>36</v>
      </c>
      <c r="D6" s="386" t="s">
        <v>232</v>
      </c>
      <c r="E6" s="37" t="s">
        <v>113</v>
      </c>
      <c r="F6" s="29">
        <v>1090.5999999999999</v>
      </c>
      <c r="G6" s="27">
        <v>1285.5</v>
      </c>
      <c r="H6" s="27">
        <v>1326.4</v>
      </c>
      <c r="I6" s="27">
        <v>1373.7</v>
      </c>
      <c r="J6" s="27">
        <v>1516.3</v>
      </c>
      <c r="K6" s="27">
        <v>1560.5</v>
      </c>
      <c r="L6" s="27">
        <v>1312</v>
      </c>
      <c r="M6" s="27"/>
      <c r="N6" s="27"/>
      <c r="O6" s="27"/>
      <c r="P6" s="27"/>
      <c r="Q6" s="27"/>
      <c r="R6" s="29"/>
    </row>
    <row r="7" spans="1:19">
      <c r="A7" s="581"/>
      <c r="B7" s="386"/>
      <c r="C7" s="584"/>
      <c r="D7" s="386"/>
      <c r="E7" s="37" t="s">
        <v>88</v>
      </c>
      <c r="F7" s="29">
        <v>1048.8</v>
      </c>
      <c r="G7" s="27">
        <v>1052.8</v>
      </c>
      <c r="H7" s="27">
        <v>1054.0999999999999</v>
      </c>
      <c r="I7" s="27">
        <v>1047.5999999999999</v>
      </c>
      <c r="J7" s="27">
        <v>972.1</v>
      </c>
      <c r="K7" s="27">
        <v>999.5</v>
      </c>
      <c r="L7" s="27">
        <v>1035.5999999999999</v>
      </c>
      <c r="M7" s="27"/>
      <c r="N7" s="27"/>
      <c r="O7" s="27"/>
      <c r="P7" s="27"/>
      <c r="Q7" s="27"/>
      <c r="R7" s="29"/>
    </row>
    <row r="8" spans="1:19" ht="16" thickBot="1">
      <c r="A8" s="581"/>
      <c r="B8" s="386"/>
      <c r="C8" s="585"/>
      <c r="D8" s="387"/>
      <c r="E8" s="36" t="s">
        <v>89</v>
      </c>
      <c r="F8" s="31">
        <v>50.6</v>
      </c>
      <c r="G8" s="30">
        <v>50.6</v>
      </c>
      <c r="H8" s="30">
        <v>50.6</v>
      </c>
      <c r="I8" s="30">
        <v>50.6</v>
      </c>
      <c r="J8" s="30">
        <v>50.6</v>
      </c>
      <c r="K8" s="30">
        <v>50.6</v>
      </c>
      <c r="L8" s="30">
        <v>50.6</v>
      </c>
      <c r="M8" s="30"/>
      <c r="N8" s="30"/>
      <c r="O8" s="30"/>
      <c r="P8" s="30"/>
      <c r="Q8" s="30"/>
      <c r="R8" s="31"/>
    </row>
    <row r="9" spans="1:19" ht="19.5" customHeight="1" thickBot="1">
      <c r="A9" s="582"/>
      <c r="B9" s="386"/>
      <c r="C9" s="439" t="s">
        <v>102</v>
      </c>
      <c r="D9" s="439" t="s">
        <v>232</v>
      </c>
      <c r="E9" s="440"/>
      <c r="F9" s="194">
        <f t="shared" ref="F9" si="2">SUM(F5:F8)</f>
        <v>5451.8</v>
      </c>
      <c r="G9" s="194">
        <f>SUM(G5:G8)</f>
        <v>5614.7000000000007</v>
      </c>
      <c r="H9" s="194">
        <f t="shared" ref="H9" si="3">SUM(H5:H8)</f>
        <v>5597.9000000000015</v>
      </c>
      <c r="I9" s="194">
        <f t="shared" ref="I9:R9" si="4">SUM(I5:I8)</f>
        <v>5684.5</v>
      </c>
      <c r="J9" s="194">
        <f t="shared" si="4"/>
        <v>5729.1000000000013</v>
      </c>
      <c r="K9" s="194">
        <f t="shared" si="4"/>
        <v>5813.3000000000011</v>
      </c>
      <c r="L9" s="194">
        <f t="shared" si="4"/>
        <v>6164.2000000000007</v>
      </c>
      <c r="M9" s="194">
        <f t="shared" si="4"/>
        <v>0</v>
      </c>
      <c r="N9" s="194">
        <f t="shared" si="4"/>
        <v>0</v>
      </c>
      <c r="O9" s="194">
        <f t="shared" si="4"/>
        <v>0</v>
      </c>
      <c r="P9" s="194">
        <f t="shared" si="4"/>
        <v>0</v>
      </c>
      <c r="Q9" s="194">
        <f t="shared" si="4"/>
        <v>0</v>
      </c>
      <c r="R9" s="194">
        <f t="shared" si="4"/>
        <v>0</v>
      </c>
    </row>
    <row r="10" spans="1:19">
      <c r="A10" s="586" t="s">
        <v>104</v>
      </c>
      <c r="B10" s="388" t="s">
        <v>232</v>
      </c>
      <c r="C10" s="589" t="s">
        <v>105</v>
      </c>
      <c r="D10" s="388" t="s">
        <v>232</v>
      </c>
      <c r="E10" s="38" t="s">
        <v>90</v>
      </c>
      <c r="F10" s="29">
        <v>1773.3</v>
      </c>
      <c r="G10" s="27">
        <v>1770.5</v>
      </c>
      <c r="H10" s="27">
        <v>1762.4</v>
      </c>
      <c r="I10" s="27">
        <v>1825.8</v>
      </c>
      <c r="J10" s="27">
        <v>1794.5</v>
      </c>
      <c r="K10" s="27">
        <v>1800</v>
      </c>
      <c r="L10" s="27">
        <v>1769.8</v>
      </c>
      <c r="M10" s="27"/>
      <c r="N10" s="27"/>
      <c r="O10" s="27"/>
      <c r="P10" s="27"/>
      <c r="Q10" s="27"/>
      <c r="R10" s="29"/>
    </row>
    <row r="11" spans="1:19">
      <c r="A11" s="587"/>
      <c r="B11" s="388"/>
      <c r="C11" s="589"/>
      <c r="D11" s="388"/>
      <c r="E11" s="38" t="s">
        <v>91</v>
      </c>
      <c r="F11" s="29">
        <v>49.3</v>
      </c>
      <c r="G11" s="27">
        <v>49.1</v>
      </c>
      <c r="H11" s="27">
        <v>48.5</v>
      </c>
      <c r="I11" s="27">
        <v>48.9</v>
      </c>
      <c r="J11" s="27">
        <v>48.9</v>
      </c>
      <c r="K11" s="27">
        <v>49.2</v>
      </c>
      <c r="L11" s="27">
        <v>48.4</v>
      </c>
      <c r="M11" s="27"/>
      <c r="N11" s="27"/>
      <c r="O11" s="27"/>
      <c r="P11" s="27"/>
      <c r="Q11" s="27"/>
      <c r="R11" s="29"/>
    </row>
    <row r="12" spans="1:19">
      <c r="A12" s="587"/>
      <c r="B12" s="388"/>
      <c r="C12" s="589"/>
      <c r="D12" s="388"/>
      <c r="E12" s="39" t="s">
        <v>92</v>
      </c>
      <c r="F12" s="33">
        <v>127.7</v>
      </c>
      <c r="G12" s="32">
        <v>126.7</v>
      </c>
      <c r="H12" s="32">
        <v>125.3</v>
      </c>
      <c r="I12" s="32">
        <v>129.69999999999999</v>
      </c>
      <c r="J12" s="57">
        <v>127.4</v>
      </c>
      <c r="K12" s="57">
        <v>128.19999999999999</v>
      </c>
      <c r="L12" s="32">
        <v>128.19999999999999</v>
      </c>
      <c r="M12" s="32"/>
      <c r="N12" s="32"/>
      <c r="O12" s="32"/>
      <c r="P12" s="32"/>
      <c r="Q12" s="32"/>
      <c r="R12" s="33"/>
    </row>
    <row r="13" spans="1:19">
      <c r="A13" s="587"/>
      <c r="B13" s="388"/>
      <c r="C13" s="589"/>
      <c r="D13" s="388"/>
      <c r="E13" s="38" t="s">
        <v>217</v>
      </c>
      <c r="F13" s="27">
        <v>604.9</v>
      </c>
      <c r="G13" s="27">
        <v>690.2</v>
      </c>
      <c r="H13" s="27">
        <v>772.9</v>
      </c>
      <c r="I13" s="27">
        <v>897.7</v>
      </c>
      <c r="J13" s="256">
        <v>885</v>
      </c>
      <c r="K13" s="287">
        <v>879.3</v>
      </c>
      <c r="L13" s="27">
        <v>864.5</v>
      </c>
      <c r="M13" s="27"/>
      <c r="N13" s="27"/>
      <c r="O13" s="27"/>
      <c r="P13" s="27"/>
      <c r="Q13" s="27"/>
      <c r="R13" s="27"/>
    </row>
    <row r="14" spans="1:19" ht="16" thickBot="1">
      <c r="A14" s="587"/>
      <c r="B14" s="388"/>
      <c r="C14" s="590"/>
      <c r="D14" s="388"/>
      <c r="E14" s="40" t="s">
        <v>111</v>
      </c>
      <c r="F14" s="194">
        <f t="shared" ref="F14:K14" si="5">SUM(F10:F13)</f>
        <v>2555.1999999999998</v>
      </c>
      <c r="G14" s="194">
        <f t="shared" si="5"/>
        <v>2636.5</v>
      </c>
      <c r="H14" s="194">
        <f t="shared" si="5"/>
        <v>2709.1</v>
      </c>
      <c r="I14" s="194">
        <f t="shared" si="5"/>
        <v>2902.1000000000004</v>
      </c>
      <c r="J14" s="194">
        <f t="shared" si="5"/>
        <v>2855.8</v>
      </c>
      <c r="K14" s="194">
        <f t="shared" si="5"/>
        <v>2856.7</v>
      </c>
      <c r="L14" s="194">
        <f>SUM(L10:L13)</f>
        <v>2810.9</v>
      </c>
      <c r="M14" s="194">
        <f t="shared" ref="M14:R14" si="6">SUM(M10:M12)</f>
        <v>0</v>
      </c>
      <c r="N14" s="194">
        <f t="shared" si="6"/>
        <v>0</v>
      </c>
      <c r="O14" s="194">
        <f t="shared" si="6"/>
        <v>0</v>
      </c>
      <c r="P14" s="194">
        <f t="shared" si="6"/>
        <v>0</v>
      </c>
      <c r="Q14" s="194">
        <f t="shared" si="6"/>
        <v>0</v>
      </c>
      <c r="R14" s="194">
        <f t="shared" si="6"/>
        <v>0</v>
      </c>
    </row>
    <row r="15" spans="1:19">
      <c r="A15" s="587"/>
      <c r="B15" s="388"/>
      <c r="C15" s="591" t="s">
        <v>106</v>
      </c>
      <c r="D15" s="388" t="s">
        <v>232</v>
      </c>
      <c r="E15" s="38" t="s">
        <v>93</v>
      </c>
      <c r="F15" s="29">
        <v>942.7</v>
      </c>
      <c r="G15" s="27">
        <v>941.8</v>
      </c>
      <c r="H15" s="27">
        <v>938.3</v>
      </c>
      <c r="I15" s="27">
        <v>972.2</v>
      </c>
      <c r="J15" s="27">
        <v>956.3</v>
      </c>
      <c r="K15" s="27">
        <v>959.5</v>
      </c>
      <c r="L15" s="27">
        <v>943.7</v>
      </c>
      <c r="M15" s="27"/>
      <c r="N15" s="27"/>
      <c r="O15" s="27"/>
      <c r="P15" s="27"/>
      <c r="Q15" s="27"/>
      <c r="R15" s="29"/>
    </row>
    <row r="16" spans="1:19">
      <c r="A16" s="587"/>
      <c r="B16" s="388"/>
      <c r="C16" s="589"/>
      <c r="D16" s="388"/>
      <c r="E16" s="38" t="s">
        <v>94</v>
      </c>
      <c r="F16" s="29">
        <v>134.80000000000001</v>
      </c>
      <c r="G16" s="27">
        <v>133.19999999999999</v>
      </c>
      <c r="H16" s="27">
        <v>130.4</v>
      </c>
      <c r="I16" s="27">
        <v>128.9</v>
      </c>
      <c r="J16" s="27">
        <v>125.3</v>
      </c>
      <c r="K16" s="27">
        <v>128.19999999999999</v>
      </c>
      <c r="L16" s="27">
        <v>128.19999999999999</v>
      </c>
      <c r="M16" s="27"/>
      <c r="N16" s="27"/>
      <c r="O16" s="27"/>
      <c r="P16" s="27"/>
      <c r="Q16" s="27"/>
      <c r="R16" s="29"/>
    </row>
    <row r="17" spans="1:18">
      <c r="A17" s="587"/>
      <c r="B17" s="388"/>
      <c r="C17" s="589"/>
      <c r="D17" s="388"/>
      <c r="E17" s="38" t="s">
        <v>95</v>
      </c>
      <c r="F17" s="29">
        <v>7.1</v>
      </c>
      <c r="G17" s="27">
        <v>7</v>
      </c>
      <c r="H17" s="27">
        <v>7</v>
      </c>
      <c r="I17" s="27">
        <v>7.2</v>
      </c>
      <c r="J17" s="27">
        <v>7.1</v>
      </c>
      <c r="K17" s="27">
        <v>6.9</v>
      </c>
      <c r="L17" s="27">
        <v>6.9</v>
      </c>
      <c r="M17" s="27"/>
      <c r="N17" s="27"/>
      <c r="O17" s="27"/>
      <c r="P17" s="27"/>
      <c r="Q17" s="27"/>
      <c r="R17" s="29"/>
    </row>
    <row r="18" spans="1:18">
      <c r="A18" s="587"/>
      <c r="B18" s="388"/>
      <c r="C18" s="589"/>
      <c r="D18" s="388"/>
      <c r="E18" s="39" t="s">
        <v>96</v>
      </c>
      <c r="F18" s="33">
        <v>77.400000000000006</v>
      </c>
      <c r="G18" s="32">
        <v>77.2</v>
      </c>
      <c r="H18" s="32">
        <v>76.900000000000006</v>
      </c>
      <c r="I18" s="32">
        <v>79.599999999999994</v>
      </c>
      <c r="J18" s="32">
        <v>78.3</v>
      </c>
      <c r="K18" s="32">
        <v>78.5</v>
      </c>
      <c r="L18" s="32">
        <v>77.5</v>
      </c>
      <c r="M18" s="32"/>
      <c r="N18" s="32"/>
      <c r="O18" s="32"/>
      <c r="P18" s="32"/>
      <c r="Q18" s="32"/>
      <c r="R18" s="33"/>
    </row>
    <row r="19" spans="1:18">
      <c r="A19" s="587"/>
      <c r="B19" s="388"/>
      <c r="C19" s="589"/>
      <c r="D19" s="388"/>
      <c r="E19" s="38" t="s">
        <v>212</v>
      </c>
      <c r="F19" s="27">
        <v>0.7</v>
      </c>
      <c r="G19" s="27">
        <v>0.7</v>
      </c>
      <c r="H19" s="27">
        <v>0.6</v>
      </c>
      <c r="I19" s="27">
        <v>0.7</v>
      </c>
      <c r="J19" s="27">
        <v>0.6</v>
      </c>
      <c r="K19" s="27">
        <v>0.7</v>
      </c>
      <c r="L19" s="27">
        <v>0.7</v>
      </c>
      <c r="M19" s="27"/>
      <c r="N19" s="27"/>
      <c r="O19" s="27"/>
      <c r="P19" s="27"/>
      <c r="Q19" s="27"/>
      <c r="R19" s="27"/>
    </row>
    <row r="20" spans="1:18" ht="16" thickBot="1">
      <c r="A20" s="587"/>
      <c r="B20" s="388"/>
      <c r="C20" s="590"/>
      <c r="D20" s="388"/>
      <c r="E20" s="40" t="s">
        <v>110</v>
      </c>
      <c r="F20" s="194">
        <f t="shared" ref="F20:K20" si="7">SUM(F15:F19)</f>
        <v>1162.7</v>
      </c>
      <c r="G20" s="194">
        <f t="shared" si="7"/>
        <v>1159.9000000000001</v>
      </c>
      <c r="H20" s="194">
        <f t="shared" si="7"/>
        <v>1153.2</v>
      </c>
      <c r="I20" s="194">
        <f t="shared" si="7"/>
        <v>1188.6000000000001</v>
      </c>
      <c r="J20" s="194">
        <f t="shared" si="7"/>
        <v>1167.5999999999997</v>
      </c>
      <c r="K20" s="194">
        <f t="shared" si="7"/>
        <v>1173.8000000000002</v>
      </c>
      <c r="L20" s="194">
        <f>SUM(L15:L19)</f>
        <v>1157.0000000000002</v>
      </c>
      <c r="M20" s="194">
        <f>SUM(M15:M19)</f>
        <v>0</v>
      </c>
      <c r="N20" s="194">
        <f>SUM(N15:N19)</f>
        <v>0</v>
      </c>
      <c r="O20" s="194">
        <f>SUM(O15:O19)</f>
        <v>0</v>
      </c>
      <c r="P20" s="194">
        <f t="shared" ref="P20:R20" si="8">SUM(P15:P18)</f>
        <v>0</v>
      </c>
      <c r="Q20" s="194">
        <f t="shared" si="8"/>
        <v>0</v>
      </c>
      <c r="R20" s="194">
        <f t="shared" si="8"/>
        <v>0</v>
      </c>
    </row>
    <row r="21" spans="1:18">
      <c r="A21" s="587"/>
      <c r="B21" s="388"/>
      <c r="C21" s="591" t="s">
        <v>107</v>
      </c>
      <c r="D21" s="388" t="s">
        <v>232</v>
      </c>
      <c r="E21" s="38" t="s">
        <v>97</v>
      </c>
      <c r="F21" s="29">
        <v>270.3</v>
      </c>
      <c r="G21" s="27">
        <v>267.10000000000002</v>
      </c>
      <c r="H21" s="27">
        <v>261.5</v>
      </c>
      <c r="I21" s="27">
        <v>273.3</v>
      </c>
      <c r="J21" s="27">
        <v>265.60000000000002</v>
      </c>
      <c r="K21" s="27">
        <v>271.7</v>
      </c>
      <c r="L21" s="27">
        <v>270.39999999999998</v>
      </c>
      <c r="M21" s="27"/>
      <c r="N21" s="27"/>
      <c r="O21" s="27"/>
      <c r="P21" s="27"/>
      <c r="Q21" s="27"/>
      <c r="R21" s="29"/>
    </row>
    <row r="22" spans="1:18">
      <c r="A22" s="587"/>
      <c r="B22" s="388"/>
      <c r="C22" s="589"/>
      <c r="D22" s="388"/>
      <c r="E22" s="38" t="s">
        <v>98</v>
      </c>
      <c r="F22" s="29">
        <v>222.2</v>
      </c>
      <c r="G22" s="27">
        <v>219.6</v>
      </c>
      <c r="H22" s="27">
        <v>214.9</v>
      </c>
      <c r="I22" s="27">
        <v>224.7</v>
      </c>
      <c r="J22" s="27">
        <v>218.5</v>
      </c>
      <c r="K22" s="27">
        <v>223.5</v>
      </c>
      <c r="L22" s="27">
        <v>227</v>
      </c>
      <c r="M22" s="27"/>
      <c r="N22" s="27"/>
      <c r="O22" s="27"/>
      <c r="P22" s="27"/>
      <c r="Q22" s="27"/>
      <c r="R22" s="29"/>
    </row>
    <row r="23" spans="1:18" ht="16" thickBot="1">
      <c r="A23" s="587"/>
      <c r="B23" s="388"/>
      <c r="C23" s="590"/>
      <c r="D23" s="388"/>
      <c r="E23" s="40" t="s">
        <v>109</v>
      </c>
      <c r="F23" s="194">
        <f t="shared" ref="F23:R23" si="9">SUM(F21:F22)</f>
        <v>492.5</v>
      </c>
      <c r="G23" s="194">
        <f t="shared" si="9"/>
        <v>486.70000000000005</v>
      </c>
      <c r="H23" s="194">
        <f t="shared" si="9"/>
        <v>476.4</v>
      </c>
      <c r="I23" s="194">
        <f t="shared" si="9"/>
        <v>498</v>
      </c>
      <c r="J23" s="194">
        <f t="shared" si="9"/>
        <v>484.1</v>
      </c>
      <c r="K23" s="194">
        <f t="shared" si="9"/>
        <v>495.2</v>
      </c>
      <c r="L23" s="194">
        <f t="shared" si="9"/>
        <v>497.4</v>
      </c>
      <c r="M23" s="194">
        <f t="shared" si="9"/>
        <v>0</v>
      </c>
      <c r="N23" s="194">
        <f t="shared" si="9"/>
        <v>0</v>
      </c>
      <c r="O23" s="194">
        <f t="shared" si="9"/>
        <v>0</v>
      </c>
      <c r="P23" s="194">
        <f t="shared" si="9"/>
        <v>0</v>
      </c>
      <c r="Q23" s="194">
        <f t="shared" si="9"/>
        <v>0</v>
      </c>
      <c r="R23" s="194">
        <f t="shared" si="9"/>
        <v>0</v>
      </c>
    </row>
    <row r="24" spans="1:18" ht="19.5" customHeight="1" thickBot="1">
      <c r="A24" s="588"/>
      <c r="B24" s="388"/>
      <c r="C24" s="441" t="s">
        <v>108</v>
      </c>
      <c r="D24" s="441" t="s">
        <v>232</v>
      </c>
      <c r="E24" s="442"/>
      <c r="F24" s="194">
        <f>F23+F20+F14</f>
        <v>4210.3999999999996</v>
      </c>
      <c r="G24" s="194">
        <f>SUM(G23,G20,G14)</f>
        <v>4283.1000000000004</v>
      </c>
      <c r="H24" s="194">
        <f t="shared" ref="H24:R24" si="10">SUM(H23,H20,H14)</f>
        <v>4338.7</v>
      </c>
      <c r="I24" s="194">
        <f t="shared" si="10"/>
        <v>4588.7000000000007</v>
      </c>
      <c r="J24" s="194">
        <f t="shared" si="10"/>
        <v>4507.5</v>
      </c>
      <c r="K24" s="194">
        <f t="shared" si="10"/>
        <v>4525.7</v>
      </c>
      <c r="L24" s="194">
        <f t="shared" si="10"/>
        <v>4465.3</v>
      </c>
      <c r="M24" s="194">
        <f t="shared" si="10"/>
        <v>0</v>
      </c>
      <c r="N24" s="194">
        <f t="shared" si="10"/>
        <v>0</v>
      </c>
      <c r="O24" s="194">
        <f t="shared" si="10"/>
        <v>0</v>
      </c>
      <c r="P24" s="194">
        <f t="shared" si="10"/>
        <v>0</v>
      </c>
      <c r="Q24" s="194">
        <f t="shared" si="10"/>
        <v>0</v>
      </c>
      <c r="R24" s="194">
        <f t="shared" si="10"/>
        <v>0</v>
      </c>
    </row>
    <row r="25" spans="1:18" ht="21" customHeight="1" thickBot="1">
      <c r="A25" s="436" t="s">
        <v>112</v>
      </c>
      <c r="B25" s="437" t="s">
        <v>232</v>
      </c>
      <c r="C25" s="437"/>
      <c r="D25" s="437" t="s">
        <v>232</v>
      </c>
      <c r="E25" s="438"/>
      <c r="F25" s="195">
        <f t="shared" ref="F25:R25" si="11">+F24+F9</f>
        <v>9662.2000000000007</v>
      </c>
      <c r="G25" s="196">
        <f t="shared" si="11"/>
        <v>9897.8000000000011</v>
      </c>
      <c r="H25" s="196">
        <f t="shared" si="11"/>
        <v>9936.6000000000022</v>
      </c>
      <c r="I25" s="196">
        <f t="shared" si="11"/>
        <v>10273.200000000001</v>
      </c>
      <c r="J25" s="196">
        <f t="shared" si="11"/>
        <v>10236.600000000002</v>
      </c>
      <c r="K25" s="196">
        <f t="shared" si="11"/>
        <v>10339</v>
      </c>
      <c r="L25" s="196">
        <f t="shared" si="11"/>
        <v>10629.5</v>
      </c>
      <c r="M25" s="196">
        <f t="shared" si="11"/>
        <v>0</v>
      </c>
      <c r="N25" s="196">
        <f t="shared" si="11"/>
        <v>0</v>
      </c>
      <c r="O25" s="196">
        <f t="shared" si="11"/>
        <v>0</v>
      </c>
      <c r="P25" s="196">
        <f t="shared" si="11"/>
        <v>0</v>
      </c>
      <c r="Q25" s="196">
        <f t="shared" si="11"/>
        <v>0</v>
      </c>
      <c r="R25" s="195">
        <f t="shared" si="11"/>
        <v>0</v>
      </c>
    </row>
    <row r="26" spans="1:18">
      <c r="E26" s="120"/>
      <c r="F26" s="120"/>
      <c r="G26" s="120"/>
      <c r="H26" s="120"/>
      <c r="K26" s="93"/>
      <c r="L26" s="93"/>
    </row>
    <row r="27" spans="1:18">
      <c r="A27"/>
      <c r="B27" s="384"/>
      <c r="C27" s="283"/>
      <c r="D27" s="283"/>
      <c r="E27" s="283"/>
      <c r="F27"/>
      <c r="G27"/>
      <c r="H27"/>
      <c r="I27"/>
      <c r="K27" s="93"/>
      <c r="L27" s="93"/>
    </row>
    <row r="28" spans="1:18">
      <c r="A28"/>
      <c r="B28" s="384"/>
      <c r="C28"/>
      <c r="D28" s="384"/>
      <c r="E28" s="283"/>
      <c r="F28"/>
      <c r="G28"/>
      <c r="H28"/>
      <c r="I28"/>
      <c r="K28" s="93"/>
      <c r="L28" s="93"/>
    </row>
    <row r="29" spans="1:18">
      <c r="A29"/>
      <c r="B29" s="384"/>
      <c r="C29" s="283"/>
      <c r="D29" s="283"/>
      <c r="E29"/>
      <c r="F29"/>
      <c r="G29"/>
      <c r="H29"/>
      <c r="I29"/>
      <c r="K29" s="93"/>
      <c r="L29" s="93"/>
    </row>
    <row r="30" spans="1:18">
      <c r="A30"/>
      <c r="B30" s="384"/>
      <c r="C30"/>
      <c r="D30" s="384"/>
      <c r="E30"/>
      <c r="F30"/>
      <c r="G30"/>
      <c r="H30"/>
      <c r="I30"/>
      <c r="K30" s="93"/>
      <c r="L30" s="93"/>
    </row>
    <row r="31" spans="1:18" ht="16.5" customHeight="1">
      <c r="A31"/>
      <c r="B31" s="384"/>
      <c r="C31"/>
      <c r="D31" s="384"/>
      <c r="E31"/>
      <c r="F31"/>
      <c r="G31"/>
      <c r="H31"/>
      <c r="I31"/>
      <c r="K31" s="93"/>
      <c r="L31" s="93"/>
    </row>
    <row r="32" spans="1:18" ht="16.5" customHeight="1">
      <c r="A32"/>
      <c r="B32" s="384"/>
      <c r="C32"/>
      <c r="D32" s="384"/>
      <c r="E32"/>
      <c r="F32"/>
      <c r="G32"/>
      <c r="H32"/>
      <c r="I32"/>
      <c r="K32" s="93"/>
      <c r="L32" s="93"/>
    </row>
    <row r="33" spans="1:12" ht="16.5" customHeight="1">
      <c r="A33"/>
      <c r="B33" s="384"/>
      <c r="C33"/>
      <c r="D33" s="384"/>
      <c r="E33"/>
      <c r="F33"/>
      <c r="G33"/>
      <c r="H33"/>
      <c r="I33"/>
      <c r="K33" s="93"/>
      <c r="L33" s="93"/>
    </row>
    <row r="34" spans="1:12" ht="40.5" customHeight="1">
      <c r="A34"/>
      <c r="B34" s="384"/>
      <c r="C34"/>
      <c r="D34" s="384"/>
      <c r="E34"/>
      <c r="F34"/>
      <c r="G34"/>
      <c r="H34"/>
      <c r="I34"/>
      <c r="K34" s="93"/>
      <c r="L34" s="93"/>
    </row>
    <row r="35" spans="1:12" ht="16.5" customHeight="1">
      <c r="A35"/>
      <c r="B35" s="384"/>
      <c r="C35"/>
      <c r="D35" s="384"/>
      <c r="E35"/>
      <c r="F35"/>
      <c r="G35"/>
      <c r="H35"/>
      <c r="I35"/>
      <c r="K35" s="93"/>
      <c r="L35" s="93"/>
    </row>
    <row r="36" spans="1:12">
      <c r="A36"/>
      <c r="B36" s="384"/>
      <c r="C36"/>
      <c r="D36" s="384"/>
      <c r="E36"/>
      <c r="F36"/>
      <c r="G36"/>
      <c r="H36"/>
      <c r="I36"/>
      <c r="K36" s="93"/>
      <c r="L36" s="93"/>
    </row>
    <row r="37" spans="1:12">
      <c r="A37"/>
      <c r="B37" s="384"/>
      <c r="C37"/>
      <c r="D37" s="384"/>
      <c r="E37"/>
      <c r="F37"/>
      <c r="G37"/>
      <c r="H37"/>
      <c r="I37"/>
      <c r="K37" s="93"/>
      <c r="L37" s="93"/>
    </row>
    <row r="38" spans="1:12">
      <c r="A38"/>
      <c r="B38" s="384"/>
      <c r="C38"/>
      <c r="D38" s="384"/>
      <c r="E38"/>
      <c r="F38"/>
      <c r="G38"/>
      <c r="H38"/>
      <c r="I38"/>
      <c r="K38" s="93"/>
      <c r="L38" s="93"/>
    </row>
    <row r="39" spans="1:12">
      <c r="A39"/>
      <c r="B39" s="384"/>
      <c r="C39"/>
      <c r="D39" s="384"/>
      <c r="E39"/>
      <c r="F39"/>
      <c r="G39"/>
      <c r="H39"/>
      <c r="I39"/>
      <c r="K39" s="93"/>
      <c r="L39" s="93"/>
    </row>
    <row r="40" spans="1:12">
      <c r="A40"/>
      <c r="B40" s="384"/>
      <c r="C40"/>
      <c r="D40" s="384"/>
      <c r="E40"/>
      <c r="F40"/>
      <c r="G40"/>
      <c r="H40"/>
      <c r="I40"/>
      <c r="K40" s="93"/>
      <c r="L40" s="93"/>
    </row>
    <row r="41" spans="1:12">
      <c r="A41"/>
      <c r="B41" s="384"/>
      <c r="C41"/>
      <c r="D41" s="384"/>
      <c r="E41"/>
      <c r="F41"/>
      <c r="G41"/>
      <c r="H41"/>
      <c r="I41"/>
      <c r="K41" s="93"/>
    </row>
    <row r="42" spans="1:12">
      <c r="H42" s="128"/>
    </row>
  </sheetData>
  <mergeCells count="9">
    <mergeCell ref="G1:R1"/>
    <mergeCell ref="A3:A9"/>
    <mergeCell ref="C3:C5"/>
    <mergeCell ref="C6:C8"/>
    <mergeCell ref="A10:A24"/>
    <mergeCell ref="C10:C14"/>
    <mergeCell ref="C15:C20"/>
    <mergeCell ref="C21:C23"/>
    <mergeCell ref="A1:E2"/>
  </mergeCells>
  <pageMargins left="0.7" right="0.7" top="0.75" bottom="0.75" header="0.3" footer="0.3"/>
  <pageSetup paperSize="9" orientation="portrait" horizontalDpi="4294967294" vertic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גיליון5"/>
  <dimension ref="A1:W75"/>
  <sheetViews>
    <sheetView rightToLeft="1" zoomScale="89" zoomScaleNormal="70" workbookViewId="0">
      <pane xSplit="3" ySplit="1" topLeftCell="D2" activePane="bottomRight" state="frozen"/>
      <selection pane="topRight" activeCell="C1" sqref="C1"/>
      <selection pane="bottomLeft" activeCell="A4" sqref="A4"/>
      <selection pane="bottomRight" activeCell="B62" sqref="B62"/>
    </sheetView>
  </sheetViews>
  <sheetFormatPr defaultColWidth="9" defaultRowHeight="15.5"/>
  <cols>
    <col min="1" max="1" width="22.08203125" style="47" customWidth="1"/>
    <col min="2" max="2" width="22.08203125" style="247" customWidth="1"/>
    <col min="3" max="3" width="26.58203125" style="50" customWidth="1"/>
    <col min="4" max="4" width="13.75" style="47" customWidth="1"/>
    <col min="5" max="5" width="14" style="47" customWidth="1"/>
    <col min="6" max="6" width="13.33203125" style="47" bestFit="1" customWidth="1"/>
    <col min="7" max="7" width="14.5" style="47" customWidth="1"/>
    <col min="8" max="8" width="14.25" style="47" customWidth="1"/>
    <col min="9" max="9" width="14.08203125" style="47" customWidth="1"/>
    <col min="10" max="10" width="13" style="47" customWidth="1"/>
    <col min="11" max="12" width="13.75" style="47" customWidth="1"/>
    <col min="13" max="13" width="13.25" style="47" customWidth="1"/>
    <col min="14" max="14" width="13.75" style="47" customWidth="1"/>
    <col min="15" max="15" width="13.25" style="47" customWidth="1"/>
    <col min="16" max="16" width="14.25" style="47" customWidth="1"/>
    <col min="17" max="17" width="18" style="47" customWidth="1"/>
    <col min="18" max="18" width="9" style="47"/>
    <col min="19" max="19" width="13.33203125" style="95" customWidth="1"/>
    <col min="20" max="22" width="9" style="47"/>
    <col min="23" max="23" width="13.25" style="47" bestFit="1" customWidth="1"/>
    <col min="24" max="16384" width="9" style="47"/>
  </cols>
  <sheetData>
    <row r="1" spans="1:23" ht="20.25" customHeight="1" thickBot="1">
      <c r="A1" s="606" t="s">
        <v>176</v>
      </c>
      <c r="B1" s="606"/>
      <c r="C1" s="606"/>
      <c r="D1" s="48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6</v>
      </c>
      <c r="J1" s="48" t="s">
        <v>7</v>
      </c>
      <c r="K1" s="48" t="s">
        <v>17</v>
      </c>
      <c r="L1" s="48" t="s">
        <v>18</v>
      </c>
      <c r="M1" s="48" t="s">
        <v>19</v>
      </c>
      <c r="N1" s="48" t="s">
        <v>20</v>
      </c>
      <c r="O1" s="48" t="s">
        <v>21</v>
      </c>
      <c r="P1" s="49" t="s">
        <v>63</v>
      </c>
      <c r="Q1"/>
      <c r="R1" s="95"/>
    </row>
    <row r="2" spans="1:23" ht="21" customHeight="1" thickBot="1">
      <c r="A2" s="625" t="s">
        <v>118</v>
      </c>
      <c r="B2" s="502" t="s">
        <v>231</v>
      </c>
      <c r="C2" s="51" t="s">
        <v>119</v>
      </c>
      <c r="D2" s="321"/>
      <c r="E2" s="321"/>
      <c r="F2" s="58"/>
      <c r="G2" s="58"/>
      <c r="H2" s="59"/>
      <c r="I2" s="59"/>
      <c r="J2" s="59"/>
      <c r="K2" s="59"/>
      <c r="L2" s="59"/>
      <c r="M2" s="59"/>
      <c r="N2" s="59"/>
      <c r="O2" s="59"/>
      <c r="P2" s="202">
        <f>SUM(D2:O2)</f>
        <v>0</v>
      </c>
      <c r="Q2" s="95"/>
      <c r="R2" s="95"/>
    </row>
    <row r="3" spans="1:23" ht="21" customHeight="1" thickBot="1">
      <c r="A3" s="626"/>
      <c r="B3" s="503"/>
      <c r="C3" s="52" t="s">
        <v>120</v>
      </c>
      <c r="D3" s="321"/>
      <c r="E3" s="321"/>
      <c r="F3" s="60"/>
      <c r="G3" s="60"/>
      <c r="H3" s="61"/>
      <c r="I3" s="61"/>
      <c r="J3" s="61"/>
      <c r="K3" s="61"/>
      <c r="L3" s="61"/>
      <c r="M3" s="61"/>
      <c r="N3" s="61"/>
      <c r="O3" s="61"/>
      <c r="P3" s="202">
        <f t="shared" ref="P3:P12" si="0">SUM(D3:O3)</f>
        <v>0</v>
      </c>
      <c r="Q3" s="95"/>
      <c r="R3" s="95"/>
    </row>
    <row r="4" spans="1:23" ht="21" customHeight="1" thickBot="1">
      <c r="A4" s="626"/>
      <c r="B4" s="503"/>
      <c r="C4" s="52" t="s">
        <v>121</v>
      </c>
      <c r="D4" s="321"/>
      <c r="E4" s="321"/>
      <c r="F4" s="60"/>
      <c r="G4" s="60"/>
      <c r="H4" s="61"/>
      <c r="I4" s="61"/>
      <c r="J4" s="61"/>
      <c r="K4" s="61"/>
      <c r="L4" s="61"/>
      <c r="M4" s="61"/>
      <c r="N4" s="61"/>
      <c r="O4" s="61"/>
      <c r="P4" s="202">
        <f t="shared" si="0"/>
        <v>0</v>
      </c>
      <c r="Q4" s="95"/>
      <c r="R4" s="95"/>
    </row>
    <row r="5" spans="1:23" ht="21" customHeight="1" thickBot="1">
      <c r="A5" s="626"/>
      <c r="B5" s="503"/>
      <c r="C5" s="52" t="s">
        <v>122</v>
      </c>
      <c r="D5" s="321"/>
      <c r="E5" s="321"/>
      <c r="F5" s="60"/>
      <c r="G5" s="60"/>
      <c r="H5" s="61"/>
      <c r="I5" s="61"/>
      <c r="J5" s="61"/>
      <c r="K5" s="61"/>
      <c r="L5" s="61"/>
      <c r="M5" s="61"/>
      <c r="N5" s="61"/>
      <c r="O5" s="61"/>
      <c r="P5" s="202">
        <f t="shared" si="0"/>
        <v>0</v>
      </c>
      <c r="Q5" s="95"/>
      <c r="R5" s="95"/>
    </row>
    <row r="6" spans="1:23" s="223" customFormat="1" ht="21" customHeight="1" thickBot="1">
      <c r="A6" s="626"/>
      <c r="B6" s="503"/>
      <c r="C6" s="52" t="s">
        <v>205</v>
      </c>
      <c r="D6" s="321"/>
      <c r="E6" s="321"/>
      <c r="F6" s="60"/>
      <c r="G6" s="60"/>
      <c r="H6" s="61"/>
      <c r="I6" s="61"/>
      <c r="J6" s="61"/>
      <c r="K6" s="61"/>
      <c r="L6" s="61"/>
      <c r="M6" s="61"/>
      <c r="N6" s="61"/>
      <c r="O6" s="61"/>
      <c r="P6" s="202">
        <f t="shared" si="0"/>
        <v>0</v>
      </c>
      <c r="Q6" s="95"/>
      <c r="R6" s="95"/>
      <c r="S6" s="95"/>
    </row>
    <row r="7" spans="1:23" ht="21" customHeight="1" thickBot="1">
      <c r="A7" s="626"/>
      <c r="B7" s="503"/>
      <c r="C7" s="52" t="s">
        <v>123</v>
      </c>
      <c r="D7" s="321"/>
      <c r="E7" s="321"/>
      <c r="F7" s="60"/>
      <c r="G7" s="60"/>
      <c r="H7" s="61"/>
      <c r="I7" s="61"/>
      <c r="J7" s="61"/>
      <c r="K7" s="61"/>
      <c r="L7" s="61"/>
      <c r="M7" s="61"/>
      <c r="N7" s="61"/>
      <c r="O7" s="61"/>
      <c r="P7" s="202">
        <f t="shared" si="0"/>
        <v>0</v>
      </c>
      <c r="Q7" s="95"/>
      <c r="R7" s="95"/>
    </row>
    <row r="8" spans="1:23" ht="21" customHeight="1" thickBot="1">
      <c r="A8" s="626"/>
      <c r="B8" s="503"/>
      <c r="C8" s="52" t="s">
        <v>124</v>
      </c>
      <c r="D8" s="321"/>
      <c r="E8" s="321"/>
      <c r="F8" s="60"/>
      <c r="G8" s="60"/>
      <c r="H8" s="61"/>
      <c r="I8" s="61"/>
      <c r="J8" s="61"/>
      <c r="K8" s="61"/>
      <c r="L8" s="61"/>
      <c r="M8" s="61"/>
      <c r="N8" s="61"/>
      <c r="O8" s="61"/>
      <c r="P8" s="202">
        <f t="shared" si="0"/>
        <v>0</v>
      </c>
      <c r="Q8" s="95"/>
      <c r="R8" s="95"/>
    </row>
    <row r="9" spans="1:23" ht="21" customHeight="1" thickBot="1">
      <c r="A9" s="626"/>
      <c r="B9" s="503"/>
      <c r="C9" s="52" t="s">
        <v>125</v>
      </c>
      <c r="D9" s="321"/>
      <c r="E9" s="321"/>
      <c r="F9" s="60"/>
      <c r="G9" s="60"/>
      <c r="H9" s="61"/>
      <c r="I9" s="61"/>
      <c r="J9" s="61"/>
      <c r="K9" s="61"/>
      <c r="L9" s="61"/>
      <c r="M9" s="61"/>
      <c r="N9" s="61"/>
      <c r="O9" s="61"/>
      <c r="P9" s="202">
        <f t="shared" si="0"/>
        <v>0</v>
      </c>
      <c r="Q9" s="95"/>
      <c r="R9" s="95"/>
    </row>
    <row r="10" spans="1:23" ht="21" customHeight="1" thickBot="1">
      <c r="A10" s="626"/>
      <c r="B10" s="503"/>
      <c r="C10" s="52" t="s">
        <v>126</v>
      </c>
      <c r="D10" s="321"/>
      <c r="E10" s="321"/>
      <c r="F10" s="60"/>
      <c r="G10" s="60"/>
      <c r="H10" s="61"/>
      <c r="I10" s="61"/>
      <c r="J10" s="61"/>
      <c r="K10" s="61"/>
      <c r="L10" s="61"/>
      <c r="M10" s="61"/>
      <c r="N10" s="61"/>
      <c r="O10" s="61"/>
      <c r="P10" s="202">
        <f t="shared" si="0"/>
        <v>0</v>
      </c>
      <c r="Q10" s="95"/>
      <c r="R10" s="95"/>
    </row>
    <row r="11" spans="1:23" s="133" customFormat="1" ht="21" customHeight="1" thickBot="1">
      <c r="A11" s="626"/>
      <c r="B11" s="503"/>
      <c r="C11" s="52" t="s">
        <v>189</v>
      </c>
      <c r="D11" s="321"/>
      <c r="E11" s="321"/>
      <c r="F11" s="138"/>
      <c r="G11" s="138"/>
      <c r="H11" s="138"/>
      <c r="I11" s="138"/>
      <c r="J11" s="61"/>
      <c r="K11" s="138"/>
      <c r="L11" s="138"/>
      <c r="M11" s="61"/>
      <c r="N11" s="61"/>
      <c r="O11" s="61"/>
      <c r="P11" s="202">
        <f t="shared" si="0"/>
        <v>0</v>
      </c>
      <c r="Q11" s="95"/>
      <c r="R11" s="95"/>
      <c r="S11" s="95"/>
    </row>
    <row r="12" spans="1:23" ht="21" customHeight="1">
      <c r="A12" s="626"/>
      <c r="B12" s="503"/>
      <c r="C12" s="52" t="s">
        <v>127</v>
      </c>
      <c r="D12" s="321"/>
      <c r="E12" s="321"/>
      <c r="F12" s="60"/>
      <c r="G12" s="60"/>
      <c r="H12" s="61"/>
      <c r="I12" s="61"/>
      <c r="J12" s="61"/>
      <c r="K12" s="61"/>
      <c r="L12" s="61"/>
      <c r="M12" s="61"/>
      <c r="N12" s="61"/>
      <c r="O12" s="61"/>
      <c r="P12" s="202">
        <f t="shared" si="0"/>
        <v>0</v>
      </c>
      <c r="Q12" s="103"/>
      <c r="R12" s="223"/>
      <c r="S12" s="47"/>
    </row>
    <row r="13" spans="1:23" s="102" customFormat="1" ht="21" customHeight="1" thickBot="1">
      <c r="A13" s="627"/>
      <c r="B13" s="503"/>
      <c r="C13" s="100" t="s">
        <v>169</v>
      </c>
      <c r="D13" s="319">
        <f>SUM(D2:D12)</f>
        <v>0</v>
      </c>
      <c r="E13" s="319">
        <f>SUM(E2:E12)</f>
        <v>0</v>
      </c>
      <c r="F13" s="101">
        <f t="shared" ref="F13:P13" si="1">SUM(F2:F12)</f>
        <v>0</v>
      </c>
      <c r="G13" s="101">
        <f t="shared" si="1"/>
        <v>0</v>
      </c>
      <c r="H13" s="101">
        <f t="shared" si="1"/>
        <v>0</v>
      </c>
      <c r="I13" s="101">
        <f t="shared" si="1"/>
        <v>0</v>
      </c>
      <c r="J13" s="101">
        <f t="shared" si="1"/>
        <v>0</v>
      </c>
      <c r="K13" s="101">
        <f t="shared" si="1"/>
        <v>0</v>
      </c>
      <c r="L13" s="101">
        <f t="shared" si="1"/>
        <v>0</v>
      </c>
      <c r="M13" s="101">
        <f t="shared" si="1"/>
        <v>0</v>
      </c>
      <c r="N13" s="101">
        <f t="shared" si="1"/>
        <v>0</v>
      </c>
      <c r="O13" s="101">
        <f t="shared" si="1"/>
        <v>0</v>
      </c>
      <c r="P13" s="101">
        <f t="shared" si="1"/>
        <v>0</v>
      </c>
      <c r="Q13" s="254"/>
      <c r="R13" s="103"/>
      <c r="S13" s="103"/>
      <c r="W13" s="104"/>
    </row>
    <row r="14" spans="1:23" ht="21" customHeight="1">
      <c r="A14" s="622" t="s">
        <v>128</v>
      </c>
      <c r="B14" s="504" t="s">
        <v>231</v>
      </c>
      <c r="C14" s="56" t="s">
        <v>129</v>
      </c>
      <c r="D14" s="602"/>
      <c r="E14" s="602"/>
      <c r="F14" s="62"/>
      <c r="G14" s="62"/>
      <c r="H14" s="63"/>
      <c r="I14" s="63"/>
      <c r="J14" s="63"/>
      <c r="K14" s="63"/>
      <c r="L14" s="63"/>
      <c r="M14" s="63"/>
      <c r="N14" s="63"/>
      <c r="O14" s="63"/>
      <c r="P14" s="203">
        <f t="shared" ref="P14:P63" si="2">SUM(D14:O14)</f>
        <v>0</v>
      </c>
      <c r="Q14" s="95"/>
      <c r="R14" s="95"/>
    </row>
    <row r="15" spans="1:23" ht="21" customHeight="1">
      <c r="A15" s="623"/>
      <c r="B15" s="504"/>
      <c r="C15" s="56" t="s">
        <v>130</v>
      </c>
      <c r="D15" s="322"/>
      <c r="E15" s="322"/>
      <c r="F15" s="62"/>
      <c r="G15" s="62"/>
      <c r="H15" s="63"/>
      <c r="I15" s="63"/>
      <c r="J15" s="63"/>
      <c r="K15" s="63"/>
      <c r="L15" s="63"/>
      <c r="M15" s="63"/>
      <c r="N15" s="63"/>
      <c r="O15" s="63"/>
      <c r="P15" s="203">
        <f t="shared" si="2"/>
        <v>0</v>
      </c>
      <c r="Q15" s="95"/>
      <c r="R15" s="95"/>
    </row>
    <row r="16" spans="1:23" ht="21" customHeight="1">
      <c r="A16" s="623"/>
      <c r="B16" s="504"/>
      <c r="C16" s="56" t="s">
        <v>131</v>
      </c>
      <c r="D16" s="322"/>
      <c r="E16" s="322"/>
      <c r="F16" s="62"/>
      <c r="G16" s="62"/>
      <c r="H16" s="63"/>
      <c r="I16" s="63"/>
      <c r="J16" s="63"/>
      <c r="K16" s="63"/>
      <c r="L16" s="63"/>
      <c r="M16" s="63"/>
      <c r="N16" s="63"/>
      <c r="O16" s="63"/>
      <c r="P16" s="203">
        <f t="shared" si="2"/>
        <v>0</v>
      </c>
      <c r="Q16" s="95"/>
      <c r="R16" s="95"/>
    </row>
    <row r="17" spans="1:19" ht="21" customHeight="1">
      <c r="A17" s="623"/>
      <c r="B17" s="504"/>
      <c r="C17" s="56" t="s">
        <v>132</v>
      </c>
      <c r="D17" s="322"/>
      <c r="E17" s="322"/>
      <c r="F17" s="62"/>
      <c r="G17" s="62"/>
      <c r="H17" s="63"/>
      <c r="I17" s="63"/>
      <c r="J17" s="63"/>
      <c r="K17" s="63"/>
      <c r="L17" s="63"/>
      <c r="M17" s="63"/>
      <c r="N17" s="63"/>
      <c r="O17" s="63"/>
      <c r="P17" s="203">
        <f t="shared" si="2"/>
        <v>0</v>
      </c>
      <c r="Q17" s="95"/>
      <c r="R17" s="95"/>
    </row>
    <row r="18" spans="1:19" ht="21" customHeight="1">
      <c r="A18" s="623"/>
      <c r="B18" s="504"/>
      <c r="C18" s="56" t="s">
        <v>133</v>
      </c>
      <c r="D18" s="322"/>
      <c r="E18" s="322"/>
      <c r="F18" s="62"/>
      <c r="G18" s="62"/>
      <c r="H18" s="63"/>
      <c r="I18" s="63"/>
      <c r="J18" s="63"/>
      <c r="K18" s="63"/>
      <c r="L18" s="63"/>
      <c r="M18" s="63"/>
      <c r="N18" s="63"/>
      <c r="O18" s="63"/>
      <c r="P18" s="203">
        <f t="shared" si="2"/>
        <v>0</v>
      </c>
      <c r="Q18" s="95"/>
      <c r="R18" s="95"/>
    </row>
    <row r="19" spans="1:19" ht="21" customHeight="1">
      <c r="A19" s="623"/>
      <c r="B19" s="504"/>
      <c r="C19" s="56" t="s">
        <v>134</v>
      </c>
      <c r="D19" s="322"/>
      <c r="E19" s="322"/>
      <c r="F19" s="62"/>
      <c r="G19" s="62"/>
      <c r="H19" s="63"/>
      <c r="I19" s="63"/>
      <c r="J19" s="63"/>
      <c r="K19" s="63"/>
      <c r="L19" s="63"/>
      <c r="M19" s="63"/>
      <c r="N19" s="63"/>
      <c r="O19" s="63"/>
      <c r="P19" s="203">
        <f>SUM(D19:O19)</f>
        <v>0</v>
      </c>
      <c r="Q19" s="95"/>
      <c r="R19" s="95"/>
    </row>
    <row r="20" spans="1:19" ht="21" customHeight="1">
      <c r="A20" s="623"/>
      <c r="B20" s="504"/>
      <c r="C20" s="56" t="s">
        <v>135</v>
      </c>
      <c r="D20" s="322"/>
      <c r="E20" s="322"/>
      <c r="F20" s="62"/>
      <c r="G20" s="62"/>
      <c r="H20" s="63"/>
      <c r="I20" s="63"/>
      <c r="J20" s="63"/>
      <c r="K20" s="63"/>
      <c r="L20" s="63"/>
      <c r="M20" s="63"/>
      <c r="N20" s="63"/>
      <c r="O20" s="63"/>
      <c r="P20" s="203">
        <f t="shared" si="2"/>
        <v>0</v>
      </c>
      <c r="Q20" s="95"/>
      <c r="R20" s="95"/>
    </row>
    <row r="21" spans="1:19" s="215" customFormat="1" ht="21" customHeight="1">
      <c r="A21" s="623"/>
      <c r="B21" s="504"/>
      <c r="C21" s="56" t="s">
        <v>191</v>
      </c>
      <c r="D21" s="322"/>
      <c r="E21" s="322"/>
      <c r="F21" s="62"/>
      <c r="G21" s="62"/>
      <c r="H21" s="63"/>
      <c r="I21" s="63"/>
      <c r="J21" s="63"/>
      <c r="K21" s="63"/>
      <c r="L21" s="63"/>
      <c r="M21" s="63"/>
      <c r="N21" s="63"/>
      <c r="O21" s="63"/>
      <c r="P21" s="203">
        <f t="shared" si="2"/>
        <v>0</v>
      </c>
      <c r="Q21" s="95"/>
      <c r="R21" s="95"/>
      <c r="S21" s="95"/>
    </row>
    <row r="22" spans="1:19" s="224" customFormat="1" ht="21" customHeight="1">
      <c r="A22" s="623"/>
      <c r="B22" s="504"/>
      <c r="C22" s="56" t="s">
        <v>204</v>
      </c>
      <c r="D22" s="322"/>
      <c r="E22" s="322"/>
      <c r="F22" s="62"/>
      <c r="G22" s="62"/>
      <c r="H22" s="62"/>
      <c r="I22" s="62"/>
      <c r="J22" s="63"/>
      <c r="K22" s="62"/>
      <c r="L22" s="62"/>
      <c r="M22" s="63"/>
      <c r="N22" s="63"/>
      <c r="O22" s="63"/>
      <c r="P22" s="203">
        <f t="shared" si="2"/>
        <v>0</v>
      </c>
      <c r="Q22" s="95"/>
      <c r="R22" s="95"/>
      <c r="S22" s="95"/>
    </row>
    <row r="23" spans="1:19" s="146" customFormat="1" ht="21" customHeight="1">
      <c r="A23" s="623"/>
      <c r="B23" s="504"/>
      <c r="C23" s="56" t="s">
        <v>206</v>
      </c>
      <c r="D23" s="322"/>
      <c r="E23" s="322"/>
      <c r="F23" s="62"/>
      <c r="G23" s="62"/>
      <c r="H23" s="62"/>
      <c r="I23" s="62"/>
      <c r="J23" s="62"/>
      <c r="K23" s="62"/>
      <c r="L23" s="62"/>
      <c r="M23" s="62"/>
      <c r="N23" s="62"/>
      <c r="O23" s="63"/>
      <c r="P23" s="203">
        <f t="shared" si="2"/>
        <v>0</v>
      </c>
      <c r="Q23" s="95"/>
      <c r="R23" s="95"/>
      <c r="S23" s="95"/>
    </row>
    <row r="24" spans="1:19" s="102" customFormat="1" ht="21" customHeight="1" thickBot="1">
      <c r="A24" s="624"/>
      <c r="B24" s="504"/>
      <c r="C24" s="105" t="s">
        <v>170</v>
      </c>
      <c r="D24" s="320">
        <f>SUM(D14:D23)</f>
        <v>0</v>
      </c>
      <c r="E24" s="320">
        <f>SUM(E14:E23)</f>
        <v>0</v>
      </c>
      <c r="F24" s="106">
        <f>SUM(F14:F23)</f>
        <v>0</v>
      </c>
      <c r="G24" s="106">
        <f>SUM(G14:G23)</f>
        <v>0</v>
      </c>
      <c r="H24" s="106">
        <f t="shared" ref="H24:O24" si="3">SUM(H14:H23)</f>
        <v>0</v>
      </c>
      <c r="I24" s="106">
        <f t="shared" si="3"/>
        <v>0</v>
      </c>
      <c r="J24" s="106">
        <f t="shared" si="3"/>
        <v>0</v>
      </c>
      <c r="K24" s="106">
        <f t="shared" si="3"/>
        <v>0</v>
      </c>
      <c r="L24" s="106">
        <f t="shared" si="3"/>
        <v>0</v>
      </c>
      <c r="M24" s="106">
        <f t="shared" si="3"/>
        <v>0</v>
      </c>
      <c r="N24" s="106">
        <f t="shared" si="3"/>
        <v>0</v>
      </c>
      <c r="O24" s="106">
        <f t="shared" si="3"/>
        <v>0</v>
      </c>
      <c r="P24" s="204">
        <f>SUM(P14:P23)</f>
        <v>0</v>
      </c>
      <c r="Q24" s="103"/>
      <c r="R24" s="103"/>
      <c r="S24" s="103"/>
    </row>
    <row r="25" spans="1:19" ht="21" customHeight="1">
      <c r="A25" s="619" t="s">
        <v>136</v>
      </c>
      <c r="B25" s="505" t="s">
        <v>231</v>
      </c>
      <c r="C25" s="53" t="s">
        <v>137</v>
      </c>
      <c r="D25" s="64"/>
      <c r="E25" s="64"/>
      <c r="F25" s="64"/>
      <c r="G25" s="64"/>
      <c r="H25" s="65"/>
      <c r="I25" s="65"/>
      <c r="J25" s="65"/>
      <c r="K25" s="65"/>
      <c r="L25" s="65"/>
      <c r="M25" s="65"/>
      <c r="N25" s="65"/>
      <c r="O25" s="65"/>
      <c r="P25" s="205">
        <f t="shared" si="2"/>
        <v>0</v>
      </c>
      <c r="Q25" s="95"/>
      <c r="R25" s="95"/>
    </row>
    <row r="26" spans="1:19" ht="21" customHeight="1">
      <c r="A26" s="620"/>
      <c r="B26" s="505"/>
      <c r="C26" s="53" t="s">
        <v>138</v>
      </c>
      <c r="D26" s="64"/>
      <c r="E26" s="64"/>
      <c r="F26" s="64"/>
      <c r="G26" s="64"/>
      <c r="H26" s="65"/>
      <c r="I26" s="65"/>
      <c r="J26" s="65"/>
      <c r="K26" s="65"/>
      <c r="L26" s="65"/>
      <c r="M26" s="65"/>
      <c r="N26" s="65"/>
      <c r="O26" s="65"/>
      <c r="P26" s="205">
        <f t="shared" si="2"/>
        <v>0</v>
      </c>
      <c r="Q26" s="95"/>
      <c r="R26" s="95"/>
    </row>
    <row r="27" spans="1:19" ht="21" customHeight="1">
      <c r="A27" s="620"/>
      <c r="B27" s="505"/>
      <c r="C27" s="53" t="s">
        <v>139</v>
      </c>
      <c r="D27" s="64"/>
      <c r="E27" s="64"/>
      <c r="F27" s="64"/>
      <c r="G27" s="64"/>
      <c r="H27" s="65"/>
      <c r="I27" s="65"/>
      <c r="J27" s="65"/>
      <c r="K27" s="65"/>
      <c r="L27" s="65"/>
      <c r="M27" s="65"/>
      <c r="N27" s="65"/>
      <c r="O27" s="65"/>
      <c r="P27" s="205">
        <f t="shared" si="2"/>
        <v>0</v>
      </c>
      <c r="Q27" s="95"/>
      <c r="R27" s="95"/>
    </row>
    <row r="28" spans="1:19" ht="21" customHeight="1">
      <c r="A28" s="620"/>
      <c r="B28" s="505"/>
      <c r="C28" s="53" t="s">
        <v>140</v>
      </c>
      <c r="D28" s="64"/>
      <c r="E28" s="64"/>
      <c r="F28" s="64"/>
      <c r="G28" s="64"/>
      <c r="H28" s="65"/>
      <c r="I28" s="65"/>
      <c r="J28" s="65"/>
      <c r="K28" s="65"/>
      <c r="L28" s="65"/>
      <c r="M28" s="65"/>
      <c r="N28" s="65"/>
      <c r="O28" s="65"/>
      <c r="P28" s="205">
        <f t="shared" si="2"/>
        <v>0</v>
      </c>
      <c r="Q28" s="95"/>
      <c r="R28" s="95"/>
    </row>
    <row r="29" spans="1:19" ht="21" customHeight="1">
      <c r="A29" s="620"/>
      <c r="B29" s="505"/>
      <c r="C29" s="53" t="s">
        <v>141</v>
      </c>
      <c r="D29" s="64"/>
      <c r="E29" s="64"/>
      <c r="F29" s="64"/>
      <c r="G29" s="64"/>
      <c r="H29" s="65"/>
      <c r="I29" s="65"/>
      <c r="J29" s="65"/>
      <c r="K29" s="65"/>
      <c r="L29" s="65"/>
      <c r="M29" s="65"/>
      <c r="N29" s="65"/>
      <c r="O29" s="65"/>
      <c r="P29" s="205">
        <f t="shared" si="2"/>
        <v>0</v>
      </c>
      <c r="Q29" s="95"/>
      <c r="R29" s="95"/>
    </row>
    <row r="30" spans="1:19" ht="21" customHeight="1">
      <c r="A30" s="620"/>
      <c r="B30" s="505"/>
      <c r="C30" s="53" t="s">
        <v>142</v>
      </c>
      <c r="D30" s="64"/>
      <c r="E30" s="64"/>
      <c r="F30" s="64"/>
      <c r="G30" s="64"/>
      <c r="H30" s="65"/>
      <c r="I30" s="65"/>
      <c r="J30" s="65"/>
      <c r="K30" s="65"/>
      <c r="L30" s="65"/>
      <c r="M30" s="65"/>
      <c r="N30" s="65"/>
      <c r="O30" s="65"/>
      <c r="P30" s="205">
        <f t="shared" si="2"/>
        <v>0</v>
      </c>
      <c r="Q30" s="95"/>
      <c r="R30" s="95"/>
    </row>
    <row r="31" spans="1:19" ht="21" customHeight="1">
      <c r="A31" s="620"/>
      <c r="B31" s="505"/>
      <c r="C31" s="53" t="s">
        <v>143</v>
      </c>
      <c r="D31" s="64"/>
      <c r="E31" s="64"/>
      <c r="F31" s="64"/>
      <c r="G31" s="64"/>
      <c r="H31" s="65"/>
      <c r="I31" s="65"/>
      <c r="J31" s="65"/>
      <c r="K31" s="65"/>
      <c r="L31" s="65"/>
      <c r="M31" s="65"/>
      <c r="N31" s="65"/>
      <c r="O31" s="65"/>
      <c r="P31" s="205">
        <f t="shared" si="2"/>
        <v>0</v>
      </c>
      <c r="Q31" s="95"/>
      <c r="R31" s="95"/>
    </row>
    <row r="32" spans="1:19" ht="21" customHeight="1">
      <c r="A32" s="620"/>
      <c r="B32" s="505"/>
      <c r="C32" s="53" t="s">
        <v>144</v>
      </c>
      <c r="D32" s="64"/>
      <c r="E32" s="64"/>
      <c r="F32" s="64"/>
      <c r="G32" s="64"/>
      <c r="H32" s="65"/>
      <c r="I32" s="65"/>
      <c r="J32" s="65"/>
      <c r="K32" s="65"/>
      <c r="L32" s="65"/>
      <c r="M32" s="65"/>
      <c r="N32" s="65"/>
      <c r="O32" s="65"/>
      <c r="P32" s="205">
        <f t="shared" si="2"/>
        <v>0</v>
      </c>
      <c r="Q32" s="95"/>
      <c r="R32" s="95"/>
    </row>
    <row r="33" spans="1:19" s="102" customFormat="1" ht="21" customHeight="1" thickBot="1">
      <c r="A33" s="621"/>
      <c r="B33" s="505"/>
      <c r="C33" s="107" t="s">
        <v>171</v>
      </c>
      <c r="D33" s="108">
        <f>SUM(D25:D32)</f>
        <v>0</v>
      </c>
      <c r="E33" s="108">
        <f t="shared" ref="E33" si="4">SUM(E25:E32)</f>
        <v>0</v>
      </c>
      <c r="F33" s="108">
        <f t="shared" ref="F33:O33" si="5">SUM(F25:F32)</f>
        <v>0</v>
      </c>
      <c r="G33" s="108">
        <f t="shared" si="5"/>
        <v>0</v>
      </c>
      <c r="H33" s="108">
        <f t="shared" si="5"/>
        <v>0</v>
      </c>
      <c r="I33" s="108">
        <f t="shared" si="5"/>
        <v>0</v>
      </c>
      <c r="J33" s="108">
        <f t="shared" si="5"/>
        <v>0</v>
      </c>
      <c r="K33" s="108">
        <f t="shared" si="5"/>
        <v>0</v>
      </c>
      <c r="L33" s="108">
        <f t="shared" si="5"/>
        <v>0</v>
      </c>
      <c r="M33" s="108">
        <f t="shared" si="5"/>
        <v>0</v>
      </c>
      <c r="N33" s="108">
        <f t="shared" si="5"/>
        <v>0</v>
      </c>
      <c r="O33" s="108">
        <f t="shared" si="5"/>
        <v>0</v>
      </c>
      <c r="P33" s="206">
        <f>SUM(P25:P32)</f>
        <v>0</v>
      </c>
      <c r="Q33" s="103"/>
      <c r="R33" s="103"/>
      <c r="S33" s="103"/>
    </row>
    <row r="34" spans="1:19" ht="21" customHeight="1">
      <c r="A34" s="607" t="s">
        <v>180</v>
      </c>
      <c r="B34" s="506" t="s">
        <v>231</v>
      </c>
      <c r="C34" s="55" t="s">
        <v>177</v>
      </c>
      <c r="D34" s="67"/>
      <c r="E34" s="67"/>
      <c r="F34" s="67"/>
      <c r="G34" s="67"/>
      <c r="H34" s="68"/>
      <c r="I34" s="68"/>
      <c r="J34" s="68"/>
      <c r="K34" s="68"/>
      <c r="L34" s="68"/>
      <c r="M34" s="68"/>
      <c r="N34" s="68"/>
      <c r="O34" s="68"/>
      <c r="P34" s="207">
        <f>SUM(D34:O34)</f>
        <v>0</v>
      </c>
      <c r="Q34" s="95"/>
      <c r="R34" s="95"/>
    </row>
    <row r="35" spans="1:19" ht="21" customHeight="1">
      <c r="A35" s="608"/>
      <c r="B35" s="506"/>
      <c r="C35" s="55" t="s">
        <v>178</v>
      </c>
      <c r="D35" s="67"/>
      <c r="E35" s="67"/>
      <c r="F35" s="67"/>
      <c r="G35" s="67"/>
      <c r="H35" s="68"/>
      <c r="I35" s="68"/>
      <c r="J35" s="68"/>
      <c r="K35" s="68"/>
      <c r="L35" s="68"/>
      <c r="M35" s="68"/>
      <c r="N35" s="68"/>
      <c r="O35" s="68"/>
      <c r="P35" s="207">
        <f>SUM(D35:O35)</f>
        <v>0</v>
      </c>
      <c r="Q35" s="95"/>
      <c r="R35" s="95"/>
    </row>
    <row r="36" spans="1:19" ht="21" customHeight="1">
      <c r="A36" s="608"/>
      <c r="B36" s="506"/>
      <c r="C36" s="55" t="s">
        <v>179</v>
      </c>
      <c r="D36" s="67"/>
      <c r="E36" s="67"/>
      <c r="F36" s="67"/>
      <c r="G36" s="67"/>
      <c r="H36" s="68"/>
      <c r="I36" s="68"/>
      <c r="J36" s="68"/>
      <c r="K36" s="68"/>
      <c r="L36" s="68"/>
      <c r="M36" s="68"/>
      <c r="N36" s="68"/>
      <c r="O36" s="68"/>
      <c r="P36" s="207">
        <f>SUM(D36:O36)</f>
        <v>0</v>
      </c>
      <c r="Q36" s="95"/>
      <c r="R36" s="95"/>
    </row>
    <row r="37" spans="1:19" s="102" customFormat="1" ht="21" customHeight="1" thickBot="1">
      <c r="A37" s="608"/>
      <c r="B37" s="506"/>
      <c r="C37" s="109" t="s">
        <v>180</v>
      </c>
      <c r="D37" s="110">
        <f>SUM(D34:D36)</f>
        <v>0</v>
      </c>
      <c r="E37" s="110">
        <f t="shared" ref="E37" si="6">SUM(E34:E36)</f>
        <v>0</v>
      </c>
      <c r="F37" s="110">
        <f t="shared" ref="F37:O37" si="7">SUM(F34:F36)</f>
        <v>0</v>
      </c>
      <c r="G37" s="110">
        <f t="shared" si="7"/>
        <v>0</v>
      </c>
      <c r="H37" s="110">
        <f>SUM(H35:H36)</f>
        <v>0</v>
      </c>
      <c r="I37" s="110">
        <f t="shared" si="7"/>
        <v>0</v>
      </c>
      <c r="J37" s="110">
        <f t="shared" si="7"/>
        <v>0</v>
      </c>
      <c r="K37" s="110">
        <f t="shared" si="7"/>
        <v>0</v>
      </c>
      <c r="L37" s="110">
        <f t="shared" si="7"/>
        <v>0</v>
      </c>
      <c r="M37" s="110">
        <f t="shared" si="7"/>
        <v>0</v>
      </c>
      <c r="N37" s="110">
        <f t="shared" si="7"/>
        <v>0</v>
      </c>
      <c r="O37" s="110">
        <f t="shared" si="7"/>
        <v>0</v>
      </c>
      <c r="P37" s="208">
        <f>SUM(P34:P36)</f>
        <v>0</v>
      </c>
      <c r="Q37" s="103"/>
      <c r="R37" s="103"/>
      <c r="S37" s="103"/>
    </row>
    <row r="38" spans="1:19" ht="21" customHeight="1">
      <c r="A38" s="616" t="s">
        <v>145</v>
      </c>
      <c r="B38" s="507" t="s">
        <v>231</v>
      </c>
      <c r="C38" s="54" t="s">
        <v>146</v>
      </c>
      <c r="D38" s="69"/>
      <c r="E38" s="70"/>
      <c r="F38" s="70"/>
      <c r="G38" s="70"/>
      <c r="H38" s="71"/>
      <c r="I38" s="71"/>
      <c r="J38" s="71"/>
      <c r="K38" s="71"/>
      <c r="L38" s="71"/>
      <c r="M38" s="71"/>
      <c r="N38" s="71"/>
      <c r="O38" s="71"/>
      <c r="P38" s="209">
        <f t="shared" si="2"/>
        <v>0</v>
      </c>
      <c r="Q38" s="95"/>
      <c r="R38" s="95"/>
    </row>
    <row r="39" spans="1:19" ht="21" customHeight="1">
      <c r="A39" s="617"/>
      <c r="B39" s="507"/>
      <c r="C39" s="54" t="s">
        <v>147</v>
      </c>
      <c r="D39" s="69"/>
      <c r="E39" s="70"/>
      <c r="F39" s="70"/>
      <c r="G39" s="70"/>
      <c r="H39" s="71"/>
      <c r="I39" s="71"/>
      <c r="J39" s="71"/>
      <c r="K39" s="71"/>
      <c r="L39" s="71"/>
      <c r="M39" s="71"/>
      <c r="N39" s="71"/>
      <c r="O39" s="71"/>
      <c r="P39" s="209">
        <f t="shared" si="2"/>
        <v>0</v>
      </c>
      <c r="Q39" s="95"/>
      <c r="R39" s="95"/>
    </row>
    <row r="40" spans="1:19" ht="21" customHeight="1">
      <c r="A40" s="617"/>
      <c r="B40" s="507"/>
      <c r="C40" s="54" t="s">
        <v>148</v>
      </c>
      <c r="D40" s="69"/>
      <c r="E40" s="70"/>
      <c r="F40" s="70"/>
      <c r="G40" s="70"/>
      <c r="H40" s="71"/>
      <c r="I40" s="71"/>
      <c r="J40" s="71"/>
      <c r="K40" s="71"/>
      <c r="L40" s="71"/>
      <c r="M40" s="71"/>
      <c r="N40" s="71"/>
      <c r="O40" s="71"/>
      <c r="P40" s="209">
        <f t="shared" si="2"/>
        <v>0</v>
      </c>
      <c r="Q40" s="95"/>
      <c r="R40" s="95"/>
    </row>
    <row r="41" spans="1:19" ht="21" customHeight="1">
      <c r="A41" s="617"/>
      <c r="B41" s="507"/>
      <c r="C41" s="54" t="s">
        <v>149</v>
      </c>
      <c r="D41" s="69"/>
      <c r="E41" s="70"/>
      <c r="F41" s="70"/>
      <c r="G41" s="70"/>
      <c r="H41" s="71"/>
      <c r="I41" s="71"/>
      <c r="J41" s="71"/>
      <c r="K41" s="71"/>
      <c r="L41" s="71"/>
      <c r="M41" s="71"/>
      <c r="N41" s="71"/>
      <c r="O41" s="71"/>
      <c r="P41" s="209">
        <f t="shared" si="2"/>
        <v>0</v>
      </c>
      <c r="Q41" s="95"/>
      <c r="R41" s="95"/>
    </row>
    <row r="42" spans="1:19" ht="34.5" customHeight="1">
      <c r="A42" s="617"/>
      <c r="B42" s="507"/>
      <c r="C42" s="54" t="s">
        <v>150</v>
      </c>
      <c r="D42" s="69"/>
      <c r="E42" s="70"/>
      <c r="F42" s="70"/>
      <c r="G42" s="70"/>
      <c r="H42" s="71"/>
      <c r="I42" s="71"/>
      <c r="J42" s="71"/>
      <c r="K42" s="71"/>
      <c r="L42" s="71"/>
      <c r="M42" s="71"/>
      <c r="N42" s="71"/>
      <c r="O42" s="71"/>
      <c r="P42" s="209">
        <f t="shared" si="2"/>
        <v>0</v>
      </c>
      <c r="Q42" s="95"/>
      <c r="R42" s="95"/>
    </row>
    <row r="43" spans="1:19" ht="30" customHeight="1">
      <c r="A43" s="617"/>
      <c r="B43" s="507"/>
      <c r="C43" s="54" t="s">
        <v>151</v>
      </c>
      <c r="D43" s="69"/>
      <c r="E43" s="70"/>
      <c r="F43" s="70"/>
      <c r="G43" s="70"/>
      <c r="H43" s="71"/>
      <c r="I43" s="71"/>
      <c r="J43" s="71"/>
      <c r="K43" s="71"/>
      <c r="L43" s="71"/>
      <c r="M43" s="71"/>
      <c r="N43" s="71"/>
      <c r="O43" s="71"/>
      <c r="P43" s="209">
        <f t="shared" si="2"/>
        <v>0</v>
      </c>
      <c r="Q43" s="95"/>
      <c r="R43" s="95"/>
    </row>
    <row r="44" spans="1:19" ht="21" customHeight="1">
      <c r="A44" s="617"/>
      <c r="B44" s="507"/>
      <c r="C44" s="54" t="s">
        <v>152</v>
      </c>
      <c r="D44" s="69"/>
      <c r="E44" s="70"/>
      <c r="F44" s="70"/>
      <c r="G44" s="70"/>
      <c r="H44" s="71"/>
      <c r="I44" s="71"/>
      <c r="J44" s="71"/>
      <c r="K44" s="71"/>
      <c r="L44" s="71"/>
      <c r="M44" s="71"/>
      <c r="N44" s="71"/>
      <c r="O44" s="71"/>
      <c r="P44" s="209">
        <f t="shared" si="2"/>
        <v>0</v>
      </c>
      <c r="Q44" s="95"/>
      <c r="R44" s="95"/>
    </row>
    <row r="45" spans="1:19" ht="21" customHeight="1">
      <c r="A45" s="617"/>
      <c r="B45" s="507"/>
      <c r="C45" s="54" t="s">
        <v>153</v>
      </c>
      <c r="D45" s="69"/>
      <c r="E45" s="70"/>
      <c r="F45" s="70"/>
      <c r="G45" s="70"/>
      <c r="H45" s="71"/>
      <c r="I45" s="71"/>
      <c r="J45" s="71"/>
      <c r="K45" s="71"/>
      <c r="L45" s="71"/>
      <c r="M45" s="71"/>
      <c r="N45" s="71"/>
      <c r="O45" s="71"/>
      <c r="P45" s="209">
        <f t="shared" si="2"/>
        <v>0</v>
      </c>
      <c r="Q45" s="95"/>
      <c r="R45" s="95"/>
    </row>
    <row r="46" spans="1:19" s="102" customFormat="1" ht="21" customHeight="1" thickBot="1">
      <c r="A46" s="618"/>
      <c r="B46" s="507"/>
      <c r="C46" s="111" t="s">
        <v>172</v>
      </c>
      <c r="D46" s="112">
        <f>SUM(D38:D45)</f>
        <v>0</v>
      </c>
      <c r="E46" s="112">
        <f t="shared" ref="E46" si="8">SUM(E38:E45)</f>
        <v>0</v>
      </c>
      <c r="F46" s="112">
        <f t="shared" ref="F46:O46" si="9">SUM(F38:F45)</f>
        <v>0</v>
      </c>
      <c r="G46" s="112">
        <f t="shared" si="9"/>
        <v>0</v>
      </c>
      <c r="H46" s="112">
        <f t="shared" si="9"/>
        <v>0</v>
      </c>
      <c r="I46" s="112">
        <f t="shared" si="9"/>
        <v>0</v>
      </c>
      <c r="J46" s="112">
        <f t="shared" si="9"/>
        <v>0</v>
      </c>
      <c r="K46" s="112">
        <f t="shared" si="9"/>
        <v>0</v>
      </c>
      <c r="L46" s="112">
        <f t="shared" si="9"/>
        <v>0</v>
      </c>
      <c r="M46" s="112">
        <f t="shared" si="9"/>
        <v>0</v>
      </c>
      <c r="N46" s="112">
        <f t="shared" si="9"/>
        <v>0</v>
      </c>
      <c r="O46" s="112">
        <f t="shared" si="9"/>
        <v>0</v>
      </c>
      <c r="P46" s="210">
        <f t="shared" ref="P46" si="10">SUM(P38:P45)</f>
        <v>0</v>
      </c>
      <c r="Q46" s="103"/>
      <c r="R46" s="103"/>
      <c r="S46" s="103"/>
    </row>
    <row r="47" spans="1:19" ht="21" customHeight="1">
      <c r="A47" s="613" t="s">
        <v>154</v>
      </c>
      <c r="B47" s="489" t="s">
        <v>231</v>
      </c>
      <c r="C47" s="94" t="s">
        <v>155</v>
      </c>
      <c r="D47" s="72"/>
      <c r="E47" s="73"/>
      <c r="F47" s="73"/>
      <c r="G47" s="73"/>
      <c r="H47" s="74"/>
      <c r="I47" s="74"/>
      <c r="J47" s="74"/>
      <c r="K47" s="74"/>
      <c r="L47" s="74"/>
      <c r="M47" s="74"/>
      <c r="N47" s="74"/>
      <c r="O47" s="74"/>
      <c r="P47" s="211">
        <f t="shared" si="2"/>
        <v>0</v>
      </c>
      <c r="Q47" s="95"/>
      <c r="R47" s="95"/>
    </row>
    <row r="48" spans="1:19" ht="21" customHeight="1">
      <c r="A48" s="614"/>
      <c r="B48" s="489"/>
      <c r="C48" s="45" t="s">
        <v>156</v>
      </c>
      <c r="D48" s="72"/>
      <c r="E48" s="73"/>
      <c r="F48" s="73">
        <v>85800</v>
      </c>
      <c r="G48" s="73">
        <v>100197</v>
      </c>
      <c r="H48" s="74"/>
      <c r="I48" s="74"/>
      <c r="J48" s="74"/>
      <c r="K48" s="74"/>
      <c r="L48" s="74"/>
      <c r="M48" s="74"/>
      <c r="N48" s="74"/>
      <c r="O48" s="74"/>
      <c r="P48" s="211">
        <v>352606</v>
      </c>
      <c r="Q48" s="95"/>
      <c r="R48" s="285"/>
      <c r="S48" s="285"/>
    </row>
    <row r="49" spans="1:19" ht="21" customHeight="1">
      <c r="A49" s="614"/>
      <c r="B49" s="489"/>
      <c r="C49" s="45" t="s">
        <v>157</v>
      </c>
      <c r="D49" s="72"/>
      <c r="E49" s="73"/>
      <c r="F49" s="73"/>
      <c r="G49" s="73"/>
      <c r="H49" s="74"/>
      <c r="I49" s="74"/>
      <c r="J49" s="74"/>
      <c r="K49" s="74"/>
      <c r="L49" s="74"/>
      <c r="M49" s="74"/>
      <c r="N49" s="74"/>
      <c r="O49" s="74"/>
      <c r="P49" s="211">
        <f t="shared" si="2"/>
        <v>0</v>
      </c>
      <c r="Q49" s="284"/>
      <c r="R49" s="285"/>
    </row>
    <row r="50" spans="1:19" s="125" customFormat="1" ht="21" customHeight="1">
      <c r="A50" s="614"/>
      <c r="B50" s="489"/>
      <c r="C50" s="121" t="s">
        <v>188</v>
      </c>
      <c r="D50" s="122"/>
      <c r="E50" s="73"/>
      <c r="F50" s="123"/>
      <c r="G50" s="123"/>
      <c r="H50" s="124"/>
      <c r="I50" s="124"/>
      <c r="J50" s="124"/>
      <c r="K50" s="124"/>
      <c r="L50" s="124"/>
      <c r="M50" s="73"/>
      <c r="N50" s="73"/>
      <c r="O50" s="124"/>
      <c r="P50" s="211">
        <f t="shared" si="2"/>
        <v>0</v>
      </c>
      <c r="Q50" s="95"/>
      <c r="R50" s="603"/>
      <c r="S50" s="604"/>
    </row>
    <row r="51" spans="1:19" ht="21" customHeight="1">
      <c r="A51" s="614"/>
      <c r="B51" s="489"/>
      <c r="C51" s="45" t="s">
        <v>158</v>
      </c>
      <c r="D51" s="72"/>
      <c r="E51" s="73"/>
      <c r="F51" s="73"/>
      <c r="G51" s="73"/>
      <c r="H51" s="74"/>
      <c r="I51" s="74"/>
      <c r="J51" s="74"/>
      <c r="K51" s="74"/>
      <c r="L51" s="74"/>
      <c r="M51" s="74"/>
      <c r="N51" s="74"/>
      <c r="O51" s="74"/>
      <c r="P51" s="211">
        <f t="shared" si="2"/>
        <v>0</v>
      </c>
      <c r="Q51" s="95"/>
      <c r="R51" s="285"/>
    </row>
    <row r="52" spans="1:19" ht="21" customHeight="1">
      <c r="A52" s="614"/>
      <c r="B52" s="489"/>
      <c r="C52" s="94" t="s">
        <v>159</v>
      </c>
      <c r="D52" s="72"/>
      <c r="E52" s="73"/>
      <c r="F52" s="73"/>
      <c r="G52" s="73"/>
      <c r="H52" s="74"/>
      <c r="I52" s="74"/>
      <c r="J52" s="74"/>
      <c r="K52" s="74"/>
      <c r="L52" s="74"/>
      <c r="M52" s="74"/>
      <c r="N52" s="74"/>
      <c r="O52" s="74"/>
      <c r="P52" s="211">
        <f t="shared" si="2"/>
        <v>0</v>
      </c>
      <c r="Q52" s="284"/>
      <c r="R52" s="285"/>
    </row>
    <row r="53" spans="1:19" s="102" customFormat="1" ht="21" customHeight="1" thickBot="1">
      <c r="A53" s="615"/>
      <c r="B53" s="489"/>
      <c r="C53" s="113" t="s">
        <v>173</v>
      </c>
      <c r="D53" s="114">
        <f>SUM(D47:D52)</f>
        <v>0</v>
      </c>
      <c r="E53" s="114">
        <f t="shared" ref="E53" si="11">SUM(E47:E52)</f>
        <v>0</v>
      </c>
      <c r="F53" s="114">
        <f t="shared" ref="F53:O53" si="12">SUM(F47:F52)</f>
        <v>85800</v>
      </c>
      <c r="G53" s="114">
        <f t="shared" si="12"/>
        <v>100197</v>
      </c>
      <c r="H53" s="114">
        <f t="shared" si="12"/>
        <v>0</v>
      </c>
      <c r="I53" s="114">
        <f t="shared" si="12"/>
        <v>0</v>
      </c>
      <c r="J53" s="114">
        <f t="shared" si="12"/>
        <v>0</v>
      </c>
      <c r="K53" s="114">
        <f t="shared" si="12"/>
        <v>0</v>
      </c>
      <c r="L53" s="114">
        <f t="shared" si="12"/>
        <v>0</v>
      </c>
      <c r="M53" s="114">
        <f t="shared" si="12"/>
        <v>0</v>
      </c>
      <c r="N53" s="114">
        <f t="shared" si="12"/>
        <v>0</v>
      </c>
      <c r="O53" s="114">
        <f t="shared" si="12"/>
        <v>0</v>
      </c>
      <c r="P53" s="212">
        <f t="shared" ref="P53" si="13">SUM(P47:P52)</f>
        <v>352606</v>
      </c>
      <c r="Q53" s="103"/>
      <c r="R53" s="605"/>
      <c r="S53" s="605"/>
    </row>
    <row r="54" spans="1:19" ht="21" customHeight="1">
      <c r="A54" s="607" t="s">
        <v>160</v>
      </c>
      <c r="B54" s="506" t="s">
        <v>231</v>
      </c>
      <c r="C54" s="55" t="s">
        <v>161</v>
      </c>
      <c r="D54" s="66"/>
      <c r="E54" s="67"/>
      <c r="F54" s="67"/>
      <c r="G54" s="67"/>
      <c r="H54" s="68"/>
      <c r="I54" s="68"/>
      <c r="J54" s="68"/>
      <c r="K54" s="68"/>
      <c r="L54" s="68"/>
      <c r="M54" s="68"/>
      <c r="N54" s="68"/>
      <c r="O54" s="68"/>
      <c r="P54" s="207">
        <f t="shared" si="2"/>
        <v>0</v>
      </c>
      <c r="Q54" s="95"/>
      <c r="R54" s="284"/>
    </row>
    <row r="55" spans="1:19" s="133" customFormat="1" ht="21" customHeight="1">
      <c r="A55" s="608"/>
      <c r="B55" s="506"/>
      <c r="C55" s="55" t="s">
        <v>190</v>
      </c>
      <c r="D55" s="139"/>
      <c r="E55" s="140"/>
      <c r="F55" s="140"/>
      <c r="G55" s="140"/>
      <c r="H55" s="140"/>
      <c r="I55" s="140"/>
      <c r="J55" s="68"/>
      <c r="K55" s="140"/>
      <c r="L55" s="140"/>
      <c r="M55" s="68"/>
      <c r="N55" s="68"/>
      <c r="O55" s="68"/>
      <c r="P55" s="207">
        <f>SUM(D55:O55)</f>
        <v>0</v>
      </c>
      <c r="Q55" s="95"/>
      <c r="R55" s="284"/>
      <c r="S55" s="95"/>
    </row>
    <row r="56" spans="1:19" ht="26.25" customHeight="1">
      <c r="A56" s="608"/>
      <c r="B56" s="506"/>
      <c r="C56" s="55" t="s">
        <v>162</v>
      </c>
      <c r="D56" s="66"/>
      <c r="E56" s="67"/>
      <c r="F56" s="67"/>
      <c r="G56" s="67"/>
      <c r="H56" s="68"/>
      <c r="I56" s="68"/>
      <c r="J56" s="68"/>
      <c r="K56" s="68"/>
      <c r="L56" s="68"/>
      <c r="M56" s="68"/>
      <c r="N56" s="68"/>
      <c r="O56" s="68"/>
      <c r="P56" s="207">
        <f t="shared" si="2"/>
        <v>0</v>
      </c>
      <c r="Q56" s="95"/>
      <c r="R56" s="95"/>
    </row>
    <row r="57" spans="1:19" ht="21" customHeight="1">
      <c r="A57" s="608"/>
      <c r="B57" s="506"/>
      <c r="C57" s="55" t="s">
        <v>163</v>
      </c>
      <c r="D57" s="66"/>
      <c r="E57" s="67"/>
      <c r="F57" s="67"/>
      <c r="G57" s="67"/>
      <c r="H57" s="68"/>
      <c r="I57" s="68"/>
      <c r="J57" s="68"/>
      <c r="K57" s="68"/>
      <c r="L57" s="68"/>
      <c r="M57" s="68"/>
      <c r="N57" s="68"/>
      <c r="O57" s="68"/>
      <c r="P57" s="207">
        <f t="shared" si="2"/>
        <v>0</v>
      </c>
      <c r="Q57" s="95"/>
      <c r="R57" s="95"/>
    </row>
    <row r="58" spans="1:19" ht="21" customHeight="1">
      <c r="A58" s="608"/>
      <c r="B58" s="506"/>
      <c r="C58" s="55" t="s">
        <v>164</v>
      </c>
      <c r="D58" s="66"/>
      <c r="E58" s="67"/>
      <c r="F58" s="67"/>
      <c r="G58" s="67"/>
      <c r="H58" s="68"/>
      <c r="I58" s="68"/>
      <c r="J58" s="68"/>
      <c r="K58" s="68"/>
      <c r="L58" s="68"/>
      <c r="M58" s="68"/>
      <c r="N58" s="68"/>
      <c r="O58" s="68"/>
      <c r="P58" s="207">
        <f t="shared" si="2"/>
        <v>0</v>
      </c>
      <c r="Q58" s="95"/>
      <c r="R58" s="95"/>
    </row>
    <row r="59" spans="1:19" s="247" customFormat="1" ht="21" customHeight="1">
      <c r="A59" s="608"/>
      <c r="B59" s="506"/>
      <c r="C59" s="55" t="s">
        <v>165</v>
      </c>
      <c r="D59" s="66"/>
      <c r="E59" s="67"/>
      <c r="F59" s="67"/>
      <c r="G59" s="67"/>
      <c r="H59" s="68"/>
      <c r="I59" s="68"/>
      <c r="J59" s="68"/>
      <c r="K59" s="68"/>
      <c r="L59" s="68"/>
      <c r="M59" s="68"/>
      <c r="N59" s="68"/>
      <c r="O59" s="68"/>
      <c r="P59" s="207">
        <f t="shared" si="2"/>
        <v>0</v>
      </c>
      <c r="Q59" s="95"/>
      <c r="R59" s="95"/>
      <c r="S59" s="95"/>
    </row>
    <row r="60" spans="1:19" ht="21" customHeight="1">
      <c r="A60" s="608"/>
      <c r="B60" s="506"/>
      <c r="C60" s="55" t="s">
        <v>208</v>
      </c>
      <c r="D60" s="66"/>
      <c r="E60" s="67"/>
      <c r="F60" s="67"/>
      <c r="G60" s="67"/>
      <c r="H60" s="68"/>
      <c r="I60" s="68"/>
      <c r="J60" s="68"/>
      <c r="K60" s="68"/>
      <c r="L60" s="68"/>
      <c r="M60" s="68"/>
      <c r="N60" s="68"/>
      <c r="O60" s="68"/>
      <c r="P60" s="207">
        <f t="shared" si="2"/>
        <v>0</v>
      </c>
      <c r="Q60" s="95"/>
      <c r="R60" s="95"/>
    </row>
    <row r="61" spans="1:19" s="102" customFormat="1" ht="21" customHeight="1" thickBot="1">
      <c r="A61" s="612"/>
      <c r="B61" s="506"/>
      <c r="C61" s="109" t="s">
        <v>174</v>
      </c>
      <c r="D61" s="110">
        <f>SUM(D54:D59)</f>
        <v>0</v>
      </c>
      <c r="E61" s="110">
        <f>SUM(E54:E59)</f>
        <v>0</v>
      </c>
      <c r="F61" s="110">
        <f t="shared" ref="F61:O61" si="14">SUM(F54:F60)</f>
        <v>0</v>
      </c>
      <c r="G61" s="110">
        <f t="shared" si="14"/>
        <v>0</v>
      </c>
      <c r="H61" s="110">
        <f t="shared" si="14"/>
        <v>0</v>
      </c>
      <c r="I61" s="110">
        <f t="shared" si="14"/>
        <v>0</v>
      </c>
      <c r="J61" s="110">
        <f t="shared" si="14"/>
        <v>0</v>
      </c>
      <c r="K61" s="110">
        <f t="shared" si="14"/>
        <v>0</v>
      </c>
      <c r="L61" s="110">
        <f t="shared" si="14"/>
        <v>0</v>
      </c>
      <c r="M61" s="110">
        <f t="shared" si="14"/>
        <v>0</v>
      </c>
      <c r="N61" s="110">
        <f t="shared" si="14"/>
        <v>0</v>
      </c>
      <c r="O61" s="110">
        <f t="shared" si="14"/>
        <v>0</v>
      </c>
      <c r="P61" s="208">
        <f t="shared" ref="P61" si="15">SUM(P54:P60)</f>
        <v>0</v>
      </c>
      <c r="Q61" s="103"/>
      <c r="R61" s="103"/>
      <c r="S61" s="103"/>
    </row>
    <row r="62" spans="1:19" ht="21" customHeight="1">
      <c r="A62" s="609" t="s">
        <v>166</v>
      </c>
      <c r="B62" s="508" t="s">
        <v>231</v>
      </c>
      <c r="C62" s="96" t="s">
        <v>167</v>
      </c>
      <c r="D62" s="97"/>
      <c r="E62" s="98"/>
      <c r="F62" s="98"/>
      <c r="G62" s="98"/>
      <c r="H62" s="99"/>
      <c r="I62" s="99"/>
      <c r="J62" s="99"/>
      <c r="K62" s="99"/>
      <c r="L62" s="99"/>
      <c r="M62" s="99"/>
      <c r="N62" s="99"/>
      <c r="O62" s="99"/>
      <c r="P62" s="213">
        <f t="shared" si="2"/>
        <v>0</v>
      </c>
      <c r="Q62" s="95"/>
      <c r="R62" s="95"/>
    </row>
    <row r="63" spans="1:19" ht="21" customHeight="1">
      <c r="A63" s="610"/>
      <c r="B63" s="508"/>
      <c r="C63" s="96" t="s">
        <v>168</v>
      </c>
      <c r="D63" s="97"/>
      <c r="E63" s="98"/>
      <c r="F63" s="98"/>
      <c r="G63" s="98"/>
      <c r="H63" s="99"/>
      <c r="I63" s="99"/>
      <c r="J63" s="99"/>
      <c r="K63" s="99"/>
      <c r="L63" s="99"/>
      <c r="M63" s="99"/>
      <c r="N63" s="99"/>
      <c r="O63" s="99"/>
      <c r="P63" s="213">
        <f t="shared" si="2"/>
        <v>0</v>
      </c>
      <c r="Q63" s="95"/>
      <c r="R63" s="95"/>
    </row>
    <row r="64" spans="1:19" s="102" customFormat="1" ht="21" customHeight="1" thickBot="1">
      <c r="A64" s="611"/>
      <c r="B64" s="508"/>
      <c r="C64" s="115" t="s">
        <v>175</v>
      </c>
      <c r="D64" s="116">
        <f>SUM(D62:D63)</f>
        <v>0</v>
      </c>
      <c r="E64" s="116">
        <f t="shared" ref="E64" si="16">SUM(E62:E63)</f>
        <v>0</v>
      </c>
      <c r="F64" s="116">
        <f t="shared" ref="F64:O64" si="17">SUM(F62:F63)</f>
        <v>0</v>
      </c>
      <c r="G64" s="116">
        <f t="shared" si="17"/>
        <v>0</v>
      </c>
      <c r="H64" s="116">
        <f t="shared" si="17"/>
        <v>0</v>
      </c>
      <c r="I64" s="116">
        <f t="shared" si="17"/>
        <v>0</v>
      </c>
      <c r="J64" s="116">
        <f t="shared" si="17"/>
        <v>0</v>
      </c>
      <c r="K64" s="116">
        <f t="shared" si="17"/>
        <v>0</v>
      </c>
      <c r="L64" s="116">
        <f t="shared" si="17"/>
        <v>0</v>
      </c>
      <c r="M64" s="116">
        <f t="shared" si="17"/>
        <v>0</v>
      </c>
      <c r="N64" s="116">
        <f t="shared" si="17"/>
        <v>0</v>
      </c>
      <c r="O64" s="116">
        <f t="shared" si="17"/>
        <v>0</v>
      </c>
      <c r="P64" s="214">
        <f t="shared" ref="P64" si="18">SUM(P62:P63)</f>
        <v>0</v>
      </c>
      <c r="Q64" s="103"/>
      <c r="R64" s="103"/>
      <c r="S64" s="103"/>
    </row>
    <row r="65" spans="1:18">
      <c r="R65" s="95"/>
    </row>
    <row r="66" spans="1:18">
      <c r="A66"/>
      <c r="B66" s="465"/>
      <c r="C66"/>
      <c r="D66"/>
      <c r="R66" s="95"/>
    </row>
    <row r="67" spans="1:18">
      <c r="A67"/>
      <c r="B67" s="465"/>
      <c r="C67"/>
      <c r="D67"/>
    </row>
    <row r="68" spans="1:18">
      <c r="A68"/>
      <c r="B68" s="465"/>
      <c r="C68"/>
      <c r="D68"/>
    </row>
    <row r="69" spans="1:18">
      <c r="A69"/>
      <c r="B69" s="465"/>
      <c r="C69"/>
      <c r="D69"/>
    </row>
    <row r="70" spans="1:18">
      <c r="A70"/>
      <c r="B70" s="465"/>
      <c r="C70"/>
      <c r="D70"/>
    </row>
    <row r="71" spans="1:18">
      <c r="A71"/>
      <c r="B71" s="465"/>
      <c r="C71"/>
      <c r="D71"/>
    </row>
    <row r="72" spans="1:18">
      <c r="A72"/>
      <c r="B72" s="465"/>
      <c r="C72"/>
      <c r="D72"/>
    </row>
    <row r="73" spans="1:18">
      <c r="A73"/>
      <c r="B73" s="465"/>
      <c r="C73"/>
      <c r="D73"/>
    </row>
    <row r="74" spans="1:18">
      <c r="A74"/>
      <c r="B74" s="465"/>
      <c r="C74"/>
      <c r="D74"/>
    </row>
    <row r="75" spans="1:18">
      <c r="A75"/>
      <c r="B75" s="465"/>
      <c r="C75"/>
      <c r="D75"/>
    </row>
  </sheetData>
  <mergeCells count="12">
    <mergeCell ref="A62:A64"/>
    <mergeCell ref="A54:A61"/>
    <mergeCell ref="A47:A53"/>
    <mergeCell ref="A38:A46"/>
    <mergeCell ref="A25:A33"/>
    <mergeCell ref="D14:E14"/>
    <mergeCell ref="R50:S50"/>
    <mergeCell ref="R53:S53"/>
    <mergeCell ref="A1:C1"/>
    <mergeCell ref="A34:A37"/>
    <mergeCell ref="A14:A24"/>
    <mergeCell ref="A2:A13"/>
  </mergeCells>
  <pageMargins left="0.7" right="0.7" top="0.75" bottom="0.75" header="0.3" footer="0.3"/>
  <pageSetup paperSize="9" orientation="portrait" horizontalDpi="300" verticalDpi="300" r:id="rId1"/>
  <ignoredErrors>
    <ignoredError sqref="P46 P53 P61 P37 P33" formula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32"/>
  <sheetViews>
    <sheetView rightToLeft="1" zoomScale="70" zoomScaleNormal="70" workbookViewId="0">
      <selection sqref="A1:T1"/>
    </sheetView>
  </sheetViews>
  <sheetFormatPr defaultRowHeight="14"/>
  <cols>
    <col min="2" max="2" width="9" style="420"/>
    <col min="4" max="4" width="9" style="420"/>
    <col min="6" max="6" width="9" style="420"/>
    <col min="7" max="7" width="11.25" customWidth="1"/>
    <col min="24" max="24" width="9" customWidth="1"/>
    <col min="31" max="31" width="13.58203125" customWidth="1"/>
  </cols>
  <sheetData>
    <row r="1" spans="1:36" s="323" customFormat="1" ht="24" customHeight="1" thickBot="1">
      <c r="A1" s="628" t="s">
        <v>214</v>
      </c>
      <c r="B1" s="629"/>
      <c r="C1" s="629"/>
      <c r="D1" s="629"/>
      <c r="E1" s="629"/>
      <c r="F1" s="629"/>
      <c r="G1" s="629"/>
      <c r="H1" s="629"/>
      <c r="I1" s="629"/>
      <c r="J1" s="629"/>
      <c r="K1" s="629"/>
      <c r="L1" s="629"/>
      <c r="M1" s="629"/>
      <c r="N1" s="629"/>
      <c r="O1" s="629"/>
      <c r="P1" s="629"/>
      <c r="Q1" s="629"/>
      <c r="R1" s="629"/>
      <c r="S1" s="629"/>
      <c r="T1" s="629"/>
    </row>
    <row r="2" spans="1:36" ht="36.5" thickBot="1">
      <c r="A2" s="355"/>
      <c r="B2" s="356"/>
      <c r="C2" s="356"/>
      <c r="D2" s="356"/>
      <c r="E2" s="356"/>
      <c r="F2" s="356"/>
      <c r="G2" s="357"/>
      <c r="H2" s="7" t="s">
        <v>1</v>
      </c>
      <c r="I2" s="8" t="s">
        <v>2</v>
      </c>
      <c r="J2" s="8" t="s">
        <v>3</v>
      </c>
      <c r="K2" s="8" t="s">
        <v>4</v>
      </c>
      <c r="L2" s="8" t="s">
        <v>5</v>
      </c>
      <c r="M2" s="8" t="s">
        <v>6</v>
      </c>
      <c r="N2" s="8" t="s">
        <v>7</v>
      </c>
      <c r="O2" s="8" t="s">
        <v>17</v>
      </c>
      <c r="P2" s="8" t="s">
        <v>18</v>
      </c>
      <c r="Q2" s="8" t="s">
        <v>19</v>
      </c>
      <c r="R2" s="8" t="s">
        <v>20</v>
      </c>
      <c r="S2" s="8" t="s">
        <v>21</v>
      </c>
      <c r="T2" s="216" t="s">
        <v>63</v>
      </c>
      <c r="U2" s="323"/>
      <c r="V2" s="323"/>
      <c r="W2" s="323"/>
    </row>
    <row r="3" spans="1:36" ht="30.75" customHeight="1" thickBot="1">
      <c r="A3" s="445" t="s">
        <v>114</v>
      </c>
      <c r="B3" s="446" t="s">
        <v>231</v>
      </c>
      <c r="C3" s="446"/>
      <c r="D3" s="446" t="s">
        <v>232</v>
      </c>
      <c r="E3" s="633" t="s">
        <v>213</v>
      </c>
      <c r="F3" s="435" t="s">
        <v>232</v>
      </c>
      <c r="G3" s="117" t="s">
        <v>33</v>
      </c>
      <c r="H3" s="134">
        <v>376.2</v>
      </c>
      <c r="I3" s="10">
        <v>339.3</v>
      </c>
      <c r="J3" s="10">
        <v>146</v>
      </c>
      <c r="K3" s="10">
        <v>106.7</v>
      </c>
      <c r="L3" s="10">
        <v>153.30000000000001</v>
      </c>
      <c r="M3" s="10">
        <v>213.6</v>
      </c>
      <c r="N3" s="10"/>
      <c r="O3" s="10"/>
      <c r="P3" s="10"/>
      <c r="Q3" s="10"/>
      <c r="R3" s="10"/>
      <c r="S3" s="10"/>
      <c r="T3" s="218">
        <f>SUM(H3:S3)</f>
        <v>1335.1</v>
      </c>
      <c r="U3" s="129"/>
      <c r="V3" s="323"/>
      <c r="W3" s="323"/>
    </row>
    <row r="4" spans="1:36" ht="28.5" thickBot="1">
      <c r="A4" s="447"/>
      <c r="B4" s="448"/>
      <c r="C4" s="448"/>
      <c r="D4" s="448"/>
      <c r="E4" s="634"/>
      <c r="F4" s="434"/>
      <c r="G4" s="117" t="s">
        <v>34</v>
      </c>
      <c r="H4" s="135">
        <v>112.3</v>
      </c>
      <c r="I4" s="11">
        <v>137</v>
      </c>
      <c r="J4" s="11">
        <v>86.6</v>
      </c>
      <c r="K4" s="11">
        <v>20</v>
      </c>
      <c r="L4" s="11">
        <v>39.299999999999997</v>
      </c>
      <c r="M4" s="11">
        <v>55</v>
      </c>
      <c r="N4" s="11"/>
      <c r="O4" s="11"/>
      <c r="P4" s="11"/>
      <c r="Q4" s="11"/>
      <c r="R4" s="11"/>
      <c r="S4" s="11"/>
      <c r="T4" s="220">
        <f t="shared" ref="T4:T31" si="0">SUM(H4:S4)</f>
        <v>450.2</v>
      </c>
      <c r="U4" s="129"/>
      <c r="V4" s="323"/>
      <c r="W4" s="323"/>
    </row>
    <row r="5" spans="1:36" ht="15.75" customHeight="1">
      <c r="A5" s="447"/>
      <c r="B5" s="448"/>
      <c r="C5" s="448"/>
      <c r="D5" s="448"/>
      <c r="E5" s="633" t="s">
        <v>13</v>
      </c>
      <c r="F5" s="435" t="s">
        <v>232</v>
      </c>
      <c r="G5" s="328" t="s">
        <v>35</v>
      </c>
      <c r="H5" s="85">
        <v>-30</v>
      </c>
      <c r="I5" s="86">
        <v>-50</v>
      </c>
      <c r="J5" s="86">
        <v>-25</v>
      </c>
      <c r="K5" s="86">
        <v>-12</v>
      </c>
      <c r="L5" s="86">
        <v>-10</v>
      </c>
      <c r="M5" s="86">
        <v>-14</v>
      </c>
      <c r="N5" s="86"/>
      <c r="O5" s="86"/>
      <c r="P5" s="86"/>
      <c r="Q5" s="86"/>
      <c r="R5" s="86"/>
      <c r="S5" s="86"/>
      <c r="T5" s="217">
        <f t="shared" si="0"/>
        <v>-141</v>
      </c>
      <c r="U5" s="129"/>
      <c r="V5" s="323"/>
      <c r="W5" s="323"/>
    </row>
    <row r="6" spans="1:36" ht="15.75" customHeight="1">
      <c r="A6" s="447"/>
      <c r="B6" s="448"/>
      <c r="C6" s="448"/>
      <c r="D6" s="448"/>
      <c r="E6" s="635"/>
      <c r="F6" s="435"/>
      <c r="G6" s="1" t="s">
        <v>36</v>
      </c>
      <c r="H6" s="9">
        <v>-1.8</v>
      </c>
      <c r="I6" s="12">
        <v>-1</v>
      </c>
      <c r="J6" s="12">
        <v>-6.6</v>
      </c>
      <c r="K6" s="12">
        <v>0</v>
      </c>
      <c r="L6" s="12">
        <v>0</v>
      </c>
      <c r="M6" s="12">
        <v>-23.6</v>
      </c>
      <c r="N6" s="12"/>
      <c r="O6" s="12"/>
      <c r="P6" s="12"/>
      <c r="Q6" s="12"/>
      <c r="R6" s="12"/>
      <c r="S6" s="12"/>
      <c r="T6" s="219">
        <f t="shared" si="0"/>
        <v>-33</v>
      </c>
      <c r="U6" s="129"/>
      <c r="V6" s="323"/>
      <c r="W6" s="323"/>
    </row>
    <row r="7" spans="1:36" ht="28.5" thickBot="1">
      <c r="A7" s="447"/>
      <c r="B7" s="448"/>
      <c r="C7" s="448"/>
      <c r="D7" s="448"/>
      <c r="E7" s="634"/>
      <c r="F7" s="434"/>
      <c r="G7" s="117" t="s">
        <v>37</v>
      </c>
      <c r="H7" s="135">
        <f t="shared" ref="H7:S7" si="1">SUM(H5:H6)</f>
        <v>-31.8</v>
      </c>
      <c r="I7" s="135">
        <f t="shared" si="1"/>
        <v>-51</v>
      </c>
      <c r="J7" s="135">
        <f t="shared" si="1"/>
        <v>-31.6</v>
      </c>
      <c r="K7" s="135">
        <f t="shared" si="1"/>
        <v>-12</v>
      </c>
      <c r="L7" s="135">
        <f t="shared" si="1"/>
        <v>-10</v>
      </c>
      <c r="M7" s="135">
        <f t="shared" si="1"/>
        <v>-37.6</v>
      </c>
      <c r="N7" s="135">
        <f t="shared" si="1"/>
        <v>0</v>
      </c>
      <c r="O7" s="135">
        <f t="shared" si="1"/>
        <v>0</v>
      </c>
      <c r="P7" s="135">
        <f t="shared" si="1"/>
        <v>0</v>
      </c>
      <c r="Q7" s="135">
        <f t="shared" si="1"/>
        <v>0</v>
      </c>
      <c r="R7" s="135">
        <f t="shared" si="1"/>
        <v>0</v>
      </c>
      <c r="S7" s="135">
        <f t="shared" si="1"/>
        <v>0</v>
      </c>
      <c r="T7" s="220">
        <f t="shared" si="0"/>
        <v>-174</v>
      </c>
      <c r="U7" s="129"/>
      <c r="V7" s="323"/>
      <c r="W7" s="323"/>
    </row>
    <row r="8" spans="1:36" ht="61.5" customHeight="1" thickBot="1">
      <c r="A8" s="447"/>
      <c r="B8" s="448"/>
      <c r="C8" s="448"/>
      <c r="D8" s="448"/>
      <c r="E8" s="454" t="s">
        <v>187</v>
      </c>
      <c r="F8" s="454" t="s">
        <v>232</v>
      </c>
      <c r="G8" s="455"/>
      <c r="H8" s="85">
        <v>109.2</v>
      </c>
      <c r="I8" s="86">
        <v>30.2</v>
      </c>
      <c r="J8" s="86">
        <v>10.9</v>
      </c>
      <c r="K8" s="86">
        <v>0.6</v>
      </c>
      <c r="L8" s="86">
        <v>11.6</v>
      </c>
      <c r="M8" s="86">
        <v>27.1</v>
      </c>
      <c r="N8" s="86"/>
      <c r="O8" s="86"/>
      <c r="P8" s="86"/>
      <c r="Q8" s="86"/>
      <c r="R8" s="86"/>
      <c r="S8" s="118"/>
      <c r="T8" s="217">
        <f t="shared" si="0"/>
        <v>189.6</v>
      </c>
      <c r="U8" s="129"/>
      <c r="V8" s="323"/>
      <c r="W8" s="323"/>
    </row>
    <row r="9" spans="1:36" ht="17.25" customHeight="1" thickBot="1">
      <c r="A9" s="447"/>
      <c r="B9" s="448"/>
      <c r="C9" s="448"/>
      <c r="D9" s="448"/>
      <c r="E9" s="456" t="s">
        <v>38</v>
      </c>
      <c r="F9" s="456" t="s">
        <v>232</v>
      </c>
      <c r="G9" s="457"/>
      <c r="H9" s="136">
        <f t="shared" ref="H9:S9" si="2">SUM(H3:H4)+H7+H8</f>
        <v>565.9</v>
      </c>
      <c r="I9" s="136">
        <f t="shared" si="2"/>
        <v>455.5</v>
      </c>
      <c r="J9" s="136">
        <f t="shared" si="2"/>
        <v>211.9</v>
      </c>
      <c r="K9" s="136">
        <f t="shared" si="2"/>
        <v>115.3</v>
      </c>
      <c r="L9" s="136">
        <f t="shared" si="2"/>
        <v>194.20000000000002</v>
      </c>
      <c r="M9" s="136">
        <f t="shared" si="2"/>
        <v>258.10000000000002</v>
      </c>
      <c r="N9" s="136">
        <f t="shared" si="2"/>
        <v>0</v>
      </c>
      <c r="O9" s="136">
        <f t="shared" si="2"/>
        <v>0</v>
      </c>
      <c r="P9" s="136">
        <f t="shared" si="2"/>
        <v>0</v>
      </c>
      <c r="Q9" s="136">
        <f t="shared" si="2"/>
        <v>0</v>
      </c>
      <c r="R9" s="136">
        <f t="shared" si="2"/>
        <v>0</v>
      </c>
      <c r="S9" s="136">
        <f t="shared" si="2"/>
        <v>0</v>
      </c>
      <c r="T9" s="221">
        <f t="shared" si="0"/>
        <v>1800.9</v>
      </c>
      <c r="U9" s="129"/>
      <c r="V9" s="286"/>
      <c r="W9" s="323"/>
    </row>
    <row r="10" spans="1:36" ht="39" customHeight="1" thickBot="1">
      <c r="A10" s="447"/>
      <c r="B10" s="448"/>
      <c r="C10" s="448"/>
      <c r="D10" s="448"/>
      <c r="E10" s="456" t="s">
        <v>43</v>
      </c>
      <c r="F10" s="456" t="s">
        <v>232</v>
      </c>
      <c r="G10" s="457"/>
      <c r="H10" s="135">
        <v>658.6</v>
      </c>
      <c r="I10" s="11">
        <v>704.2</v>
      </c>
      <c r="J10" s="11">
        <v>794.4</v>
      </c>
      <c r="K10" s="11">
        <v>1150</v>
      </c>
      <c r="L10" s="11">
        <v>0</v>
      </c>
      <c r="M10" s="11"/>
      <c r="N10" s="11"/>
      <c r="O10" s="11"/>
      <c r="P10" s="11"/>
      <c r="Q10" s="11"/>
      <c r="R10" s="11"/>
      <c r="S10" s="11"/>
      <c r="T10" s="220">
        <f t="shared" si="0"/>
        <v>3307.2000000000003</v>
      </c>
      <c r="U10" s="129"/>
      <c r="V10" s="286"/>
      <c r="W10" s="323"/>
    </row>
    <row r="11" spans="1:36" ht="21" customHeight="1" thickBot="1">
      <c r="A11" s="255"/>
      <c r="B11" s="443"/>
      <c r="C11" s="449" t="s">
        <v>10</v>
      </c>
      <c r="D11" s="449" t="s">
        <v>232</v>
      </c>
      <c r="E11" s="449"/>
      <c r="F11" s="449" t="s">
        <v>232</v>
      </c>
      <c r="G11" s="449"/>
      <c r="H11" s="11">
        <f t="shared" ref="H11:S11" si="3">+H10+H9</f>
        <v>1224.5</v>
      </c>
      <c r="I11" s="11">
        <f t="shared" si="3"/>
        <v>1159.7</v>
      </c>
      <c r="J11" s="11">
        <f t="shared" si="3"/>
        <v>1006.3</v>
      </c>
      <c r="K11" s="11">
        <f t="shared" si="3"/>
        <v>1265.3</v>
      </c>
      <c r="L11" s="11">
        <f t="shared" si="3"/>
        <v>194.20000000000002</v>
      </c>
      <c r="M11" s="11">
        <f t="shared" si="3"/>
        <v>258.10000000000002</v>
      </c>
      <c r="N11" s="11">
        <f t="shared" si="3"/>
        <v>0</v>
      </c>
      <c r="O11" s="11">
        <f t="shared" si="3"/>
        <v>0</v>
      </c>
      <c r="P11" s="11">
        <f t="shared" si="3"/>
        <v>0</v>
      </c>
      <c r="Q11" s="11">
        <f t="shared" si="3"/>
        <v>0</v>
      </c>
      <c r="R11" s="11">
        <f t="shared" si="3"/>
        <v>0</v>
      </c>
      <c r="S11" s="11">
        <f t="shared" si="3"/>
        <v>0</v>
      </c>
      <c r="T11" s="220">
        <f t="shared" si="0"/>
        <v>5108.1000000000004</v>
      </c>
      <c r="U11" s="129"/>
      <c r="V11" s="323"/>
      <c r="W11" s="323"/>
    </row>
    <row r="12" spans="1:36" ht="15.75" customHeight="1">
      <c r="A12" s="540" t="s">
        <v>11</v>
      </c>
      <c r="B12" s="366" t="s">
        <v>231</v>
      </c>
      <c r="C12" s="543" t="s">
        <v>49</v>
      </c>
      <c r="D12" s="421" t="s">
        <v>232</v>
      </c>
      <c r="E12" s="583"/>
      <c r="F12" s="425" t="s">
        <v>232</v>
      </c>
      <c r="G12" s="2" t="s">
        <v>12</v>
      </c>
      <c r="H12" s="85">
        <v>479.3</v>
      </c>
      <c r="I12" s="86">
        <v>518.9</v>
      </c>
      <c r="J12" s="86">
        <v>512.20000000000005</v>
      </c>
      <c r="K12" s="86">
        <v>516.70000000000005</v>
      </c>
      <c r="L12" s="86">
        <v>48.8</v>
      </c>
      <c r="M12" s="86">
        <v>0</v>
      </c>
      <c r="N12" s="86"/>
      <c r="O12" s="86"/>
      <c r="P12" s="86"/>
      <c r="Q12" s="86"/>
      <c r="R12" s="86"/>
      <c r="S12" s="86"/>
      <c r="T12" s="217">
        <f t="shared" si="0"/>
        <v>2075.9</v>
      </c>
      <c r="U12" s="129"/>
      <c r="V12" s="323"/>
      <c r="W12" s="323"/>
    </row>
    <row r="13" spans="1:36" ht="28">
      <c r="A13" s="541"/>
      <c r="B13" s="410"/>
      <c r="C13" s="636"/>
      <c r="D13" s="428"/>
      <c r="E13" s="584"/>
      <c r="F13" s="426"/>
      <c r="G13" s="3" t="s">
        <v>44</v>
      </c>
      <c r="H13" s="85">
        <v>0</v>
      </c>
      <c r="I13" s="86">
        <v>20.5</v>
      </c>
      <c r="J13" s="86">
        <v>20.5</v>
      </c>
      <c r="K13" s="86">
        <v>20.5</v>
      </c>
      <c r="L13" s="86">
        <v>8.5</v>
      </c>
      <c r="M13" s="86">
        <v>0</v>
      </c>
      <c r="N13" s="86"/>
      <c r="O13" s="86"/>
      <c r="P13" s="86"/>
      <c r="Q13" s="86"/>
      <c r="R13" s="86"/>
      <c r="S13" s="86"/>
      <c r="T13" s="217">
        <f t="shared" si="0"/>
        <v>70</v>
      </c>
      <c r="U13" s="129"/>
      <c r="V13" s="323"/>
      <c r="W13" s="323"/>
    </row>
    <row r="14" spans="1:36" ht="28">
      <c r="A14" s="541"/>
      <c r="B14" s="410"/>
      <c r="C14" s="636"/>
      <c r="D14" s="428"/>
      <c r="E14" s="584"/>
      <c r="F14" s="426"/>
      <c r="G14" s="3" t="s">
        <v>45</v>
      </c>
      <c r="H14" s="85">
        <v>25.6</v>
      </c>
      <c r="I14" s="86">
        <v>67.7</v>
      </c>
      <c r="J14" s="86">
        <v>67.8</v>
      </c>
      <c r="K14" s="86">
        <v>60.4</v>
      </c>
      <c r="L14" s="86">
        <v>43.8</v>
      </c>
      <c r="M14" s="86">
        <v>22</v>
      </c>
      <c r="N14" s="86"/>
      <c r="O14" s="86"/>
      <c r="P14" s="86"/>
      <c r="Q14" s="86"/>
      <c r="R14" s="86"/>
      <c r="S14" s="86"/>
      <c r="T14" s="217">
        <f t="shared" si="0"/>
        <v>287.3</v>
      </c>
      <c r="U14" s="129"/>
      <c r="V14" s="323"/>
      <c r="W14" s="323"/>
    </row>
    <row r="15" spans="1:36" ht="20.5">
      <c r="A15" s="541"/>
      <c r="B15" s="410"/>
      <c r="C15" s="636"/>
      <c r="D15" s="428"/>
      <c r="E15" s="584"/>
      <c r="F15" s="426"/>
      <c r="G15" s="3" t="s">
        <v>46</v>
      </c>
      <c r="H15" s="85">
        <v>159.69999999999999</v>
      </c>
      <c r="I15" s="86">
        <v>312.60000000000002</v>
      </c>
      <c r="J15" s="86">
        <v>314.7</v>
      </c>
      <c r="K15" s="86">
        <v>450.6</v>
      </c>
      <c r="L15" s="86">
        <v>149.6</v>
      </c>
      <c r="M15" s="86">
        <v>14.1</v>
      </c>
      <c r="N15" s="86"/>
      <c r="O15" s="86"/>
      <c r="P15" s="86"/>
      <c r="Q15" s="86"/>
      <c r="R15" s="86"/>
      <c r="S15" s="86"/>
      <c r="T15" s="217">
        <f t="shared" si="0"/>
        <v>1401.2999999999997</v>
      </c>
      <c r="U15" s="129"/>
      <c r="V15" s="323"/>
      <c r="W15" s="323"/>
      <c r="AI15" s="509"/>
      <c r="AJ15" s="509"/>
    </row>
    <row r="16" spans="1:36" ht="51.75" customHeight="1">
      <c r="A16" s="541"/>
      <c r="B16" s="410"/>
      <c r="C16" s="636"/>
      <c r="D16" s="428"/>
      <c r="E16" s="584"/>
      <c r="F16" s="426"/>
      <c r="G16" s="3" t="s">
        <v>47</v>
      </c>
      <c r="H16" s="85">
        <v>0</v>
      </c>
      <c r="I16" s="86">
        <v>0</v>
      </c>
      <c r="J16" s="86">
        <v>0</v>
      </c>
      <c r="K16" s="86">
        <v>0.1</v>
      </c>
      <c r="L16" s="86">
        <v>3.5</v>
      </c>
      <c r="M16" s="86">
        <v>4.8</v>
      </c>
      <c r="N16" s="86"/>
      <c r="O16" s="86"/>
      <c r="P16" s="86"/>
      <c r="Q16" s="86"/>
      <c r="R16" s="86"/>
      <c r="S16" s="86"/>
      <c r="T16" s="217">
        <f t="shared" si="0"/>
        <v>8.4</v>
      </c>
      <c r="U16" s="129"/>
      <c r="V16" s="323"/>
      <c r="W16" s="323"/>
    </row>
    <row r="17" spans="1:40" ht="75" customHeight="1">
      <c r="A17" s="541"/>
      <c r="B17" s="410"/>
      <c r="C17" s="636"/>
      <c r="D17" s="428"/>
      <c r="E17" s="584"/>
      <c r="F17" s="426"/>
      <c r="G17" s="3" t="s">
        <v>48</v>
      </c>
      <c r="H17" s="85">
        <v>12.3</v>
      </c>
      <c r="I17" s="86">
        <v>5.6</v>
      </c>
      <c r="J17" s="86">
        <v>2.7</v>
      </c>
      <c r="K17" s="86">
        <v>6.7</v>
      </c>
      <c r="L17" s="86">
        <v>20.8</v>
      </c>
      <c r="M17" s="86">
        <v>7.2</v>
      </c>
      <c r="N17" s="86"/>
      <c r="O17" s="86"/>
      <c r="P17" s="86"/>
      <c r="Q17" s="86"/>
      <c r="R17" s="86"/>
      <c r="S17" s="86"/>
      <c r="T17" s="217">
        <f t="shared" si="0"/>
        <v>55.3</v>
      </c>
      <c r="U17" s="129"/>
      <c r="V17" s="323"/>
      <c r="W17" s="323"/>
    </row>
    <row r="18" spans="1:40" ht="15.75" customHeight="1">
      <c r="A18" s="541"/>
      <c r="B18" s="410"/>
      <c r="C18" s="636"/>
      <c r="D18" s="428"/>
      <c r="E18" s="584"/>
      <c r="F18" s="426"/>
      <c r="G18" s="3" t="s">
        <v>22</v>
      </c>
      <c r="H18" s="85">
        <v>106.7</v>
      </c>
      <c r="I18" s="86">
        <v>123.2</v>
      </c>
      <c r="J18" s="86">
        <v>94.6</v>
      </c>
      <c r="K18" s="86">
        <v>86.4</v>
      </c>
      <c r="L18" s="86">
        <v>-1.3</v>
      </c>
      <c r="M18" s="86">
        <v>-15.4</v>
      </c>
      <c r="N18" s="86"/>
      <c r="O18" s="86"/>
      <c r="P18" s="86"/>
      <c r="Q18" s="86"/>
      <c r="R18" s="86"/>
      <c r="S18" s="86"/>
      <c r="T18" s="217">
        <f t="shared" si="0"/>
        <v>394.2</v>
      </c>
      <c r="U18" s="129"/>
      <c r="V18" s="323"/>
      <c r="W18" s="323"/>
    </row>
    <row r="19" spans="1:40" ht="28.5" thickBot="1">
      <c r="A19" s="541"/>
      <c r="B19" s="410"/>
      <c r="C19" s="636"/>
      <c r="D19" s="428"/>
      <c r="E19" s="585"/>
      <c r="F19" s="427"/>
      <c r="G19" s="5" t="s">
        <v>186</v>
      </c>
      <c r="H19" s="137">
        <v>0</v>
      </c>
      <c r="I19" s="13">
        <v>37.200000000000003</v>
      </c>
      <c r="J19" s="13">
        <v>16</v>
      </c>
      <c r="K19" s="13">
        <v>0.6</v>
      </c>
      <c r="L19" s="13">
        <v>13.7</v>
      </c>
      <c r="M19" s="13">
        <v>17</v>
      </c>
      <c r="N19" s="13"/>
      <c r="O19" s="13"/>
      <c r="P19" s="13"/>
      <c r="Q19" s="13"/>
      <c r="R19" s="13"/>
      <c r="S19" s="13"/>
      <c r="T19" s="222">
        <f t="shared" si="0"/>
        <v>84.5</v>
      </c>
      <c r="U19" s="129"/>
      <c r="V19" s="323"/>
      <c r="W19" s="323"/>
    </row>
    <row r="20" spans="1:40" ht="17.25" customHeight="1" thickBot="1">
      <c r="A20" s="541"/>
      <c r="B20" s="410"/>
      <c r="C20" s="545"/>
      <c r="D20" s="422" t="s">
        <v>232</v>
      </c>
      <c r="E20" s="458" t="s">
        <v>14</v>
      </c>
      <c r="F20" s="458" t="s">
        <v>232</v>
      </c>
      <c r="G20" s="459"/>
      <c r="H20" s="135">
        <f>SUM(H12:H19)</f>
        <v>783.6</v>
      </c>
      <c r="I20" s="11">
        <f t="shared" ref="I20:S20" si="4">SUM(I12:I19)</f>
        <v>1085.7</v>
      </c>
      <c r="J20" s="11">
        <f t="shared" si="4"/>
        <v>1028.5</v>
      </c>
      <c r="K20" s="11">
        <f t="shared" si="4"/>
        <v>1142</v>
      </c>
      <c r="L20" s="11">
        <f t="shared" si="4"/>
        <v>287.39999999999998</v>
      </c>
      <c r="M20" s="11">
        <f t="shared" si="4"/>
        <v>49.7</v>
      </c>
      <c r="N20" s="11">
        <f t="shared" si="4"/>
        <v>0</v>
      </c>
      <c r="O20" s="11">
        <f t="shared" si="4"/>
        <v>0</v>
      </c>
      <c r="P20" s="11">
        <f t="shared" ref="P20" si="5">SUM(P12:P19)</f>
        <v>0</v>
      </c>
      <c r="Q20" s="11">
        <f t="shared" si="4"/>
        <v>0</v>
      </c>
      <c r="R20" s="11">
        <f t="shared" si="4"/>
        <v>0</v>
      </c>
      <c r="S20" s="11">
        <f t="shared" si="4"/>
        <v>0</v>
      </c>
      <c r="T20" s="220">
        <f t="shared" si="0"/>
        <v>4376.8999999999996</v>
      </c>
      <c r="U20" s="129"/>
      <c r="V20" s="323"/>
      <c r="W20" s="323"/>
    </row>
    <row r="21" spans="1:40" ht="38.25" customHeight="1" thickBot="1">
      <c r="A21" s="541"/>
      <c r="B21" s="410"/>
      <c r="C21" s="341" t="s">
        <v>50</v>
      </c>
      <c r="D21" s="430" t="s">
        <v>232</v>
      </c>
      <c r="E21" s="458" t="s">
        <v>51</v>
      </c>
      <c r="F21" s="458" t="s">
        <v>232</v>
      </c>
      <c r="G21" s="459"/>
      <c r="H21" s="137">
        <v>6.2</v>
      </c>
      <c r="I21" s="13">
        <v>23.3</v>
      </c>
      <c r="J21" s="13">
        <v>45.8</v>
      </c>
      <c r="K21" s="13">
        <v>30.4</v>
      </c>
      <c r="L21" s="13">
        <v>37.5</v>
      </c>
      <c r="M21" s="13">
        <v>47.2</v>
      </c>
      <c r="N21" s="13"/>
      <c r="O21" s="13"/>
      <c r="P21" s="13"/>
      <c r="Q21" s="13"/>
      <c r="R21" s="13"/>
      <c r="S21" s="13"/>
      <c r="T21" s="222">
        <f t="shared" si="0"/>
        <v>190.39999999999998</v>
      </c>
      <c r="U21" s="129"/>
      <c r="V21" s="323"/>
      <c r="W21" s="323"/>
    </row>
    <row r="22" spans="1:40" ht="93.5" thickBot="1">
      <c r="A22" s="541"/>
      <c r="B22" s="410"/>
      <c r="C22" s="341" t="s">
        <v>181</v>
      </c>
      <c r="D22" s="430" t="s">
        <v>232</v>
      </c>
      <c r="E22" s="326"/>
      <c r="F22" s="429" t="s">
        <v>232</v>
      </c>
      <c r="G22" s="326" t="s">
        <v>182</v>
      </c>
      <c r="H22" s="137">
        <v>46.9</v>
      </c>
      <c r="I22" s="13">
        <v>98.5</v>
      </c>
      <c r="J22" s="13">
        <v>94</v>
      </c>
      <c r="K22" s="13">
        <v>50.5</v>
      </c>
      <c r="L22" s="13">
        <v>101.9</v>
      </c>
      <c r="M22" s="13">
        <v>94.3</v>
      </c>
      <c r="N22" s="13"/>
      <c r="O22" s="13"/>
      <c r="P22" s="13"/>
      <c r="Q22" s="13"/>
      <c r="R22" s="13"/>
      <c r="S22" s="13"/>
      <c r="T22" s="222">
        <f t="shared" si="0"/>
        <v>486.09999999999997</v>
      </c>
      <c r="U22" s="129"/>
      <c r="V22" s="323"/>
      <c r="W22" s="323"/>
    </row>
    <row r="23" spans="1:40" ht="19.5" customHeight="1" thickBot="1">
      <c r="A23" s="542"/>
      <c r="B23" s="371"/>
      <c r="C23" s="450" t="s">
        <v>15</v>
      </c>
      <c r="D23" s="450" t="s">
        <v>232</v>
      </c>
      <c r="E23" s="450"/>
      <c r="F23" s="450" t="s">
        <v>232</v>
      </c>
      <c r="G23" s="451"/>
      <c r="H23" s="135">
        <f>+H21+H20+H22</f>
        <v>836.7</v>
      </c>
      <c r="I23" s="11">
        <f t="shared" ref="I23:S23" si="6">+I21+I20+I22</f>
        <v>1207.5</v>
      </c>
      <c r="J23" s="11">
        <f t="shared" si="6"/>
        <v>1168.3</v>
      </c>
      <c r="K23" s="11">
        <f t="shared" si="6"/>
        <v>1222.9000000000001</v>
      </c>
      <c r="L23" s="11">
        <f t="shared" si="6"/>
        <v>426.79999999999995</v>
      </c>
      <c r="M23" s="11">
        <f t="shared" si="6"/>
        <v>191.2</v>
      </c>
      <c r="N23" s="11">
        <f t="shared" si="6"/>
        <v>0</v>
      </c>
      <c r="O23" s="11">
        <f t="shared" si="6"/>
        <v>0</v>
      </c>
      <c r="P23" s="11">
        <f t="shared" si="6"/>
        <v>0</v>
      </c>
      <c r="Q23" s="11">
        <f t="shared" si="6"/>
        <v>0</v>
      </c>
      <c r="R23" s="11">
        <f t="shared" si="6"/>
        <v>0</v>
      </c>
      <c r="S23" s="11">
        <f t="shared" si="6"/>
        <v>0</v>
      </c>
      <c r="T23" s="220">
        <f t="shared" si="0"/>
        <v>5053.3999999999996</v>
      </c>
      <c r="U23" s="129"/>
      <c r="V23" s="323"/>
      <c r="W23" s="323"/>
    </row>
    <row r="24" spans="1:40" ht="19.5" customHeight="1" thickBot="1">
      <c r="A24" s="375"/>
      <c r="B24" s="376"/>
      <c r="C24" s="376" t="s">
        <v>16</v>
      </c>
      <c r="D24" s="376" t="s">
        <v>232</v>
      </c>
      <c r="E24" s="376"/>
      <c r="F24" s="376" t="s">
        <v>232</v>
      </c>
      <c r="G24" s="378"/>
      <c r="H24" s="135">
        <f t="shared" ref="H24:T24" si="7">+H11-H23+H27</f>
        <v>389.49999999999994</v>
      </c>
      <c r="I24" s="135">
        <f t="shared" si="7"/>
        <v>102.90000000000006</v>
      </c>
      <c r="J24" s="135">
        <f t="shared" si="7"/>
        <v>-36.300000000000011</v>
      </c>
      <c r="K24" s="135">
        <f t="shared" si="7"/>
        <v>290.79999999999984</v>
      </c>
      <c r="L24" s="135">
        <f t="shared" si="7"/>
        <v>93.700000000000074</v>
      </c>
      <c r="M24" s="135">
        <f t="shared" si="7"/>
        <v>182.20000000000005</v>
      </c>
      <c r="N24" s="135">
        <f t="shared" si="7"/>
        <v>0</v>
      </c>
      <c r="O24" s="135">
        <f t="shared" si="7"/>
        <v>0</v>
      </c>
      <c r="P24" s="135">
        <f t="shared" si="7"/>
        <v>0</v>
      </c>
      <c r="Q24" s="135">
        <f t="shared" si="7"/>
        <v>0</v>
      </c>
      <c r="R24" s="135">
        <f t="shared" si="7"/>
        <v>0</v>
      </c>
      <c r="S24" s="135">
        <f t="shared" si="7"/>
        <v>0</v>
      </c>
      <c r="T24" s="135">
        <f t="shared" si="7"/>
        <v>1022.8000000000006</v>
      </c>
      <c r="U24" s="129"/>
      <c r="V24" s="323"/>
      <c r="W24" s="323"/>
    </row>
    <row r="25" spans="1:40" ht="15.75" customHeight="1">
      <c r="A25" s="546" t="s">
        <v>61</v>
      </c>
      <c r="B25" s="379" t="s">
        <v>231</v>
      </c>
      <c r="C25" s="462" t="s">
        <v>52</v>
      </c>
      <c r="D25" s="423" t="s">
        <v>232</v>
      </c>
      <c r="E25" s="631"/>
      <c r="F25" s="432" t="s">
        <v>232</v>
      </c>
      <c r="G25" s="344" t="s">
        <v>53</v>
      </c>
      <c r="H25" s="85">
        <v>0</v>
      </c>
      <c r="I25" s="86">
        <v>138.4</v>
      </c>
      <c r="J25" s="86">
        <v>108.1</v>
      </c>
      <c r="K25" s="86">
        <v>194.3</v>
      </c>
      <c r="L25" s="86">
        <v>282.7</v>
      </c>
      <c r="M25" s="86">
        <v>67.400000000000006</v>
      </c>
      <c r="N25" s="86"/>
      <c r="O25" s="86"/>
      <c r="P25" s="86"/>
      <c r="Q25" s="86"/>
      <c r="R25" s="86"/>
      <c r="S25" s="86"/>
      <c r="T25" s="217">
        <f t="shared" si="0"/>
        <v>790.9</v>
      </c>
      <c r="U25" s="129"/>
      <c r="V25" s="323"/>
      <c r="W25" s="323"/>
      <c r="AK25" s="509"/>
      <c r="AL25" s="509"/>
    </row>
    <row r="26" spans="1:40" ht="16.5" customHeight="1" thickBot="1">
      <c r="A26" s="547"/>
      <c r="B26" s="444"/>
      <c r="C26" s="463"/>
      <c r="D26" s="431"/>
      <c r="E26" s="632"/>
      <c r="F26" s="433"/>
      <c r="G26" s="345" t="s">
        <v>54</v>
      </c>
      <c r="H26" s="137">
        <v>1.7</v>
      </c>
      <c r="I26" s="13">
        <v>12.3</v>
      </c>
      <c r="J26" s="13">
        <v>17.600000000000001</v>
      </c>
      <c r="K26" s="13">
        <v>54.1</v>
      </c>
      <c r="L26" s="13">
        <v>43.6</v>
      </c>
      <c r="M26" s="13">
        <v>47.9</v>
      </c>
      <c r="N26" s="13"/>
      <c r="O26" s="13"/>
      <c r="P26" s="13"/>
      <c r="Q26" s="13"/>
      <c r="R26" s="13"/>
      <c r="S26" s="13"/>
      <c r="T26" s="222">
        <f t="shared" si="0"/>
        <v>177.20000000000002</v>
      </c>
      <c r="U26" s="129"/>
      <c r="V26" s="323"/>
      <c r="W26" s="323"/>
      <c r="AM26" s="286"/>
      <c r="AN26" s="286"/>
    </row>
    <row r="27" spans="1:40" ht="17.25" customHeight="1" thickBot="1">
      <c r="A27" s="547"/>
      <c r="B27" s="444"/>
      <c r="C27" s="464"/>
      <c r="D27" s="424"/>
      <c r="E27" s="460" t="s">
        <v>55</v>
      </c>
      <c r="F27" s="460" t="s">
        <v>232</v>
      </c>
      <c r="G27" s="461"/>
      <c r="H27" s="135">
        <f>+SUM(H25:H26)</f>
        <v>1.7</v>
      </c>
      <c r="I27" s="11">
        <f t="shared" ref="I27:S27" si="8">+SUM(I25:I26)</f>
        <v>150.70000000000002</v>
      </c>
      <c r="J27" s="11">
        <f t="shared" si="8"/>
        <v>125.69999999999999</v>
      </c>
      <c r="K27" s="11">
        <f t="shared" si="8"/>
        <v>248.4</v>
      </c>
      <c r="L27" s="11">
        <f t="shared" si="8"/>
        <v>326.3</v>
      </c>
      <c r="M27" s="11">
        <f t="shared" si="8"/>
        <v>115.30000000000001</v>
      </c>
      <c r="N27" s="11">
        <f t="shared" si="8"/>
        <v>0</v>
      </c>
      <c r="O27" s="11">
        <f t="shared" si="8"/>
        <v>0</v>
      </c>
      <c r="P27" s="11">
        <f t="shared" ref="P27" si="9">+SUM(P25:P26)</f>
        <v>0</v>
      </c>
      <c r="Q27" s="11">
        <f t="shared" si="8"/>
        <v>0</v>
      </c>
      <c r="R27" s="11">
        <f t="shared" si="8"/>
        <v>0</v>
      </c>
      <c r="S27" s="11">
        <f t="shared" si="8"/>
        <v>0</v>
      </c>
      <c r="T27" s="220">
        <f t="shared" si="0"/>
        <v>968.09999999999991</v>
      </c>
      <c r="U27" s="129"/>
      <c r="V27" s="323"/>
      <c r="W27" s="323"/>
    </row>
    <row r="28" spans="1:40" ht="15.75" customHeight="1">
      <c r="A28" s="547"/>
      <c r="B28" s="444"/>
      <c r="C28" s="462" t="s">
        <v>57</v>
      </c>
      <c r="D28" s="431" t="s">
        <v>232</v>
      </c>
      <c r="E28" s="6"/>
      <c r="F28" s="6" t="s">
        <v>232</v>
      </c>
      <c r="G28" s="4" t="s">
        <v>56</v>
      </c>
      <c r="H28" s="85">
        <v>-389.2</v>
      </c>
      <c r="I28" s="86">
        <v>-108.6</v>
      </c>
      <c r="J28" s="86">
        <v>38.700000000000003</v>
      </c>
      <c r="K28" s="86">
        <v>-289.60000000000002</v>
      </c>
      <c r="L28" s="86">
        <v>-87.6</v>
      </c>
      <c r="M28" s="86">
        <v>-186.4</v>
      </c>
      <c r="N28" s="86"/>
      <c r="O28" s="86"/>
      <c r="P28" s="86"/>
      <c r="Q28" s="86"/>
      <c r="R28" s="86"/>
      <c r="S28" s="86"/>
      <c r="T28" s="217">
        <f t="shared" si="0"/>
        <v>-1022.7</v>
      </c>
      <c r="U28" s="129"/>
      <c r="V28" s="323"/>
      <c r="W28" s="323"/>
    </row>
    <row r="29" spans="1:40" ht="16.5" customHeight="1" thickBot="1">
      <c r="A29" s="547"/>
      <c r="B29" s="444"/>
      <c r="C29" s="463"/>
      <c r="D29" s="431"/>
      <c r="E29" s="336"/>
      <c r="F29" s="336"/>
      <c r="G29" s="345" t="s">
        <v>59</v>
      </c>
      <c r="H29" s="137">
        <v>-0.3</v>
      </c>
      <c r="I29" s="13">
        <v>5.7</v>
      </c>
      <c r="J29" s="13">
        <v>-2.2000000000000002</v>
      </c>
      <c r="K29" s="13">
        <v>-1.2</v>
      </c>
      <c r="L29" s="13">
        <v>-6.2</v>
      </c>
      <c r="M29" s="13">
        <v>4.4000000000000004</v>
      </c>
      <c r="N29" s="13"/>
      <c r="O29" s="13"/>
      <c r="P29" s="13"/>
      <c r="Q29" s="13"/>
      <c r="R29" s="13"/>
      <c r="S29" s="13"/>
      <c r="T29" s="222">
        <f t="shared" si="0"/>
        <v>0.20000000000000018</v>
      </c>
      <c r="U29" s="129"/>
      <c r="V29" s="323"/>
      <c r="W29" s="323"/>
    </row>
    <row r="30" spans="1:40" ht="17.25" customHeight="1" thickBot="1">
      <c r="A30" s="547"/>
      <c r="B30" s="444"/>
      <c r="C30" s="464"/>
      <c r="D30" s="424"/>
      <c r="E30" s="460" t="s">
        <v>60</v>
      </c>
      <c r="F30" s="460" t="s">
        <v>232</v>
      </c>
      <c r="G30" s="461"/>
      <c r="H30" s="135">
        <f t="shared" ref="H30:S30" si="10">+SUM(H28:H29)</f>
        <v>-389.5</v>
      </c>
      <c r="I30" s="11">
        <f t="shared" si="10"/>
        <v>-102.89999999999999</v>
      </c>
      <c r="J30" s="11">
        <f t="shared" si="10"/>
        <v>36.5</v>
      </c>
      <c r="K30" s="11">
        <f t="shared" si="10"/>
        <v>-290.8</v>
      </c>
      <c r="L30" s="11">
        <f t="shared" si="10"/>
        <v>-93.8</v>
      </c>
      <c r="M30" s="11">
        <f t="shared" si="10"/>
        <v>-182</v>
      </c>
      <c r="N30" s="11">
        <f t="shared" si="10"/>
        <v>0</v>
      </c>
      <c r="O30" s="11">
        <f t="shared" si="10"/>
        <v>0</v>
      </c>
      <c r="P30" s="11">
        <f t="shared" ref="P30" si="11">+SUM(P28:P29)</f>
        <v>0</v>
      </c>
      <c r="Q30" s="11">
        <f t="shared" si="10"/>
        <v>0</v>
      </c>
      <c r="R30" s="11">
        <f t="shared" si="10"/>
        <v>0</v>
      </c>
      <c r="S30" s="11">
        <f t="shared" si="10"/>
        <v>0</v>
      </c>
      <c r="T30" s="220">
        <f t="shared" si="0"/>
        <v>-1022.5</v>
      </c>
      <c r="U30" s="129"/>
      <c r="V30" s="323"/>
      <c r="W30" s="323"/>
    </row>
    <row r="31" spans="1:40" ht="19.5" customHeight="1" thickBot="1">
      <c r="A31" s="548"/>
      <c r="B31" s="191"/>
      <c r="C31" s="452" t="s">
        <v>62</v>
      </c>
      <c r="D31" s="452" t="s">
        <v>232</v>
      </c>
      <c r="E31" s="452"/>
      <c r="F31" s="452" t="s">
        <v>232</v>
      </c>
      <c r="G31" s="453"/>
      <c r="H31" s="135">
        <f t="shared" ref="H31:S31" si="12">+H30+H27</f>
        <v>-387.8</v>
      </c>
      <c r="I31" s="11">
        <f t="shared" si="12"/>
        <v>47.800000000000026</v>
      </c>
      <c r="J31" s="11">
        <f t="shared" si="12"/>
        <v>162.19999999999999</v>
      </c>
      <c r="K31" s="11">
        <f t="shared" si="12"/>
        <v>-42.400000000000006</v>
      </c>
      <c r="L31" s="11">
        <f t="shared" si="12"/>
        <v>232.5</v>
      </c>
      <c r="M31" s="11">
        <f t="shared" si="12"/>
        <v>-66.699999999999989</v>
      </c>
      <c r="N31" s="11">
        <f t="shared" si="12"/>
        <v>0</v>
      </c>
      <c r="O31" s="11">
        <f t="shared" si="12"/>
        <v>0</v>
      </c>
      <c r="P31" s="11">
        <f t="shared" si="12"/>
        <v>0</v>
      </c>
      <c r="Q31" s="11">
        <f t="shared" si="12"/>
        <v>0</v>
      </c>
      <c r="R31" s="11">
        <f t="shared" si="12"/>
        <v>0</v>
      </c>
      <c r="S31" s="11">
        <f t="shared" si="12"/>
        <v>0</v>
      </c>
      <c r="T31" s="220">
        <f t="shared" si="0"/>
        <v>-54.400000000000006</v>
      </c>
      <c r="U31" s="129"/>
      <c r="V31" s="323"/>
      <c r="W31" s="323"/>
    </row>
    <row r="32" spans="1:40" ht="15.5">
      <c r="A32" s="630"/>
      <c r="B32" s="630"/>
      <c r="C32" s="630"/>
      <c r="D32" s="630"/>
      <c r="E32" s="630"/>
      <c r="F32" s="630"/>
      <c r="G32" s="630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323"/>
      <c r="V32" s="323"/>
      <c r="W32" s="323"/>
    </row>
  </sheetData>
  <mergeCells count="11">
    <mergeCell ref="A1:T1"/>
    <mergeCell ref="AK25:AL25"/>
    <mergeCell ref="A32:G32"/>
    <mergeCell ref="A25:A31"/>
    <mergeCell ref="E25:E26"/>
    <mergeCell ref="AI15:AJ15"/>
    <mergeCell ref="E3:E4"/>
    <mergeCell ref="E5:E7"/>
    <mergeCell ref="A12:A23"/>
    <mergeCell ref="C12:C20"/>
    <mergeCell ref="E12:E19"/>
  </mergeCell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8</vt:i4>
      </vt:variant>
      <vt:variant>
        <vt:lpstr>טווחים בעלי שם</vt:lpstr>
      </vt:variant>
      <vt:variant>
        <vt:i4>2</vt:i4>
      </vt:variant>
    </vt:vector>
  </HeadingPairs>
  <TitlesOfParts>
    <vt:vector size="10" baseType="lpstr">
      <vt:lpstr>eתכנון</vt:lpstr>
      <vt:lpstr>cביצוע מול תכנון</vt:lpstr>
      <vt:lpstr>מאזןM</vt:lpstr>
      <vt:lpstr>cסיוע</vt:lpstr>
      <vt:lpstr>פיגורי תשלומיםe</vt:lpstr>
      <vt:lpstr>חוב ציבוריe</vt:lpstr>
      <vt:lpstr>הוצאות ע"פ משרדיםb</vt:lpstr>
      <vt:lpstr>מאזן מזומןM</vt:lpstr>
      <vt:lpstr>eתכנון!WPrint_Area_W</vt:lpstr>
      <vt:lpstr>מאזןM!WPrint_Area_W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k7686805</dc:creator>
  <cp:lastModifiedBy>יפית חכמוב</cp:lastModifiedBy>
  <cp:lastPrinted>2018-11-25T14:14:37Z</cp:lastPrinted>
  <dcterms:created xsi:type="dcterms:W3CDTF">2015-01-28T13:08:59Z</dcterms:created>
  <dcterms:modified xsi:type="dcterms:W3CDTF">2020-09-29T13:14:17Z</dcterms:modified>
</cp:coreProperties>
</file>