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loki/Downloads/"/>
    </mc:Choice>
  </mc:AlternateContent>
  <xr:revisionPtr revIDLastSave="0" documentId="8_{1532341D-165C-8D46-9B30-9BF538EC0C00}" xr6:coauthVersionLast="47" xr6:coauthVersionMax="47" xr10:uidLastSave="{00000000-0000-0000-0000-000000000000}"/>
  <bookViews>
    <workbookView xWindow="0" yWindow="500" windowWidth="28800" windowHeight="16280" activeTab="4" xr2:uid="{00000000-000D-0000-FFFF-FFFF00000000}"/>
  </bookViews>
  <sheets>
    <sheet name="Model 1" sheetId="1" r:id="rId1"/>
    <sheet name="Model 1 Answer Report" sheetId="23" r:id="rId2"/>
    <sheet name="Model 1 Sensitivity Report" sheetId="24" r:id="rId3"/>
    <sheet name="Model 1 Limits Report" sheetId="25" r:id="rId4"/>
    <sheet name="Model 2" sheetId="2" r:id="rId5"/>
    <sheet name="Model 2 Answer Report" sheetId="26" r:id="rId6"/>
    <sheet name="Model 2 Sensitivity Report" sheetId="27" r:id="rId7"/>
    <sheet name="Model 2 Limits Report" sheetId="28" r:id="rId8"/>
  </sheets>
  <definedNames>
    <definedName name="Availability">'Model 1'!$C$30:$C$39</definedName>
    <definedName name="bikes">'Model 1'!$B$15:$B$24</definedName>
    <definedName name="Capacity">'Model 1'!$D$30:$D$39</definedName>
    <definedName name="Cost">'Model 2'!$E$7:$E$96</definedName>
    <definedName name="Decision">'Model 2'!$F$7:$F$96</definedName>
    <definedName name="From">'Model 2'!$B$7:$B$96</definedName>
    <definedName name="Historical">'Model 1'!$B$30:$B$39</definedName>
    <definedName name="Limit">'Model 2'!$H$7:$H$96</definedName>
    <definedName name="net_avail">'Model 1'!$E$70:$E$79</definedName>
    <definedName name="net_capacity">'Model 1'!$E$70:$E$79</definedName>
    <definedName name="solver_adj" localSheetId="0" hidden="1">'Model 1'!$B$15:$B$24</definedName>
    <definedName name="solver_adj" localSheetId="4" hidden="1">'Model 2'!$F$7:$F$96</definedName>
    <definedName name="solver_cvg" localSheetId="0" hidden="1">0.0001</definedName>
    <definedName name="solver_cvg" localSheetId="4" hidden="1">0.0001</definedName>
    <definedName name="solver_drv" localSheetId="0" hidden="1">1</definedName>
    <definedName name="solver_drv" localSheetId="4" hidden="1">1</definedName>
    <definedName name="solver_eng" localSheetId="0" hidden="1">2</definedName>
    <definedName name="solver_eng" localSheetId="4" hidden="1">2</definedName>
    <definedName name="solver_itr" localSheetId="0" hidden="1">2147483647</definedName>
    <definedName name="solver_itr" localSheetId="4" hidden="1">2147483647</definedName>
    <definedName name="solver_lhs1" localSheetId="0" hidden="1">'Model 1'!$B$45</definedName>
    <definedName name="solver_lhs1" localSheetId="4" hidden="1">'Model 2'!$Q$34:$Q$43</definedName>
    <definedName name="solver_lhs2" localSheetId="0" hidden="1">'Model 1'!$B$15:$B$24</definedName>
    <definedName name="solver_lhs2" localSheetId="4" hidden="1">'Model 2'!$Q$7:$Q$16</definedName>
    <definedName name="solver_lhs3" localSheetId="0" hidden="1">'Model 1'!$B$15:$B$24</definedName>
    <definedName name="solver_lhs3" localSheetId="4" hidden="1">'Model 2'!$F$7:$F$96</definedName>
    <definedName name="solver_lhs4" localSheetId="0" hidden="1">'Model 1'!$B$15:$B$24</definedName>
    <definedName name="solver_lin" localSheetId="0" hidden="1">1</definedName>
    <definedName name="solver_lin" localSheetId="4" hidden="1">1</definedName>
    <definedName name="solver_mip" localSheetId="0" hidden="1">2147483647</definedName>
    <definedName name="solver_mip" localSheetId="4" hidden="1">2147483647</definedName>
    <definedName name="solver_mni" localSheetId="0" hidden="1">30</definedName>
    <definedName name="solver_mni" localSheetId="4" hidden="1">30</definedName>
    <definedName name="solver_mrt" localSheetId="0" hidden="1">0.075</definedName>
    <definedName name="solver_mrt" localSheetId="4" hidden="1">0.075</definedName>
    <definedName name="solver_msl" localSheetId="0" hidden="1">2</definedName>
    <definedName name="solver_msl" localSheetId="4" hidden="1">2</definedName>
    <definedName name="solver_neg" localSheetId="0" hidden="1">1</definedName>
    <definedName name="solver_neg" localSheetId="4" hidden="1">1</definedName>
    <definedName name="solver_nod" localSheetId="0" hidden="1">2147483647</definedName>
    <definedName name="solver_nod" localSheetId="4" hidden="1">2147483647</definedName>
    <definedName name="solver_num" localSheetId="0" hidden="1">4</definedName>
    <definedName name="solver_num" localSheetId="4" hidden="1">3</definedName>
    <definedName name="solver_opt" localSheetId="0" hidden="1">'Model 1'!$H$40</definedName>
    <definedName name="solver_opt" localSheetId="4" hidden="1">'Model 2'!$I$97</definedName>
    <definedName name="solver_pre" localSheetId="0" hidden="1">0.000001</definedName>
    <definedName name="solver_pre" localSheetId="4" hidden="1">0.000001</definedName>
    <definedName name="solver_rbv" localSheetId="0" hidden="1">1</definedName>
    <definedName name="solver_rbv" localSheetId="4" hidden="1">1</definedName>
    <definedName name="solver_rel1" localSheetId="0" hidden="1">1</definedName>
    <definedName name="solver_rel1" localSheetId="4" hidden="1">1</definedName>
    <definedName name="solver_rel2" localSheetId="0" hidden="1">1</definedName>
    <definedName name="solver_rel2" localSheetId="4" hidden="1">2</definedName>
    <definedName name="solver_rel3" localSheetId="0" hidden="1">1</definedName>
    <definedName name="solver_rel3" localSheetId="4" hidden="1">1</definedName>
    <definedName name="solver_rel4" localSheetId="0" hidden="1">3</definedName>
    <definedName name="solver_rhs1" localSheetId="0" hidden="1">Total_avail</definedName>
    <definedName name="solver_rhs1" localSheetId="4" hidden="1">'Model 2'!$S$34:$S$43</definedName>
    <definedName name="solver_rhs2" localSheetId="0" hidden="1">Twice_hist</definedName>
    <definedName name="solver_rhs2" localSheetId="4" hidden="1">'Model 2'!$S$7:$S$16</definedName>
    <definedName name="solver_rhs3" localSheetId="0" hidden="1">net_avail</definedName>
    <definedName name="solver_rhs3" localSheetId="4" hidden="1">Limit</definedName>
    <definedName name="solver_rhs4" localSheetId="0" hidden="1">Historical</definedName>
    <definedName name="solver_rlx" localSheetId="0" hidden="1">2</definedName>
    <definedName name="solver_rlx" localSheetId="4" hidden="1">2</definedName>
    <definedName name="solver_rsd" localSheetId="0" hidden="1">0</definedName>
    <definedName name="solver_rsd" localSheetId="4" hidden="1">0</definedName>
    <definedName name="solver_scl" localSheetId="0" hidden="1">1</definedName>
    <definedName name="solver_scl" localSheetId="4" hidden="1">1</definedName>
    <definedName name="solver_sho" localSheetId="0" hidden="1">2</definedName>
    <definedName name="solver_sho" localSheetId="4" hidden="1">2</definedName>
    <definedName name="solver_ssz" localSheetId="0" hidden="1">100</definedName>
    <definedName name="solver_ssz" localSheetId="4" hidden="1">100</definedName>
    <definedName name="solver_tim" localSheetId="0" hidden="1">2147483647</definedName>
    <definedName name="solver_tim" localSheetId="4" hidden="1">2147483647</definedName>
    <definedName name="solver_tol" localSheetId="0" hidden="1">0.01</definedName>
    <definedName name="solver_tol" localSheetId="4" hidden="1">0.01</definedName>
    <definedName name="solver_typ" localSheetId="0" hidden="1">1</definedName>
    <definedName name="solver_typ" localSheetId="4" hidden="1">2</definedName>
    <definedName name="solver_val" localSheetId="0" hidden="1">0</definedName>
    <definedName name="solver_val" localSheetId="4" hidden="1">0</definedName>
    <definedName name="solver_ver" localSheetId="0" hidden="1">2</definedName>
    <definedName name="solver_ver" localSheetId="4" hidden="1">2</definedName>
    <definedName name="To">'Model 2'!$C$7:$C$96</definedName>
    <definedName name="Total_avail">'Model 1'!$D$45</definedName>
    <definedName name="Total_bikes">'Model 1'!$B$45</definedName>
    <definedName name="Total_Cost">'Model 2'!$I$7:$I$96</definedName>
    <definedName name="Twice_hist">'Model 1'!$B$84:$B$93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f5OCil2YWAlrpBTbWKfN2Sl7epaG7LgHt3C8CzFHVO0="/>
    </ext>
  </extLst>
</workbook>
</file>

<file path=xl/calcChain.xml><?xml version="1.0" encoding="utf-8"?>
<calcChain xmlns="http://schemas.openxmlformats.org/spreadsheetml/2006/main">
  <c r="D53" i="1" l="1"/>
  <c r="D54" i="1"/>
  <c r="D55" i="1"/>
  <c r="D56" i="1"/>
  <c r="D57" i="1"/>
  <c r="D58" i="1"/>
  <c r="D59" i="1"/>
  <c r="D60" i="1"/>
  <c r="D61" i="1"/>
  <c r="D52" i="1"/>
  <c r="P25" i="2"/>
  <c r="P38" i="2" s="1"/>
  <c r="Q38" i="2" s="1"/>
  <c r="P24" i="2"/>
  <c r="P37" i="2" s="1"/>
  <c r="Q37" i="2" s="1"/>
  <c r="P23" i="2"/>
  <c r="P36" i="2" s="1"/>
  <c r="Q36" i="2" s="1"/>
  <c r="P22" i="2"/>
  <c r="P21" i="2"/>
  <c r="P34" i="2" s="1"/>
  <c r="Q34" i="2" s="1"/>
  <c r="P26" i="2"/>
  <c r="P39" i="2" s="1"/>
  <c r="Q39" i="2" s="1"/>
  <c r="P27" i="2"/>
  <c r="P40" i="2" s="1"/>
  <c r="Q40" i="2" s="1"/>
  <c r="P28" i="2"/>
  <c r="P41" i="2" s="1"/>
  <c r="Q41" i="2" s="1"/>
  <c r="P29" i="2"/>
  <c r="P30" i="2"/>
  <c r="N22" i="2"/>
  <c r="N23" i="2"/>
  <c r="N24" i="2"/>
  <c r="N25" i="2"/>
  <c r="N26" i="2"/>
  <c r="N27" i="2"/>
  <c r="N28" i="2"/>
  <c r="N29" i="2"/>
  <c r="N30" i="2"/>
  <c r="N21"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7" i="2"/>
  <c r="B85" i="1"/>
  <c r="B86" i="1"/>
  <c r="B87" i="1"/>
  <c r="B88" i="1"/>
  <c r="B89" i="1"/>
  <c r="B90" i="1"/>
  <c r="B91" i="1"/>
  <c r="B92" i="1"/>
  <c r="B93" i="1"/>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7" i="2"/>
  <c r="D85" i="1"/>
  <c r="D86" i="1"/>
  <c r="D87" i="1"/>
  <c r="D88" i="1"/>
  <c r="D89" i="1"/>
  <c r="D90" i="1"/>
  <c r="D91" i="1"/>
  <c r="D92" i="1"/>
  <c r="D93" i="1"/>
  <c r="D84" i="1"/>
  <c r="B84" i="1"/>
  <c r="B25" i="1"/>
  <c r="S17" i="2"/>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C79" i="1"/>
  <c r="D79" i="1" s="1"/>
  <c r="C78" i="1"/>
  <c r="D78" i="1" s="1"/>
  <c r="C77" i="1"/>
  <c r="D77" i="1" s="1"/>
  <c r="C76" i="1"/>
  <c r="D76" i="1" s="1"/>
  <c r="C75" i="1"/>
  <c r="D75" i="1" s="1"/>
  <c r="C74" i="1"/>
  <c r="D74" i="1" s="1"/>
  <c r="C73" i="1"/>
  <c r="D73" i="1" s="1"/>
  <c r="C72" i="1"/>
  <c r="D72" i="1" s="1"/>
  <c r="C71" i="1"/>
  <c r="D71" i="1" s="1"/>
  <c r="C70" i="1"/>
  <c r="D70" i="1" s="1"/>
  <c r="D45" i="1"/>
  <c r="B45" i="1"/>
  <c r="D40" i="1"/>
  <c r="C40" i="1"/>
  <c r="B40" i="1"/>
  <c r="G39" i="1"/>
  <c r="H39" i="1" s="1"/>
  <c r="G38" i="1"/>
  <c r="H38" i="1" s="1"/>
  <c r="H37" i="1"/>
  <c r="G37" i="1"/>
  <c r="G36" i="1"/>
  <c r="H36" i="1" s="1"/>
  <c r="G35" i="1"/>
  <c r="H35" i="1" s="1"/>
  <c r="G34" i="1"/>
  <c r="H34" i="1" s="1"/>
  <c r="G33" i="1"/>
  <c r="H33" i="1" s="1"/>
  <c r="G32" i="1"/>
  <c r="H32" i="1" s="1"/>
  <c r="G31" i="1"/>
  <c r="H31" i="1" s="1"/>
  <c r="G30" i="1"/>
  <c r="H30" i="1" s="1"/>
  <c r="E73" i="1" l="1"/>
  <c r="E78" i="1"/>
  <c r="E79" i="1"/>
  <c r="Q25" i="2"/>
  <c r="P8" i="2"/>
  <c r="Q8" i="2" s="1"/>
  <c r="Q23" i="2"/>
  <c r="P7" i="2"/>
  <c r="Q7" i="2" s="1"/>
  <c r="P14" i="2"/>
  <c r="Q14" i="2" s="1"/>
  <c r="P13" i="2"/>
  <c r="Q13" i="2" s="1"/>
  <c r="Q24" i="2"/>
  <c r="Q29" i="2"/>
  <c r="Q30" i="2"/>
  <c r="Q22" i="2"/>
  <c r="I97" i="2"/>
  <c r="P10" i="2"/>
  <c r="Q10" i="2" s="1"/>
  <c r="P9" i="2"/>
  <c r="Q9" i="2" s="1"/>
  <c r="Q28" i="2"/>
  <c r="P35" i="2"/>
  <c r="Q35" i="2" s="1"/>
  <c r="P12" i="2"/>
  <c r="Q12" i="2" s="1"/>
  <c r="Q27" i="2"/>
  <c r="P42" i="2"/>
  <c r="Q42" i="2" s="1"/>
  <c r="P43" i="2"/>
  <c r="Q43" i="2" s="1"/>
  <c r="P11" i="2"/>
  <c r="Q11" i="2" s="1"/>
  <c r="Q26" i="2"/>
  <c r="P16" i="2"/>
  <c r="Q16" i="2" s="1"/>
  <c r="Q21" i="2"/>
  <c r="P15" i="2"/>
  <c r="Q15" i="2" s="1"/>
  <c r="H40" i="1"/>
  <c r="E71" i="1"/>
  <c r="E72" i="1"/>
  <c r="E77" i="1"/>
  <c r="E70" i="1"/>
  <c r="E74" i="1"/>
  <c r="E75" i="1"/>
  <c r="E76" i="1"/>
  <c r="E80" i="1" l="1"/>
  <c r="Q17" i="2"/>
</calcChain>
</file>

<file path=xl/sharedStrings.xml><?xml version="1.0" encoding="utf-8"?>
<sst xmlns="http://schemas.openxmlformats.org/spreadsheetml/2006/main" count="1769" uniqueCount="403">
  <si>
    <t>Bridging Efficiency and Sustainability: A Strategic Framework for Citibike Allocation Optimization in Urban Mobility</t>
  </si>
  <si>
    <t>Decision Variables</t>
  </si>
  <si>
    <t>Station Name</t>
  </si>
  <si>
    <t>Regular Bikes (ni)</t>
  </si>
  <si>
    <t>E 17 St &amp; Broadway</t>
  </si>
  <si>
    <t>W 21 St &amp; 6 Ave</t>
  </si>
  <si>
    <t>West St &amp; Chambers St</t>
  </si>
  <si>
    <t>7 Ave &amp; Central Park South</t>
  </si>
  <si>
    <t>8 Ave &amp; W 31 St</t>
  </si>
  <si>
    <t>Central Park S &amp; 6 Ave</t>
  </si>
  <si>
    <t>University Pl &amp; E 14 St</t>
  </si>
  <si>
    <t>W 20 St &amp; 10 Ave</t>
  </si>
  <si>
    <t>E 41 St &amp; Madison Ave (SE corner)</t>
  </si>
  <si>
    <t>West St &amp; Liberty St</t>
  </si>
  <si>
    <t>Historical Data</t>
  </si>
  <si>
    <t>Historical Demand</t>
  </si>
  <si>
    <t>Availability</t>
  </si>
  <si>
    <t>Capacity</t>
  </si>
  <si>
    <t>Avg Time per trip</t>
  </si>
  <si>
    <t>Revenue/min</t>
  </si>
  <si>
    <t>Avg Revenue</t>
  </si>
  <si>
    <t>Projected revenue</t>
  </si>
  <si>
    <t xml:space="preserve">E 17 St &amp; Broadway </t>
  </si>
  <si>
    <t>Objective</t>
  </si>
  <si>
    <t>Constraints</t>
  </si>
  <si>
    <t>Total of the decision variables of each category</t>
  </si>
  <si>
    <t>Supply/
availability</t>
  </si>
  <si>
    <t>The total number of Regular Bikes available</t>
  </si>
  <si>
    <t>&lt;=</t>
  </si>
  <si>
    <t>Station</t>
  </si>
  <si>
    <t>Empty docks</t>
  </si>
  <si>
    <t>Remaining Availability</t>
  </si>
  <si>
    <t>Demand Constraint (the decision variable should be greater than equal to demand)</t>
  </si>
  <si>
    <t>In each case, the decision variable must be greater than equal to the historical demand</t>
  </si>
  <si>
    <t>5% of all docks should remain empty due to maintenance purposes</t>
  </si>
  <si>
    <t>Under maintenance</t>
  </si>
  <si>
    <t>Remaining availability</t>
  </si>
  <si>
    <t>Decision Variable- Flow of bikes from one station to another</t>
  </si>
  <si>
    <t>Edges</t>
  </si>
  <si>
    <t>Nodes</t>
  </si>
  <si>
    <t>Net</t>
  </si>
  <si>
    <t>(From previous model)</t>
  </si>
  <si>
    <t>All possible combinations (Marked them as numbers for ease right now)</t>
  </si>
  <si>
    <t>From</t>
  </si>
  <si>
    <t>To</t>
  </si>
  <si>
    <t>Cost</t>
  </si>
  <si>
    <t>Decision</t>
  </si>
  <si>
    <t>Limit</t>
  </si>
  <si>
    <t>Total Cost</t>
  </si>
  <si>
    <t>Finally Available</t>
  </si>
  <si>
    <t>Optimal Demand</t>
  </si>
  <si>
    <t>≤</t>
  </si>
  <si>
    <t>+</t>
  </si>
  <si>
    <t>=</t>
  </si>
  <si>
    <t>(In-Out)</t>
  </si>
  <si>
    <t>Out</t>
  </si>
  <si>
    <t>In</t>
  </si>
  <si>
    <t>-</t>
  </si>
  <si>
    <t>(Minimizing Cost)</t>
  </si>
  <si>
    <t>Microsoft Excel 16.78 Answer Report</t>
  </si>
  <si>
    <t>Solver Engine</t>
  </si>
  <si>
    <t>Engine: Simplex LP</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</si>
  <si>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</si>
  <si>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</si>
  <si>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</si>
  <si>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</si>
  <si>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</si>
  <si>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</si>
  <si>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</si>
  <si>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</si>
  <si>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</si>
  <si>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</si>
  <si>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Cell Value</t>
  </si>
  <si>
    <t>Formula</t>
  </si>
  <si>
    <t>Status</t>
  </si>
  <si>
    <t>Slack</t>
  </si>
  <si>
    <t>$H$39</t>
  </si>
  <si>
    <t>$B$14</t>
  </si>
  <si>
    <t>E 17 St &amp; Broadway Regular Bikes (ni)</t>
  </si>
  <si>
    <t>Contin</t>
  </si>
  <si>
    <t>$B$15</t>
  </si>
  <si>
    <t>W 21 St &amp; 6 Ave Regular Bikes (ni)</t>
  </si>
  <si>
    <t>$B$16</t>
  </si>
  <si>
    <t>West St &amp; Chambers St Regular Bikes (ni)</t>
  </si>
  <si>
    <t>$B$17</t>
  </si>
  <si>
    <t>7 Ave &amp; Central Park South Regular Bikes (ni)</t>
  </si>
  <si>
    <t>$B$18</t>
  </si>
  <si>
    <t>8 Ave &amp; W 31 St Regular Bikes (ni)</t>
  </si>
  <si>
    <t>$B$19</t>
  </si>
  <si>
    <t>Central Park S &amp; 6 Ave Regular Bikes (ni)</t>
  </si>
  <si>
    <t>$B$20</t>
  </si>
  <si>
    <t>University Pl &amp; E 14 St Regular Bikes (ni)</t>
  </si>
  <si>
    <t>$B$21</t>
  </si>
  <si>
    <t>W 20 St &amp; 10 Ave Regular Bikes (ni)</t>
  </si>
  <si>
    <t>$B$22</t>
  </si>
  <si>
    <t>E 41 St &amp; Madison Ave (SE corner) Regular Bikes (ni)</t>
  </si>
  <si>
    <t>$B$23</t>
  </si>
  <si>
    <t>West St &amp; Liberty St Regular Bikes (ni)</t>
  </si>
  <si>
    <t>Binding</t>
  </si>
  <si>
    <t>Not Binding</t>
  </si>
  <si>
    <t>$B$14&gt;=$B$29</t>
  </si>
  <si>
    <t>$B$15&gt;=$B$30</t>
  </si>
  <si>
    <t>$B$16&gt;=$B$31</t>
  </si>
  <si>
    <t>$B$17&gt;=$B$32</t>
  </si>
  <si>
    <t>$B$18&gt;=$B$33</t>
  </si>
  <si>
    <t>$B$19&gt;=$B$34</t>
  </si>
  <si>
    <t>$B$20&gt;=$B$35</t>
  </si>
  <si>
    <t>$B$21&gt;=$B$36</t>
  </si>
  <si>
    <t>$B$22&gt;=$B$37</t>
  </si>
  <si>
    <t>$B$23&gt;=$B$38</t>
  </si>
  <si>
    <t>Result: Solver found a solution.  All constraints and optimality conditions are satisfied.</t>
  </si>
  <si>
    <t>Objective Cell (Min)</t>
  </si>
  <si>
    <t>Objective Total Cost</t>
  </si>
  <si>
    <t>+ Finally Available</t>
  </si>
  <si>
    <t>Iterations: 2 Subproblems: 0</t>
  </si>
  <si>
    <t>Microsoft Excel 16.78 Sensitivity Report</t>
  </si>
  <si>
    <t>Final</t>
  </si>
  <si>
    <t>Value</t>
  </si>
  <si>
    <t>Reduced</t>
  </si>
  <si>
    <t>Coefficient</t>
  </si>
  <si>
    <t>Allowable</t>
  </si>
  <si>
    <t>Increase</t>
  </si>
  <si>
    <t>Decrease</t>
  </si>
  <si>
    <t>Shadow</t>
  </si>
  <si>
    <t>Price</t>
  </si>
  <si>
    <t>Constraint</t>
  </si>
  <si>
    <t>R.H. Side</t>
  </si>
  <si>
    <t>Microsoft Excel 16.78 Limits Report</t>
  </si>
  <si>
    <t>Variable</t>
  </si>
  <si>
    <t>Lower</t>
  </si>
  <si>
    <t>Result</t>
  </si>
  <si>
    <t>Upper</t>
  </si>
  <si>
    <t>$B$45</t>
  </si>
  <si>
    <t>$B$45&lt;=$D$45</t>
  </si>
  <si>
    <t>$B$14&lt;=$E$70</t>
  </si>
  <si>
    <t>$B$15&lt;=$E$71</t>
  </si>
  <si>
    <t>$B$16&lt;=$E$72</t>
  </si>
  <si>
    <t>$B$17&lt;=$E$73</t>
  </si>
  <si>
    <t>$B$18&lt;=$E$74</t>
  </si>
  <si>
    <t>$B$19&lt;=$E$75</t>
  </si>
  <si>
    <t>$B$20&lt;=$E$76</t>
  </si>
  <si>
    <t>$B$21&lt;=$E$77</t>
  </si>
  <si>
    <t>$B$22&lt;=$E$78</t>
  </si>
  <si>
    <t>$B$23&lt;=$E$79</t>
  </si>
  <si>
    <t>$B$14&lt;=$K$43</t>
  </si>
  <si>
    <t>$B$15&lt;=$K$44</t>
  </si>
  <si>
    <t>$B$16&lt;=$K$45</t>
  </si>
  <si>
    <t>$B$17&lt;=$K$46</t>
  </si>
  <si>
    <t>$B$18&lt;=$K$47</t>
  </si>
  <si>
    <t>$B$19&lt;=$K$48</t>
  </si>
  <si>
    <t>$B$20&lt;=$K$49</t>
  </si>
  <si>
    <t>$B$21&lt;=$K$50</t>
  </si>
  <si>
    <t>$B$22&lt;=$K$51</t>
  </si>
  <si>
    <t>$B$23&lt;=$K$52</t>
  </si>
  <si>
    <t>Total_bikes</t>
  </si>
  <si>
    <t>Net capacity</t>
  </si>
  <si>
    <t>Cost per min</t>
  </si>
  <si>
    <t>Time (in mins)</t>
  </si>
  <si>
    <t>$I$96</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</si>
  <si>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</si>
  <si>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</si>
  <si>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</si>
  <si>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</si>
  <si>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</si>
  <si>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</si>
  <si>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</si>
  <si>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</si>
  <si>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</si>
  <si>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</si>
  <si>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</si>
  <si>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</si>
  <si>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</si>
  <si>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</si>
  <si>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</si>
  <si>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</si>
  <si>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</si>
  <si>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</si>
  <si>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</si>
  <si>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</si>
  <si>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</si>
  <si>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</si>
  <si>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</si>
  <si>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</si>
  <si>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</si>
  <si>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</si>
  <si>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</si>
  <si>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</si>
  <si>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</si>
  <si>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$F$35</t>
  </si>
  <si>
    <t>$F$36</t>
  </si>
  <si>
    <t>$F$37</t>
  </si>
  <si>
    <t>$F$38</t>
  </si>
  <si>
    <t>$F$39</t>
  </si>
  <si>
    <t>$F$40</t>
  </si>
  <si>
    <t>$F$41</t>
  </si>
  <si>
    <t>$F$42</t>
  </si>
  <si>
    <t>$F$43</t>
  </si>
  <si>
    <t>$F$44</t>
  </si>
  <si>
    <t>$F$45</t>
  </si>
  <si>
    <t>$F$46</t>
  </si>
  <si>
    <t>$F$47</t>
  </si>
  <si>
    <t>$F$48</t>
  </si>
  <si>
    <t>$F$49</t>
  </si>
  <si>
    <t>$F$50</t>
  </si>
  <si>
    <t>$F$51</t>
  </si>
  <si>
    <t>$F$52</t>
  </si>
  <si>
    <t>$F$53</t>
  </si>
  <si>
    <t>$F$54</t>
  </si>
  <si>
    <t>$F$55</t>
  </si>
  <si>
    <t>$F$56</t>
  </si>
  <si>
    <t>$F$57</t>
  </si>
  <si>
    <t>$F$58</t>
  </si>
  <si>
    <t>$F$59</t>
  </si>
  <si>
    <t>$F$60</t>
  </si>
  <si>
    <t>$F$61</t>
  </si>
  <si>
    <t>$F$62</t>
  </si>
  <si>
    <t>$F$63</t>
  </si>
  <si>
    <t>$F$64</t>
  </si>
  <si>
    <t>$F$65</t>
  </si>
  <si>
    <t>$F$66</t>
  </si>
  <si>
    <t>$F$67</t>
  </si>
  <si>
    <t>$F$68</t>
  </si>
  <si>
    <t>$F$69</t>
  </si>
  <si>
    <t>$F$70</t>
  </si>
  <si>
    <t>$F$71</t>
  </si>
  <si>
    <t>$F$72</t>
  </si>
  <si>
    <t>$F$73</t>
  </si>
  <si>
    <t>$F$74</t>
  </si>
  <si>
    <t>$F$75</t>
  </si>
  <si>
    <t>$F$76</t>
  </si>
  <si>
    <t>$F$77</t>
  </si>
  <si>
    <t>$F$78</t>
  </si>
  <si>
    <t>$F$79</t>
  </si>
  <si>
    <t>$F$80</t>
  </si>
  <si>
    <t>$F$81</t>
  </si>
  <si>
    <t>$F$82</t>
  </si>
  <si>
    <t>$F$83</t>
  </si>
  <si>
    <t>$F$84</t>
  </si>
  <si>
    <t>$F$85</t>
  </si>
  <si>
    <t>$F$86</t>
  </si>
  <si>
    <t>$F$87</t>
  </si>
  <si>
    <t>$F$88</t>
  </si>
  <si>
    <t>$F$89</t>
  </si>
  <si>
    <t>$F$90</t>
  </si>
  <si>
    <t>$F$91</t>
  </si>
  <si>
    <t>$F$92</t>
  </si>
  <si>
    <t>$F$93</t>
  </si>
  <si>
    <t>$F$94</t>
  </si>
  <si>
    <t>$F$95</t>
  </si>
  <si>
    <t>$O$33</t>
  </si>
  <si>
    <t>+ Net</t>
  </si>
  <si>
    <t>$O$33&lt;=$Q$33</t>
  </si>
  <si>
    <t>$O$34</t>
  </si>
  <si>
    <t>$O$34&lt;=$Q$34</t>
  </si>
  <si>
    <t>$O$35</t>
  </si>
  <si>
    <t>$O$35&lt;=$Q$35</t>
  </si>
  <si>
    <t>$O$36</t>
  </si>
  <si>
    <t>$O$36&lt;=$Q$36</t>
  </si>
  <si>
    <t>$O$37</t>
  </si>
  <si>
    <t>$O$37&lt;=$Q$37</t>
  </si>
  <si>
    <t>$O$38</t>
  </si>
  <si>
    <t>$O$38&lt;=$Q$38</t>
  </si>
  <si>
    <t>$O$39</t>
  </si>
  <si>
    <t>$O$39&lt;=$Q$39</t>
  </si>
  <si>
    <t>$O$40</t>
  </si>
  <si>
    <t>$O$40&lt;=$Q$40</t>
  </si>
  <si>
    <t>$O$41</t>
  </si>
  <si>
    <t>$O$41&lt;=$Q$41</t>
  </si>
  <si>
    <t>$O$42</t>
  </si>
  <si>
    <t>$O$42&lt;=$Q$42</t>
  </si>
  <si>
    <t>$O$6</t>
  </si>
  <si>
    <t>$O$6=$Q$6</t>
  </si>
  <si>
    <t>$O$7</t>
  </si>
  <si>
    <t>$O$7=$Q$7</t>
  </si>
  <si>
    <t>$O$8</t>
  </si>
  <si>
    <t>$O$8=$Q$8</t>
  </si>
  <si>
    <t>$O$9</t>
  </si>
  <si>
    <t>$O$9=$Q$9</t>
  </si>
  <si>
    <t>$O$10</t>
  </si>
  <si>
    <t>$O$10=$Q$10</t>
  </si>
  <si>
    <t>$O$11</t>
  </si>
  <si>
    <t>$O$11=$Q$11</t>
  </si>
  <si>
    <t>$O$12</t>
  </si>
  <si>
    <t>$O$12=$Q$12</t>
  </si>
  <si>
    <t>$O$13</t>
  </si>
  <si>
    <t>$O$13=$Q$13</t>
  </si>
  <si>
    <t>$O$14</t>
  </si>
  <si>
    <t>$O$14=$Q$14</t>
  </si>
  <si>
    <t>$O$15</t>
  </si>
  <si>
    <t>$O$15=$Q$15</t>
  </si>
  <si>
    <t>$F$6&lt;=$H$6</t>
  </si>
  <si>
    <t>$F$7&lt;=$H$7</t>
  </si>
  <si>
    <t>$F$8&lt;=$H$8</t>
  </si>
  <si>
    <t>$F$9&lt;=$H$9</t>
  </si>
  <si>
    <t>$F$10&lt;=$H$10</t>
  </si>
  <si>
    <t>$F$11&lt;=$H$11</t>
  </si>
  <si>
    <t>$F$12&lt;=$H$12</t>
  </si>
  <si>
    <t>$F$13&lt;=$H$13</t>
  </si>
  <si>
    <t>$F$14&lt;=$H$14</t>
  </si>
  <si>
    <t>$F$15&lt;=$H$15</t>
  </si>
  <si>
    <t>$F$16&lt;=$H$16</t>
  </si>
  <si>
    <t>$F$17&lt;=$H$17</t>
  </si>
  <si>
    <t>$F$18&lt;=$H$18</t>
  </si>
  <si>
    <t>$F$19&lt;=$H$19</t>
  </si>
  <si>
    <t>$F$20&lt;=$H$20</t>
  </si>
  <si>
    <t>$F$21&lt;=$H$21</t>
  </si>
  <si>
    <t>$F$22&lt;=$H$22</t>
  </si>
  <si>
    <t>$F$23&lt;=$H$23</t>
  </si>
  <si>
    <t>$F$24&lt;=$H$24</t>
  </si>
  <si>
    <t>$F$25&lt;=$H$25</t>
  </si>
  <si>
    <t>$F$26&lt;=$H$26</t>
  </si>
  <si>
    <t>$F$27&lt;=$H$27</t>
  </si>
  <si>
    <t>$F$28&lt;=$H$28</t>
  </si>
  <si>
    <t>$F$29&lt;=$H$29</t>
  </si>
  <si>
    <t>$F$30&lt;=$H$30</t>
  </si>
  <si>
    <t>$F$31&lt;=$H$31</t>
  </si>
  <si>
    <t>$F$32&lt;=$H$32</t>
  </si>
  <si>
    <t>$F$33&lt;=$H$33</t>
  </si>
  <si>
    <t>$F$34&lt;=$H$34</t>
  </si>
  <si>
    <t>$F$35&lt;=$H$35</t>
  </si>
  <si>
    <t>$F$36&lt;=$H$36</t>
  </si>
  <si>
    <t>$F$37&lt;=$H$37</t>
  </si>
  <si>
    <t>$F$38&lt;=$H$38</t>
  </si>
  <si>
    <t>$F$39&lt;=$H$39</t>
  </si>
  <si>
    <t>$F$40&lt;=$H$40</t>
  </si>
  <si>
    <t>$F$41&lt;=$H$41</t>
  </si>
  <si>
    <t>$F$42&lt;=$H$42</t>
  </si>
  <si>
    <t>$F$43&lt;=$H$43</t>
  </si>
  <si>
    <t>$F$44&lt;=$H$44</t>
  </si>
  <si>
    <t>$F$45&lt;=$H$45</t>
  </si>
  <si>
    <t>$F$46&lt;=$H$46</t>
  </si>
  <si>
    <t>$F$47&lt;=$H$47</t>
  </si>
  <si>
    <t>$F$48&lt;=$H$48</t>
  </si>
  <si>
    <t>$F$49&lt;=$H$49</t>
  </si>
  <si>
    <t>$F$50&lt;=$H$50</t>
  </si>
  <si>
    <t>$F$51&lt;=$H$51</t>
  </si>
  <si>
    <t>$F$52&lt;=$H$52</t>
  </si>
  <si>
    <t>$F$53&lt;=$H$53</t>
  </si>
  <si>
    <t>$F$54&lt;=$H$54</t>
  </si>
  <si>
    <t>$F$55&lt;=$H$55</t>
  </si>
  <si>
    <t>$F$56&lt;=$H$56</t>
  </si>
  <si>
    <t>$F$57&lt;=$H$57</t>
  </si>
  <si>
    <t>$F$58&lt;=$H$58</t>
  </si>
  <si>
    <t>$F$59&lt;=$H$59</t>
  </si>
  <si>
    <t>$F$60&lt;=$H$60</t>
  </si>
  <si>
    <t>$F$61&lt;=$H$61</t>
  </si>
  <si>
    <t>$F$62&lt;=$H$62</t>
  </si>
  <si>
    <t>$F$63&lt;=$H$63</t>
  </si>
  <si>
    <t>$F$64&lt;=$H$64</t>
  </si>
  <si>
    <t>$F$65&lt;=$H$65</t>
  </si>
  <si>
    <t>$F$66&lt;=$H$66</t>
  </si>
  <si>
    <t>$F$67&lt;=$H$67</t>
  </si>
  <si>
    <t>$F$68&lt;=$H$68</t>
  </si>
  <si>
    <t>$F$69&lt;=$H$69</t>
  </si>
  <si>
    <t>$F$70&lt;=$H$70</t>
  </si>
  <si>
    <t>$F$71&lt;=$H$71</t>
  </si>
  <si>
    <t>$F$72&lt;=$H$72</t>
  </si>
  <si>
    <t>$F$73&lt;=$H$73</t>
  </si>
  <si>
    <t>$F$74&lt;=$H$74</t>
  </si>
  <si>
    <t>$F$75&lt;=$H$75</t>
  </si>
  <si>
    <t>$F$76&lt;=$H$76</t>
  </si>
  <si>
    <t>$F$77&lt;=$H$77</t>
  </si>
  <si>
    <t>$F$78&lt;=$H$78</t>
  </si>
  <si>
    <t>$F$79&lt;=$H$79</t>
  </si>
  <si>
    <t>$F$80&lt;=$H$80</t>
  </si>
  <si>
    <t>$F$81&lt;=$H$81</t>
  </si>
  <si>
    <t>$F$82&lt;=$H$82</t>
  </si>
  <si>
    <t>$F$83&lt;=$H$83</t>
  </si>
  <si>
    <t>$F$84&lt;=$H$84</t>
  </si>
  <si>
    <t>$F$85&lt;=$H$85</t>
  </si>
  <si>
    <t>$F$86&lt;=$H$86</t>
  </si>
  <si>
    <t>$F$87&lt;=$H$87</t>
  </si>
  <si>
    <t>$F$88&lt;=$H$88</t>
  </si>
  <si>
    <t>$F$89&lt;=$H$89</t>
  </si>
  <si>
    <t>$F$90&lt;=$H$90</t>
  </si>
  <si>
    <t>$F$91&lt;=$H$91</t>
  </si>
  <si>
    <t>$F$92&lt;=$H$92</t>
  </si>
  <si>
    <t>$F$93&lt;=$H$93</t>
  </si>
  <si>
    <t>$F$94&lt;=$H$94</t>
  </si>
  <si>
    <t>$F$95&lt;=$H$95</t>
  </si>
  <si>
    <t>Worksheet: [Final Final Final.xlsx]Copy of Assignment Problem</t>
  </si>
  <si>
    <t>Report Created: 12/5/23 6:22:47 PM</t>
  </si>
  <si>
    <t>Solution Time: 4295874.253 Seconds.</t>
  </si>
  <si>
    <t>Report Created: 12/5/23 6:22:48 PM</t>
  </si>
  <si>
    <t>Report Created: 12/5/23 6:22:49 PM</t>
  </si>
  <si>
    <t>Worksheet: [Final Final Final.xlsx]Max Flow</t>
  </si>
  <si>
    <t>Report Created: 12/5/23 7:32:29 PM</t>
  </si>
  <si>
    <t>Solution Time: 4296629.48 Seconds.</t>
  </si>
  <si>
    <t>Iterations: 34 Subproblems: 0</t>
  </si>
  <si>
    <t>Report Created: 12/5/23 7:32:36 PM</t>
  </si>
  <si>
    <t>Report Created: 12/5/23 7:32:40 PM</t>
  </si>
  <si>
    <t>2x Historical Demand</t>
  </si>
  <si>
    <t>Decision Variable</t>
  </si>
  <si>
    <t>Decision Variable should be &lt;= 2X Historical Demand</t>
  </si>
  <si>
    <t>&gt;=</t>
  </si>
  <si>
    <t>Capacity at each station due to empty docks</t>
  </si>
  <si>
    <t>(10% of each station)</t>
  </si>
  <si>
    <t xml:space="preserve">Model 1 Optimizing Bike Allocation </t>
  </si>
  <si>
    <t xml:space="preserve">Model 2 Optimizing Bike Allocation </t>
  </si>
  <si>
    <t>Our second model is a max flow optimization problem. Here, we seek to identify the optimal path for moving bikes overnight from one station to another at minimal cost. Each station can either supply bikes or may require additional bikes to meet the optimal demand in the morning.
By structuring our methodology in this manner, we aim to streamline the optimization process, maximizing the efficiency of Citibike operations while minimizing associated costs.</t>
  </si>
  <si>
    <t>(Cost*Decision*Time)</t>
  </si>
  <si>
    <t>(Availability+Net Inflow)</t>
  </si>
  <si>
    <t>Net 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</si>
</sst>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0"/>
    <numFmt numFmtId="165" formatCode="0.0"/>
  </numFmts>
  <fonts count="27">
    <font>
      <sz val="12"/>
      <color theme="1"/>
      <name val="Calibri"/>
      <scheme val="minor"/>
    </font>
    <font>
      <sz val="12"/>
      <color theme="1"/>
      <name val="Calibri"/>
      <family val="2"/>
      <scheme val="minor"/>
    </font>
    <font>
      <sz val="12"/>
      <color theme="1"/>
      <name val="Calibri"/>
      <family val="2"/>
      <scheme val="minor"/>
    </font>
    <font>
      <b/>
      <sz val="12"/>
      <color theme="1"/>
      <name val="Calibri"/>
      <family val="2"/>
    </font>
    <font>
      <b/>
      <sz val="13"/>
      <color theme="1"/>
      <name val="Calibri"/>
      <family val="2"/>
    </font>
    <font>
      <b/>
      <i/>
      <sz val="12"/>
      <color theme="1"/>
      <name val="Calibri"/>
      <family val="2"/>
    </font>
    <font>
      <sz val="12"/>
      <name val="Calibri"/>
      <family val="2"/>
    </font>
    <font>
      <sz val="12"/>
      <color theme="1"/>
      <name val="Calibri"/>
      <family val="2"/>
    </font>
    <font>
      <sz val="12"/>
      <color rgb="FFFF0000"/>
      <name val="Calibri"/>
      <family val="2"/>
      <scheme val="minor"/>
    </font>
    <font>
      <b/>
      <sz val="12"/>
      <color theme="1"/>
      <name val="Calibri"/>
      <family val="2"/>
      <scheme val="minor"/>
    </font>
    <font>
      <sz val="12"/>
      <color theme="1"/>
      <name val="Calibri"/>
      <family val="2"/>
      <scheme val="minor"/>
    </font>
    <font>
      <b/>
      <sz val="16"/>
      <color theme="1"/>
      <name val="Calibri"/>
      <family val="2"/>
    </font>
    <font>
      <b/>
      <sz val="12"/>
      <color theme="1"/>
      <name val="Calibri"/>
      <family val="2"/>
    </font>
    <font>
      <sz val="12"/>
      <color rgb="FF000000"/>
      <name val="Calibri"/>
      <family val="2"/>
    </font>
    <font>
      <b/>
      <sz val="12"/>
      <color rgb="FF000000"/>
      <name val="Calibri"/>
      <family val="2"/>
    </font>
    <font>
      <sz val="9"/>
      <color rgb="FFFF0000"/>
      <name val="Calibri"/>
      <family val="2"/>
      <scheme val="minor"/>
    </font>
    <font>
      <sz val="9"/>
      <color theme="1"/>
      <name val="Calibri"/>
      <family val="2"/>
      <scheme val="minor"/>
    </font>
    <font>
      <sz val="12"/>
      <color theme="1"/>
      <name val="Calibri"/>
      <family val="2"/>
    </font>
    <font>
      <sz val="12"/>
      <color rgb="FF0000FF"/>
      <name val="Calibri"/>
      <family val="2"/>
    </font>
    <font>
      <sz val="9"/>
      <color theme="1"/>
      <name val="Calibri"/>
      <family val="2"/>
    </font>
    <font>
      <sz val="12"/>
      <color rgb="FFFF0000"/>
      <name val="Calibri"/>
      <family val="2"/>
    </font>
    <font>
      <sz val="12"/>
      <color theme="1"/>
      <name val="Söhne"/>
    </font>
    <font>
      <b/>
      <sz val="12"/>
      <color indexed="18"/>
      <name val="Calibri"/>
      <family val="2"/>
      <scheme val="minor"/>
    </font>
    <font>
      <b/>
      <sz val="12"/>
      <color rgb="FF000000"/>
      <name val="Calibri"/>
      <family val="2"/>
      <scheme val="minor"/>
    </font>
    <font>
      <b/>
      <sz val="26"/>
      <color theme="1"/>
      <name val="Calibri (Body)"/>
    </font>
    <font>
      <b/>
      <sz val="26"/>
      <color rgb="FF000000"/>
      <name val="Calibri"/>
      <family val="2"/>
      <scheme val="minor"/>
    </font>
    <font>
      <sz val="12"/>
      <color rgb="FF000000"/>
      <name val="Calibri"/>
      <family val="2"/>
      <scheme val="minor"/>
    </font>
  </fonts>
  <fills count="9">
    <fill>
      <patternFill patternType="none"/>
    </fill>
    <fill>
      <patternFill patternType="gray125"/>
    </fill>
    <fill>
      <patternFill patternType="solid">
        <fgColor rgb="FF9FC5E8"/>
        <bgColor rgb="FF9FC5E8"/>
      </patternFill>
    </fill>
    <fill>
      <patternFill patternType="solid">
        <fgColor rgb="FFD9D9D9"/>
        <bgColor rgb="FFD9D9D9"/>
      </patternFill>
    </fill>
    <fill>
      <patternFill patternType="solid">
        <fgColor rgb="FFB6D7A8"/>
        <bgColor rgb="FFB6D7A8"/>
      </patternFill>
    </fill>
    <fill>
      <patternFill patternType="solid">
        <fgColor rgb="FFFFFFFF"/>
        <bgColor rgb="FFFFFFFF"/>
      </patternFill>
    </fill>
    <fill>
      <patternFill patternType="solid">
        <fgColor rgb="FFFFFF00"/>
        <bgColor rgb="FFFFFF00"/>
      </patternFill>
    </fill>
    <fill>
      <patternFill patternType="solid">
        <fgColor rgb="FFB4A7D6"/>
        <bgColor rgb="FFB4A7D6"/>
      </patternFill>
    </fill>
    <fill>
      <patternFill patternType="solid">
        <fgColor rgb="FFFFF2CC"/>
        <bgColor rgb="FFFFF2CC"/>
      </patternFill>
    </fill>
  </fills>
  <borders count="1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84">
    <xf numFmtId="0" fontId="0" fillId="0" borderId="0" xfId="0"/>
    <xf numFmtId="0" fontId="3"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3" xfId="0" applyFont="1" applyBorder="1"/>
    <xf numFmtId="0" fontId="7" fillId="0" borderId="0" xfId="0" applyFont="1"/>
    <xf numFmtId="0" fontId="8" fillId="0" borderId="0" xfId="0" applyFont="1"/>
    <xf numFmtId="0" fontId="7" fillId="0" borderId="3" xfId="0" applyFont="1" applyBorder="1"/>
    <xf numFmtId="0" fontId="0" fillId="5" borderId="3" xfId="0" applyFill="1" applyBorder="1"/>
    <xf numFmtId="0" fontId="9" fillId="0" borderId="3" xfId="0" applyFont="1" applyBorder="1"/>
    <xf numFmtId="0" fontId="10" fillId="0" borderId="3" xfId="0" applyFont="1" applyBorder="1"/>
    <xf numFmtId="164" fontId="10" fillId="0" borderId="3" xfId="0" applyNumberFormat="1" applyFont="1" applyBorder="1"/>
    <xf numFmtId="0" fontId="10" fillId="0" borderId="0" xfId="0" applyFont="1"/>
    <xf numFmtId="164" fontId="10" fillId="6" borderId="3" xfId="0" applyNumberFormat="1" applyFont="1" applyFill="1" applyBorder="1"/>
    <xf numFmtId="0" fontId="11" fillId="0" borderId="0" xfId="0" applyFont="1" applyAlignment="1">
      <alignment horizontal="center"/>
    </xf>
    <xf numFmtId="0" fontId="12" fillId="3" borderId="3" xfId="0" applyFont="1" applyFill="1" applyBorder="1"/>
    <xf numFmtId="0" fontId="9" fillId="3" borderId="3" xfId="0" applyFont="1" applyFill="1" applyBorder="1" applyAlignment="1">
      <alignment wrapText="1"/>
    </xf>
    <xf numFmtId="0" fontId="9" fillId="3" borderId="3" xfId="0" applyFont="1" applyFill="1" applyBorder="1"/>
    <xf numFmtId="0" fontId="13" fillId="0" borderId="3" xfId="0" applyFont="1" applyBorder="1" applyAlignment="1">
      <alignment wrapText="1"/>
    </xf>
    <xf numFmtId="0" fontId="10" fillId="0" borderId="3" xfId="0" applyFont="1" applyBorder="1" applyAlignment="1">
      <alignment horizontal="center"/>
    </xf>
    <xf numFmtId="0" fontId="13" fillId="0" borderId="0" xfId="0" applyFont="1" applyAlignment="1">
      <alignment wrapText="1"/>
    </xf>
    <xf numFmtId="0" fontId="15" fillId="0" borderId="0" xfId="0" applyFont="1"/>
    <xf numFmtId="0" fontId="16" fillId="0" borderId="0" xfId="0" applyFont="1"/>
    <xf numFmtId="0" fontId="14" fillId="3" borderId="3" xfId="0" applyFont="1" applyFill="1" applyBorder="1" applyAlignment="1">
      <alignment wrapText="1"/>
    </xf>
    <xf numFmtId="9" fontId="10" fillId="0" borderId="3" xfId="0" applyNumberFormat="1" applyFont="1" applyBorder="1"/>
    <xf numFmtId="0" fontId="17" fillId="0" borderId="0" xfId="0" applyFont="1"/>
    <xf numFmtId="0" fontId="18" fillId="0" borderId="0" xfId="0" applyFont="1"/>
    <xf numFmtId="0" fontId="19" fillId="0" borderId="0" xfId="0" applyFont="1"/>
    <xf numFmtId="0" fontId="20" fillId="0" borderId="0" xfId="0" applyFont="1"/>
    <xf numFmtId="0" fontId="12" fillId="8" borderId="0" xfId="0" applyFont="1" applyFill="1"/>
    <xf numFmtId="0" fontId="12" fillId="0" borderId="3" xfId="0" applyFont="1" applyBorder="1" applyAlignment="1">
      <alignment horizontal="center"/>
    </xf>
    <xf numFmtId="0" fontId="21" fillId="0" borderId="3" xfId="0" applyFont="1" applyBorder="1" applyAlignment="1">
      <alignment horizontal="center"/>
    </xf>
    <xf numFmtId="165" fontId="21" fillId="0" borderId="3" xfId="0" applyNumberFormat="1" applyFont="1" applyBorder="1" applyAlignment="1">
      <alignment horizontal="center"/>
    </xf>
    <xf numFmtId="0" fontId="17" fillId="4" borderId="3" xfId="0" applyFont="1" applyFill="1" applyBorder="1" applyAlignment="1">
      <alignment horizontal="center"/>
    </xf>
    <xf numFmtId="0" fontId="17" fillId="0" borderId="3" xfId="0" applyFont="1" applyBorder="1" applyAlignment="1">
      <alignment horizontal="center"/>
    </xf>
    <xf numFmtId="0" fontId="7" fillId="0" borderId="3" xfId="0" applyFont="1" applyBorder="1" applyAlignment="1">
      <alignment horizontal="center"/>
    </xf>
    <xf numFmtId="0" fontId="17" fillId="0" borderId="3" xfId="0" quotePrefix="1" applyFont="1" applyBorder="1" applyAlignment="1">
      <alignment horizontal="center"/>
    </xf>
    <xf numFmtId="1" fontId="10" fillId="0" borderId="0" xfId="0" applyNumberFormat="1" applyFont="1"/>
    <xf numFmtId="0" fontId="9" fillId="0" borderId="3" xfId="0" applyFont="1" applyBorder="1" applyAlignment="1">
      <alignment horizontal="center"/>
    </xf>
    <xf numFmtId="0" fontId="10" fillId="0" borderId="0" xfId="0" applyFont="1" applyAlignment="1">
      <alignment horizontal="center"/>
    </xf>
    <xf numFmtId="0" fontId="17" fillId="6" borderId="0" xfId="0" applyFont="1" applyFill="1"/>
    <xf numFmtId="0" fontId="9" fillId="0" borderId="0" xfId="0" applyFont="1"/>
    <xf numFmtId="0" fontId="7" fillId="0" borderId="11" xfId="0" applyFont="1" applyBorder="1"/>
    <xf numFmtId="0" fontId="0" fillId="5" borderId="11" xfId="0" applyFill="1" applyBorder="1"/>
    <xf numFmtId="1" fontId="7" fillId="4" borderId="3" xfId="0" applyNumberFormat="1" applyFont="1" applyFill="1" applyBorder="1"/>
    <xf numFmtId="0" fontId="12" fillId="0" borderId="11" xfId="0" applyFont="1" applyBorder="1" applyAlignment="1">
      <alignment horizontal="center"/>
    </xf>
    <xf numFmtId="0" fontId="2" fillId="0" borderId="11" xfId="0" applyFont="1" applyBorder="1" applyAlignment="1">
      <alignment horizontal="center"/>
    </xf>
    <xf numFmtId="0" fontId="7" fillId="0" borderId="11" xfId="0" applyFont="1" applyBorder="1" applyAlignment="1">
      <alignment horizontal="center"/>
    </xf>
    <xf numFmtId="0" fontId="3" fillId="0" borderId="11" xfId="0" applyFont="1" applyBorder="1" applyAlignment="1">
      <alignment horizontal="center"/>
    </xf>
    <xf numFmtId="0" fontId="9" fillId="0" borderId="11" xfId="0" applyFont="1" applyBorder="1" applyAlignment="1">
      <alignment horizontal="center"/>
    </xf>
    <xf numFmtId="0" fontId="0" fillId="0" borderId="11" xfId="0" applyBorder="1" applyAlignment="1">
      <alignment horizontal="center"/>
    </xf>
    <xf numFmtId="0" fontId="3" fillId="0" borderId="3" xfId="0" applyFont="1" applyBorder="1" applyAlignment="1">
      <alignment horizontal="center"/>
    </xf>
    <xf numFmtId="0" fontId="0" fillId="0" borderId="9" xfId="0" applyBorder="1"/>
    <xf numFmtId="0" fontId="22" fillId="0" borderId="8" xfId="0" applyFont="1" applyBorder="1" applyAlignment="1">
      <alignment horizontal="center"/>
    </xf>
    <xf numFmtId="0" fontId="0" fillId="0" borderId="10" xfId="0" applyBorder="1"/>
    <xf numFmtId="164" fontId="0" fillId="0" borderId="9" xfId="0" applyNumberFormat="1" applyBorder="1"/>
    <xf numFmtId="0" fontId="22" fillId="0" borderId="6" xfId="0" applyFont="1" applyBorder="1" applyAlignment="1">
      <alignment horizontal="center"/>
    </xf>
    <xf numFmtId="0" fontId="22" fillId="0" borderId="7" xfId="0" applyFont="1" applyBorder="1" applyAlignment="1">
      <alignment horizontal="center"/>
    </xf>
    <xf numFmtId="164" fontId="0" fillId="0" borderId="10" xfId="0" applyNumberFormat="1" applyBorder="1"/>
    <xf numFmtId="0" fontId="12" fillId="7" borderId="0" xfId="0" applyFont="1" applyFill="1" applyAlignment="1">
      <alignment wrapText="1"/>
    </xf>
    <xf numFmtId="0" fontId="0" fillId="0" borderId="0" xfId="0"/>
    <xf numFmtId="0" fontId="4" fillId="2" borderId="0" xfId="0" applyFont="1" applyFill="1" applyAlignment="1">
      <alignment horizontal="center" wrapText="1"/>
    </xf>
    <xf numFmtId="0" fontId="3" fillId="3" borderId="1" xfId="0" applyFont="1" applyFill="1" applyBorder="1" applyAlignment="1">
      <alignment horizontal="center"/>
    </xf>
    <xf numFmtId="0" fontId="6" fillId="0" borderId="2" xfId="0" applyFont="1" applyBorder="1"/>
    <xf numFmtId="0" fontId="3" fillId="3" borderId="4" xfId="0" applyFont="1" applyFill="1" applyBorder="1" applyAlignment="1">
      <alignment horizontal="center"/>
    </xf>
    <xf numFmtId="0" fontId="6" fillId="0" borderId="5" xfId="0" applyFont="1" applyBorder="1"/>
    <xf numFmtId="0" fontId="11" fillId="7" borderId="0" xfId="0" applyFont="1" applyFill="1" applyAlignment="1">
      <alignment horizontal="center"/>
    </xf>
    <xf numFmtId="0" fontId="14" fillId="7" borderId="0" xfId="0" applyFont="1" applyFill="1" applyAlignment="1">
      <alignment wrapText="1"/>
    </xf>
    <xf numFmtId="0" fontId="1" fillId="0" borderId="0" xfId="0" applyFont="1"/>
    <xf numFmtId="0" fontId="1" fillId="0" borderId="0" xfId="0" applyFont="1" applyFill="1" applyBorder="1"/>
    <xf numFmtId="0" fontId="0" fillId="0" borderId="11" xfId="0" applyFill="1" applyBorder="1"/>
    <xf numFmtId="0" fontId="12" fillId="0" borderId="0" xfId="0" applyFont="1" applyFill="1" applyAlignment="1">
      <alignment wrapText="1"/>
    </xf>
    <xf numFmtId="0" fontId="3" fillId="7" borderId="0" xfId="0" applyFont="1" applyFill="1" applyAlignment="1">
      <alignment wrapText="1"/>
    </xf>
    <xf numFmtId="0" fontId="1" fillId="0" borderId="11" xfId="0" applyFont="1" applyBorder="1"/>
    <xf numFmtId="0" fontId="23" fillId="3" borderId="3" xfId="0" applyFont="1" applyFill="1" applyBorder="1" applyAlignment="1">
      <alignment wrapText="1"/>
    </xf>
    <xf numFmtId="0" fontId="24" fillId="0" borderId="0" xfId="0" applyFont="1"/>
    <xf numFmtId="0" fontId="25" fillId="0" borderId="0" xfId="0" applyFont="1"/>
    <xf numFmtId="0" fontId="7" fillId="8" borderId="0" xfId="0" applyFont="1" applyFill="1" applyAlignment="1">
      <alignment wrapText="1"/>
    </xf>
    <xf numFmtId="0" fontId="12" fillId="0" borderId="0" xfId="0" applyFont="1" applyBorder="1" applyAlignment="1">
      <alignment horizontal="center"/>
    </xf>
    <xf numFmtId="0" fontId="17" fillId="0" borderId="0" xfId="0" applyFont="1" applyBorder="1" applyAlignment="1">
      <alignment horizontal="center"/>
    </xf>
    <xf numFmtId="0" fontId="23" fillId="0" borderId="3" xfId="0" applyFont="1" applyBorder="1"/>
    <xf numFmtId="0" fontId="26" fillId="0" borderId="12" xfId="0" applyFont="1" applyBorder="1"/>
    <xf numFmtId="0" fontId="26" fillId="5" borderId="12" xfId="0" applyFont="1" applyFill="1" applyBorder="1"/>
    <xf numFmtId="0" fontId="17"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3</xdr:col>
      <xdr:colOff>0</xdr:colOff>
      <xdr:row>6</xdr:row>
      <xdr:rowOff>0</xdr:rowOff>
    </xdr:from>
    <xdr:ext cx="9525" cy="95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6</xdr:col>
      <xdr:colOff>0</xdr:colOff>
      <xdr:row>5</xdr:row>
      <xdr:rowOff>0</xdr:rowOff>
    </xdr:from>
    <xdr:to>
      <xdr:col>6</xdr:col>
      <xdr:colOff>304800</xdr:colOff>
      <xdr:row>6</xdr:row>
      <xdr:rowOff>114300</xdr:rowOff>
    </xdr:to>
    <xdr:sp macro="" textlink="">
      <xdr:nvSpPr>
        <xdr:cNvPr id="1026" name="AutoShape 2">
          <a:extLst>
            <a:ext uri="{FF2B5EF4-FFF2-40B4-BE49-F238E27FC236}">
              <a16:creationId xmlns:a16="http://schemas.microsoft.com/office/drawing/2014/main" id="{7FE48496-39CA-8F18-0C69-AD036E31F859}"/>
            </a:ext>
          </a:extLst>
        </xdr:cNvPr>
        <xdr:cNvSpPr>
          <a:spLocks noChangeAspect="1" noChangeArrowheads="1"/>
        </xdr:cNvSpPr>
      </xdr:nvSpPr>
      <xdr:spPr bwMode="auto">
        <a:xfrm>
          <a:off x="81661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190500</xdr:colOff>
      <xdr:row>1</xdr:row>
      <xdr:rowOff>126999</xdr:rowOff>
    </xdr:from>
    <xdr:to>
      <xdr:col>6</xdr:col>
      <xdr:colOff>63500</xdr:colOff>
      <xdr:row>25</xdr:row>
      <xdr:rowOff>130930</xdr:rowOff>
    </xdr:to>
    <xdr:pic>
      <xdr:nvPicPr>
        <xdr:cNvPr id="4" name="Picture 3">
          <a:extLst>
            <a:ext uri="{FF2B5EF4-FFF2-40B4-BE49-F238E27FC236}">
              <a16:creationId xmlns:a16="http://schemas.microsoft.com/office/drawing/2014/main" id="{4F456098-515B-E8E7-C761-C11A756112AD}"/>
            </a:ext>
          </a:extLst>
        </xdr:cNvPr>
        <xdr:cNvPicPr>
          <a:picLocks noChangeAspect="1"/>
        </xdr:cNvPicPr>
      </xdr:nvPicPr>
      <xdr:blipFill>
        <a:blip xmlns:r="http://schemas.openxmlformats.org/officeDocument/2006/relationships" r:embed="rId2"/>
        <a:stretch>
          <a:fillRect/>
        </a:stretch>
      </xdr:blipFill>
      <xdr:spPr>
        <a:xfrm>
          <a:off x="5600700" y="126999"/>
          <a:ext cx="3251200" cy="4614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228600</xdr:colOff>
      <xdr:row>0</xdr:row>
      <xdr:rowOff>635000</xdr:rowOff>
    </xdr:from>
    <xdr:ext cx="4114799" cy="2717799"/>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6337300" y="635000"/>
          <a:ext cx="4114799" cy="271779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73"/>
  <sheetViews>
    <sheetView topLeftCell="A67" workbookViewId="0">
      <selection activeCell="A14" sqref="A14:A24"/>
    </sheetView>
  </sheetViews>
  <sheetFormatPr baseColWidth="10" defaultColWidth="11.1640625" defaultRowHeight="15" customHeight="1"/>
  <cols>
    <col min="1" max="1" width="33.6640625" customWidth="1"/>
    <col min="2" max="2" width="20.33203125" customWidth="1"/>
    <col min="3" max="3" width="17" customWidth="1"/>
    <col min="4" max="4" width="20" bestFit="1" customWidth="1"/>
    <col min="5" max="5" width="13.83203125" customWidth="1"/>
    <col min="6" max="7" width="10.5" customWidth="1"/>
    <col min="8" max="8" width="19.5" customWidth="1"/>
    <col min="9" max="9" width="10.5" customWidth="1"/>
    <col min="10" max="10" width="22.1640625" customWidth="1"/>
    <col min="11" max="11" width="21.33203125" customWidth="1"/>
    <col min="12" max="12" width="10.5" customWidth="1"/>
    <col min="13" max="13" width="15" customWidth="1"/>
    <col min="14" max="26" width="10.5" customWidth="1"/>
  </cols>
  <sheetData>
    <row r="1" spans="1:5" ht="34">
      <c r="A1" s="75" t="s">
        <v>397</v>
      </c>
    </row>
    <row r="2" spans="1:5" ht="27" customHeight="1">
      <c r="A2" s="1"/>
      <c r="B2" s="1"/>
      <c r="C2" s="1"/>
    </row>
    <row r="3" spans="1:5" ht="15.75" customHeight="1">
      <c r="A3" s="61" t="s">
        <v>0</v>
      </c>
      <c r="B3" s="60"/>
      <c r="C3" s="1"/>
    </row>
    <row r="4" spans="1:5" ht="15.75" customHeight="1">
      <c r="A4" s="60"/>
      <c r="B4" s="60"/>
      <c r="C4" s="1"/>
    </row>
    <row r="5" spans="1:5" ht="6.75" customHeight="1">
      <c r="A5" s="60"/>
      <c r="B5" s="60"/>
      <c r="C5" s="1"/>
    </row>
    <row r="6" spans="1:5" ht="15.75" customHeight="1">
      <c r="A6" s="1"/>
      <c r="B6" s="1"/>
      <c r="C6" s="2"/>
    </row>
    <row r="7" spans="1:5" ht="15.75" customHeight="1">
      <c r="A7" s="1"/>
      <c r="B7" s="1"/>
      <c r="C7" s="3"/>
    </row>
    <row r="8" spans="1:5" ht="15.75" customHeight="1">
      <c r="A8" s="1"/>
      <c r="B8" s="1"/>
      <c r="C8" s="1"/>
    </row>
    <row r="9" spans="1:5" ht="15.75" customHeight="1">
      <c r="A9" s="1"/>
      <c r="B9" s="1"/>
      <c r="C9" s="1"/>
    </row>
    <row r="10" spans="1:5" ht="15.75" customHeight="1">
      <c r="A10" s="1"/>
      <c r="B10" s="1"/>
      <c r="C10" s="1"/>
    </row>
    <row r="11" spans="1:5" ht="15.75" customHeight="1">
      <c r="A11" s="1"/>
      <c r="B11" s="1"/>
      <c r="C11" s="1"/>
    </row>
    <row r="12" spans="1:5" ht="15.75" customHeight="1">
      <c r="A12" s="1"/>
      <c r="B12" s="1"/>
      <c r="C12" s="1"/>
    </row>
    <row r="13" spans="1:5" ht="15.75" customHeight="1">
      <c r="A13" s="62" t="s">
        <v>1</v>
      </c>
      <c r="B13" s="63"/>
      <c r="C13" s="1"/>
    </row>
    <row r="14" spans="1:5" ht="15.75" customHeight="1">
      <c r="A14" s="4" t="s">
        <v>2</v>
      </c>
      <c r="B14" s="4" t="s">
        <v>3</v>
      </c>
      <c r="C14" s="5"/>
      <c r="E14" s="6"/>
    </row>
    <row r="15" spans="1:5" ht="15.75" customHeight="1">
      <c r="A15" s="7" t="s">
        <v>4</v>
      </c>
      <c r="B15" s="44">
        <v>33.193548387096797</v>
      </c>
      <c r="C15" s="5"/>
    </row>
    <row r="16" spans="1:5" ht="15.75" customHeight="1">
      <c r="A16" s="7" t="s">
        <v>5</v>
      </c>
      <c r="B16" s="44">
        <v>50.225806451612897</v>
      </c>
      <c r="C16" s="5"/>
    </row>
    <row r="17" spans="1:8" ht="15.75" customHeight="1">
      <c r="A17" s="7" t="s">
        <v>6</v>
      </c>
      <c r="B17" s="44">
        <v>39.290322580645203</v>
      </c>
      <c r="C17" s="5"/>
    </row>
    <row r="18" spans="1:8" ht="15.75" customHeight="1">
      <c r="A18" s="7" t="s">
        <v>7</v>
      </c>
      <c r="B18" s="44">
        <v>53.064516129032199</v>
      </c>
      <c r="C18" s="5"/>
    </row>
    <row r="19" spans="1:8" ht="15.75" customHeight="1">
      <c r="A19" s="7" t="s">
        <v>8</v>
      </c>
      <c r="B19" s="44">
        <v>45.935483870967701</v>
      </c>
      <c r="C19" s="5"/>
    </row>
    <row r="20" spans="1:8" ht="15.75" customHeight="1">
      <c r="A20" s="8" t="s">
        <v>9</v>
      </c>
      <c r="B20" s="44">
        <v>42.903225806451601</v>
      </c>
      <c r="C20" s="5"/>
    </row>
    <row r="21" spans="1:8" ht="15.75" customHeight="1">
      <c r="A21" s="8" t="s">
        <v>10</v>
      </c>
      <c r="B21" s="44">
        <v>34.225806451612897</v>
      </c>
      <c r="C21" s="5"/>
    </row>
    <row r="22" spans="1:8" ht="15.75" customHeight="1">
      <c r="A22" s="8" t="s">
        <v>11</v>
      </c>
      <c r="B22" s="44">
        <v>40.064516129032299</v>
      </c>
      <c r="C22" s="5"/>
    </row>
    <row r="23" spans="1:8" ht="15.75" customHeight="1">
      <c r="A23" s="8" t="s">
        <v>12</v>
      </c>
      <c r="B23" s="44">
        <v>56.838709677419402</v>
      </c>
      <c r="C23" s="5"/>
    </row>
    <row r="24" spans="1:8" ht="15.75" customHeight="1">
      <c r="A24" s="8" t="s">
        <v>13</v>
      </c>
      <c r="B24" s="44">
        <v>37.258064516128997</v>
      </c>
      <c r="C24" s="5"/>
    </row>
    <row r="25" spans="1:8" ht="15.75" customHeight="1">
      <c r="A25" s="7"/>
      <c r="B25" s="7">
        <f>SUM(B15:B24)</f>
        <v>433</v>
      </c>
      <c r="C25" s="5"/>
    </row>
    <row r="26" spans="1:8" ht="15.75" customHeight="1">
      <c r="A26" s="5"/>
      <c r="B26" s="5"/>
      <c r="C26" s="5"/>
    </row>
    <row r="27" spans="1:8" ht="15.75" customHeight="1">
      <c r="A27" s="5"/>
      <c r="B27" s="5"/>
      <c r="C27" s="5"/>
    </row>
    <row r="28" spans="1:8" ht="15.75" customHeight="1">
      <c r="A28" s="64" t="s">
        <v>14</v>
      </c>
      <c r="B28" s="65"/>
      <c r="C28" s="65"/>
      <c r="D28" s="65"/>
      <c r="E28" s="65"/>
      <c r="F28" s="65"/>
      <c r="G28" s="65"/>
      <c r="H28" s="65"/>
    </row>
    <row r="29" spans="1:8" ht="15.75" customHeight="1">
      <c r="A29" s="4"/>
      <c r="B29" s="4" t="s">
        <v>15</v>
      </c>
      <c r="C29" s="4" t="s">
        <v>16</v>
      </c>
      <c r="D29" s="4" t="s">
        <v>17</v>
      </c>
      <c r="E29" s="4" t="s">
        <v>18</v>
      </c>
      <c r="F29" s="9" t="s">
        <v>19</v>
      </c>
      <c r="G29" s="9" t="s">
        <v>20</v>
      </c>
      <c r="H29" s="9" t="s">
        <v>21</v>
      </c>
    </row>
    <row r="30" spans="1:8" ht="15.75" customHeight="1">
      <c r="A30" s="7" t="s">
        <v>22</v>
      </c>
      <c r="B30" s="7">
        <v>33.193548387096797</v>
      </c>
      <c r="C30" s="7">
        <v>33</v>
      </c>
      <c r="D30" s="10">
        <v>66</v>
      </c>
      <c r="E30" s="7">
        <v>11.204033041788099</v>
      </c>
      <c r="F30" s="11">
        <v>0.14899999999999999</v>
      </c>
      <c r="G30" s="11">
        <f t="shared" ref="G30:G39" si="0">E30*F30</f>
        <v>1.6694009232264266</v>
      </c>
      <c r="H30" s="11">
        <f t="shared" ref="H30:H37" si="1">G30*B15</f>
        <v>55.41334032258046</v>
      </c>
    </row>
    <row r="31" spans="1:8" ht="15.75" customHeight="1">
      <c r="A31" s="7" t="s">
        <v>5</v>
      </c>
      <c r="B31" s="7">
        <v>50.225806451612897</v>
      </c>
      <c r="C31" s="7">
        <v>10</v>
      </c>
      <c r="D31" s="10">
        <v>74</v>
      </c>
      <c r="E31" s="7">
        <v>13.006604581460101</v>
      </c>
      <c r="F31" s="11">
        <v>0.14899999999999999</v>
      </c>
      <c r="G31" s="11">
        <f t="shared" si="0"/>
        <v>1.937984082637555</v>
      </c>
      <c r="H31" s="11">
        <f t="shared" si="1"/>
        <v>97.336813440860411</v>
      </c>
    </row>
    <row r="32" spans="1:8" ht="15.75" customHeight="1">
      <c r="A32" s="7" t="s">
        <v>6</v>
      </c>
      <c r="B32" s="7">
        <v>39.290322580645203</v>
      </c>
      <c r="C32" s="7">
        <v>104</v>
      </c>
      <c r="D32" s="10">
        <v>113</v>
      </c>
      <c r="E32" s="7">
        <v>14.4352764094143</v>
      </c>
      <c r="F32" s="11">
        <v>0.14899999999999999</v>
      </c>
      <c r="G32" s="11">
        <f t="shared" si="0"/>
        <v>2.1508561850027306</v>
      </c>
      <c r="H32" s="11">
        <f t="shared" si="1"/>
        <v>84.507833333333181</v>
      </c>
    </row>
    <row r="33" spans="1:9" ht="15.75" customHeight="1">
      <c r="A33" s="7" t="s">
        <v>7</v>
      </c>
      <c r="B33" s="7">
        <v>32.548387096774199</v>
      </c>
      <c r="C33" s="7">
        <v>37</v>
      </c>
      <c r="D33" s="10">
        <v>79</v>
      </c>
      <c r="E33" s="7">
        <v>18.317988107036701</v>
      </c>
      <c r="F33" s="11">
        <v>0.14899999999999999</v>
      </c>
      <c r="G33" s="11">
        <f t="shared" si="0"/>
        <v>2.7293802279484685</v>
      </c>
      <c r="H33" s="11">
        <f t="shared" si="1"/>
        <v>144.83324112823308</v>
      </c>
    </row>
    <row r="34" spans="1:9" ht="15.75" customHeight="1">
      <c r="A34" s="7" t="s">
        <v>8</v>
      </c>
      <c r="B34" s="7">
        <v>45.935483870967701</v>
      </c>
      <c r="C34" s="7">
        <v>71</v>
      </c>
      <c r="D34" s="10">
        <v>97</v>
      </c>
      <c r="E34" s="7">
        <v>14.3086844569288</v>
      </c>
      <c r="F34" s="11">
        <v>0.14899999999999999</v>
      </c>
      <c r="G34" s="11">
        <f t="shared" si="0"/>
        <v>2.1319939840823912</v>
      </c>
      <c r="H34" s="11">
        <f t="shared" si="1"/>
        <v>97.934175268816844</v>
      </c>
    </row>
    <row r="35" spans="1:9" ht="15.75" customHeight="1">
      <c r="A35" s="8" t="s">
        <v>9</v>
      </c>
      <c r="B35" s="7">
        <v>21.451612903225801</v>
      </c>
      <c r="C35" s="7">
        <v>63</v>
      </c>
      <c r="D35" s="10">
        <v>73</v>
      </c>
      <c r="E35" s="7">
        <v>25.519548872180501</v>
      </c>
      <c r="F35" s="11">
        <v>0.14899999999999999</v>
      </c>
      <c r="G35" s="11">
        <f t="shared" si="0"/>
        <v>3.8024127819548945</v>
      </c>
      <c r="H35" s="11">
        <f t="shared" si="1"/>
        <v>163.13577419354866</v>
      </c>
    </row>
    <row r="36" spans="1:9" ht="15.75" customHeight="1">
      <c r="A36" s="8" t="s">
        <v>10</v>
      </c>
      <c r="B36" s="7">
        <v>34.225806451612897</v>
      </c>
      <c r="C36" s="7">
        <v>21</v>
      </c>
      <c r="D36" s="10">
        <v>61</v>
      </c>
      <c r="E36" s="7">
        <v>12.4098806157713</v>
      </c>
      <c r="F36" s="11">
        <v>0.14899999999999999</v>
      </c>
      <c r="G36" s="11">
        <f t="shared" si="0"/>
        <v>1.8490722117499236</v>
      </c>
      <c r="H36" s="11">
        <f t="shared" si="1"/>
        <v>63.285987634408663</v>
      </c>
    </row>
    <row r="37" spans="1:9" ht="15.75" customHeight="1">
      <c r="A37" s="8" t="s">
        <v>11</v>
      </c>
      <c r="B37" s="7">
        <v>40.064516129032299</v>
      </c>
      <c r="C37" s="7">
        <v>24</v>
      </c>
      <c r="D37" s="10">
        <v>49</v>
      </c>
      <c r="E37" s="7">
        <v>13.3416129898014</v>
      </c>
      <c r="F37" s="11">
        <v>0.14899999999999999</v>
      </c>
      <c r="G37" s="11">
        <f t="shared" si="0"/>
        <v>1.9879003354804083</v>
      </c>
      <c r="H37" s="11">
        <f t="shared" si="1"/>
        <v>79.644265053763533</v>
      </c>
    </row>
    <row r="38" spans="1:9" ht="15.75" customHeight="1">
      <c r="A38" s="8" t="s">
        <v>12</v>
      </c>
      <c r="B38" s="7">
        <v>56.838709677419402</v>
      </c>
      <c r="C38" s="7">
        <v>36</v>
      </c>
      <c r="D38" s="10">
        <v>90</v>
      </c>
      <c r="E38" s="7">
        <v>12.3061388573591</v>
      </c>
      <c r="F38" s="11">
        <v>0.14899999999999999</v>
      </c>
      <c r="G38" s="11">
        <f t="shared" si="0"/>
        <v>1.8336146897465058</v>
      </c>
      <c r="H38" s="11">
        <f>G38*B23</f>
        <v>104.2202930107531</v>
      </c>
    </row>
    <row r="39" spans="1:9" ht="15.75" customHeight="1">
      <c r="A39" s="8" t="s">
        <v>13</v>
      </c>
      <c r="B39" s="7">
        <v>37.258064516128997</v>
      </c>
      <c r="C39" s="7">
        <v>34</v>
      </c>
      <c r="D39" s="10">
        <v>48</v>
      </c>
      <c r="E39" s="7">
        <v>13.2340692640693</v>
      </c>
      <c r="F39" s="11">
        <v>0.14899999999999999</v>
      </c>
      <c r="G39" s="11">
        <f t="shared" si="0"/>
        <v>1.9718763203463257</v>
      </c>
      <c r="H39" s="11">
        <f>G39*B24</f>
        <v>73.468295161290456</v>
      </c>
    </row>
    <row r="40" spans="1:9" ht="15.75" customHeight="1">
      <c r="B40" s="12">
        <f t="shared" ref="B40:D40" si="2">SUM(B30:B39)</f>
        <v>391.03225806451621</v>
      </c>
      <c r="C40" s="12">
        <f t="shared" si="2"/>
        <v>433</v>
      </c>
      <c r="D40" s="12">
        <f t="shared" si="2"/>
        <v>750</v>
      </c>
      <c r="H40" s="13">
        <f>SUM(H30:H39)</f>
        <v>963.78001854758838</v>
      </c>
      <c r="I40" s="12" t="s">
        <v>23</v>
      </c>
    </row>
    <row r="41" spans="1:9" ht="15.75" customHeight="1"/>
    <row r="42" spans="1:9" ht="21" customHeight="1">
      <c r="A42" s="66" t="s">
        <v>24</v>
      </c>
      <c r="B42" s="60"/>
      <c r="C42" s="60"/>
      <c r="D42" s="60"/>
      <c r="E42" s="60"/>
      <c r="F42" s="60"/>
      <c r="G42" s="60"/>
    </row>
    <row r="43" spans="1:9" ht="21" customHeight="1">
      <c r="A43" s="14"/>
      <c r="B43" s="14"/>
      <c r="C43" s="14"/>
      <c r="D43" s="14"/>
      <c r="E43" s="14"/>
      <c r="F43" s="14"/>
      <c r="G43" s="14"/>
    </row>
    <row r="44" spans="1:9" ht="29.25" customHeight="1">
      <c r="A44" s="15"/>
      <c r="B44" s="16" t="s">
        <v>25</v>
      </c>
      <c r="C44" s="17"/>
      <c r="D44" s="16" t="s">
        <v>26</v>
      </c>
    </row>
    <row r="45" spans="1:9" ht="15.75" customHeight="1">
      <c r="A45" s="18" t="s">
        <v>27</v>
      </c>
      <c r="B45" s="10">
        <f>SUM(B15:B24)</f>
        <v>433</v>
      </c>
      <c r="C45" s="19" t="s">
        <v>28</v>
      </c>
      <c r="D45" s="10">
        <f>SUM(C30:C39)</f>
        <v>433</v>
      </c>
    </row>
    <row r="46" spans="1:9" ht="15.75" customHeight="1">
      <c r="A46" s="20"/>
      <c r="B46" s="12"/>
      <c r="C46" s="39"/>
      <c r="D46" s="12"/>
    </row>
    <row r="47" spans="1:9" ht="15.75" customHeight="1">
      <c r="A47" s="20"/>
      <c r="B47" s="12"/>
      <c r="C47" s="39"/>
      <c r="D47" s="12"/>
    </row>
    <row r="48" spans="1:9" ht="15.75" customHeight="1">
      <c r="A48" s="20"/>
      <c r="C48" s="12"/>
    </row>
    <row r="49" spans="1:7" ht="15.75" customHeight="1">
      <c r="A49" s="67" t="s">
        <v>395</v>
      </c>
      <c r="B49" s="60"/>
      <c r="C49" s="60"/>
      <c r="D49" s="60"/>
      <c r="E49" s="60"/>
      <c r="F49" s="60"/>
      <c r="G49" s="60"/>
    </row>
    <row r="50" spans="1:7" ht="15.75" customHeight="1">
      <c r="A50" s="20"/>
      <c r="B50" s="21"/>
      <c r="C50" s="22" t="s">
        <v>396</v>
      </c>
    </row>
    <row r="51" spans="1:7" ht="30.75" customHeight="1">
      <c r="A51" s="23" t="s">
        <v>29</v>
      </c>
      <c r="B51" s="17" t="s">
        <v>17</v>
      </c>
      <c r="C51" s="17" t="s">
        <v>30</v>
      </c>
      <c r="D51" s="16" t="s">
        <v>31</v>
      </c>
    </row>
    <row r="52" spans="1:7" ht="15.75" customHeight="1">
      <c r="A52" s="7" t="s">
        <v>4</v>
      </c>
      <c r="B52" s="10">
        <v>66</v>
      </c>
      <c r="C52" s="24">
        <v>0.1</v>
      </c>
      <c r="D52" s="10">
        <f>0.9*B52</f>
        <v>59.4</v>
      </c>
    </row>
    <row r="53" spans="1:7" ht="15.75" customHeight="1">
      <c r="A53" s="7" t="s">
        <v>5</v>
      </c>
      <c r="B53" s="10">
        <v>74</v>
      </c>
      <c r="C53" s="24">
        <v>0.1</v>
      </c>
      <c r="D53" s="10">
        <f>0.9*B53</f>
        <v>66.600000000000009</v>
      </c>
    </row>
    <row r="54" spans="1:7" ht="15.75" customHeight="1">
      <c r="A54" s="7" t="s">
        <v>6</v>
      </c>
      <c r="B54" s="10">
        <v>113</v>
      </c>
      <c r="C54" s="24">
        <v>0.1</v>
      </c>
      <c r="D54" s="10">
        <f t="shared" ref="D54:D61" si="3">0.9*B54</f>
        <v>101.7</v>
      </c>
    </row>
    <row r="55" spans="1:7" ht="15.75" customHeight="1">
      <c r="A55" s="7" t="s">
        <v>7</v>
      </c>
      <c r="B55" s="10">
        <v>79</v>
      </c>
      <c r="C55" s="24">
        <v>0.1</v>
      </c>
      <c r="D55" s="10">
        <f t="shared" si="3"/>
        <v>71.100000000000009</v>
      </c>
    </row>
    <row r="56" spans="1:7" ht="15.75" customHeight="1">
      <c r="A56" s="7" t="s">
        <v>8</v>
      </c>
      <c r="B56" s="10">
        <v>97</v>
      </c>
      <c r="C56" s="24">
        <v>0.1</v>
      </c>
      <c r="D56" s="10">
        <f t="shared" si="3"/>
        <v>87.3</v>
      </c>
    </row>
    <row r="57" spans="1:7" ht="15.75" customHeight="1">
      <c r="A57" s="8" t="s">
        <v>9</v>
      </c>
      <c r="B57" s="10">
        <v>73</v>
      </c>
      <c r="C57" s="24">
        <v>0.1</v>
      </c>
      <c r="D57" s="10">
        <f t="shared" si="3"/>
        <v>65.7</v>
      </c>
    </row>
    <row r="58" spans="1:7" ht="15.75" customHeight="1">
      <c r="A58" s="8" t="s">
        <v>10</v>
      </c>
      <c r="B58" s="10">
        <v>61</v>
      </c>
      <c r="C58" s="24">
        <v>0.1</v>
      </c>
      <c r="D58" s="10">
        <f t="shared" si="3"/>
        <v>54.9</v>
      </c>
    </row>
    <row r="59" spans="1:7" ht="15.75" customHeight="1">
      <c r="A59" s="8" t="s">
        <v>11</v>
      </c>
      <c r="B59" s="10">
        <v>49</v>
      </c>
      <c r="C59" s="24">
        <v>0.1</v>
      </c>
      <c r="D59" s="10">
        <f t="shared" si="3"/>
        <v>44.1</v>
      </c>
    </row>
    <row r="60" spans="1:7" ht="15.75" customHeight="1">
      <c r="A60" s="8" t="s">
        <v>12</v>
      </c>
      <c r="B60" s="10">
        <v>90</v>
      </c>
      <c r="C60" s="24">
        <v>0.1</v>
      </c>
      <c r="D60" s="10">
        <f t="shared" si="3"/>
        <v>81</v>
      </c>
    </row>
    <row r="61" spans="1:7" ht="15.75" customHeight="1">
      <c r="A61" s="8" t="s">
        <v>13</v>
      </c>
      <c r="B61" s="10">
        <v>48</v>
      </c>
      <c r="C61" s="24">
        <v>0.1</v>
      </c>
      <c r="D61" s="10">
        <f t="shared" si="3"/>
        <v>43.2</v>
      </c>
    </row>
    <row r="62" spans="1:7" ht="15.75" customHeight="1">
      <c r="A62" s="20"/>
    </row>
    <row r="63" spans="1:7" ht="17.25" customHeight="1">
      <c r="A63" s="59" t="s">
        <v>32</v>
      </c>
      <c r="B63" s="60"/>
      <c r="C63" s="60"/>
      <c r="D63" s="60"/>
      <c r="E63" s="60"/>
      <c r="F63" s="60"/>
      <c r="G63" s="60"/>
    </row>
    <row r="64" spans="1:7" ht="15.75" customHeight="1"/>
    <row r="65" spans="1:7" ht="15.75" customHeight="1">
      <c r="A65" s="12" t="s">
        <v>33</v>
      </c>
    </row>
    <row r="66" spans="1:7" ht="15.75" customHeight="1"/>
    <row r="67" spans="1:7" ht="20.25" customHeight="1">
      <c r="A67" s="59" t="s">
        <v>34</v>
      </c>
      <c r="B67" s="60"/>
      <c r="C67" s="60"/>
      <c r="D67" s="60"/>
      <c r="E67" s="60"/>
      <c r="F67" s="60"/>
      <c r="G67" s="60"/>
    </row>
    <row r="68" spans="1:7" ht="15.75" customHeight="1"/>
    <row r="69" spans="1:7" ht="30" customHeight="1">
      <c r="A69" s="23" t="s">
        <v>29</v>
      </c>
      <c r="B69" s="17" t="s">
        <v>17</v>
      </c>
      <c r="C69" s="17" t="s">
        <v>35</v>
      </c>
      <c r="D69" s="16" t="s">
        <v>36</v>
      </c>
      <c r="E69" s="17" t="s">
        <v>155</v>
      </c>
    </row>
    <row r="70" spans="1:7" ht="15.75" customHeight="1">
      <c r="A70" s="7" t="s">
        <v>4</v>
      </c>
      <c r="B70" s="10">
        <v>66</v>
      </c>
      <c r="C70" s="10">
        <f t="shared" ref="C70:C79" si="4">0.05*B70</f>
        <v>3.3000000000000003</v>
      </c>
      <c r="D70" s="10">
        <f t="shared" ref="D70:D79" si="5">B70-C70</f>
        <v>62.7</v>
      </c>
      <c r="E70" s="10">
        <f t="shared" ref="E70:E79" si="6">D52-C70</f>
        <v>56.1</v>
      </c>
    </row>
    <row r="71" spans="1:7" ht="15.75" customHeight="1">
      <c r="A71" s="7" t="s">
        <v>5</v>
      </c>
      <c r="B71" s="10">
        <v>74</v>
      </c>
      <c r="C71" s="10">
        <f t="shared" si="4"/>
        <v>3.7</v>
      </c>
      <c r="D71" s="10">
        <f t="shared" si="5"/>
        <v>70.3</v>
      </c>
      <c r="E71" s="10">
        <f t="shared" si="6"/>
        <v>62.900000000000006</v>
      </c>
    </row>
    <row r="72" spans="1:7" ht="15.75" customHeight="1">
      <c r="A72" s="7" t="s">
        <v>6</v>
      </c>
      <c r="B72" s="10">
        <v>113</v>
      </c>
      <c r="C72" s="10">
        <f t="shared" si="4"/>
        <v>5.65</v>
      </c>
      <c r="D72" s="10">
        <f t="shared" si="5"/>
        <v>107.35</v>
      </c>
      <c r="E72" s="10">
        <f t="shared" si="6"/>
        <v>96.05</v>
      </c>
    </row>
    <row r="73" spans="1:7" ht="15.75" customHeight="1">
      <c r="A73" s="7" t="s">
        <v>7</v>
      </c>
      <c r="B73" s="10">
        <v>79</v>
      </c>
      <c r="C73" s="10">
        <f t="shared" si="4"/>
        <v>3.95</v>
      </c>
      <c r="D73" s="10">
        <f t="shared" si="5"/>
        <v>75.05</v>
      </c>
      <c r="E73" s="10">
        <f t="shared" si="6"/>
        <v>67.150000000000006</v>
      </c>
    </row>
    <row r="74" spans="1:7" ht="15.75" customHeight="1">
      <c r="A74" s="7" t="s">
        <v>8</v>
      </c>
      <c r="B74" s="10">
        <v>97</v>
      </c>
      <c r="C74" s="10">
        <f t="shared" si="4"/>
        <v>4.8500000000000005</v>
      </c>
      <c r="D74" s="10">
        <f t="shared" si="5"/>
        <v>92.15</v>
      </c>
      <c r="E74" s="10">
        <f t="shared" si="6"/>
        <v>82.45</v>
      </c>
    </row>
    <row r="75" spans="1:7" ht="15.75" customHeight="1">
      <c r="A75" s="8" t="s">
        <v>9</v>
      </c>
      <c r="B75" s="10">
        <v>73</v>
      </c>
      <c r="C75" s="10">
        <f t="shared" si="4"/>
        <v>3.6500000000000004</v>
      </c>
      <c r="D75" s="10">
        <f t="shared" si="5"/>
        <v>69.349999999999994</v>
      </c>
      <c r="E75" s="10">
        <f t="shared" si="6"/>
        <v>62.050000000000004</v>
      </c>
    </row>
    <row r="76" spans="1:7" ht="15.75" customHeight="1">
      <c r="A76" s="8" t="s">
        <v>10</v>
      </c>
      <c r="B76" s="10">
        <v>61</v>
      </c>
      <c r="C76" s="10">
        <f t="shared" si="4"/>
        <v>3.0500000000000003</v>
      </c>
      <c r="D76" s="10">
        <f t="shared" si="5"/>
        <v>57.95</v>
      </c>
      <c r="E76" s="10">
        <f t="shared" si="6"/>
        <v>51.85</v>
      </c>
    </row>
    <row r="77" spans="1:7" ht="15.75" customHeight="1">
      <c r="A77" s="8" t="s">
        <v>11</v>
      </c>
      <c r="B77" s="10">
        <v>49</v>
      </c>
      <c r="C77" s="10">
        <f t="shared" si="4"/>
        <v>2.4500000000000002</v>
      </c>
      <c r="D77" s="10">
        <f t="shared" si="5"/>
        <v>46.55</v>
      </c>
      <c r="E77" s="10">
        <f t="shared" si="6"/>
        <v>41.65</v>
      </c>
    </row>
    <row r="78" spans="1:7" ht="15.75" customHeight="1">
      <c r="A78" s="8" t="s">
        <v>12</v>
      </c>
      <c r="B78" s="10">
        <v>90</v>
      </c>
      <c r="C78" s="10">
        <f t="shared" si="4"/>
        <v>4.5</v>
      </c>
      <c r="D78" s="10">
        <f t="shared" si="5"/>
        <v>85.5</v>
      </c>
      <c r="E78" s="10">
        <f t="shared" si="6"/>
        <v>76.5</v>
      </c>
    </row>
    <row r="79" spans="1:7" ht="15.75" customHeight="1">
      <c r="A79" s="8" t="s">
        <v>13</v>
      </c>
      <c r="B79" s="10">
        <v>48</v>
      </c>
      <c r="C79" s="10">
        <f t="shared" si="4"/>
        <v>2.4000000000000004</v>
      </c>
      <c r="D79" s="10">
        <f t="shared" si="5"/>
        <v>45.6</v>
      </c>
      <c r="E79" s="10">
        <f t="shared" si="6"/>
        <v>40.800000000000004</v>
      </c>
    </row>
    <row r="80" spans="1:7" ht="15.75" customHeight="1">
      <c r="E80" s="12">
        <f>SUM(E70:E79)</f>
        <v>637.5</v>
      </c>
    </row>
    <row r="81" spans="1:7" ht="15.75" customHeight="1">
      <c r="A81" s="72" t="s">
        <v>393</v>
      </c>
      <c r="B81" s="60"/>
      <c r="C81" s="60"/>
      <c r="D81" s="60"/>
      <c r="E81" s="60"/>
      <c r="F81" s="60"/>
      <c r="G81" s="60"/>
    </row>
    <row r="82" spans="1:7" ht="15.75" customHeight="1">
      <c r="A82" s="71"/>
    </row>
    <row r="83" spans="1:7" ht="15.75" customHeight="1">
      <c r="A83" s="23" t="s">
        <v>29</v>
      </c>
      <c r="B83" s="23" t="s">
        <v>391</v>
      </c>
      <c r="C83" s="74"/>
      <c r="D83" s="74" t="s">
        <v>392</v>
      </c>
    </row>
    <row r="84" spans="1:7" ht="15.75" customHeight="1">
      <c r="A84" s="42" t="s">
        <v>22</v>
      </c>
      <c r="B84" s="42">
        <f>B30*2</f>
        <v>66.387096774193594</v>
      </c>
      <c r="C84" s="73" t="s">
        <v>394</v>
      </c>
      <c r="D84" s="70">
        <f>B15</f>
        <v>33.193548387096797</v>
      </c>
    </row>
    <row r="85" spans="1:7" ht="15.75" customHeight="1">
      <c r="A85" s="42" t="s">
        <v>5</v>
      </c>
      <c r="B85" s="42">
        <f>B31*2</f>
        <v>100.45161290322579</v>
      </c>
      <c r="C85" s="73" t="s">
        <v>394</v>
      </c>
      <c r="D85" s="70">
        <f>B16</f>
        <v>50.225806451612897</v>
      </c>
    </row>
    <row r="86" spans="1:7" ht="15.75" customHeight="1">
      <c r="A86" s="42" t="s">
        <v>6</v>
      </c>
      <c r="B86" s="42">
        <f>B32*2</f>
        <v>78.580645161290406</v>
      </c>
      <c r="C86" s="73" t="s">
        <v>394</v>
      </c>
      <c r="D86" s="70">
        <f>B17</f>
        <v>39.290322580645203</v>
      </c>
    </row>
    <row r="87" spans="1:7" ht="15.75" customHeight="1">
      <c r="A87" s="42" t="s">
        <v>7</v>
      </c>
      <c r="B87" s="42">
        <f>B33*2</f>
        <v>65.096774193548399</v>
      </c>
      <c r="C87" s="73" t="s">
        <v>394</v>
      </c>
      <c r="D87" s="70">
        <f>B18</f>
        <v>53.064516129032199</v>
      </c>
    </row>
    <row r="88" spans="1:7" ht="15.75" customHeight="1">
      <c r="A88" s="42" t="s">
        <v>8</v>
      </c>
      <c r="B88" s="42">
        <f>B34*2</f>
        <v>91.870967741935402</v>
      </c>
      <c r="C88" s="73" t="s">
        <v>394</v>
      </c>
      <c r="D88" s="70">
        <f>B19</f>
        <v>45.935483870967701</v>
      </c>
    </row>
    <row r="89" spans="1:7" ht="15.75" customHeight="1">
      <c r="A89" s="43" t="s">
        <v>9</v>
      </c>
      <c r="B89" s="42">
        <f>B35*2</f>
        <v>42.903225806451601</v>
      </c>
      <c r="C89" s="73" t="s">
        <v>394</v>
      </c>
      <c r="D89" s="70">
        <f>B20</f>
        <v>42.903225806451601</v>
      </c>
    </row>
    <row r="90" spans="1:7" ht="15.75" customHeight="1">
      <c r="A90" s="43" t="s">
        <v>10</v>
      </c>
      <c r="B90" s="42">
        <f>B36*2</f>
        <v>68.451612903225794</v>
      </c>
      <c r="C90" s="73" t="s">
        <v>394</v>
      </c>
      <c r="D90" s="70">
        <f>B21</f>
        <v>34.225806451612897</v>
      </c>
    </row>
    <row r="91" spans="1:7" ht="15.75" customHeight="1">
      <c r="A91" s="43" t="s">
        <v>11</v>
      </c>
      <c r="B91" s="42">
        <f>B37*2</f>
        <v>80.129032258064598</v>
      </c>
      <c r="C91" s="73" t="s">
        <v>394</v>
      </c>
      <c r="D91" s="70">
        <f>B22</f>
        <v>40.064516129032299</v>
      </c>
    </row>
    <row r="92" spans="1:7" ht="15.75" customHeight="1">
      <c r="A92" s="43" t="s">
        <v>12</v>
      </c>
      <c r="B92" s="42">
        <f>B38*2</f>
        <v>113.6774193548388</v>
      </c>
      <c r="C92" s="73" t="s">
        <v>394</v>
      </c>
      <c r="D92" s="70">
        <f>B23</f>
        <v>56.838709677419402</v>
      </c>
    </row>
    <row r="93" spans="1:7" ht="15.75" customHeight="1">
      <c r="A93" s="43" t="s">
        <v>13</v>
      </c>
      <c r="B93" s="42">
        <f>B39*2</f>
        <v>74.516129032257993</v>
      </c>
      <c r="C93" s="73" t="s">
        <v>394</v>
      </c>
      <c r="D93" s="70">
        <f>B24</f>
        <v>37.258064516128997</v>
      </c>
    </row>
    <row r="94" spans="1:7" ht="15.75" customHeight="1"/>
    <row r="95" spans="1:7" ht="15.75" customHeight="1"/>
    <row r="96" spans="1: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mergeCells count="8">
    <mergeCell ref="A81:G81"/>
    <mergeCell ref="A63:G63"/>
    <mergeCell ref="A67:G67"/>
    <mergeCell ref="A3:B5"/>
    <mergeCell ref="A13:B13"/>
    <mergeCell ref="A28:H28"/>
    <mergeCell ref="A42:G42"/>
    <mergeCell ref="A49:G49"/>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08CB1-4B25-7846-AB77-8038FAE42153}">
  <dimension ref="A1:G65"/>
  <sheetViews>
    <sheetView showGridLines="0" workbookViewId="0"/>
  </sheetViews>
  <sheetFormatPr baseColWidth="10" defaultRowHeight="16"/>
  <cols>
    <col min="1" max="1" width="2.33203125" customWidth="1"/>
    <col min="2" max="2" width="6.33203125" bestFit="1" customWidth="1"/>
    <col min="3" max="3" width="45.1640625" bestFit="1" customWidth="1"/>
    <col min="4" max="4" width="12.83203125" bestFit="1" customWidth="1"/>
    <col min="5" max="5" width="13.5" bestFit="1" customWidth="1"/>
    <col min="6" max="6" width="10.83203125" bestFit="1" customWidth="1"/>
    <col min="7" max="7" width="12.1640625" bestFit="1" customWidth="1"/>
  </cols>
  <sheetData>
    <row r="1" spans="1:5">
      <c r="A1" s="41" t="s">
        <v>59</v>
      </c>
    </row>
    <row r="2" spans="1:5">
      <c r="A2" s="41" t="s">
        <v>380</v>
      </c>
    </row>
    <row r="3" spans="1:5">
      <c r="A3" s="41" t="s">
        <v>381</v>
      </c>
    </row>
    <row r="4" spans="1:5">
      <c r="A4" s="41" t="s">
        <v>110</v>
      </c>
    </row>
    <row r="5" spans="1:5">
      <c r="A5" s="41" t="s">
        <v>60</v>
      </c>
    </row>
    <row r="6" spans="1:5">
      <c r="A6" s="41"/>
      <c r="B6" t="s">
        <v>61</v>
      </c>
    </row>
    <row r="7" spans="1:5">
      <c r="A7" s="41"/>
      <c r="B7" t="s">
        <v>382</v>
      </c>
    </row>
    <row r="8" spans="1:5">
      <c r="A8" s="41"/>
      <c r="B8" t="s">
        <v>114</v>
      </c>
    </row>
    <row r="9" spans="1:5">
      <c r="A9" s="41" t="s">
        <v>62</v>
      </c>
    </row>
    <row r="10" spans="1:5">
      <c r="B10" t="s">
        <v>63</v>
      </c>
    </row>
    <row r="11" spans="1:5">
      <c r="B11" t="s">
        <v>64</v>
      </c>
    </row>
    <row r="14" spans="1:5" ht="17" thickBot="1">
      <c r="A14" t="s">
        <v>65</v>
      </c>
    </row>
    <row r="15" spans="1:5" ht="17" thickBot="1">
      <c r="B15" s="53" t="s">
        <v>66</v>
      </c>
      <c r="C15" s="53" t="s">
        <v>67</v>
      </c>
      <c r="D15" s="53" t="s">
        <v>68</v>
      </c>
      <c r="E15" s="53" t="s">
        <v>69</v>
      </c>
    </row>
    <row r="16" spans="1:5" ht="17" thickBot="1">
      <c r="B16" s="52" t="s">
        <v>76</v>
      </c>
      <c r="C16" s="52" t="s">
        <v>21</v>
      </c>
      <c r="D16" s="55">
        <v>984.32510000000002</v>
      </c>
      <c r="E16" s="55">
        <v>963.78</v>
      </c>
    </row>
    <row r="19" spans="1:6" ht="17" thickBot="1">
      <c r="A19" t="s">
        <v>70</v>
      </c>
    </row>
    <row r="20" spans="1:6" ht="17" thickBot="1">
      <c r="B20" s="53" t="s">
        <v>66</v>
      </c>
      <c r="C20" s="53" t="s">
        <v>67</v>
      </c>
      <c r="D20" s="53" t="s">
        <v>68</v>
      </c>
      <c r="E20" s="53" t="s">
        <v>69</v>
      </c>
      <c r="F20" s="53" t="s">
        <v>71</v>
      </c>
    </row>
    <row r="21" spans="1:6">
      <c r="B21" s="54" t="s">
        <v>77</v>
      </c>
      <c r="C21" s="54" t="s">
        <v>78</v>
      </c>
      <c r="D21" s="54">
        <v>33.193548387096797</v>
      </c>
      <c r="E21" s="54">
        <v>33.193548387096797</v>
      </c>
      <c r="F21" s="54" t="s">
        <v>79</v>
      </c>
    </row>
    <row r="22" spans="1:6">
      <c r="B22" s="54" t="s">
        <v>80</v>
      </c>
      <c r="C22" s="54" t="s">
        <v>81</v>
      </c>
      <c r="D22" s="54">
        <v>50.225806451612897</v>
      </c>
      <c r="E22" s="54">
        <v>50.225806451612897</v>
      </c>
      <c r="F22" s="54" t="s">
        <v>79</v>
      </c>
    </row>
    <row r="23" spans="1:6">
      <c r="B23" s="54" t="s">
        <v>82</v>
      </c>
      <c r="C23" s="54" t="s">
        <v>83</v>
      </c>
      <c r="D23" s="54">
        <v>39.290322580645203</v>
      </c>
      <c r="E23" s="54">
        <v>39.290322580645203</v>
      </c>
      <c r="F23" s="54" t="s">
        <v>79</v>
      </c>
    </row>
    <row r="24" spans="1:6">
      <c r="B24" s="54" t="s">
        <v>84</v>
      </c>
      <c r="C24" s="54" t="s">
        <v>85</v>
      </c>
      <c r="D24" s="54">
        <v>33.917741935483797</v>
      </c>
      <c r="E24" s="54">
        <v>53.064516129032199</v>
      </c>
      <c r="F24" s="54" t="s">
        <v>79</v>
      </c>
    </row>
    <row r="25" spans="1:6">
      <c r="B25" s="54" t="s">
        <v>86</v>
      </c>
      <c r="C25" s="54" t="s">
        <v>87</v>
      </c>
      <c r="D25" s="54">
        <v>45.935483870967701</v>
      </c>
      <c r="E25" s="54">
        <v>45.935483870967701</v>
      </c>
      <c r="F25" s="54" t="s">
        <v>79</v>
      </c>
    </row>
    <row r="26" spans="1:6">
      <c r="B26" s="54" t="s">
        <v>88</v>
      </c>
      <c r="C26" s="54" t="s">
        <v>89</v>
      </c>
      <c r="D26" s="54">
        <v>62.050000000000004</v>
      </c>
      <c r="E26" s="54">
        <v>42.903225806451601</v>
      </c>
      <c r="F26" s="54" t="s">
        <v>79</v>
      </c>
    </row>
    <row r="27" spans="1:6">
      <c r="B27" s="54" t="s">
        <v>90</v>
      </c>
      <c r="C27" s="54" t="s">
        <v>91</v>
      </c>
      <c r="D27" s="54">
        <v>34.225806451612897</v>
      </c>
      <c r="E27" s="54">
        <v>34.225806451612897</v>
      </c>
      <c r="F27" s="54" t="s">
        <v>79</v>
      </c>
    </row>
    <row r="28" spans="1:6">
      <c r="B28" s="54" t="s">
        <v>92</v>
      </c>
      <c r="C28" s="54" t="s">
        <v>93</v>
      </c>
      <c r="D28" s="54">
        <v>40.064516129032299</v>
      </c>
      <c r="E28" s="54">
        <v>40.064516129032299</v>
      </c>
      <c r="F28" s="54" t="s">
        <v>79</v>
      </c>
    </row>
    <row r="29" spans="1:6">
      <c r="B29" s="54" t="s">
        <v>94</v>
      </c>
      <c r="C29" s="54" t="s">
        <v>95</v>
      </c>
      <c r="D29" s="54">
        <v>56.838709677419402</v>
      </c>
      <c r="E29" s="54">
        <v>56.838709677419402</v>
      </c>
      <c r="F29" s="54" t="s">
        <v>79</v>
      </c>
    </row>
    <row r="30" spans="1:6" ht="17" thickBot="1">
      <c r="B30" s="52" t="s">
        <v>96</v>
      </c>
      <c r="C30" s="52" t="s">
        <v>97</v>
      </c>
      <c r="D30" s="52">
        <v>37.258064516128997</v>
      </c>
      <c r="E30" s="52">
        <v>37.258064516128997</v>
      </c>
      <c r="F30" s="52" t="s">
        <v>79</v>
      </c>
    </row>
    <row r="33" spans="1:7" ht="17" thickBot="1">
      <c r="A33" t="s">
        <v>24</v>
      </c>
    </row>
    <row r="34" spans="1:7" ht="17" thickBot="1">
      <c r="B34" s="53" t="s">
        <v>66</v>
      </c>
      <c r="C34" s="53" t="s">
        <v>67</v>
      </c>
      <c r="D34" s="53" t="s">
        <v>72</v>
      </c>
      <c r="E34" s="53" t="s">
        <v>73</v>
      </c>
      <c r="F34" s="53" t="s">
        <v>74</v>
      </c>
      <c r="G34" s="53" t="s">
        <v>75</v>
      </c>
    </row>
    <row r="35" spans="1:7">
      <c r="B35" s="54" t="s">
        <v>132</v>
      </c>
      <c r="C35" s="54" t="s">
        <v>154</v>
      </c>
      <c r="D35" s="54">
        <v>433</v>
      </c>
      <c r="E35" s="54" t="s">
        <v>133</v>
      </c>
      <c r="F35" s="54" t="s">
        <v>98</v>
      </c>
      <c r="G35" s="54">
        <v>0</v>
      </c>
    </row>
    <row r="36" spans="1:7">
      <c r="B36" s="54" t="s">
        <v>77</v>
      </c>
      <c r="C36" s="54" t="s">
        <v>78</v>
      </c>
      <c r="D36" s="54">
        <v>33.193548387096797</v>
      </c>
      <c r="E36" s="54" t="s">
        <v>144</v>
      </c>
      <c r="F36" s="54" t="s">
        <v>99</v>
      </c>
      <c r="G36" s="54">
        <v>22.906451612903204</v>
      </c>
    </row>
    <row r="37" spans="1:7">
      <c r="B37" s="54" t="s">
        <v>80</v>
      </c>
      <c r="C37" s="54" t="s">
        <v>81</v>
      </c>
      <c r="D37" s="54">
        <v>50.225806451612897</v>
      </c>
      <c r="E37" s="54" t="s">
        <v>145</v>
      </c>
      <c r="F37" s="54" t="s">
        <v>99</v>
      </c>
      <c r="G37" s="54">
        <v>12.674193548387109</v>
      </c>
    </row>
    <row r="38" spans="1:7">
      <c r="B38" s="54" t="s">
        <v>82</v>
      </c>
      <c r="C38" s="54" t="s">
        <v>83</v>
      </c>
      <c r="D38" s="54">
        <v>39.290322580645203</v>
      </c>
      <c r="E38" s="54" t="s">
        <v>146</v>
      </c>
      <c r="F38" s="54" t="s">
        <v>99</v>
      </c>
      <c r="G38" s="54">
        <v>39.290322580645203</v>
      </c>
    </row>
    <row r="39" spans="1:7">
      <c r="B39" s="54" t="s">
        <v>84</v>
      </c>
      <c r="C39" s="54" t="s">
        <v>85</v>
      </c>
      <c r="D39" s="54">
        <v>53.064516129032199</v>
      </c>
      <c r="E39" s="54" t="s">
        <v>147</v>
      </c>
      <c r="F39" s="54" t="s">
        <v>99</v>
      </c>
      <c r="G39" s="54">
        <v>12.032258064516199</v>
      </c>
    </row>
    <row r="40" spans="1:7">
      <c r="B40" s="54" t="s">
        <v>86</v>
      </c>
      <c r="C40" s="54" t="s">
        <v>87</v>
      </c>
      <c r="D40" s="54">
        <v>45.935483870967701</v>
      </c>
      <c r="E40" s="54" t="s">
        <v>148</v>
      </c>
      <c r="F40" s="54" t="s">
        <v>99</v>
      </c>
      <c r="G40" s="54">
        <v>36.514516129032302</v>
      </c>
    </row>
    <row r="41" spans="1:7">
      <c r="B41" s="54" t="s">
        <v>88</v>
      </c>
      <c r="C41" s="54" t="s">
        <v>89</v>
      </c>
      <c r="D41" s="54">
        <v>42.903225806451601</v>
      </c>
      <c r="E41" s="54" t="s">
        <v>149</v>
      </c>
      <c r="F41" s="54" t="s">
        <v>98</v>
      </c>
      <c r="G41" s="54">
        <v>0</v>
      </c>
    </row>
    <row r="42" spans="1:7">
      <c r="B42" s="54" t="s">
        <v>90</v>
      </c>
      <c r="C42" s="54" t="s">
        <v>91</v>
      </c>
      <c r="D42" s="54">
        <v>34.225806451612897</v>
      </c>
      <c r="E42" s="54" t="s">
        <v>150</v>
      </c>
      <c r="F42" s="54" t="s">
        <v>99</v>
      </c>
      <c r="G42" s="54">
        <v>17.624193548387105</v>
      </c>
    </row>
    <row r="43" spans="1:7">
      <c r="B43" s="54" t="s">
        <v>92</v>
      </c>
      <c r="C43" s="54" t="s">
        <v>93</v>
      </c>
      <c r="D43" s="54">
        <v>40.064516129032299</v>
      </c>
      <c r="E43" s="54" t="s">
        <v>151</v>
      </c>
      <c r="F43" s="54" t="s">
        <v>99</v>
      </c>
      <c r="G43" s="54">
        <v>1.5854838709676997</v>
      </c>
    </row>
    <row r="44" spans="1:7">
      <c r="B44" s="54" t="s">
        <v>94</v>
      </c>
      <c r="C44" s="54" t="s">
        <v>95</v>
      </c>
      <c r="D44" s="54">
        <v>56.838709677419402</v>
      </c>
      <c r="E44" s="54" t="s">
        <v>152</v>
      </c>
      <c r="F44" s="54" t="s">
        <v>99</v>
      </c>
      <c r="G44" s="54">
        <v>19.661290322580598</v>
      </c>
    </row>
    <row r="45" spans="1:7">
      <c r="B45" s="54" t="s">
        <v>96</v>
      </c>
      <c r="C45" s="54" t="s">
        <v>97</v>
      </c>
      <c r="D45" s="54">
        <v>37.258064516128997</v>
      </c>
      <c r="E45" s="54" t="s">
        <v>153</v>
      </c>
      <c r="F45" s="54" t="s">
        <v>99</v>
      </c>
      <c r="G45" s="54">
        <v>3.5419354838710078</v>
      </c>
    </row>
    <row r="46" spans="1:7">
      <c r="B46" s="54" t="s">
        <v>77</v>
      </c>
      <c r="C46" s="54" t="s">
        <v>78</v>
      </c>
      <c r="D46" s="54">
        <v>33.193548387096797</v>
      </c>
      <c r="E46" s="54" t="s">
        <v>134</v>
      </c>
      <c r="F46" s="54" t="s">
        <v>99</v>
      </c>
      <c r="G46" s="54">
        <v>22.906451612903204</v>
      </c>
    </row>
    <row r="47" spans="1:7">
      <c r="B47" s="54" t="s">
        <v>80</v>
      </c>
      <c r="C47" s="54" t="s">
        <v>81</v>
      </c>
      <c r="D47" s="54">
        <v>50.225806451612897</v>
      </c>
      <c r="E47" s="54" t="s">
        <v>135</v>
      </c>
      <c r="F47" s="54" t="s">
        <v>99</v>
      </c>
      <c r="G47" s="54">
        <v>12.674193548387109</v>
      </c>
    </row>
    <row r="48" spans="1:7">
      <c r="B48" s="54" t="s">
        <v>82</v>
      </c>
      <c r="C48" s="54" t="s">
        <v>83</v>
      </c>
      <c r="D48" s="54">
        <v>39.290322580645203</v>
      </c>
      <c r="E48" s="54" t="s">
        <v>136</v>
      </c>
      <c r="F48" s="54" t="s">
        <v>99</v>
      </c>
      <c r="G48" s="54">
        <v>39.290322580645203</v>
      </c>
    </row>
    <row r="49" spans="2:7">
      <c r="B49" s="54" t="s">
        <v>84</v>
      </c>
      <c r="C49" s="54" t="s">
        <v>85</v>
      </c>
      <c r="D49" s="54">
        <v>53.064516129032199</v>
      </c>
      <c r="E49" s="54" t="s">
        <v>137</v>
      </c>
      <c r="F49" s="54" t="s">
        <v>99</v>
      </c>
      <c r="G49" s="54">
        <v>12.032258064516199</v>
      </c>
    </row>
    <row r="50" spans="2:7">
      <c r="B50" s="54" t="s">
        <v>86</v>
      </c>
      <c r="C50" s="54" t="s">
        <v>87</v>
      </c>
      <c r="D50" s="54">
        <v>45.935483870967701</v>
      </c>
      <c r="E50" s="54" t="s">
        <v>138</v>
      </c>
      <c r="F50" s="54" t="s">
        <v>99</v>
      </c>
      <c r="G50" s="54">
        <v>36.514516129032302</v>
      </c>
    </row>
    <row r="51" spans="2:7">
      <c r="B51" s="54" t="s">
        <v>88</v>
      </c>
      <c r="C51" s="54" t="s">
        <v>89</v>
      </c>
      <c r="D51" s="54">
        <v>42.903225806451601</v>
      </c>
      <c r="E51" s="54" t="s">
        <v>139</v>
      </c>
      <c r="F51" s="54" t="s">
        <v>98</v>
      </c>
      <c r="G51" s="54">
        <v>0</v>
      </c>
    </row>
    <row r="52" spans="2:7">
      <c r="B52" s="54" t="s">
        <v>90</v>
      </c>
      <c r="C52" s="54" t="s">
        <v>91</v>
      </c>
      <c r="D52" s="54">
        <v>34.225806451612897</v>
      </c>
      <c r="E52" s="54" t="s">
        <v>140</v>
      </c>
      <c r="F52" s="54" t="s">
        <v>99</v>
      </c>
      <c r="G52" s="54">
        <v>17.624193548387105</v>
      </c>
    </row>
    <row r="53" spans="2:7">
      <c r="B53" s="54" t="s">
        <v>92</v>
      </c>
      <c r="C53" s="54" t="s">
        <v>93</v>
      </c>
      <c r="D53" s="54">
        <v>40.064516129032299</v>
      </c>
      <c r="E53" s="54" t="s">
        <v>141</v>
      </c>
      <c r="F53" s="54" t="s">
        <v>99</v>
      </c>
      <c r="G53" s="54">
        <v>1.5854838709676997</v>
      </c>
    </row>
    <row r="54" spans="2:7">
      <c r="B54" s="54" t="s">
        <v>94</v>
      </c>
      <c r="C54" s="54" t="s">
        <v>95</v>
      </c>
      <c r="D54" s="54">
        <v>56.838709677419402</v>
      </c>
      <c r="E54" s="54" t="s">
        <v>142</v>
      </c>
      <c r="F54" s="54" t="s">
        <v>99</v>
      </c>
      <c r="G54" s="54">
        <v>19.661290322580598</v>
      </c>
    </row>
    <row r="55" spans="2:7">
      <c r="B55" s="54" t="s">
        <v>96</v>
      </c>
      <c r="C55" s="54" t="s">
        <v>97</v>
      </c>
      <c r="D55" s="54">
        <v>37.258064516128997</v>
      </c>
      <c r="E55" s="54" t="s">
        <v>143</v>
      </c>
      <c r="F55" s="54" t="s">
        <v>99</v>
      </c>
      <c r="G55" s="54">
        <v>3.5419354838710078</v>
      </c>
    </row>
    <row r="56" spans="2:7">
      <c r="B56" s="54" t="s">
        <v>77</v>
      </c>
      <c r="C56" s="54" t="s">
        <v>78</v>
      </c>
      <c r="D56" s="54">
        <v>33.193548387096797</v>
      </c>
      <c r="E56" s="54" t="s">
        <v>100</v>
      </c>
      <c r="F56" s="54" t="s">
        <v>98</v>
      </c>
      <c r="G56" s="54">
        <v>0</v>
      </c>
    </row>
    <row r="57" spans="2:7">
      <c r="B57" s="54" t="s">
        <v>80</v>
      </c>
      <c r="C57" s="54" t="s">
        <v>81</v>
      </c>
      <c r="D57" s="54">
        <v>50.225806451612897</v>
      </c>
      <c r="E57" s="54" t="s">
        <v>101</v>
      </c>
      <c r="F57" s="54" t="s">
        <v>98</v>
      </c>
      <c r="G57" s="54">
        <v>0</v>
      </c>
    </row>
    <row r="58" spans="2:7">
      <c r="B58" s="54" t="s">
        <v>82</v>
      </c>
      <c r="C58" s="54" t="s">
        <v>83</v>
      </c>
      <c r="D58" s="54">
        <v>39.290322580645203</v>
      </c>
      <c r="E58" s="54" t="s">
        <v>102</v>
      </c>
      <c r="F58" s="54" t="s">
        <v>98</v>
      </c>
      <c r="G58" s="54">
        <v>0</v>
      </c>
    </row>
    <row r="59" spans="2:7">
      <c r="B59" s="54" t="s">
        <v>84</v>
      </c>
      <c r="C59" s="54" t="s">
        <v>85</v>
      </c>
      <c r="D59" s="54">
        <v>53.064516129032199</v>
      </c>
      <c r="E59" s="54" t="s">
        <v>103</v>
      </c>
      <c r="F59" s="54" t="s">
        <v>99</v>
      </c>
      <c r="G59" s="54">
        <v>20.516129032258</v>
      </c>
    </row>
    <row r="60" spans="2:7">
      <c r="B60" s="54" t="s">
        <v>86</v>
      </c>
      <c r="C60" s="54" t="s">
        <v>87</v>
      </c>
      <c r="D60" s="54">
        <v>45.935483870967701</v>
      </c>
      <c r="E60" s="54" t="s">
        <v>104</v>
      </c>
      <c r="F60" s="54" t="s">
        <v>98</v>
      </c>
      <c r="G60" s="54">
        <v>0</v>
      </c>
    </row>
    <row r="61" spans="2:7">
      <c r="B61" s="54" t="s">
        <v>88</v>
      </c>
      <c r="C61" s="54" t="s">
        <v>89</v>
      </c>
      <c r="D61" s="54">
        <v>42.903225806451601</v>
      </c>
      <c r="E61" s="54" t="s">
        <v>105</v>
      </c>
      <c r="F61" s="54" t="s">
        <v>99</v>
      </c>
      <c r="G61" s="54">
        <v>21.451612903225801</v>
      </c>
    </row>
    <row r="62" spans="2:7">
      <c r="B62" s="54" t="s">
        <v>90</v>
      </c>
      <c r="C62" s="54" t="s">
        <v>91</v>
      </c>
      <c r="D62" s="54">
        <v>34.225806451612897</v>
      </c>
      <c r="E62" s="54" t="s">
        <v>106</v>
      </c>
      <c r="F62" s="54" t="s">
        <v>98</v>
      </c>
      <c r="G62" s="54">
        <v>0</v>
      </c>
    </row>
    <row r="63" spans="2:7">
      <c r="B63" s="54" t="s">
        <v>92</v>
      </c>
      <c r="C63" s="54" t="s">
        <v>93</v>
      </c>
      <c r="D63" s="54">
        <v>40.064516129032299</v>
      </c>
      <c r="E63" s="54" t="s">
        <v>107</v>
      </c>
      <c r="F63" s="54" t="s">
        <v>98</v>
      </c>
      <c r="G63" s="54">
        <v>0</v>
      </c>
    </row>
    <row r="64" spans="2:7">
      <c r="B64" s="54" t="s">
        <v>94</v>
      </c>
      <c r="C64" s="54" t="s">
        <v>95</v>
      </c>
      <c r="D64" s="54">
        <v>56.838709677419402</v>
      </c>
      <c r="E64" s="54" t="s">
        <v>108</v>
      </c>
      <c r="F64" s="54" t="s">
        <v>98</v>
      </c>
      <c r="G64" s="54">
        <v>0</v>
      </c>
    </row>
    <row r="65" spans="2:7" ht="17" thickBot="1">
      <c r="B65" s="52" t="s">
        <v>96</v>
      </c>
      <c r="C65" s="52" t="s">
        <v>97</v>
      </c>
      <c r="D65" s="52">
        <v>37.258064516128997</v>
      </c>
      <c r="E65" s="52" t="s">
        <v>109</v>
      </c>
      <c r="F65" s="52" t="s">
        <v>98</v>
      </c>
      <c r="G65" s="5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42DDD-DD32-3949-96C8-0C7C072DB356}">
  <dimension ref="A1:H23"/>
  <sheetViews>
    <sheetView showGridLines="0" workbookViewId="0">
      <selection sqref="A1:A3"/>
    </sheetView>
  </sheetViews>
  <sheetFormatPr baseColWidth="10" defaultRowHeight="16"/>
  <cols>
    <col min="1" max="1" width="2.33203125" customWidth="1"/>
    <col min="2" max="2" width="6.33203125" bestFit="1" customWidth="1"/>
    <col min="3" max="3" width="45.1640625" bestFit="1" customWidth="1"/>
    <col min="4" max="4" width="12.1640625" bestFit="1" customWidth="1"/>
    <col min="5" max="5" width="12.83203125" bestFit="1" customWidth="1"/>
    <col min="6" max="8" width="12.1640625" bestFit="1" customWidth="1"/>
  </cols>
  <sheetData>
    <row r="1" spans="1:8">
      <c r="A1" s="41" t="s">
        <v>115</v>
      </c>
    </row>
    <row r="2" spans="1:8">
      <c r="A2" s="41" t="s">
        <v>380</v>
      </c>
    </row>
    <row r="3" spans="1:8">
      <c r="A3" s="41" t="s">
        <v>383</v>
      </c>
    </row>
    <row r="6" spans="1:8" ht="17" thickBot="1">
      <c r="A6" t="s">
        <v>70</v>
      </c>
    </row>
    <row r="7" spans="1:8">
      <c r="B7" s="56"/>
      <c r="C7" s="56"/>
      <c r="D7" s="56" t="s">
        <v>116</v>
      </c>
      <c r="E7" s="56" t="s">
        <v>118</v>
      </c>
      <c r="F7" s="56" t="s">
        <v>23</v>
      </c>
      <c r="G7" s="56" t="s">
        <v>120</v>
      </c>
      <c r="H7" s="56" t="s">
        <v>120</v>
      </c>
    </row>
    <row r="8" spans="1:8" ht="17" thickBot="1">
      <c r="B8" s="57" t="s">
        <v>66</v>
      </c>
      <c r="C8" s="57" t="s">
        <v>67</v>
      </c>
      <c r="D8" s="57" t="s">
        <v>117</v>
      </c>
      <c r="E8" s="57" t="s">
        <v>45</v>
      </c>
      <c r="F8" s="57" t="s">
        <v>119</v>
      </c>
      <c r="G8" s="57" t="s">
        <v>121</v>
      </c>
      <c r="H8" s="57" t="s">
        <v>122</v>
      </c>
    </row>
    <row r="9" spans="1:8">
      <c r="B9" s="54" t="s">
        <v>77</v>
      </c>
      <c r="C9" s="54" t="s">
        <v>78</v>
      </c>
      <c r="D9" s="54">
        <v>33.193548387096797</v>
      </c>
      <c r="E9" s="54">
        <v>-1.0599793047220414</v>
      </c>
      <c r="F9" s="54">
        <v>1.6694009232264266</v>
      </c>
      <c r="G9" s="54">
        <v>1.0599793047220414</v>
      </c>
      <c r="H9" s="54">
        <v>1E+30</v>
      </c>
    </row>
    <row r="10" spans="1:8">
      <c r="B10" s="54" t="s">
        <v>80</v>
      </c>
      <c r="C10" s="54" t="s">
        <v>81</v>
      </c>
      <c r="D10" s="54">
        <v>50.225806451612897</v>
      </c>
      <c r="E10" s="54">
        <v>-0.79139614531091307</v>
      </c>
      <c r="F10" s="54">
        <v>1.937984082637555</v>
      </c>
      <c r="G10" s="54">
        <v>0.79139614531091307</v>
      </c>
      <c r="H10" s="54">
        <v>1E+30</v>
      </c>
    </row>
    <row r="11" spans="1:8">
      <c r="B11" s="54" t="s">
        <v>82</v>
      </c>
      <c r="C11" s="54" t="s">
        <v>83</v>
      </c>
      <c r="D11" s="54">
        <v>39.290322580645203</v>
      </c>
      <c r="E11" s="54">
        <v>-0.578524042945737</v>
      </c>
      <c r="F11" s="54">
        <v>2.150856185002731</v>
      </c>
      <c r="G11" s="54">
        <v>0.578524042945737</v>
      </c>
      <c r="H11" s="54">
        <v>1E+30</v>
      </c>
    </row>
    <row r="12" spans="1:8">
      <c r="B12" s="54" t="s">
        <v>84</v>
      </c>
      <c r="C12" s="54" t="s">
        <v>85</v>
      </c>
      <c r="D12" s="54">
        <v>53.064516129032199</v>
      </c>
      <c r="E12" s="54">
        <v>0</v>
      </c>
      <c r="F12" s="54">
        <v>2.729380227948468</v>
      </c>
      <c r="G12" s="54">
        <v>1.0730325540064261</v>
      </c>
      <c r="H12" s="54">
        <v>0.578524042945737</v>
      </c>
    </row>
    <row r="13" spans="1:8">
      <c r="B13" s="54" t="s">
        <v>86</v>
      </c>
      <c r="C13" s="54" t="s">
        <v>87</v>
      </c>
      <c r="D13" s="54">
        <v>45.935483870967701</v>
      </c>
      <c r="E13" s="54">
        <v>-0.59738624386607597</v>
      </c>
      <c r="F13" s="54">
        <v>2.131993984082392</v>
      </c>
      <c r="G13" s="54">
        <v>0.59738624386607597</v>
      </c>
      <c r="H13" s="54">
        <v>1E+30</v>
      </c>
    </row>
    <row r="14" spans="1:8">
      <c r="B14" s="54" t="s">
        <v>88</v>
      </c>
      <c r="C14" s="54" t="s">
        <v>89</v>
      </c>
      <c r="D14" s="54">
        <v>42.903225806451601</v>
      </c>
      <c r="E14" s="54">
        <v>1.0730325540064261</v>
      </c>
      <c r="F14" s="54">
        <v>3.8024127819548941</v>
      </c>
      <c r="G14" s="54">
        <v>1E+30</v>
      </c>
      <c r="H14" s="54">
        <v>1.0730325540064261</v>
      </c>
    </row>
    <row r="15" spans="1:8">
      <c r="B15" s="54" t="s">
        <v>90</v>
      </c>
      <c r="C15" s="54" t="s">
        <v>91</v>
      </c>
      <c r="D15" s="54">
        <v>34.225806451612897</v>
      </c>
      <c r="E15" s="54">
        <v>-0.88030801619854593</v>
      </c>
      <c r="F15" s="54">
        <v>1.8490722117499221</v>
      </c>
      <c r="G15" s="54">
        <v>0.88030801619854593</v>
      </c>
      <c r="H15" s="54">
        <v>1E+30</v>
      </c>
    </row>
    <row r="16" spans="1:8">
      <c r="B16" s="54" t="s">
        <v>92</v>
      </c>
      <c r="C16" s="54" t="s">
        <v>93</v>
      </c>
      <c r="D16" s="54">
        <v>40.064516129032299</v>
      </c>
      <c r="E16" s="54">
        <v>-0.74147989246806034</v>
      </c>
      <c r="F16" s="54">
        <v>1.9879003354804077</v>
      </c>
      <c r="G16" s="54">
        <v>0.74147989246806034</v>
      </c>
      <c r="H16" s="54">
        <v>1E+30</v>
      </c>
    </row>
    <row r="17" spans="1:8">
      <c r="B17" s="54" t="s">
        <v>94</v>
      </c>
      <c r="C17" s="54" t="s">
        <v>95</v>
      </c>
      <c r="D17" s="54">
        <v>56.838709677419402</v>
      </c>
      <c r="E17" s="54">
        <v>-0.89576553820196381</v>
      </c>
      <c r="F17" s="54">
        <v>1.8336146897465042</v>
      </c>
      <c r="G17" s="54">
        <v>0.89576553820196381</v>
      </c>
      <c r="H17" s="54">
        <v>1E+30</v>
      </c>
    </row>
    <row r="18" spans="1:8" ht="17" thickBot="1">
      <c r="B18" s="52" t="s">
        <v>96</v>
      </c>
      <c r="C18" s="52" t="s">
        <v>97</v>
      </c>
      <c r="D18" s="52">
        <v>37.258064516128997</v>
      </c>
      <c r="E18" s="52">
        <v>-0.75750390760214259</v>
      </c>
      <c r="F18" s="52">
        <v>1.9718763203463254</v>
      </c>
      <c r="G18" s="52">
        <v>0.75750390760214259</v>
      </c>
      <c r="H18" s="52">
        <v>1E+30</v>
      </c>
    </row>
    <row r="20" spans="1:8" ht="17" thickBot="1">
      <c r="A20" t="s">
        <v>24</v>
      </c>
    </row>
    <row r="21" spans="1:8">
      <c r="B21" s="56"/>
      <c r="C21" s="56"/>
      <c r="D21" s="56" t="s">
        <v>116</v>
      </c>
      <c r="E21" s="56" t="s">
        <v>123</v>
      </c>
      <c r="F21" s="56" t="s">
        <v>125</v>
      </c>
      <c r="G21" s="56" t="s">
        <v>120</v>
      </c>
      <c r="H21" s="56" t="s">
        <v>120</v>
      </c>
    </row>
    <row r="22" spans="1:8" ht="17" thickBot="1">
      <c r="B22" s="57" t="s">
        <v>66</v>
      </c>
      <c r="C22" s="57" t="s">
        <v>67</v>
      </c>
      <c r="D22" s="57" t="s">
        <v>117</v>
      </c>
      <c r="E22" s="57" t="s">
        <v>124</v>
      </c>
      <c r="F22" s="57" t="s">
        <v>126</v>
      </c>
      <c r="G22" s="57" t="s">
        <v>121</v>
      </c>
      <c r="H22" s="57" t="s">
        <v>122</v>
      </c>
    </row>
    <row r="23" spans="1:8" ht="17" thickBot="1">
      <c r="B23" s="52" t="s">
        <v>132</v>
      </c>
      <c r="C23" s="52" t="s">
        <v>154</v>
      </c>
      <c r="D23" s="52">
        <v>433</v>
      </c>
      <c r="E23" s="52">
        <v>2.729380227948468</v>
      </c>
      <c r="F23" s="52">
        <v>433</v>
      </c>
      <c r="G23" s="52">
        <v>12.032258064516199</v>
      </c>
      <c r="H23" s="52">
        <v>20.516129032258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DCA99-BDE2-3944-BE91-D2955157CD4F}">
  <dimension ref="A1:J22"/>
  <sheetViews>
    <sheetView showGridLines="0" workbookViewId="0">
      <selection sqref="A1:A3"/>
    </sheetView>
  </sheetViews>
  <sheetFormatPr baseColWidth="10" defaultRowHeight="16"/>
  <cols>
    <col min="1" max="1" width="2.33203125" customWidth="1"/>
    <col min="2" max="2" width="6.33203125" bestFit="1" customWidth="1"/>
    <col min="3" max="3" width="45.1640625" bestFit="1" customWidth="1"/>
    <col min="4" max="4" width="12.1640625" bestFit="1" customWidth="1"/>
    <col min="5" max="5" width="2.33203125" customWidth="1"/>
    <col min="6" max="6" width="6.1640625" bestFit="1" customWidth="1"/>
    <col min="7" max="7" width="9" bestFit="1" customWidth="1"/>
    <col min="8" max="8" width="2.33203125" customWidth="1"/>
    <col min="9" max="9" width="6.1640625" bestFit="1" customWidth="1"/>
    <col min="10" max="10" width="11.1640625" bestFit="1" customWidth="1"/>
  </cols>
  <sheetData>
    <row r="1" spans="1:10">
      <c r="A1" s="41" t="s">
        <v>127</v>
      </c>
    </row>
    <row r="2" spans="1:10">
      <c r="A2" s="41" t="s">
        <v>380</v>
      </c>
    </row>
    <row r="3" spans="1:10">
      <c r="A3" s="41" t="s">
        <v>384</v>
      </c>
    </row>
    <row r="5" spans="1:10" ht="17" thickBot="1"/>
    <row r="6" spans="1:10">
      <c r="B6" s="56"/>
      <c r="C6" s="56" t="s">
        <v>23</v>
      </c>
      <c r="D6" s="56"/>
    </row>
    <row r="7" spans="1:10" ht="17" thickBot="1">
      <c r="B7" s="57" t="s">
        <v>66</v>
      </c>
      <c r="C7" s="57" t="s">
        <v>67</v>
      </c>
      <c r="D7" s="57" t="s">
        <v>117</v>
      </c>
    </row>
    <row r="8" spans="1:10" ht="17" thickBot="1">
      <c r="B8" s="52" t="s">
        <v>76</v>
      </c>
      <c r="C8" s="52" t="s">
        <v>21</v>
      </c>
      <c r="D8" s="55">
        <v>963.78</v>
      </c>
    </row>
    <row r="10" spans="1:10" ht="17" thickBot="1"/>
    <row r="11" spans="1:10">
      <c r="B11" s="56"/>
      <c r="C11" s="56" t="s">
        <v>128</v>
      </c>
      <c r="D11" s="56"/>
      <c r="F11" s="56" t="s">
        <v>129</v>
      </c>
      <c r="G11" s="56" t="s">
        <v>23</v>
      </c>
      <c r="I11" s="56" t="s">
        <v>131</v>
      </c>
      <c r="J11" s="56" t="s">
        <v>23</v>
      </c>
    </row>
    <row r="12" spans="1:10" ht="17" thickBot="1">
      <c r="B12" s="57" t="s">
        <v>66</v>
      </c>
      <c r="C12" s="57" t="s">
        <v>67</v>
      </c>
      <c r="D12" s="57" t="s">
        <v>117</v>
      </c>
      <c r="F12" s="57" t="s">
        <v>47</v>
      </c>
      <c r="G12" s="57" t="s">
        <v>130</v>
      </c>
      <c r="I12" s="57" t="s">
        <v>47</v>
      </c>
      <c r="J12" s="57" t="s">
        <v>130</v>
      </c>
    </row>
    <row r="13" spans="1:10">
      <c r="B13" s="54" t="s">
        <v>77</v>
      </c>
      <c r="C13" s="54" t="s">
        <v>78</v>
      </c>
      <c r="D13" s="54">
        <v>33.193548387096797</v>
      </c>
      <c r="F13" s="54">
        <v>0</v>
      </c>
      <c r="G13" s="58">
        <v>85</v>
      </c>
      <c r="I13" s="54">
        <v>250</v>
      </c>
      <c r="J13" s="58">
        <v>18835</v>
      </c>
    </row>
    <row r="14" spans="1:10">
      <c r="B14" s="54" t="s">
        <v>80</v>
      </c>
      <c r="C14" s="54" t="s">
        <v>81</v>
      </c>
      <c r="D14" s="54">
        <v>50.225806451612897</v>
      </c>
      <c r="F14" s="54">
        <v>0</v>
      </c>
      <c r="G14" s="58">
        <v>110</v>
      </c>
      <c r="I14" s="54">
        <v>398.5</v>
      </c>
      <c r="J14" s="58">
        <v>20035</v>
      </c>
    </row>
    <row r="15" spans="1:10">
      <c r="B15" s="54" t="s">
        <v>82</v>
      </c>
      <c r="C15" s="54" t="s">
        <v>83</v>
      </c>
      <c r="D15" s="54">
        <v>39.290322580645203</v>
      </c>
      <c r="F15" s="54">
        <v>0</v>
      </c>
      <c r="G15" s="58">
        <v>125</v>
      </c>
      <c r="I15" s="54">
        <v>597</v>
      </c>
      <c r="J15" s="58">
        <v>21020</v>
      </c>
    </row>
    <row r="16" spans="1:10">
      <c r="B16" s="54" t="s">
        <v>84</v>
      </c>
      <c r="C16" s="54" t="s">
        <v>85</v>
      </c>
      <c r="D16" s="54">
        <v>53.064516129032199</v>
      </c>
      <c r="F16" s="54"/>
      <c r="G16" s="58"/>
      <c r="I16" s="54"/>
      <c r="J16" s="58"/>
    </row>
    <row r="17" spans="2:10">
      <c r="B17" s="54" t="s">
        <v>86</v>
      </c>
      <c r="C17" s="54" t="s">
        <v>87</v>
      </c>
      <c r="D17" s="54">
        <v>45.935483870967701</v>
      </c>
      <c r="F17" s="54"/>
      <c r="G17" s="58"/>
      <c r="I17" s="54"/>
      <c r="J17" s="58"/>
    </row>
    <row r="18" spans="2:10">
      <c r="B18" s="54" t="s">
        <v>88</v>
      </c>
      <c r="C18" s="54" t="s">
        <v>89</v>
      </c>
      <c r="D18" s="54">
        <v>42.903225806451601</v>
      </c>
      <c r="F18" s="54"/>
      <c r="G18" s="58"/>
      <c r="I18" s="54"/>
      <c r="J18" s="58"/>
    </row>
    <row r="19" spans="2:10">
      <c r="B19" s="54" t="s">
        <v>90</v>
      </c>
      <c r="C19" s="54" t="s">
        <v>91</v>
      </c>
      <c r="D19" s="54">
        <v>34.225806451612897</v>
      </c>
      <c r="F19" s="54"/>
      <c r="G19" s="58"/>
      <c r="I19" s="54"/>
      <c r="J19" s="58"/>
    </row>
    <row r="20" spans="2:10">
      <c r="B20" s="54" t="s">
        <v>92</v>
      </c>
      <c r="C20" s="54" t="s">
        <v>93</v>
      </c>
      <c r="D20" s="54">
        <v>40.064516129032299</v>
      </c>
      <c r="F20" s="54"/>
      <c r="G20" s="58"/>
      <c r="I20" s="54"/>
      <c r="J20" s="58"/>
    </row>
    <row r="21" spans="2:10">
      <c r="B21" s="54" t="s">
        <v>94</v>
      </c>
      <c r="C21" s="54" t="s">
        <v>95</v>
      </c>
      <c r="D21" s="54">
        <v>56.838709677419402</v>
      </c>
      <c r="F21" s="54"/>
      <c r="G21" s="58"/>
      <c r="I21" s="54"/>
      <c r="J21" s="58"/>
    </row>
    <row r="22" spans="2:10" ht="17" thickBot="1">
      <c r="B22" s="52" t="s">
        <v>96</v>
      </c>
      <c r="C22" s="52" t="s">
        <v>97</v>
      </c>
      <c r="D22" s="52">
        <v>37.258064516128997</v>
      </c>
      <c r="F22" s="52"/>
      <c r="G22" s="55"/>
      <c r="I22" s="52"/>
      <c r="J22"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73"/>
  <sheetViews>
    <sheetView tabSelected="1" topLeftCell="C1" workbookViewId="0">
      <selection activeCell="U10" sqref="U10"/>
    </sheetView>
  </sheetViews>
  <sheetFormatPr baseColWidth="10" defaultColWidth="11.1640625" defaultRowHeight="15" customHeight="1"/>
  <cols>
    <col min="1" max="1" width="50.6640625" customWidth="1"/>
    <col min="2" max="2" width="7" customWidth="1"/>
    <col min="3" max="3" width="7.83203125" customWidth="1"/>
    <col min="4" max="4" width="14.6640625" customWidth="1"/>
    <col min="5" max="5" width="17.1640625" customWidth="1"/>
    <col min="6" max="8" width="10.5" customWidth="1"/>
    <col min="9" max="9" width="14.5" bestFit="1" customWidth="1"/>
    <col min="10" max="10" width="14.5" customWidth="1"/>
    <col min="11" max="11" width="3.6640625" customWidth="1"/>
    <col min="12" max="12" width="29.6640625" bestFit="1" customWidth="1"/>
    <col min="13" max="16" width="10.5" customWidth="1"/>
    <col min="17" max="17" width="15.33203125" customWidth="1"/>
    <col min="18" max="18" width="10.5" customWidth="1"/>
    <col min="19" max="19" width="13.83203125" customWidth="1"/>
    <col min="20" max="33" width="10.5" customWidth="1"/>
  </cols>
  <sheetData>
    <row r="1" spans="1:20" ht="90" customHeight="1">
      <c r="A1" s="76" t="s">
        <v>398</v>
      </c>
    </row>
    <row r="2" spans="1:20" ht="170">
      <c r="A2" s="77" t="s">
        <v>399</v>
      </c>
    </row>
    <row r="3" spans="1:20" ht="15.75" customHeight="1"/>
    <row r="4" spans="1:20" ht="15.75" customHeight="1">
      <c r="A4" s="25" t="s">
        <v>37</v>
      </c>
    </row>
    <row r="5" spans="1:20" ht="15.75" customHeight="1">
      <c r="B5" s="26" t="s">
        <v>38</v>
      </c>
      <c r="E5" s="27"/>
      <c r="F5" s="27"/>
      <c r="I5" s="27" t="s">
        <v>400</v>
      </c>
      <c r="J5" s="27"/>
      <c r="K5" s="27"/>
      <c r="M5" s="26" t="s">
        <v>39</v>
      </c>
      <c r="P5" s="28" t="s">
        <v>40</v>
      </c>
      <c r="Q5" s="27" t="s">
        <v>401</v>
      </c>
      <c r="S5" s="27" t="s">
        <v>41</v>
      </c>
    </row>
    <row r="6" spans="1:20" ht="15.75" customHeight="1">
      <c r="A6" s="29" t="s">
        <v>42</v>
      </c>
      <c r="B6" s="30" t="s">
        <v>43</v>
      </c>
      <c r="C6" s="30" t="s">
        <v>44</v>
      </c>
      <c r="D6" s="51" t="s">
        <v>156</v>
      </c>
      <c r="E6" s="51" t="s">
        <v>157</v>
      </c>
      <c r="F6" s="30" t="s">
        <v>46</v>
      </c>
      <c r="G6" s="30"/>
      <c r="H6" s="30" t="s">
        <v>47</v>
      </c>
      <c r="I6" s="30" t="s">
        <v>48</v>
      </c>
      <c r="J6" s="78"/>
      <c r="K6" s="78"/>
      <c r="L6" s="4" t="s">
        <v>2</v>
      </c>
      <c r="M6" s="30"/>
      <c r="N6" s="30" t="s">
        <v>16</v>
      </c>
      <c r="O6" s="30"/>
      <c r="P6" s="30" t="s">
        <v>40</v>
      </c>
      <c r="Q6" s="30" t="s">
        <v>49</v>
      </c>
      <c r="R6" s="30"/>
      <c r="S6" s="30" t="s">
        <v>50</v>
      </c>
    </row>
    <row r="7" spans="1:20" ht="15.75" customHeight="1">
      <c r="A7" s="12">
        <v>1</v>
      </c>
      <c r="B7" s="31">
        <v>1</v>
      </c>
      <c r="C7" s="31">
        <v>2</v>
      </c>
      <c r="D7" s="31">
        <v>0.36</v>
      </c>
      <c r="E7" s="32">
        <v>2.49525470383547</v>
      </c>
      <c r="F7" s="33">
        <v>12</v>
      </c>
      <c r="G7" s="34" t="s">
        <v>51</v>
      </c>
      <c r="H7" s="34">
        <f>IF(E7&lt;11.66, 18, 12)</f>
        <v>18</v>
      </c>
      <c r="I7" s="34">
        <f>E7*F7*D7</f>
        <v>10.77950032056923</v>
      </c>
      <c r="J7" s="79"/>
      <c r="K7" s="79"/>
      <c r="L7" s="7" t="s">
        <v>4</v>
      </c>
      <c r="M7" s="35">
        <v>1</v>
      </c>
      <c r="N7" s="7">
        <v>33</v>
      </c>
      <c r="O7" s="36" t="s">
        <v>52</v>
      </c>
      <c r="P7" s="34">
        <f>P21-N21</f>
        <v>0</v>
      </c>
      <c r="Q7" s="34">
        <f t="shared" ref="Q7:Q16" si="0">N7+P7</f>
        <v>33</v>
      </c>
      <c r="R7" s="36" t="s">
        <v>53</v>
      </c>
      <c r="S7" s="44">
        <v>33</v>
      </c>
      <c r="T7" s="68"/>
    </row>
    <row r="8" spans="1:20" ht="15.75" customHeight="1">
      <c r="A8" s="12">
        <f t="shared" ref="A8:A96" si="1">A7+1</f>
        <v>2</v>
      </c>
      <c r="B8" s="31">
        <v>1</v>
      </c>
      <c r="C8" s="31">
        <v>3</v>
      </c>
      <c r="D8" s="31">
        <v>0.36</v>
      </c>
      <c r="E8" s="32">
        <v>11.6624065832799</v>
      </c>
      <c r="F8" s="33">
        <v>0</v>
      </c>
      <c r="G8" s="34" t="s">
        <v>51</v>
      </c>
      <c r="H8" s="34">
        <f t="shared" ref="H8:H71" si="2">IF(E8&lt;11.66, 18, 12)</f>
        <v>12</v>
      </c>
      <c r="I8" s="34">
        <f t="shared" ref="I8:I71" si="3">E8*F8*D8</f>
        <v>0</v>
      </c>
      <c r="J8" s="79"/>
      <c r="K8" s="79"/>
      <c r="L8" s="7" t="s">
        <v>5</v>
      </c>
      <c r="M8" s="35">
        <v>2</v>
      </c>
      <c r="N8" s="7">
        <v>10</v>
      </c>
      <c r="O8" s="36" t="s">
        <v>52</v>
      </c>
      <c r="P8" s="34">
        <f>P22-N22</f>
        <v>40</v>
      </c>
      <c r="Q8" s="34">
        <f t="shared" si="0"/>
        <v>50</v>
      </c>
      <c r="R8" s="36" t="s">
        <v>53</v>
      </c>
      <c r="S8" s="44">
        <v>50</v>
      </c>
      <c r="T8" s="68"/>
    </row>
    <row r="9" spans="1:20" ht="15.75" customHeight="1">
      <c r="A9" s="12">
        <f t="shared" si="1"/>
        <v>3</v>
      </c>
      <c r="B9" s="31">
        <v>1</v>
      </c>
      <c r="C9" s="31">
        <v>4</v>
      </c>
      <c r="D9" s="31">
        <v>0.36</v>
      </c>
      <c r="E9" s="32">
        <v>13.693548221951501</v>
      </c>
      <c r="F9" s="33">
        <v>0</v>
      </c>
      <c r="G9" s="34" t="s">
        <v>51</v>
      </c>
      <c r="H9" s="34">
        <f t="shared" si="2"/>
        <v>12</v>
      </c>
      <c r="I9" s="34">
        <f t="shared" si="3"/>
        <v>0</v>
      </c>
      <c r="J9" s="79"/>
      <c r="K9" s="79"/>
      <c r="L9" s="7" t="s">
        <v>6</v>
      </c>
      <c r="M9" s="35">
        <v>3</v>
      </c>
      <c r="N9" s="7">
        <v>104</v>
      </c>
      <c r="O9" s="36" t="s">
        <v>52</v>
      </c>
      <c r="P9" s="34">
        <f t="shared" ref="P9:P16" si="4">P23-N23</f>
        <v>-64</v>
      </c>
      <c r="Q9" s="34">
        <f t="shared" si="0"/>
        <v>40</v>
      </c>
      <c r="R9" s="36" t="s">
        <v>53</v>
      </c>
      <c r="S9" s="44">
        <v>40</v>
      </c>
      <c r="T9" s="68"/>
    </row>
    <row r="10" spans="1:20" ht="15.75" customHeight="1">
      <c r="A10" s="12">
        <f t="shared" si="1"/>
        <v>4</v>
      </c>
      <c r="B10" s="31">
        <v>1</v>
      </c>
      <c r="C10" s="31">
        <v>5</v>
      </c>
      <c r="D10" s="31">
        <v>0.36</v>
      </c>
      <c r="E10" s="32">
        <v>5.9793263885453696</v>
      </c>
      <c r="F10" s="33">
        <v>0</v>
      </c>
      <c r="G10" s="34" t="s">
        <v>51</v>
      </c>
      <c r="H10" s="34">
        <f t="shared" si="2"/>
        <v>18</v>
      </c>
      <c r="I10" s="34">
        <f t="shared" si="3"/>
        <v>0</v>
      </c>
      <c r="J10" s="79"/>
      <c r="K10" s="79"/>
      <c r="L10" s="7" t="s">
        <v>7</v>
      </c>
      <c r="M10" s="35">
        <v>4</v>
      </c>
      <c r="N10" s="7">
        <v>37</v>
      </c>
      <c r="O10" s="36" t="s">
        <v>52</v>
      </c>
      <c r="P10" s="34">
        <f t="shared" si="4"/>
        <v>17</v>
      </c>
      <c r="Q10" s="34">
        <f t="shared" si="0"/>
        <v>54</v>
      </c>
      <c r="R10" s="36" t="s">
        <v>53</v>
      </c>
      <c r="S10" s="44">
        <v>54</v>
      </c>
      <c r="T10" s="69"/>
    </row>
    <row r="11" spans="1:20" ht="15.75" customHeight="1">
      <c r="A11" s="12">
        <f t="shared" si="1"/>
        <v>5</v>
      </c>
      <c r="B11" s="31">
        <v>1</v>
      </c>
      <c r="C11" s="31">
        <v>6</v>
      </c>
      <c r="D11" s="31">
        <v>0.36</v>
      </c>
      <c r="E11" s="32">
        <v>13.6465248281187</v>
      </c>
      <c r="F11" s="33">
        <v>0</v>
      </c>
      <c r="G11" s="34" t="s">
        <v>51</v>
      </c>
      <c r="H11" s="34">
        <f t="shared" si="2"/>
        <v>12</v>
      </c>
      <c r="I11" s="34">
        <f t="shared" si="3"/>
        <v>0</v>
      </c>
      <c r="J11" s="79"/>
      <c r="K11" s="79"/>
      <c r="L11" s="7" t="s">
        <v>8</v>
      </c>
      <c r="M11" s="35">
        <v>5</v>
      </c>
      <c r="N11" s="7">
        <v>71</v>
      </c>
      <c r="O11" s="36" t="s">
        <v>52</v>
      </c>
      <c r="P11" s="34">
        <f t="shared" si="4"/>
        <v>-25</v>
      </c>
      <c r="Q11" s="34">
        <f t="shared" si="0"/>
        <v>46</v>
      </c>
      <c r="R11" s="36" t="s">
        <v>53</v>
      </c>
      <c r="S11" s="44">
        <v>46</v>
      </c>
      <c r="T11" s="69"/>
    </row>
    <row r="12" spans="1:20" ht="15.75" customHeight="1">
      <c r="A12" s="12">
        <f t="shared" si="1"/>
        <v>6</v>
      </c>
      <c r="B12" s="31">
        <v>1</v>
      </c>
      <c r="C12" s="31">
        <v>7</v>
      </c>
      <c r="D12" s="31">
        <v>0.36</v>
      </c>
      <c r="E12" s="32">
        <v>1.1431843782664699</v>
      </c>
      <c r="F12" s="33">
        <v>0</v>
      </c>
      <c r="G12" s="34" t="s">
        <v>51</v>
      </c>
      <c r="H12" s="34">
        <f t="shared" si="2"/>
        <v>18</v>
      </c>
      <c r="I12" s="34">
        <f t="shared" si="3"/>
        <v>0</v>
      </c>
      <c r="J12" s="79"/>
      <c r="K12" s="79"/>
      <c r="L12" s="8" t="s">
        <v>9</v>
      </c>
      <c r="M12" s="35">
        <v>6</v>
      </c>
      <c r="N12" s="7">
        <v>63</v>
      </c>
      <c r="O12" s="36" t="s">
        <v>52</v>
      </c>
      <c r="P12" s="34">
        <f t="shared" si="4"/>
        <v>-21</v>
      </c>
      <c r="Q12" s="34">
        <f t="shared" si="0"/>
        <v>42</v>
      </c>
      <c r="R12" s="36" t="s">
        <v>53</v>
      </c>
      <c r="S12" s="44">
        <v>42</v>
      </c>
      <c r="T12" s="69"/>
    </row>
    <row r="13" spans="1:20" ht="15.75" customHeight="1">
      <c r="A13" s="12">
        <f t="shared" si="1"/>
        <v>7</v>
      </c>
      <c r="B13" s="31">
        <v>1</v>
      </c>
      <c r="C13" s="31">
        <v>8</v>
      </c>
      <c r="D13" s="31">
        <v>0.36</v>
      </c>
      <c r="E13" s="32">
        <v>7.3501020284002898</v>
      </c>
      <c r="F13" s="33">
        <v>0</v>
      </c>
      <c r="G13" s="34" t="s">
        <v>51</v>
      </c>
      <c r="H13" s="34">
        <f t="shared" si="2"/>
        <v>18</v>
      </c>
      <c r="I13" s="34">
        <f t="shared" si="3"/>
        <v>0</v>
      </c>
      <c r="J13" s="79"/>
      <c r="K13" s="79"/>
      <c r="L13" s="8" t="s">
        <v>10</v>
      </c>
      <c r="M13" s="35">
        <v>7</v>
      </c>
      <c r="N13" s="7">
        <v>21</v>
      </c>
      <c r="O13" s="36" t="s">
        <v>52</v>
      </c>
      <c r="P13" s="34">
        <f t="shared" si="4"/>
        <v>13</v>
      </c>
      <c r="Q13" s="34">
        <f t="shared" si="0"/>
        <v>34</v>
      </c>
      <c r="R13" s="36" t="s">
        <v>53</v>
      </c>
      <c r="S13" s="44">
        <v>34</v>
      </c>
      <c r="T13" s="69"/>
    </row>
    <row r="14" spans="1:20" ht="15.75" customHeight="1">
      <c r="A14" s="12">
        <f t="shared" si="1"/>
        <v>8</v>
      </c>
      <c r="B14" s="31">
        <v>1</v>
      </c>
      <c r="C14" s="31">
        <v>9</v>
      </c>
      <c r="D14" s="31">
        <v>0.36</v>
      </c>
      <c r="E14" s="32">
        <v>8.0765584689760104</v>
      </c>
      <c r="F14" s="33">
        <v>0</v>
      </c>
      <c r="G14" s="34" t="s">
        <v>51</v>
      </c>
      <c r="H14" s="34">
        <f t="shared" si="2"/>
        <v>18</v>
      </c>
      <c r="I14" s="34">
        <f t="shared" si="3"/>
        <v>0</v>
      </c>
      <c r="J14" s="79"/>
      <c r="K14" s="79"/>
      <c r="L14" s="8" t="s">
        <v>11</v>
      </c>
      <c r="M14" s="35">
        <v>8</v>
      </c>
      <c r="N14" s="7">
        <v>24</v>
      </c>
      <c r="O14" s="36" t="s">
        <v>52</v>
      </c>
      <c r="P14" s="34">
        <f t="shared" si="4"/>
        <v>16</v>
      </c>
      <c r="Q14" s="34">
        <f t="shared" si="0"/>
        <v>40</v>
      </c>
      <c r="R14" s="36" t="s">
        <v>53</v>
      </c>
      <c r="S14" s="44">
        <v>40</v>
      </c>
      <c r="T14" s="69"/>
    </row>
    <row r="15" spans="1:20" ht="15.75" customHeight="1">
      <c r="A15" s="12">
        <f t="shared" si="1"/>
        <v>9</v>
      </c>
      <c r="B15" s="31">
        <v>1</v>
      </c>
      <c r="C15" s="31">
        <v>10</v>
      </c>
      <c r="D15" s="31">
        <v>0.36</v>
      </c>
      <c r="E15" s="32">
        <v>14.1185559546019</v>
      </c>
      <c r="F15" s="33">
        <v>0</v>
      </c>
      <c r="G15" s="34" t="s">
        <v>51</v>
      </c>
      <c r="H15" s="34">
        <f t="shared" si="2"/>
        <v>12</v>
      </c>
      <c r="I15" s="34">
        <f t="shared" si="3"/>
        <v>0</v>
      </c>
      <c r="J15" s="79"/>
      <c r="K15" s="79"/>
      <c r="L15" s="8" t="s">
        <v>12</v>
      </c>
      <c r="M15" s="35">
        <v>9</v>
      </c>
      <c r="N15" s="7">
        <v>36</v>
      </c>
      <c r="O15" s="36" t="s">
        <v>52</v>
      </c>
      <c r="P15" s="34">
        <f t="shared" si="4"/>
        <v>21</v>
      </c>
      <c r="Q15" s="34">
        <f t="shared" si="0"/>
        <v>57</v>
      </c>
      <c r="R15" s="36" t="s">
        <v>53</v>
      </c>
      <c r="S15" s="44">
        <v>57</v>
      </c>
      <c r="T15" s="69"/>
    </row>
    <row r="16" spans="1:20" ht="15.75" customHeight="1">
      <c r="A16" s="12">
        <f t="shared" si="1"/>
        <v>10</v>
      </c>
      <c r="B16" s="31">
        <v>2</v>
      </c>
      <c r="C16" s="31">
        <v>1</v>
      </c>
      <c r="D16" s="31">
        <v>0.36</v>
      </c>
      <c r="E16" s="32">
        <v>2.49525470383547</v>
      </c>
      <c r="F16" s="33">
        <v>0</v>
      </c>
      <c r="G16" s="34" t="s">
        <v>51</v>
      </c>
      <c r="H16" s="34">
        <f t="shared" si="2"/>
        <v>18</v>
      </c>
      <c r="I16" s="34">
        <f t="shared" si="3"/>
        <v>0</v>
      </c>
      <c r="J16" s="79"/>
      <c r="K16" s="79"/>
      <c r="L16" s="8" t="s">
        <v>13</v>
      </c>
      <c r="M16" s="35">
        <v>10</v>
      </c>
      <c r="N16" s="7">
        <v>34</v>
      </c>
      <c r="O16" s="36" t="s">
        <v>52</v>
      </c>
      <c r="P16" s="34">
        <f t="shared" si="4"/>
        <v>3</v>
      </c>
      <c r="Q16" s="34">
        <f t="shared" si="0"/>
        <v>37</v>
      </c>
      <c r="R16" s="36" t="s">
        <v>53</v>
      </c>
      <c r="S16" s="44">
        <v>37</v>
      </c>
      <c r="T16" s="69"/>
    </row>
    <row r="17" spans="1:19" ht="15.75" customHeight="1">
      <c r="A17" s="12">
        <f t="shared" si="1"/>
        <v>11</v>
      </c>
      <c r="B17" s="31">
        <v>2</v>
      </c>
      <c r="C17" s="31">
        <v>3</v>
      </c>
      <c r="D17" s="31">
        <v>0.36</v>
      </c>
      <c r="E17" s="32">
        <v>12.532848251444699</v>
      </c>
      <c r="F17" s="33">
        <v>0</v>
      </c>
      <c r="G17" s="34" t="s">
        <v>51</v>
      </c>
      <c r="H17" s="34">
        <f t="shared" si="2"/>
        <v>12</v>
      </c>
      <c r="I17" s="34">
        <f t="shared" si="3"/>
        <v>0</v>
      </c>
      <c r="J17" s="79"/>
      <c r="K17" s="79"/>
      <c r="Q17" s="12">
        <f>SUM(Q7:Q16)</f>
        <v>433</v>
      </c>
      <c r="S17" s="37">
        <f>SUM(S7:S16)</f>
        <v>433</v>
      </c>
    </row>
    <row r="18" spans="1:19" ht="15.75" customHeight="1">
      <c r="A18" s="12">
        <f t="shared" si="1"/>
        <v>12</v>
      </c>
      <c r="B18" s="31">
        <v>2</v>
      </c>
      <c r="C18" s="31">
        <v>4</v>
      </c>
      <c r="D18" s="31">
        <v>0.36</v>
      </c>
      <c r="E18" s="32">
        <v>12.2791384776562</v>
      </c>
      <c r="F18" s="33">
        <v>0</v>
      </c>
      <c r="G18" s="34" t="s">
        <v>51</v>
      </c>
      <c r="H18" s="34">
        <f t="shared" si="2"/>
        <v>12</v>
      </c>
      <c r="I18" s="34">
        <f t="shared" si="3"/>
        <v>0</v>
      </c>
      <c r="J18" s="79"/>
      <c r="K18" s="79"/>
    </row>
    <row r="19" spans="1:19" ht="15.75" customHeight="1">
      <c r="A19" s="12">
        <f t="shared" si="1"/>
        <v>13</v>
      </c>
      <c r="B19" s="31">
        <v>2</v>
      </c>
      <c r="C19" s="31">
        <v>5</v>
      </c>
      <c r="D19" s="31">
        <v>0.36</v>
      </c>
      <c r="E19" s="32">
        <v>3.6883957706217201</v>
      </c>
      <c r="F19" s="33">
        <v>0</v>
      </c>
      <c r="G19" s="34" t="s">
        <v>51</v>
      </c>
      <c r="H19" s="34">
        <f t="shared" si="2"/>
        <v>18</v>
      </c>
      <c r="I19" s="34">
        <f t="shared" si="3"/>
        <v>0</v>
      </c>
      <c r="J19" s="79"/>
      <c r="K19" s="79"/>
      <c r="Q19" s="22" t="s">
        <v>54</v>
      </c>
    </row>
    <row r="20" spans="1:19" ht="15.75" customHeight="1">
      <c r="A20" s="12">
        <f t="shared" si="1"/>
        <v>14</v>
      </c>
      <c r="B20" s="31">
        <v>2</v>
      </c>
      <c r="C20" s="31">
        <v>6</v>
      </c>
      <c r="D20" s="31">
        <v>0.36</v>
      </c>
      <c r="E20" s="32">
        <v>12.311978826159599</v>
      </c>
      <c r="F20" s="33">
        <v>0</v>
      </c>
      <c r="G20" s="34" t="s">
        <v>51</v>
      </c>
      <c r="H20" s="34">
        <f t="shared" si="2"/>
        <v>12</v>
      </c>
      <c r="I20" s="34">
        <f t="shared" si="3"/>
        <v>0</v>
      </c>
      <c r="J20" s="79"/>
      <c r="K20" s="79"/>
      <c r="L20" s="4" t="s">
        <v>2</v>
      </c>
      <c r="M20" s="38" t="s">
        <v>40</v>
      </c>
      <c r="N20" s="38" t="s">
        <v>55</v>
      </c>
      <c r="O20" s="38"/>
      <c r="P20" s="38" t="s">
        <v>56</v>
      </c>
      <c r="Q20" s="38" t="s">
        <v>402</v>
      </c>
    </row>
    <row r="21" spans="1:19" ht="15.75" customHeight="1">
      <c r="A21" s="12">
        <f t="shared" si="1"/>
        <v>15</v>
      </c>
      <c r="B21" s="31">
        <v>2</v>
      </c>
      <c r="C21" s="31">
        <v>7</v>
      </c>
      <c r="D21" s="31">
        <v>0.36</v>
      </c>
      <c r="E21" s="32">
        <v>3.1157840242208099</v>
      </c>
      <c r="F21" s="33">
        <v>0</v>
      </c>
      <c r="G21" s="34" t="s">
        <v>51</v>
      </c>
      <c r="H21" s="34">
        <f t="shared" si="2"/>
        <v>18</v>
      </c>
      <c r="I21" s="34">
        <f t="shared" si="3"/>
        <v>0</v>
      </c>
      <c r="J21" s="79"/>
      <c r="K21" s="79"/>
      <c r="L21" s="7" t="s">
        <v>4</v>
      </c>
      <c r="M21" s="19">
        <v>1</v>
      </c>
      <c r="N21" s="19">
        <f>SUMIF($B$7:$B$96,M21,$F$7:$F$96)</f>
        <v>12</v>
      </c>
      <c r="O21" s="19" t="s">
        <v>57</v>
      </c>
      <c r="P21" s="19">
        <f>SUMIF($C$7:$C$96,M21,$F$7:$F$96)</f>
        <v>12</v>
      </c>
      <c r="Q21" s="19">
        <f>P21-N21</f>
        <v>0</v>
      </c>
    </row>
    <row r="22" spans="1:19" ht="15.75" customHeight="1">
      <c r="A22" s="12">
        <f t="shared" si="1"/>
        <v>16</v>
      </c>
      <c r="B22" s="31">
        <v>2</v>
      </c>
      <c r="C22" s="31">
        <v>8</v>
      </c>
      <c r="D22" s="31">
        <v>0.36</v>
      </c>
      <c r="E22" s="32">
        <v>5.0949669851503696</v>
      </c>
      <c r="F22" s="33">
        <v>0</v>
      </c>
      <c r="G22" s="34" t="s">
        <v>51</v>
      </c>
      <c r="H22" s="34">
        <f t="shared" si="2"/>
        <v>18</v>
      </c>
      <c r="I22" s="34">
        <f t="shared" si="3"/>
        <v>0</v>
      </c>
      <c r="J22" s="79"/>
      <c r="K22" s="79"/>
      <c r="L22" s="7" t="s">
        <v>5</v>
      </c>
      <c r="M22" s="19">
        <v>2</v>
      </c>
      <c r="N22" s="19">
        <f t="shared" ref="N22:N30" si="5">SUMIF($B$7:$B$96,M22,$F$7:$F$96)</f>
        <v>0</v>
      </c>
      <c r="O22" s="19" t="s">
        <v>57</v>
      </c>
      <c r="P22" s="19">
        <f>SUMIF($C$7:$C$96,M22,$F$7:$F$96)</f>
        <v>40</v>
      </c>
      <c r="Q22" s="19">
        <f t="shared" ref="Q22:Q30" si="6">P22-N22</f>
        <v>40</v>
      </c>
    </row>
    <row r="23" spans="1:19" ht="15.75" customHeight="1">
      <c r="A23" s="12">
        <f t="shared" si="1"/>
        <v>17</v>
      </c>
      <c r="B23" s="31">
        <v>2</v>
      </c>
      <c r="C23" s="31">
        <v>9</v>
      </c>
      <c r="D23" s="31">
        <v>0.36</v>
      </c>
      <c r="E23" s="32">
        <v>7.3173560424177602</v>
      </c>
      <c r="F23" s="33">
        <v>0</v>
      </c>
      <c r="G23" s="34" t="s">
        <v>51</v>
      </c>
      <c r="H23" s="34">
        <f t="shared" si="2"/>
        <v>18</v>
      </c>
      <c r="I23" s="34">
        <f t="shared" si="3"/>
        <v>0</v>
      </c>
      <c r="J23" s="79"/>
      <c r="K23" s="79"/>
      <c r="L23" s="7" t="s">
        <v>6</v>
      </c>
      <c r="M23" s="19">
        <v>3</v>
      </c>
      <c r="N23" s="19">
        <f t="shared" si="5"/>
        <v>64</v>
      </c>
      <c r="O23" s="19" t="s">
        <v>57</v>
      </c>
      <c r="P23" s="19">
        <f>SUMIF($C$7:$C$96,M23,$F$7:$F$96)</f>
        <v>0</v>
      </c>
      <c r="Q23" s="19">
        <f t="shared" si="6"/>
        <v>-64</v>
      </c>
    </row>
    <row r="24" spans="1:19" ht="15.75" customHeight="1">
      <c r="A24" s="12">
        <f t="shared" si="1"/>
        <v>18</v>
      </c>
      <c r="B24" s="31">
        <v>2</v>
      </c>
      <c r="C24" s="31">
        <v>10</v>
      </c>
      <c r="D24" s="31">
        <v>0.36</v>
      </c>
      <c r="E24" s="32">
        <v>15.1729164109579</v>
      </c>
      <c r="F24" s="33">
        <v>0</v>
      </c>
      <c r="G24" s="34" t="s">
        <v>51</v>
      </c>
      <c r="H24" s="34">
        <f t="shared" si="2"/>
        <v>12</v>
      </c>
      <c r="I24" s="34">
        <f t="shared" si="3"/>
        <v>0</v>
      </c>
      <c r="J24" s="79"/>
      <c r="K24" s="79"/>
      <c r="L24" s="7" t="s">
        <v>7</v>
      </c>
      <c r="M24" s="19">
        <v>4</v>
      </c>
      <c r="N24" s="19">
        <f t="shared" si="5"/>
        <v>0</v>
      </c>
      <c r="O24" s="19" t="s">
        <v>57</v>
      </c>
      <c r="P24" s="19">
        <f>SUMIF($C$7:$C$96,M24,$F$7:$F$96)</f>
        <v>17</v>
      </c>
      <c r="Q24" s="19">
        <f t="shared" si="6"/>
        <v>17</v>
      </c>
    </row>
    <row r="25" spans="1:19" ht="15.75" customHeight="1">
      <c r="A25" s="12">
        <f t="shared" si="1"/>
        <v>19</v>
      </c>
      <c r="B25" s="31">
        <v>3</v>
      </c>
      <c r="C25" s="31">
        <v>1</v>
      </c>
      <c r="D25" s="31">
        <v>0.36</v>
      </c>
      <c r="E25" s="32">
        <v>11.6624065832799</v>
      </c>
      <c r="F25" s="33">
        <v>12</v>
      </c>
      <c r="G25" s="34" t="s">
        <v>51</v>
      </c>
      <c r="H25" s="34">
        <f t="shared" si="2"/>
        <v>12</v>
      </c>
      <c r="I25" s="34">
        <f t="shared" si="3"/>
        <v>50.381596439769162</v>
      </c>
      <c r="J25" s="79"/>
      <c r="K25" s="79"/>
      <c r="L25" s="7" t="s">
        <v>8</v>
      </c>
      <c r="M25" s="19">
        <v>5</v>
      </c>
      <c r="N25" s="19">
        <f t="shared" si="5"/>
        <v>25</v>
      </c>
      <c r="O25" s="19" t="s">
        <v>57</v>
      </c>
      <c r="P25" s="19">
        <f>SUMIF($C$7:$C$96,M25,$F$7:$F$96)</f>
        <v>0</v>
      </c>
      <c r="Q25" s="19">
        <f t="shared" si="6"/>
        <v>-25</v>
      </c>
    </row>
    <row r="26" spans="1:19" ht="15.75" customHeight="1">
      <c r="A26" s="12">
        <f t="shared" si="1"/>
        <v>20</v>
      </c>
      <c r="B26" s="31">
        <v>3</v>
      </c>
      <c r="C26" s="31">
        <v>2</v>
      </c>
      <c r="D26" s="31">
        <v>0.36</v>
      </c>
      <c r="E26" s="32">
        <v>12.532848251444699</v>
      </c>
      <c r="F26" s="33">
        <v>12</v>
      </c>
      <c r="G26" s="34" t="s">
        <v>51</v>
      </c>
      <c r="H26" s="34">
        <f t="shared" si="2"/>
        <v>12</v>
      </c>
      <c r="I26" s="34">
        <f t="shared" si="3"/>
        <v>54.141904446241099</v>
      </c>
      <c r="J26" s="79"/>
      <c r="K26" s="79"/>
      <c r="L26" s="8" t="s">
        <v>9</v>
      </c>
      <c r="M26" s="19">
        <v>6</v>
      </c>
      <c r="N26" s="19">
        <f t="shared" si="5"/>
        <v>21</v>
      </c>
      <c r="O26" s="19" t="s">
        <v>57</v>
      </c>
      <c r="P26" s="19">
        <f t="shared" ref="P26:P30" si="7">SUMIF($C$7:$C$96,M26,$F$7:$F$96)</f>
        <v>0</v>
      </c>
      <c r="Q26" s="19">
        <f t="shared" si="6"/>
        <v>-21</v>
      </c>
    </row>
    <row r="27" spans="1:19" ht="15.75" customHeight="1">
      <c r="A27" s="12">
        <f t="shared" si="1"/>
        <v>21</v>
      </c>
      <c r="B27" s="31">
        <v>3</v>
      </c>
      <c r="C27" s="31">
        <v>4</v>
      </c>
      <c r="D27" s="31">
        <v>0.36</v>
      </c>
      <c r="E27" s="32">
        <v>24.796922209977399</v>
      </c>
      <c r="F27" s="33">
        <v>0</v>
      </c>
      <c r="G27" s="34" t="s">
        <v>51</v>
      </c>
      <c r="H27" s="34">
        <f t="shared" si="2"/>
        <v>12</v>
      </c>
      <c r="I27" s="34">
        <f t="shared" si="3"/>
        <v>0</v>
      </c>
      <c r="J27" s="79"/>
      <c r="K27" s="79"/>
      <c r="L27" s="8" t="s">
        <v>10</v>
      </c>
      <c r="M27" s="19">
        <v>7</v>
      </c>
      <c r="N27" s="19">
        <f t="shared" si="5"/>
        <v>5</v>
      </c>
      <c r="O27" s="19" t="s">
        <v>57</v>
      </c>
      <c r="P27" s="19">
        <f t="shared" si="7"/>
        <v>18</v>
      </c>
      <c r="Q27" s="19">
        <f t="shared" si="6"/>
        <v>13</v>
      </c>
    </row>
    <row r="28" spans="1:19" ht="15.75" customHeight="1">
      <c r="A28" s="12">
        <f t="shared" si="1"/>
        <v>22</v>
      </c>
      <c r="B28" s="31">
        <v>3</v>
      </c>
      <c r="C28" s="31">
        <v>5</v>
      </c>
      <c r="D28" s="31">
        <v>0.36</v>
      </c>
      <c r="E28" s="32">
        <v>15.726078125064699</v>
      </c>
      <c r="F28" s="33">
        <v>0</v>
      </c>
      <c r="G28" s="34" t="s">
        <v>51</v>
      </c>
      <c r="H28" s="34">
        <f t="shared" si="2"/>
        <v>12</v>
      </c>
      <c r="I28" s="34">
        <f t="shared" si="3"/>
        <v>0</v>
      </c>
      <c r="J28" s="79"/>
      <c r="K28" s="79"/>
      <c r="L28" s="8" t="s">
        <v>11</v>
      </c>
      <c r="M28" s="19">
        <v>8</v>
      </c>
      <c r="N28" s="19">
        <f t="shared" si="5"/>
        <v>0</v>
      </c>
      <c r="O28" s="19" t="s">
        <v>57</v>
      </c>
      <c r="P28" s="19">
        <f t="shared" si="7"/>
        <v>16</v>
      </c>
      <c r="Q28" s="19">
        <f t="shared" si="6"/>
        <v>16</v>
      </c>
    </row>
    <row r="29" spans="1:19" ht="15.75" customHeight="1">
      <c r="A29" s="12">
        <f t="shared" si="1"/>
        <v>23</v>
      </c>
      <c r="B29" s="31">
        <v>3</v>
      </c>
      <c r="C29" s="31">
        <v>6</v>
      </c>
      <c r="D29" s="31">
        <v>0.36</v>
      </c>
      <c r="E29" s="32">
        <v>24.842153285422398</v>
      </c>
      <c r="F29" s="33">
        <v>0</v>
      </c>
      <c r="G29" s="34" t="s">
        <v>51</v>
      </c>
      <c r="H29" s="34">
        <f t="shared" si="2"/>
        <v>12</v>
      </c>
      <c r="I29" s="34">
        <f t="shared" si="3"/>
        <v>0</v>
      </c>
      <c r="J29" s="79"/>
      <c r="K29" s="79"/>
      <c r="L29" s="8" t="s">
        <v>12</v>
      </c>
      <c r="M29" s="19">
        <v>9</v>
      </c>
      <c r="N29" s="19">
        <f t="shared" si="5"/>
        <v>0</v>
      </c>
      <c r="O29" s="19" t="s">
        <v>57</v>
      </c>
      <c r="P29" s="19">
        <f t="shared" si="7"/>
        <v>21</v>
      </c>
      <c r="Q29" s="19">
        <f t="shared" si="6"/>
        <v>21</v>
      </c>
    </row>
    <row r="30" spans="1:19" ht="15.75" customHeight="1">
      <c r="A30" s="12">
        <f t="shared" si="1"/>
        <v>24</v>
      </c>
      <c r="B30" s="31">
        <v>3</v>
      </c>
      <c r="C30" s="31">
        <v>7</v>
      </c>
      <c r="D30" s="31">
        <v>0.36</v>
      </c>
      <c r="E30" s="32">
        <v>10.5304774279985</v>
      </c>
      <c r="F30" s="33">
        <v>18</v>
      </c>
      <c r="G30" s="34" t="s">
        <v>51</v>
      </c>
      <c r="H30" s="34">
        <f t="shared" si="2"/>
        <v>18</v>
      </c>
      <c r="I30" s="34">
        <f t="shared" si="3"/>
        <v>68.237493733430284</v>
      </c>
      <c r="J30" s="79"/>
      <c r="K30" s="79"/>
      <c r="L30" s="8" t="s">
        <v>13</v>
      </c>
      <c r="M30" s="19">
        <v>10</v>
      </c>
      <c r="N30" s="19">
        <f t="shared" si="5"/>
        <v>0</v>
      </c>
      <c r="O30" s="19" t="s">
        <v>57</v>
      </c>
      <c r="P30" s="19">
        <f t="shared" si="7"/>
        <v>3</v>
      </c>
      <c r="Q30" s="19">
        <f t="shared" si="6"/>
        <v>3</v>
      </c>
    </row>
    <row r="31" spans="1:19" ht="15.75" customHeight="1">
      <c r="A31" s="12">
        <f t="shared" si="1"/>
        <v>25</v>
      </c>
      <c r="B31" s="31">
        <v>3</v>
      </c>
      <c r="C31" s="31">
        <v>8</v>
      </c>
      <c r="D31" s="31">
        <v>0.36</v>
      </c>
      <c r="E31" s="32">
        <v>13.116208748421499</v>
      </c>
      <c r="F31" s="33">
        <v>12</v>
      </c>
      <c r="G31" s="34" t="s">
        <v>51</v>
      </c>
      <c r="H31" s="34">
        <f t="shared" si="2"/>
        <v>12</v>
      </c>
      <c r="I31" s="34">
        <f t="shared" si="3"/>
        <v>56.662021793180877</v>
      </c>
      <c r="J31" s="79"/>
      <c r="K31" s="79"/>
      <c r="M31" s="39"/>
      <c r="N31" s="39"/>
      <c r="O31" s="39"/>
      <c r="P31" s="39"/>
      <c r="Q31" s="39"/>
    </row>
    <row r="32" spans="1:19" ht="15.75" customHeight="1">
      <c r="A32" s="12">
        <f t="shared" si="1"/>
        <v>26</v>
      </c>
      <c r="B32" s="31">
        <v>3</v>
      </c>
      <c r="C32" s="31">
        <v>9</v>
      </c>
      <c r="D32" s="31">
        <v>0.36</v>
      </c>
      <c r="E32" s="32">
        <v>19.6409096856835</v>
      </c>
      <c r="F32" s="33">
        <v>7</v>
      </c>
      <c r="G32" s="34" t="s">
        <v>51</v>
      </c>
      <c r="H32" s="34">
        <f t="shared" si="2"/>
        <v>12</v>
      </c>
      <c r="I32" s="34">
        <f t="shared" si="3"/>
        <v>49.495092407922414</v>
      </c>
      <c r="J32" s="79"/>
      <c r="K32" s="79"/>
      <c r="M32" s="39"/>
      <c r="N32" s="39"/>
      <c r="O32" s="39"/>
      <c r="P32" s="39"/>
      <c r="Q32" s="39"/>
    </row>
    <row r="33" spans="1:19" ht="15.75" customHeight="1">
      <c r="A33" s="12">
        <f t="shared" si="1"/>
        <v>27</v>
      </c>
      <c r="B33" s="31">
        <v>3</v>
      </c>
      <c r="C33" s="31">
        <v>10</v>
      </c>
      <c r="D33" s="31">
        <v>0.36</v>
      </c>
      <c r="E33" s="32">
        <v>2.7697232318943898</v>
      </c>
      <c r="F33" s="33">
        <v>3</v>
      </c>
      <c r="G33" s="34" t="s">
        <v>51</v>
      </c>
      <c r="H33" s="34">
        <f t="shared" si="2"/>
        <v>18</v>
      </c>
      <c r="I33" s="34">
        <f t="shared" si="3"/>
        <v>2.9913010904459414</v>
      </c>
      <c r="J33" s="79"/>
      <c r="K33" s="79"/>
      <c r="L33" s="80" t="s">
        <v>2</v>
      </c>
      <c r="M33" s="45"/>
      <c r="N33" s="48" t="s">
        <v>16</v>
      </c>
      <c r="O33" s="49"/>
      <c r="P33" s="49" t="s">
        <v>56</v>
      </c>
      <c r="Q33" s="49"/>
      <c r="R33" s="49"/>
      <c r="S33" s="49" t="s">
        <v>17</v>
      </c>
    </row>
    <row r="34" spans="1:19" ht="15.75" customHeight="1">
      <c r="A34" s="12">
        <f t="shared" si="1"/>
        <v>28</v>
      </c>
      <c r="B34" s="31">
        <v>4</v>
      </c>
      <c r="C34" s="31">
        <v>1</v>
      </c>
      <c r="D34" s="31">
        <v>0.36</v>
      </c>
      <c r="E34" s="32">
        <v>13.693548221951501</v>
      </c>
      <c r="F34" s="33">
        <v>0</v>
      </c>
      <c r="G34" s="34" t="s">
        <v>51</v>
      </c>
      <c r="H34" s="34">
        <f t="shared" si="2"/>
        <v>12</v>
      </c>
      <c r="I34" s="34">
        <f t="shared" si="3"/>
        <v>0</v>
      </c>
      <c r="J34" s="79"/>
      <c r="K34" s="79"/>
      <c r="L34" s="81" t="s">
        <v>4</v>
      </c>
      <c r="M34" s="47">
        <v>1</v>
      </c>
      <c r="N34" s="47">
        <v>33</v>
      </c>
      <c r="O34" s="46" t="s">
        <v>52</v>
      </c>
      <c r="P34" s="50">
        <f>P21</f>
        <v>12</v>
      </c>
      <c r="Q34" s="46">
        <f t="shared" ref="Q34:Q43" si="8">SUM(N34,P34)</f>
        <v>45</v>
      </c>
      <c r="R34" s="46" t="s">
        <v>28</v>
      </c>
      <c r="S34" s="10">
        <v>66</v>
      </c>
    </row>
    <row r="35" spans="1:19" ht="15.75" customHeight="1">
      <c r="A35" s="12">
        <f t="shared" si="1"/>
        <v>29</v>
      </c>
      <c r="B35" s="31">
        <v>4</v>
      </c>
      <c r="C35" s="31">
        <v>2</v>
      </c>
      <c r="D35" s="31">
        <v>0.36</v>
      </c>
      <c r="E35" s="32">
        <v>12.2791384776562</v>
      </c>
      <c r="F35" s="33">
        <v>0</v>
      </c>
      <c r="G35" s="34" t="s">
        <v>51</v>
      </c>
      <c r="H35" s="34">
        <f t="shared" si="2"/>
        <v>12</v>
      </c>
      <c r="I35" s="34">
        <f t="shared" si="3"/>
        <v>0</v>
      </c>
      <c r="J35" s="79"/>
      <c r="K35" s="79"/>
      <c r="L35" s="81" t="s">
        <v>5</v>
      </c>
      <c r="M35" s="47">
        <v>2</v>
      </c>
      <c r="N35" s="47">
        <v>10</v>
      </c>
      <c r="O35" s="46" t="s">
        <v>52</v>
      </c>
      <c r="P35" s="50">
        <f t="shared" ref="P35:P43" si="9">P22</f>
        <v>40</v>
      </c>
      <c r="Q35" s="46">
        <f t="shared" si="8"/>
        <v>50</v>
      </c>
      <c r="R35" s="46" t="s">
        <v>28</v>
      </c>
      <c r="S35" s="10">
        <v>74</v>
      </c>
    </row>
    <row r="36" spans="1:19" ht="15.75" customHeight="1">
      <c r="A36" s="12">
        <f t="shared" si="1"/>
        <v>30</v>
      </c>
      <c r="B36" s="31">
        <v>4</v>
      </c>
      <c r="C36" s="31">
        <v>3</v>
      </c>
      <c r="D36" s="31">
        <v>0.36</v>
      </c>
      <c r="E36" s="32">
        <v>24.796922209977399</v>
      </c>
      <c r="F36" s="33">
        <v>0</v>
      </c>
      <c r="G36" s="34" t="s">
        <v>51</v>
      </c>
      <c r="H36" s="34">
        <f t="shared" si="2"/>
        <v>12</v>
      </c>
      <c r="I36" s="34">
        <f t="shared" si="3"/>
        <v>0</v>
      </c>
      <c r="J36" s="79"/>
      <c r="K36" s="79"/>
      <c r="L36" s="81" t="s">
        <v>6</v>
      </c>
      <c r="M36" s="47">
        <v>3</v>
      </c>
      <c r="N36" s="47">
        <v>104</v>
      </c>
      <c r="O36" s="46" t="s">
        <v>52</v>
      </c>
      <c r="P36" s="50">
        <f t="shared" si="9"/>
        <v>0</v>
      </c>
      <c r="Q36" s="46">
        <f t="shared" si="8"/>
        <v>104</v>
      </c>
      <c r="R36" s="46" t="s">
        <v>28</v>
      </c>
      <c r="S36" s="10">
        <v>113</v>
      </c>
    </row>
    <row r="37" spans="1:19" ht="15.75" customHeight="1">
      <c r="A37" s="12">
        <f t="shared" si="1"/>
        <v>31</v>
      </c>
      <c r="B37" s="31">
        <v>4</v>
      </c>
      <c r="C37" s="31">
        <v>5</v>
      </c>
      <c r="D37" s="31">
        <v>0.36</v>
      </c>
      <c r="E37" s="32">
        <v>9.2710937555810808</v>
      </c>
      <c r="F37" s="33">
        <v>0</v>
      </c>
      <c r="G37" s="34" t="s">
        <v>51</v>
      </c>
      <c r="H37" s="34">
        <f t="shared" si="2"/>
        <v>18</v>
      </c>
      <c r="I37" s="34">
        <f t="shared" si="3"/>
        <v>0</v>
      </c>
      <c r="J37" s="79"/>
      <c r="K37" s="79"/>
      <c r="L37" s="81" t="s">
        <v>7</v>
      </c>
      <c r="M37" s="47">
        <v>4</v>
      </c>
      <c r="N37" s="47">
        <v>37</v>
      </c>
      <c r="O37" s="46" t="s">
        <v>52</v>
      </c>
      <c r="P37" s="50">
        <f t="shared" si="9"/>
        <v>17</v>
      </c>
      <c r="Q37" s="46">
        <f t="shared" si="8"/>
        <v>54</v>
      </c>
      <c r="R37" s="46" t="s">
        <v>28</v>
      </c>
      <c r="S37" s="10">
        <v>79</v>
      </c>
    </row>
    <row r="38" spans="1:19" ht="15.75" customHeight="1">
      <c r="A38" s="12">
        <f t="shared" si="1"/>
        <v>32</v>
      </c>
      <c r="B38" s="31">
        <v>4</v>
      </c>
      <c r="C38" s="31">
        <v>6</v>
      </c>
      <c r="D38" s="31">
        <v>0.36</v>
      </c>
      <c r="E38" s="32">
        <v>0.497264630071094</v>
      </c>
      <c r="F38" s="33">
        <v>0</v>
      </c>
      <c r="G38" s="34" t="s">
        <v>51</v>
      </c>
      <c r="H38" s="34">
        <f t="shared" si="2"/>
        <v>18</v>
      </c>
      <c r="I38" s="34">
        <f t="shared" si="3"/>
        <v>0</v>
      </c>
      <c r="J38" s="79"/>
      <c r="K38" s="79"/>
      <c r="L38" s="81" t="s">
        <v>8</v>
      </c>
      <c r="M38" s="47">
        <v>5</v>
      </c>
      <c r="N38" s="47">
        <v>71</v>
      </c>
      <c r="O38" s="46" t="s">
        <v>52</v>
      </c>
      <c r="P38" s="50">
        <f t="shared" si="9"/>
        <v>0</v>
      </c>
      <c r="Q38" s="46">
        <f t="shared" si="8"/>
        <v>71</v>
      </c>
      <c r="R38" s="46" t="s">
        <v>28</v>
      </c>
      <c r="S38" s="10">
        <v>97</v>
      </c>
    </row>
    <row r="39" spans="1:19" ht="15.75" customHeight="1">
      <c r="A39" s="12">
        <f t="shared" si="1"/>
        <v>33</v>
      </c>
      <c r="B39" s="31">
        <v>4</v>
      </c>
      <c r="C39" s="31">
        <v>7</v>
      </c>
      <c r="D39" s="31">
        <v>0.36</v>
      </c>
      <c r="E39" s="32">
        <v>14.792995600269199</v>
      </c>
      <c r="F39" s="33">
        <v>0</v>
      </c>
      <c r="G39" s="34" t="s">
        <v>51</v>
      </c>
      <c r="H39" s="34">
        <f t="shared" si="2"/>
        <v>12</v>
      </c>
      <c r="I39" s="34">
        <f t="shared" si="3"/>
        <v>0</v>
      </c>
      <c r="J39" s="79"/>
      <c r="K39" s="79"/>
      <c r="L39" s="82" t="s">
        <v>9</v>
      </c>
      <c r="M39" s="47">
        <v>6</v>
      </c>
      <c r="N39" s="47">
        <v>63</v>
      </c>
      <c r="O39" s="46" t="s">
        <v>52</v>
      </c>
      <c r="P39" s="50">
        <f t="shared" si="9"/>
        <v>0</v>
      </c>
      <c r="Q39" s="46">
        <f t="shared" si="8"/>
        <v>63</v>
      </c>
      <c r="R39" s="46" t="s">
        <v>28</v>
      </c>
      <c r="S39" s="10">
        <v>73</v>
      </c>
    </row>
    <row r="40" spans="1:19" ht="15.75" customHeight="1">
      <c r="A40" s="12">
        <f t="shared" si="1"/>
        <v>34</v>
      </c>
      <c r="B40" s="31">
        <v>4</v>
      </c>
      <c r="C40" s="31">
        <v>8</v>
      </c>
      <c r="D40" s="31">
        <v>0.36</v>
      </c>
      <c r="E40" s="32">
        <v>13.371665579295501</v>
      </c>
      <c r="F40" s="33">
        <v>0</v>
      </c>
      <c r="G40" s="34" t="s">
        <v>51</v>
      </c>
      <c r="H40" s="34">
        <f t="shared" si="2"/>
        <v>12</v>
      </c>
      <c r="I40" s="34">
        <f t="shared" si="3"/>
        <v>0</v>
      </c>
      <c r="J40" s="79"/>
      <c r="K40" s="79"/>
      <c r="L40" s="82" t="s">
        <v>10</v>
      </c>
      <c r="M40" s="47">
        <v>7</v>
      </c>
      <c r="N40" s="47">
        <v>21</v>
      </c>
      <c r="O40" s="46" t="s">
        <v>52</v>
      </c>
      <c r="P40" s="50">
        <f t="shared" si="9"/>
        <v>18</v>
      </c>
      <c r="Q40" s="46">
        <f t="shared" si="8"/>
        <v>39</v>
      </c>
      <c r="R40" s="46" t="s">
        <v>28</v>
      </c>
      <c r="S40" s="10">
        <v>61</v>
      </c>
    </row>
    <row r="41" spans="1:19" ht="15.75" customHeight="1">
      <c r="A41" s="12">
        <f t="shared" si="1"/>
        <v>35</v>
      </c>
      <c r="B41" s="31">
        <v>4</v>
      </c>
      <c r="C41" s="31">
        <v>9</v>
      </c>
      <c r="D41" s="31">
        <v>0.36</v>
      </c>
      <c r="E41" s="32">
        <v>6.0702997429121401</v>
      </c>
      <c r="F41" s="33">
        <v>0</v>
      </c>
      <c r="G41" s="34" t="s">
        <v>51</v>
      </c>
      <c r="H41" s="34">
        <f t="shared" si="2"/>
        <v>18</v>
      </c>
      <c r="I41" s="34">
        <f t="shared" si="3"/>
        <v>0</v>
      </c>
      <c r="J41" s="79"/>
      <c r="K41" s="79"/>
      <c r="L41" s="82" t="s">
        <v>11</v>
      </c>
      <c r="M41" s="47">
        <v>8</v>
      </c>
      <c r="N41" s="47">
        <v>24</v>
      </c>
      <c r="O41" s="46" t="s">
        <v>52</v>
      </c>
      <c r="P41" s="50">
        <f t="shared" si="9"/>
        <v>16</v>
      </c>
      <c r="Q41" s="46">
        <f t="shared" si="8"/>
        <v>40</v>
      </c>
      <c r="R41" s="46" t="s">
        <v>28</v>
      </c>
      <c r="S41" s="10">
        <v>49</v>
      </c>
    </row>
    <row r="42" spans="1:19" ht="15.75" customHeight="1">
      <c r="A42" s="12">
        <f t="shared" si="1"/>
        <v>36</v>
      </c>
      <c r="B42" s="31">
        <v>4</v>
      </c>
      <c r="C42" s="31">
        <v>10</v>
      </c>
      <c r="D42" s="31">
        <v>0.36</v>
      </c>
      <c r="E42" s="32">
        <v>27.451782576302499</v>
      </c>
      <c r="F42" s="33">
        <v>0</v>
      </c>
      <c r="G42" s="34" t="s">
        <v>51</v>
      </c>
      <c r="H42" s="34">
        <f t="shared" si="2"/>
        <v>12</v>
      </c>
      <c r="I42" s="34">
        <f t="shared" si="3"/>
        <v>0</v>
      </c>
      <c r="J42" s="79"/>
      <c r="K42" s="79"/>
      <c r="L42" s="82" t="s">
        <v>12</v>
      </c>
      <c r="M42" s="47">
        <v>9</v>
      </c>
      <c r="N42" s="47">
        <v>36</v>
      </c>
      <c r="O42" s="46" t="s">
        <v>52</v>
      </c>
      <c r="P42" s="50">
        <f t="shared" si="9"/>
        <v>21</v>
      </c>
      <c r="Q42" s="46">
        <f t="shared" si="8"/>
        <v>57</v>
      </c>
      <c r="R42" s="46" t="s">
        <v>28</v>
      </c>
      <c r="S42" s="10">
        <v>90</v>
      </c>
    </row>
    <row r="43" spans="1:19" ht="15.75" customHeight="1">
      <c r="A43" s="12">
        <f t="shared" si="1"/>
        <v>37</v>
      </c>
      <c r="B43" s="31">
        <v>5</v>
      </c>
      <c r="C43" s="31">
        <v>1</v>
      </c>
      <c r="D43" s="31">
        <v>0.36</v>
      </c>
      <c r="E43" s="32">
        <v>5.9793263885453696</v>
      </c>
      <c r="F43" s="33">
        <v>0</v>
      </c>
      <c r="G43" s="34" t="s">
        <v>51</v>
      </c>
      <c r="H43" s="34">
        <f t="shared" si="2"/>
        <v>18</v>
      </c>
      <c r="I43" s="34">
        <f t="shared" si="3"/>
        <v>0</v>
      </c>
      <c r="J43" s="79"/>
      <c r="K43" s="79"/>
      <c r="L43" s="82" t="s">
        <v>13</v>
      </c>
      <c r="M43" s="47">
        <v>10</v>
      </c>
      <c r="N43" s="47">
        <v>34</v>
      </c>
      <c r="O43" s="46" t="s">
        <v>52</v>
      </c>
      <c r="P43" s="50">
        <f t="shared" si="9"/>
        <v>3</v>
      </c>
      <c r="Q43" s="46">
        <f t="shared" si="8"/>
        <v>37</v>
      </c>
      <c r="R43" s="46" t="s">
        <v>28</v>
      </c>
      <c r="S43" s="10">
        <v>48</v>
      </c>
    </row>
    <row r="44" spans="1:19" ht="15.75" customHeight="1">
      <c r="A44" s="12">
        <f t="shared" si="1"/>
        <v>38</v>
      </c>
      <c r="B44" s="31">
        <v>5</v>
      </c>
      <c r="C44" s="31">
        <v>2</v>
      </c>
      <c r="D44" s="31">
        <v>0.36</v>
      </c>
      <c r="E44" s="32">
        <v>3.6883957706217201</v>
      </c>
      <c r="F44" s="33">
        <v>11</v>
      </c>
      <c r="G44" s="34" t="s">
        <v>51</v>
      </c>
      <c r="H44" s="34">
        <f t="shared" si="2"/>
        <v>18</v>
      </c>
      <c r="I44" s="34">
        <f t="shared" si="3"/>
        <v>14.606047251662011</v>
      </c>
      <c r="J44" s="79"/>
      <c r="K44" s="79"/>
    </row>
    <row r="45" spans="1:19" ht="15.75" customHeight="1">
      <c r="A45" s="12">
        <f t="shared" si="1"/>
        <v>39</v>
      </c>
      <c r="B45" s="31">
        <v>5</v>
      </c>
      <c r="C45" s="31">
        <v>3</v>
      </c>
      <c r="D45" s="31">
        <v>0.36</v>
      </c>
      <c r="E45" s="32">
        <v>15.726078125064699</v>
      </c>
      <c r="F45" s="33">
        <v>0</v>
      </c>
      <c r="G45" s="34" t="s">
        <v>51</v>
      </c>
      <c r="H45" s="34">
        <f t="shared" si="2"/>
        <v>12</v>
      </c>
      <c r="I45" s="34">
        <f t="shared" si="3"/>
        <v>0</v>
      </c>
      <c r="J45" s="79"/>
      <c r="K45" s="79"/>
    </row>
    <row r="46" spans="1:19" ht="15.75" customHeight="1">
      <c r="A46" s="12">
        <f t="shared" si="1"/>
        <v>40</v>
      </c>
      <c r="B46" s="31">
        <v>5</v>
      </c>
      <c r="C46" s="31">
        <v>4</v>
      </c>
      <c r="D46" s="31">
        <v>0.36</v>
      </c>
      <c r="E46" s="32">
        <v>9.2710937555810808</v>
      </c>
      <c r="F46" s="33">
        <v>0</v>
      </c>
      <c r="G46" s="34" t="s">
        <v>51</v>
      </c>
      <c r="H46" s="34">
        <f t="shared" si="2"/>
        <v>18</v>
      </c>
      <c r="I46" s="34">
        <f t="shared" si="3"/>
        <v>0</v>
      </c>
      <c r="J46" s="79"/>
      <c r="K46" s="79"/>
    </row>
    <row r="47" spans="1:19" ht="15.75" customHeight="1">
      <c r="A47" s="12">
        <f t="shared" si="1"/>
        <v>41</v>
      </c>
      <c r="B47" s="31">
        <v>5</v>
      </c>
      <c r="C47" s="31">
        <v>6</v>
      </c>
      <c r="D47" s="31">
        <v>0.36</v>
      </c>
      <c r="E47" s="32">
        <v>9.4047004201897497</v>
      </c>
      <c r="F47" s="33">
        <v>0</v>
      </c>
      <c r="G47" s="34" t="s">
        <v>51</v>
      </c>
      <c r="H47" s="34">
        <f t="shared" si="2"/>
        <v>18</v>
      </c>
      <c r="I47" s="34">
        <f t="shared" si="3"/>
        <v>0</v>
      </c>
      <c r="J47" s="79"/>
      <c r="K47" s="79"/>
    </row>
    <row r="48" spans="1:19" ht="15.75" customHeight="1">
      <c r="A48" s="12">
        <f t="shared" si="1"/>
        <v>42</v>
      </c>
      <c r="B48" s="31">
        <v>5</v>
      </c>
      <c r="C48" s="31">
        <v>7</v>
      </c>
      <c r="D48" s="31">
        <v>0.36</v>
      </c>
      <c r="E48" s="32">
        <v>6.7769539251989199</v>
      </c>
      <c r="F48" s="33">
        <v>0</v>
      </c>
      <c r="G48" s="34" t="s">
        <v>51</v>
      </c>
      <c r="H48" s="34">
        <f t="shared" si="2"/>
        <v>18</v>
      </c>
      <c r="I48" s="34">
        <f t="shared" si="3"/>
        <v>0</v>
      </c>
      <c r="J48" s="79"/>
      <c r="K48" s="79"/>
    </row>
    <row r="49" spans="1:11" ht="15.75" customHeight="1">
      <c r="A49" s="12">
        <f t="shared" si="1"/>
        <v>43</v>
      </c>
      <c r="B49" s="31">
        <v>5</v>
      </c>
      <c r="C49" s="31">
        <v>8</v>
      </c>
      <c r="D49" s="31">
        <v>0.36</v>
      </c>
      <c r="E49" s="32">
        <v>4.6150167188218401</v>
      </c>
      <c r="F49" s="33">
        <v>4</v>
      </c>
      <c r="G49" s="34" t="s">
        <v>51</v>
      </c>
      <c r="H49" s="34">
        <f t="shared" si="2"/>
        <v>18</v>
      </c>
      <c r="I49" s="34">
        <f t="shared" si="3"/>
        <v>6.6456240751034494</v>
      </c>
      <c r="J49" s="79"/>
      <c r="K49" s="79"/>
    </row>
    <row r="50" spans="1:11" ht="15.75" customHeight="1">
      <c r="A50" s="12">
        <f t="shared" si="1"/>
        <v>44</v>
      </c>
      <c r="B50" s="31">
        <v>5</v>
      </c>
      <c r="C50" s="31">
        <v>9</v>
      </c>
      <c r="D50" s="31">
        <v>0.36</v>
      </c>
      <c r="E50" s="32">
        <v>5.7779054940358998</v>
      </c>
      <c r="F50" s="33">
        <v>10</v>
      </c>
      <c r="G50" s="34" t="s">
        <v>51</v>
      </c>
      <c r="H50" s="34">
        <f t="shared" si="2"/>
        <v>18</v>
      </c>
      <c r="I50" s="34">
        <f t="shared" si="3"/>
        <v>20.800459778529238</v>
      </c>
      <c r="J50" s="79"/>
      <c r="K50" s="79"/>
    </row>
    <row r="51" spans="1:11" ht="15.75" customHeight="1">
      <c r="A51" s="12">
        <f t="shared" si="1"/>
        <v>45</v>
      </c>
      <c r="B51" s="31">
        <v>5</v>
      </c>
      <c r="C51" s="31">
        <v>10</v>
      </c>
      <c r="D51" s="31">
        <v>0.36</v>
      </c>
      <c r="E51" s="32">
        <v>18.445252816555399</v>
      </c>
      <c r="F51" s="33">
        <v>0</v>
      </c>
      <c r="G51" s="34" t="s">
        <v>51</v>
      </c>
      <c r="H51" s="34">
        <f t="shared" si="2"/>
        <v>12</v>
      </c>
      <c r="I51" s="34">
        <f t="shared" si="3"/>
        <v>0</v>
      </c>
      <c r="J51" s="79"/>
      <c r="K51" s="79"/>
    </row>
    <row r="52" spans="1:11" ht="15.75" customHeight="1">
      <c r="A52" s="12">
        <f t="shared" si="1"/>
        <v>46</v>
      </c>
      <c r="B52" s="31">
        <v>6</v>
      </c>
      <c r="C52" s="31">
        <v>1</v>
      </c>
      <c r="D52" s="31">
        <v>0.36</v>
      </c>
      <c r="E52" s="32">
        <v>13.6465248281187</v>
      </c>
      <c r="F52" s="33">
        <v>0</v>
      </c>
      <c r="G52" s="34" t="s">
        <v>51</v>
      </c>
      <c r="H52" s="34">
        <f t="shared" si="2"/>
        <v>12</v>
      </c>
      <c r="I52" s="34">
        <f t="shared" si="3"/>
        <v>0</v>
      </c>
      <c r="J52" s="79"/>
      <c r="K52" s="79"/>
    </row>
    <row r="53" spans="1:11" ht="15.75" customHeight="1">
      <c r="A53" s="12">
        <f t="shared" si="1"/>
        <v>47</v>
      </c>
      <c r="B53" s="31">
        <v>6</v>
      </c>
      <c r="C53" s="31">
        <v>2</v>
      </c>
      <c r="D53" s="31">
        <v>0.36</v>
      </c>
      <c r="E53" s="32">
        <v>12.311978826159599</v>
      </c>
      <c r="F53" s="33">
        <v>0</v>
      </c>
      <c r="G53" s="34" t="s">
        <v>51</v>
      </c>
      <c r="H53" s="34">
        <f t="shared" si="2"/>
        <v>12</v>
      </c>
      <c r="I53" s="34">
        <f t="shared" si="3"/>
        <v>0</v>
      </c>
      <c r="J53" s="79"/>
      <c r="K53" s="79"/>
    </row>
    <row r="54" spans="1:11" ht="15.75" customHeight="1">
      <c r="A54" s="12">
        <f t="shared" si="1"/>
        <v>48</v>
      </c>
      <c r="B54" s="31">
        <v>6</v>
      </c>
      <c r="C54" s="31">
        <v>3</v>
      </c>
      <c r="D54" s="31">
        <v>0.36</v>
      </c>
      <c r="E54" s="32">
        <v>24.842153285422398</v>
      </c>
      <c r="F54" s="33">
        <v>0</v>
      </c>
      <c r="G54" s="34" t="s">
        <v>51</v>
      </c>
      <c r="H54" s="34">
        <f t="shared" si="2"/>
        <v>12</v>
      </c>
      <c r="I54" s="34">
        <f t="shared" si="3"/>
        <v>0</v>
      </c>
      <c r="J54" s="79"/>
      <c r="K54" s="79"/>
    </row>
    <row r="55" spans="1:11" ht="15.75" customHeight="1">
      <c r="A55" s="12">
        <f t="shared" si="1"/>
        <v>49</v>
      </c>
      <c r="B55" s="31">
        <v>6</v>
      </c>
      <c r="C55" s="31">
        <v>4</v>
      </c>
      <c r="D55" s="31">
        <v>0.36</v>
      </c>
      <c r="E55" s="32">
        <v>0.497264630071094</v>
      </c>
      <c r="F55" s="33">
        <v>17</v>
      </c>
      <c r="G55" s="34" t="s">
        <v>51</v>
      </c>
      <c r="H55" s="34">
        <f t="shared" si="2"/>
        <v>18</v>
      </c>
      <c r="I55" s="34">
        <f t="shared" si="3"/>
        <v>3.0432595360350949</v>
      </c>
      <c r="J55" s="79"/>
      <c r="K55" s="79"/>
    </row>
    <row r="56" spans="1:11" ht="15.75" customHeight="1">
      <c r="A56" s="12">
        <f t="shared" si="1"/>
        <v>50</v>
      </c>
      <c r="B56" s="31">
        <v>6</v>
      </c>
      <c r="C56" s="31">
        <v>5</v>
      </c>
      <c r="D56" s="31">
        <v>0.36</v>
      </c>
      <c r="E56" s="32">
        <v>9.4047004201897497</v>
      </c>
      <c r="F56" s="33">
        <v>0</v>
      </c>
      <c r="G56" s="34" t="s">
        <v>51</v>
      </c>
      <c r="H56" s="34">
        <f t="shared" si="2"/>
        <v>18</v>
      </c>
      <c r="I56" s="34">
        <f t="shared" si="3"/>
        <v>0</v>
      </c>
      <c r="J56" s="79"/>
      <c r="K56" s="79"/>
    </row>
    <row r="57" spans="1:11" ht="15.75" customHeight="1">
      <c r="A57" s="12">
        <f t="shared" si="1"/>
        <v>51</v>
      </c>
      <c r="B57" s="31">
        <v>6</v>
      </c>
      <c r="C57" s="31">
        <v>7</v>
      </c>
      <c r="D57" s="31">
        <v>0.36</v>
      </c>
      <c r="E57" s="32">
        <v>14.7562217637491</v>
      </c>
      <c r="F57" s="33">
        <v>0</v>
      </c>
      <c r="G57" s="34" t="s">
        <v>51</v>
      </c>
      <c r="H57" s="34">
        <f t="shared" si="2"/>
        <v>12</v>
      </c>
      <c r="I57" s="34">
        <f t="shared" si="3"/>
        <v>0</v>
      </c>
      <c r="J57" s="79"/>
      <c r="K57" s="79"/>
    </row>
    <row r="58" spans="1:11" ht="15.75" customHeight="1">
      <c r="A58" s="12">
        <f t="shared" si="1"/>
        <v>52</v>
      </c>
      <c r="B58" s="31">
        <v>6</v>
      </c>
      <c r="C58" s="31">
        <v>8</v>
      </c>
      <c r="D58" s="31">
        <v>0.36</v>
      </c>
      <c r="E58" s="32">
        <v>13.589478539732401</v>
      </c>
      <c r="F58" s="33">
        <v>0</v>
      </c>
      <c r="G58" s="34" t="s">
        <v>51</v>
      </c>
      <c r="H58" s="34">
        <f t="shared" si="2"/>
        <v>12</v>
      </c>
      <c r="I58" s="34">
        <f t="shared" si="3"/>
        <v>0</v>
      </c>
      <c r="J58" s="79"/>
      <c r="K58" s="79"/>
    </row>
    <row r="59" spans="1:11" ht="15.75" customHeight="1">
      <c r="A59" s="12">
        <f t="shared" si="1"/>
        <v>53</v>
      </c>
      <c r="B59" s="31">
        <v>6</v>
      </c>
      <c r="C59" s="31">
        <v>9</v>
      </c>
      <c r="D59" s="31">
        <v>0.36</v>
      </c>
      <c r="E59" s="32">
        <v>5.8914347752674896</v>
      </c>
      <c r="F59" s="33">
        <v>4</v>
      </c>
      <c r="G59" s="34" t="s">
        <v>51</v>
      </c>
      <c r="H59" s="34">
        <f t="shared" si="2"/>
        <v>18</v>
      </c>
      <c r="I59" s="34">
        <f t="shared" si="3"/>
        <v>8.4836660763851839</v>
      </c>
      <c r="J59" s="79"/>
      <c r="K59" s="79"/>
    </row>
    <row r="60" spans="1:11" ht="15.75" customHeight="1">
      <c r="A60" s="12">
        <f t="shared" si="1"/>
        <v>54</v>
      </c>
      <c r="B60" s="31">
        <v>6</v>
      </c>
      <c r="C60" s="31">
        <v>10</v>
      </c>
      <c r="D60" s="31">
        <v>0.36</v>
      </c>
      <c r="E60" s="32">
        <v>27.4815448552901</v>
      </c>
      <c r="F60" s="33">
        <v>0</v>
      </c>
      <c r="G60" s="34" t="s">
        <v>51</v>
      </c>
      <c r="H60" s="34">
        <f t="shared" si="2"/>
        <v>12</v>
      </c>
      <c r="I60" s="34">
        <f t="shared" si="3"/>
        <v>0</v>
      </c>
      <c r="J60" s="79"/>
      <c r="K60" s="79"/>
    </row>
    <row r="61" spans="1:11" ht="15.75" customHeight="1">
      <c r="A61" s="12">
        <f t="shared" si="1"/>
        <v>55</v>
      </c>
      <c r="B61" s="31">
        <v>7</v>
      </c>
      <c r="C61" s="31">
        <v>1</v>
      </c>
      <c r="D61" s="31">
        <v>0.36</v>
      </c>
      <c r="E61" s="32">
        <v>1.1431843782664699</v>
      </c>
      <c r="F61" s="33">
        <v>0</v>
      </c>
      <c r="G61" s="34" t="s">
        <v>51</v>
      </c>
      <c r="H61" s="34">
        <f t="shared" si="2"/>
        <v>18</v>
      </c>
      <c r="I61" s="34">
        <f t="shared" si="3"/>
        <v>0</v>
      </c>
      <c r="J61" s="79"/>
      <c r="K61" s="79"/>
    </row>
    <row r="62" spans="1:11" ht="15.75" customHeight="1">
      <c r="A62" s="12">
        <f t="shared" si="1"/>
        <v>56</v>
      </c>
      <c r="B62" s="31">
        <v>7</v>
      </c>
      <c r="C62" s="31">
        <v>2</v>
      </c>
      <c r="D62" s="31">
        <v>0.36</v>
      </c>
      <c r="E62" s="32">
        <v>3.1157840242208099</v>
      </c>
      <c r="F62" s="33">
        <v>5</v>
      </c>
      <c r="G62" s="34" t="s">
        <v>51</v>
      </c>
      <c r="H62" s="34">
        <f t="shared" si="2"/>
        <v>18</v>
      </c>
      <c r="I62" s="34">
        <f t="shared" si="3"/>
        <v>5.608411243597458</v>
      </c>
      <c r="J62" s="79"/>
      <c r="K62" s="79"/>
    </row>
    <row r="63" spans="1:11" ht="15.75" customHeight="1">
      <c r="A63" s="12">
        <f t="shared" si="1"/>
        <v>57</v>
      </c>
      <c r="B63" s="31">
        <v>7</v>
      </c>
      <c r="C63" s="31">
        <v>3</v>
      </c>
      <c r="D63" s="31">
        <v>0.36</v>
      </c>
      <c r="E63" s="32">
        <v>10.5304774279985</v>
      </c>
      <c r="F63" s="33">
        <v>0</v>
      </c>
      <c r="G63" s="34" t="s">
        <v>51</v>
      </c>
      <c r="H63" s="34">
        <f t="shared" si="2"/>
        <v>18</v>
      </c>
      <c r="I63" s="34">
        <f t="shared" si="3"/>
        <v>0</v>
      </c>
      <c r="J63" s="79"/>
      <c r="K63" s="79"/>
    </row>
    <row r="64" spans="1:11" ht="15.75" customHeight="1">
      <c r="A64" s="12">
        <f t="shared" si="1"/>
        <v>58</v>
      </c>
      <c r="B64" s="31">
        <v>7</v>
      </c>
      <c r="C64" s="31">
        <v>4</v>
      </c>
      <c r="D64" s="31">
        <v>0.36</v>
      </c>
      <c r="E64" s="32">
        <v>14.792995600269199</v>
      </c>
      <c r="F64" s="33">
        <v>0</v>
      </c>
      <c r="G64" s="34" t="s">
        <v>51</v>
      </c>
      <c r="H64" s="34">
        <f t="shared" si="2"/>
        <v>12</v>
      </c>
      <c r="I64" s="34">
        <f t="shared" si="3"/>
        <v>0</v>
      </c>
      <c r="J64" s="79"/>
      <c r="K64" s="79"/>
    </row>
    <row r="65" spans="1:11" ht="15.75" customHeight="1">
      <c r="A65" s="12">
        <f t="shared" si="1"/>
        <v>59</v>
      </c>
      <c r="B65" s="31">
        <v>7</v>
      </c>
      <c r="C65" s="31">
        <v>5</v>
      </c>
      <c r="D65" s="31">
        <v>0.36</v>
      </c>
      <c r="E65" s="32">
        <v>6.7769539251989199</v>
      </c>
      <c r="F65" s="33">
        <v>0</v>
      </c>
      <c r="G65" s="34" t="s">
        <v>51</v>
      </c>
      <c r="H65" s="34">
        <f t="shared" si="2"/>
        <v>18</v>
      </c>
      <c r="I65" s="34">
        <f t="shared" si="3"/>
        <v>0</v>
      </c>
      <c r="J65" s="79"/>
      <c r="K65" s="79"/>
    </row>
    <row r="66" spans="1:11" ht="15.75" customHeight="1">
      <c r="A66" s="12">
        <f t="shared" si="1"/>
        <v>60</v>
      </c>
      <c r="B66" s="31">
        <v>7</v>
      </c>
      <c r="C66" s="31">
        <v>6</v>
      </c>
      <c r="D66" s="31">
        <v>0.36</v>
      </c>
      <c r="E66" s="32">
        <v>14.7562217637491</v>
      </c>
      <c r="F66" s="33">
        <v>0</v>
      </c>
      <c r="G66" s="34" t="s">
        <v>51</v>
      </c>
      <c r="H66" s="34">
        <f t="shared" si="2"/>
        <v>12</v>
      </c>
      <c r="I66" s="34">
        <f t="shared" si="3"/>
        <v>0</v>
      </c>
      <c r="J66" s="79"/>
      <c r="K66" s="79"/>
    </row>
    <row r="67" spans="1:11" ht="15.75" customHeight="1">
      <c r="A67" s="12">
        <f t="shared" si="1"/>
        <v>61</v>
      </c>
      <c r="B67" s="31">
        <v>7</v>
      </c>
      <c r="C67" s="31">
        <v>8</v>
      </c>
      <c r="D67" s="31">
        <v>0.36</v>
      </c>
      <c r="E67" s="32">
        <v>7.47026922837781</v>
      </c>
      <c r="F67" s="33">
        <v>0</v>
      </c>
      <c r="G67" s="34" t="s">
        <v>51</v>
      </c>
      <c r="H67" s="34">
        <f t="shared" si="2"/>
        <v>18</v>
      </c>
      <c r="I67" s="34">
        <f t="shared" si="3"/>
        <v>0</v>
      </c>
      <c r="J67" s="79"/>
      <c r="K67" s="79"/>
    </row>
    <row r="68" spans="1:11" ht="15.75" customHeight="1">
      <c r="A68" s="12">
        <f t="shared" si="1"/>
        <v>62</v>
      </c>
      <c r="B68" s="31">
        <v>7</v>
      </c>
      <c r="C68" s="31">
        <v>9</v>
      </c>
      <c r="D68" s="31">
        <v>0.36</v>
      </c>
      <c r="E68" s="32">
        <v>9.2173307866983194</v>
      </c>
      <c r="F68" s="33">
        <v>0</v>
      </c>
      <c r="G68" s="34" t="s">
        <v>51</v>
      </c>
      <c r="H68" s="34">
        <f t="shared" si="2"/>
        <v>18</v>
      </c>
      <c r="I68" s="34">
        <f t="shared" si="3"/>
        <v>0</v>
      </c>
      <c r="J68" s="79"/>
      <c r="K68" s="79"/>
    </row>
    <row r="69" spans="1:11" ht="15.75" customHeight="1">
      <c r="A69" s="12">
        <f t="shared" si="1"/>
        <v>63</v>
      </c>
      <c r="B69" s="31">
        <v>7</v>
      </c>
      <c r="C69" s="31">
        <v>10</v>
      </c>
      <c r="D69" s="31">
        <v>0.36</v>
      </c>
      <c r="E69" s="32">
        <v>12.976073735700901</v>
      </c>
      <c r="F69" s="33">
        <v>0</v>
      </c>
      <c r="G69" s="34" t="s">
        <v>51</v>
      </c>
      <c r="H69" s="34">
        <f t="shared" si="2"/>
        <v>12</v>
      </c>
      <c r="I69" s="34">
        <f t="shared" si="3"/>
        <v>0</v>
      </c>
      <c r="J69" s="79"/>
      <c r="K69" s="79"/>
    </row>
    <row r="70" spans="1:11" ht="15.75" customHeight="1">
      <c r="A70" s="12">
        <f t="shared" si="1"/>
        <v>64</v>
      </c>
      <c r="B70" s="31">
        <v>8</v>
      </c>
      <c r="C70" s="31">
        <v>1</v>
      </c>
      <c r="D70" s="31">
        <v>0.36</v>
      </c>
      <c r="E70" s="32">
        <v>7.3501020284002898</v>
      </c>
      <c r="F70" s="33">
        <v>0</v>
      </c>
      <c r="G70" s="34" t="s">
        <v>51</v>
      </c>
      <c r="H70" s="34">
        <f t="shared" si="2"/>
        <v>18</v>
      </c>
      <c r="I70" s="34">
        <f t="shared" si="3"/>
        <v>0</v>
      </c>
      <c r="J70" s="79"/>
      <c r="K70" s="79"/>
    </row>
    <row r="71" spans="1:11" ht="15.75" customHeight="1">
      <c r="A71" s="12">
        <f t="shared" si="1"/>
        <v>65</v>
      </c>
      <c r="B71" s="31">
        <v>8</v>
      </c>
      <c r="C71" s="31">
        <v>2</v>
      </c>
      <c r="D71" s="31">
        <v>0.36</v>
      </c>
      <c r="E71" s="32">
        <v>5.0949669851503696</v>
      </c>
      <c r="F71" s="33">
        <v>0</v>
      </c>
      <c r="G71" s="34" t="s">
        <v>51</v>
      </c>
      <c r="H71" s="34">
        <f t="shared" si="2"/>
        <v>18</v>
      </c>
      <c r="I71" s="34">
        <f t="shared" si="3"/>
        <v>0</v>
      </c>
      <c r="J71" s="79"/>
      <c r="K71" s="79"/>
    </row>
    <row r="72" spans="1:11" ht="15.75" customHeight="1">
      <c r="A72" s="12">
        <f t="shared" si="1"/>
        <v>66</v>
      </c>
      <c r="B72" s="31">
        <v>8</v>
      </c>
      <c r="C72" s="31">
        <v>3</v>
      </c>
      <c r="D72" s="31">
        <v>0.36</v>
      </c>
      <c r="E72" s="32">
        <v>13.116208748421499</v>
      </c>
      <c r="F72" s="33">
        <v>0</v>
      </c>
      <c r="G72" s="34" t="s">
        <v>51</v>
      </c>
      <c r="H72" s="34">
        <f t="shared" ref="H72:H96" si="10">IF(E72&lt;11.66, 18, 12)</f>
        <v>12</v>
      </c>
      <c r="I72" s="34">
        <f t="shared" ref="I72:I96" si="11">E72*F72*D72</f>
        <v>0</v>
      </c>
      <c r="J72" s="79"/>
      <c r="K72" s="79"/>
    </row>
    <row r="73" spans="1:11" ht="15.75" customHeight="1">
      <c r="A73" s="12">
        <f t="shared" si="1"/>
        <v>67</v>
      </c>
      <c r="B73" s="31">
        <v>8</v>
      </c>
      <c r="C73" s="31">
        <v>4</v>
      </c>
      <c r="D73" s="31">
        <v>0.36</v>
      </c>
      <c r="E73" s="32">
        <v>13.371665579295501</v>
      </c>
      <c r="F73" s="33">
        <v>0</v>
      </c>
      <c r="G73" s="34" t="s">
        <v>51</v>
      </c>
      <c r="H73" s="34">
        <f t="shared" si="10"/>
        <v>12</v>
      </c>
      <c r="I73" s="34">
        <f t="shared" si="11"/>
        <v>0</v>
      </c>
      <c r="J73" s="79"/>
      <c r="K73" s="79"/>
    </row>
    <row r="74" spans="1:11" ht="15.75" customHeight="1">
      <c r="A74" s="12">
        <f t="shared" si="1"/>
        <v>68</v>
      </c>
      <c r="B74" s="31">
        <v>8</v>
      </c>
      <c r="C74" s="31">
        <v>5</v>
      </c>
      <c r="D74" s="31">
        <v>0.36</v>
      </c>
      <c r="E74" s="32">
        <v>4.6150167188218401</v>
      </c>
      <c r="F74" s="33">
        <v>0</v>
      </c>
      <c r="G74" s="34" t="s">
        <v>51</v>
      </c>
      <c r="H74" s="34">
        <f t="shared" si="10"/>
        <v>18</v>
      </c>
      <c r="I74" s="34">
        <f t="shared" si="11"/>
        <v>0</v>
      </c>
      <c r="J74" s="79"/>
      <c r="K74" s="79"/>
    </row>
    <row r="75" spans="1:11" ht="15.75" customHeight="1">
      <c r="A75" s="12">
        <f t="shared" si="1"/>
        <v>69</v>
      </c>
      <c r="B75" s="31">
        <v>8</v>
      </c>
      <c r="C75" s="31">
        <v>6</v>
      </c>
      <c r="D75" s="31">
        <v>0.36</v>
      </c>
      <c r="E75" s="32">
        <v>13.589478539732401</v>
      </c>
      <c r="F75" s="33">
        <v>0</v>
      </c>
      <c r="G75" s="34" t="s">
        <v>51</v>
      </c>
      <c r="H75" s="34">
        <f t="shared" si="10"/>
        <v>12</v>
      </c>
      <c r="I75" s="34">
        <f t="shared" si="11"/>
        <v>0</v>
      </c>
      <c r="J75" s="79"/>
      <c r="K75" s="79"/>
    </row>
    <row r="76" spans="1:11" ht="15.75" customHeight="1">
      <c r="A76" s="12">
        <f t="shared" si="1"/>
        <v>70</v>
      </c>
      <c r="B76" s="31">
        <v>8</v>
      </c>
      <c r="C76" s="31">
        <v>7</v>
      </c>
      <c r="D76" s="31">
        <v>0.36</v>
      </c>
      <c r="E76" s="32">
        <v>7.47026922837781</v>
      </c>
      <c r="F76" s="33">
        <v>0</v>
      </c>
      <c r="G76" s="34" t="s">
        <v>51</v>
      </c>
      <c r="H76" s="34">
        <f t="shared" si="10"/>
        <v>18</v>
      </c>
      <c r="I76" s="34">
        <f t="shared" si="11"/>
        <v>0</v>
      </c>
      <c r="J76" s="79"/>
      <c r="K76" s="79"/>
    </row>
    <row r="77" spans="1:11" ht="15.75" customHeight="1">
      <c r="A77" s="12">
        <f t="shared" si="1"/>
        <v>71</v>
      </c>
      <c r="B77" s="31">
        <v>8</v>
      </c>
      <c r="C77" s="31">
        <v>9</v>
      </c>
      <c r="D77" s="31">
        <v>0.36</v>
      </c>
      <c r="E77" s="32">
        <v>10.376998801548201</v>
      </c>
      <c r="F77" s="33">
        <v>0</v>
      </c>
      <c r="G77" s="34" t="s">
        <v>51</v>
      </c>
      <c r="H77" s="34">
        <f t="shared" si="10"/>
        <v>18</v>
      </c>
      <c r="I77" s="34">
        <f t="shared" si="11"/>
        <v>0</v>
      </c>
      <c r="J77" s="79"/>
      <c r="K77" s="79"/>
    </row>
    <row r="78" spans="1:11" ht="15.75" customHeight="1">
      <c r="A78" s="12">
        <f t="shared" si="1"/>
        <v>72</v>
      </c>
      <c r="B78" s="31">
        <v>8</v>
      </c>
      <c r="C78" s="31">
        <v>10</v>
      </c>
      <c r="D78" s="31">
        <v>0.36</v>
      </c>
      <c r="E78" s="32">
        <v>15.882036290704001</v>
      </c>
      <c r="F78" s="33">
        <v>0</v>
      </c>
      <c r="G78" s="34" t="s">
        <v>51</v>
      </c>
      <c r="H78" s="34">
        <f t="shared" si="10"/>
        <v>12</v>
      </c>
      <c r="I78" s="34">
        <f t="shared" si="11"/>
        <v>0</v>
      </c>
      <c r="J78" s="79"/>
      <c r="K78" s="79"/>
    </row>
    <row r="79" spans="1:11" ht="15.75" customHeight="1">
      <c r="A79" s="12">
        <f t="shared" si="1"/>
        <v>73</v>
      </c>
      <c r="B79" s="31">
        <v>9</v>
      </c>
      <c r="C79" s="31">
        <v>1</v>
      </c>
      <c r="D79" s="31">
        <v>0.36</v>
      </c>
      <c r="E79" s="32">
        <v>8.0765584689760104</v>
      </c>
      <c r="F79" s="33">
        <v>0</v>
      </c>
      <c r="G79" s="34" t="s">
        <v>51</v>
      </c>
      <c r="H79" s="34">
        <f t="shared" si="10"/>
        <v>18</v>
      </c>
      <c r="I79" s="34">
        <f t="shared" si="11"/>
        <v>0</v>
      </c>
      <c r="J79" s="79"/>
      <c r="K79" s="79"/>
    </row>
    <row r="80" spans="1:11" ht="15.75" customHeight="1">
      <c r="A80" s="12">
        <f t="shared" si="1"/>
        <v>74</v>
      </c>
      <c r="B80" s="31">
        <v>9</v>
      </c>
      <c r="C80" s="31">
        <v>2</v>
      </c>
      <c r="D80" s="31">
        <v>0.36</v>
      </c>
      <c r="E80" s="32">
        <v>7.3173560424177602</v>
      </c>
      <c r="F80" s="33">
        <v>0</v>
      </c>
      <c r="G80" s="34" t="s">
        <v>51</v>
      </c>
      <c r="H80" s="34">
        <f t="shared" si="10"/>
        <v>18</v>
      </c>
      <c r="I80" s="34">
        <f t="shared" si="11"/>
        <v>0</v>
      </c>
      <c r="J80" s="79"/>
      <c r="K80" s="79"/>
    </row>
    <row r="81" spans="1:11" ht="15.75" customHeight="1">
      <c r="A81" s="12">
        <f t="shared" si="1"/>
        <v>75</v>
      </c>
      <c r="B81" s="31">
        <v>9</v>
      </c>
      <c r="C81" s="31">
        <v>3</v>
      </c>
      <c r="D81" s="31">
        <v>0.36</v>
      </c>
      <c r="E81" s="32">
        <v>19.6409096856835</v>
      </c>
      <c r="F81" s="33">
        <v>0</v>
      </c>
      <c r="G81" s="34" t="s">
        <v>51</v>
      </c>
      <c r="H81" s="34">
        <f t="shared" si="10"/>
        <v>12</v>
      </c>
      <c r="I81" s="34">
        <f t="shared" si="11"/>
        <v>0</v>
      </c>
      <c r="J81" s="79"/>
      <c r="K81" s="79"/>
    </row>
    <row r="82" spans="1:11" ht="15.75" customHeight="1">
      <c r="A82" s="12">
        <f t="shared" si="1"/>
        <v>76</v>
      </c>
      <c r="B82" s="31">
        <v>9</v>
      </c>
      <c r="C82" s="31">
        <v>4</v>
      </c>
      <c r="D82" s="31">
        <v>0.36</v>
      </c>
      <c r="E82" s="32">
        <v>6.0702997429121401</v>
      </c>
      <c r="F82" s="33">
        <v>0</v>
      </c>
      <c r="G82" s="34" t="s">
        <v>51</v>
      </c>
      <c r="H82" s="34">
        <f t="shared" si="10"/>
        <v>18</v>
      </c>
      <c r="I82" s="34">
        <f t="shared" si="11"/>
        <v>0</v>
      </c>
      <c r="J82" s="79"/>
      <c r="K82" s="79"/>
    </row>
    <row r="83" spans="1:11" ht="15.75" customHeight="1">
      <c r="A83" s="12">
        <f t="shared" si="1"/>
        <v>77</v>
      </c>
      <c r="B83" s="31">
        <v>9</v>
      </c>
      <c r="C83" s="31">
        <v>5</v>
      </c>
      <c r="D83" s="31">
        <v>0.36</v>
      </c>
      <c r="E83" s="32">
        <v>5.7779054940358998</v>
      </c>
      <c r="F83" s="33">
        <v>0</v>
      </c>
      <c r="G83" s="34" t="s">
        <v>51</v>
      </c>
      <c r="H83" s="34">
        <f t="shared" si="10"/>
        <v>18</v>
      </c>
      <c r="I83" s="34">
        <f t="shared" si="11"/>
        <v>0</v>
      </c>
      <c r="J83" s="79"/>
      <c r="K83" s="79"/>
    </row>
    <row r="84" spans="1:11" ht="15.75" customHeight="1">
      <c r="A84" s="12">
        <f t="shared" si="1"/>
        <v>78</v>
      </c>
      <c r="B84" s="31">
        <v>9</v>
      </c>
      <c r="C84" s="31">
        <v>6</v>
      </c>
      <c r="D84" s="31">
        <v>0.36</v>
      </c>
      <c r="E84" s="32">
        <v>5.8914347752674896</v>
      </c>
      <c r="F84" s="33">
        <v>0</v>
      </c>
      <c r="G84" s="34" t="s">
        <v>51</v>
      </c>
      <c r="H84" s="34">
        <f t="shared" si="10"/>
        <v>18</v>
      </c>
      <c r="I84" s="34">
        <f t="shared" si="11"/>
        <v>0</v>
      </c>
      <c r="J84" s="79"/>
      <c r="K84" s="79"/>
    </row>
    <row r="85" spans="1:11" ht="15.75" customHeight="1">
      <c r="A85" s="12">
        <f t="shared" si="1"/>
        <v>79</v>
      </c>
      <c r="B85" s="31">
        <v>9</v>
      </c>
      <c r="C85" s="31">
        <v>7</v>
      </c>
      <c r="D85" s="31">
        <v>0.36</v>
      </c>
      <c r="E85" s="32">
        <v>9.2173307866983194</v>
      </c>
      <c r="F85" s="33">
        <v>0</v>
      </c>
      <c r="G85" s="34" t="s">
        <v>51</v>
      </c>
      <c r="H85" s="34">
        <f t="shared" si="10"/>
        <v>18</v>
      </c>
      <c r="I85" s="34">
        <f t="shared" si="11"/>
        <v>0</v>
      </c>
      <c r="J85" s="79"/>
      <c r="K85" s="79"/>
    </row>
    <row r="86" spans="1:11" ht="15.75" customHeight="1">
      <c r="A86" s="12">
        <f t="shared" si="1"/>
        <v>80</v>
      </c>
      <c r="B86" s="31">
        <v>9</v>
      </c>
      <c r="C86" s="31">
        <v>8</v>
      </c>
      <c r="D86" s="31">
        <v>0.36</v>
      </c>
      <c r="E86" s="32">
        <v>10.376998801548201</v>
      </c>
      <c r="F86" s="33">
        <v>0</v>
      </c>
      <c r="G86" s="34" t="s">
        <v>51</v>
      </c>
      <c r="H86" s="34">
        <f t="shared" si="10"/>
        <v>18</v>
      </c>
      <c r="I86" s="34">
        <f t="shared" si="11"/>
        <v>0</v>
      </c>
      <c r="J86" s="79"/>
      <c r="K86" s="79"/>
    </row>
    <row r="87" spans="1:11" ht="15.75" customHeight="1">
      <c r="A87" s="12">
        <f t="shared" si="1"/>
        <v>81</v>
      </c>
      <c r="B87" s="31">
        <v>9</v>
      </c>
      <c r="C87" s="31">
        <v>10</v>
      </c>
      <c r="D87" s="31">
        <v>0.36</v>
      </c>
      <c r="E87" s="32">
        <v>22.1678602092543</v>
      </c>
      <c r="F87" s="33">
        <v>0</v>
      </c>
      <c r="G87" s="34" t="s">
        <v>51</v>
      </c>
      <c r="H87" s="34">
        <f t="shared" si="10"/>
        <v>12</v>
      </c>
      <c r="I87" s="34">
        <f t="shared" si="11"/>
        <v>0</v>
      </c>
      <c r="J87" s="79"/>
      <c r="K87" s="79"/>
    </row>
    <row r="88" spans="1:11" ht="15.75" customHeight="1">
      <c r="A88" s="12">
        <f t="shared" si="1"/>
        <v>82</v>
      </c>
      <c r="B88" s="31">
        <v>10</v>
      </c>
      <c r="C88" s="31">
        <v>1</v>
      </c>
      <c r="D88" s="31">
        <v>0.36</v>
      </c>
      <c r="E88" s="32">
        <v>14.1185559546019</v>
      </c>
      <c r="F88" s="33">
        <v>0</v>
      </c>
      <c r="G88" s="34" t="s">
        <v>51</v>
      </c>
      <c r="H88" s="34">
        <f t="shared" si="10"/>
        <v>12</v>
      </c>
      <c r="I88" s="34">
        <f t="shared" si="11"/>
        <v>0</v>
      </c>
      <c r="J88" s="79"/>
      <c r="K88" s="79"/>
    </row>
    <row r="89" spans="1:11" ht="15.75" customHeight="1">
      <c r="A89" s="12">
        <f t="shared" si="1"/>
        <v>83</v>
      </c>
      <c r="B89" s="31">
        <v>10</v>
      </c>
      <c r="C89" s="31">
        <v>2</v>
      </c>
      <c r="D89" s="31">
        <v>0.36</v>
      </c>
      <c r="E89" s="32">
        <v>15.1729164109579</v>
      </c>
      <c r="F89" s="33">
        <v>0</v>
      </c>
      <c r="G89" s="34" t="s">
        <v>51</v>
      </c>
      <c r="H89" s="34">
        <f t="shared" si="10"/>
        <v>12</v>
      </c>
      <c r="I89" s="34">
        <f t="shared" si="11"/>
        <v>0</v>
      </c>
      <c r="J89" s="79"/>
      <c r="K89" s="79"/>
    </row>
    <row r="90" spans="1:11" ht="15.75" customHeight="1">
      <c r="A90" s="12">
        <f t="shared" si="1"/>
        <v>84</v>
      </c>
      <c r="B90" s="31">
        <v>10</v>
      </c>
      <c r="C90" s="31">
        <v>3</v>
      </c>
      <c r="D90" s="31">
        <v>0.36</v>
      </c>
      <c r="E90" s="32">
        <v>2.7697232318943898</v>
      </c>
      <c r="F90" s="33">
        <v>0</v>
      </c>
      <c r="G90" s="34" t="s">
        <v>51</v>
      </c>
      <c r="H90" s="34">
        <f t="shared" si="10"/>
        <v>18</v>
      </c>
      <c r="I90" s="34">
        <f t="shared" si="11"/>
        <v>0</v>
      </c>
      <c r="J90" s="79"/>
      <c r="K90" s="79"/>
    </row>
    <row r="91" spans="1:11" ht="15.75" customHeight="1">
      <c r="A91" s="12">
        <f t="shared" si="1"/>
        <v>85</v>
      </c>
      <c r="B91" s="31">
        <v>10</v>
      </c>
      <c r="C91" s="31">
        <v>4</v>
      </c>
      <c r="D91" s="31">
        <v>0.36</v>
      </c>
      <c r="E91" s="32">
        <v>27.451782576302499</v>
      </c>
      <c r="F91" s="33">
        <v>0</v>
      </c>
      <c r="G91" s="34" t="s">
        <v>51</v>
      </c>
      <c r="H91" s="34">
        <f t="shared" si="10"/>
        <v>12</v>
      </c>
      <c r="I91" s="34">
        <f t="shared" si="11"/>
        <v>0</v>
      </c>
      <c r="J91" s="79"/>
      <c r="K91" s="79"/>
    </row>
    <row r="92" spans="1:11" ht="15.75" customHeight="1">
      <c r="A92" s="12">
        <f t="shared" si="1"/>
        <v>86</v>
      </c>
      <c r="B92" s="31">
        <v>10</v>
      </c>
      <c r="C92" s="31">
        <v>5</v>
      </c>
      <c r="D92" s="31">
        <v>0.36</v>
      </c>
      <c r="E92" s="32">
        <v>18.445252816555399</v>
      </c>
      <c r="F92" s="33">
        <v>0</v>
      </c>
      <c r="G92" s="34" t="s">
        <v>51</v>
      </c>
      <c r="H92" s="34">
        <f t="shared" si="10"/>
        <v>12</v>
      </c>
      <c r="I92" s="34">
        <f t="shared" si="11"/>
        <v>0</v>
      </c>
      <c r="J92" s="79"/>
      <c r="K92" s="79"/>
    </row>
    <row r="93" spans="1:11" ht="15.75" customHeight="1">
      <c r="A93" s="12">
        <f t="shared" si="1"/>
        <v>87</v>
      </c>
      <c r="B93" s="31">
        <v>10</v>
      </c>
      <c r="C93" s="31">
        <v>6</v>
      </c>
      <c r="D93" s="31">
        <v>0.36</v>
      </c>
      <c r="E93" s="32">
        <v>27.4815448552901</v>
      </c>
      <c r="F93" s="33">
        <v>0</v>
      </c>
      <c r="G93" s="34" t="s">
        <v>51</v>
      </c>
      <c r="H93" s="34">
        <f t="shared" si="10"/>
        <v>12</v>
      </c>
      <c r="I93" s="34">
        <f t="shared" si="11"/>
        <v>0</v>
      </c>
      <c r="J93" s="79"/>
      <c r="K93" s="79"/>
    </row>
    <row r="94" spans="1:11" ht="15.75" customHeight="1">
      <c r="A94" s="12">
        <f t="shared" si="1"/>
        <v>88</v>
      </c>
      <c r="B94" s="31">
        <v>10</v>
      </c>
      <c r="C94" s="31">
        <v>7</v>
      </c>
      <c r="D94" s="31">
        <v>0.36</v>
      </c>
      <c r="E94" s="32">
        <v>12.976073735700901</v>
      </c>
      <c r="F94" s="33">
        <v>0</v>
      </c>
      <c r="G94" s="34" t="s">
        <v>51</v>
      </c>
      <c r="H94" s="34">
        <f t="shared" si="10"/>
        <v>12</v>
      </c>
      <c r="I94" s="34">
        <f t="shared" si="11"/>
        <v>0</v>
      </c>
      <c r="J94" s="79"/>
      <c r="K94" s="79"/>
    </row>
    <row r="95" spans="1:11" ht="15.75" customHeight="1">
      <c r="A95" s="12">
        <f t="shared" si="1"/>
        <v>89</v>
      </c>
      <c r="B95" s="31">
        <v>10</v>
      </c>
      <c r="C95" s="31">
        <v>8</v>
      </c>
      <c r="D95" s="31">
        <v>0.36</v>
      </c>
      <c r="E95" s="32">
        <v>15.882036290704001</v>
      </c>
      <c r="F95" s="33">
        <v>0</v>
      </c>
      <c r="G95" s="34" t="s">
        <v>51</v>
      </c>
      <c r="H95" s="34">
        <f t="shared" si="10"/>
        <v>12</v>
      </c>
      <c r="I95" s="34">
        <f t="shared" si="11"/>
        <v>0</v>
      </c>
      <c r="J95" s="79"/>
      <c r="K95" s="79"/>
    </row>
    <row r="96" spans="1:11" ht="15.75" customHeight="1">
      <c r="A96" s="12">
        <f t="shared" si="1"/>
        <v>90</v>
      </c>
      <c r="B96" s="31">
        <v>10</v>
      </c>
      <c r="C96" s="31">
        <v>9</v>
      </c>
      <c r="D96" s="31">
        <v>0.36</v>
      </c>
      <c r="E96" s="32">
        <v>22.1678602092543</v>
      </c>
      <c r="F96" s="33">
        <v>0</v>
      </c>
      <c r="G96" s="34" t="s">
        <v>51</v>
      </c>
      <c r="H96" s="34">
        <f t="shared" si="10"/>
        <v>12</v>
      </c>
      <c r="I96" s="34">
        <f t="shared" si="11"/>
        <v>0</v>
      </c>
      <c r="J96" s="79"/>
      <c r="K96" s="79"/>
    </row>
    <row r="97" spans="1:12" ht="15.75" customHeight="1">
      <c r="H97" s="25" t="s">
        <v>23</v>
      </c>
      <c r="I97" s="40">
        <f>SUM(I7:I96)</f>
        <v>351.87637819287141</v>
      </c>
      <c r="J97" s="40"/>
      <c r="K97" s="40"/>
      <c r="L97" s="27" t="s">
        <v>58</v>
      </c>
    </row>
    <row r="98" spans="1:12" ht="15.75" customHeight="1"/>
    <row r="99" spans="1:12" ht="15.75" customHeight="1"/>
    <row r="100" spans="1:12" ht="15.75" customHeight="1">
      <c r="A100" s="83"/>
    </row>
    <row r="101" spans="1:12" ht="15.75" customHeight="1"/>
    <row r="102" spans="1:12" ht="15.75" customHeight="1">
      <c r="A102" s="25"/>
    </row>
    <row r="103" spans="1:12" ht="15.75" customHeight="1">
      <c r="A103" s="25"/>
    </row>
    <row r="104" spans="1:12" ht="15.75" customHeight="1"/>
    <row r="105" spans="1:12" ht="15.75" customHeight="1"/>
    <row r="106" spans="1:12" ht="15.75" customHeight="1"/>
    <row r="107" spans="1:12" ht="15.75" customHeight="1"/>
    <row r="108" spans="1:12" ht="15.75" customHeight="1"/>
    <row r="109" spans="1:12" ht="15.75" customHeight="1"/>
    <row r="110" spans="1:12" ht="15.75" customHeight="1"/>
    <row r="111" spans="1:12" ht="15.75" customHeight="1"/>
    <row r="112" spans="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D00CE-1E08-5C49-8806-6C8211608B70}">
  <dimension ref="A1:G224"/>
  <sheetViews>
    <sheetView showGridLines="0" workbookViewId="0"/>
  </sheetViews>
  <sheetFormatPr baseColWidth="10" defaultRowHeight="16"/>
  <cols>
    <col min="1" max="1" width="2.33203125" customWidth="1"/>
    <col min="2" max="2" width="6.5" bestFit="1" customWidth="1"/>
    <col min="3" max="3" width="17.6640625" bestFit="1" customWidth="1"/>
    <col min="4" max="4" width="12.83203125" bestFit="1" customWidth="1"/>
    <col min="5" max="5" width="13.83203125" bestFit="1" customWidth="1"/>
    <col min="6" max="6" width="10.83203125" bestFit="1" customWidth="1"/>
    <col min="7" max="7" width="5.5" bestFit="1" customWidth="1"/>
  </cols>
  <sheetData>
    <row r="1" spans="1:5">
      <c r="A1" s="41" t="s">
        <v>59</v>
      </c>
    </row>
    <row r="2" spans="1:5">
      <c r="A2" s="41" t="s">
        <v>385</v>
      </c>
    </row>
    <row r="3" spans="1:5">
      <c r="A3" s="41" t="s">
        <v>386</v>
      </c>
    </row>
    <row r="4" spans="1:5">
      <c r="A4" s="41" t="s">
        <v>110</v>
      </c>
    </row>
    <row r="5" spans="1:5">
      <c r="A5" s="41" t="s">
        <v>60</v>
      </c>
    </row>
    <row r="6" spans="1:5">
      <c r="A6" s="41"/>
      <c r="B6" t="s">
        <v>61</v>
      </c>
    </row>
    <row r="7" spans="1:5">
      <c r="A7" s="41"/>
      <c r="B7" t="s">
        <v>387</v>
      </c>
    </row>
    <row r="8" spans="1:5">
      <c r="A8" s="41"/>
      <c r="B8" t="s">
        <v>388</v>
      </c>
    </row>
    <row r="9" spans="1:5">
      <c r="A9" s="41" t="s">
        <v>62</v>
      </c>
    </row>
    <row r="10" spans="1:5">
      <c r="B10" t="s">
        <v>63</v>
      </c>
    </row>
    <row r="11" spans="1:5">
      <c r="B11" t="s">
        <v>64</v>
      </c>
    </row>
    <row r="14" spans="1:5" ht="17" thickBot="1">
      <c r="A14" t="s">
        <v>111</v>
      </c>
    </row>
    <row r="15" spans="1:5" ht="17" thickBot="1">
      <c r="B15" s="53" t="s">
        <v>66</v>
      </c>
      <c r="C15" s="53" t="s">
        <v>67</v>
      </c>
      <c r="D15" s="53" t="s">
        <v>68</v>
      </c>
      <c r="E15" s="53" t="s">
        <v>69</v>
      </c>
    </row>
    <row r="16" spans="1:5" ht="17" thickBot="1">
      <c r="B16" s="52" t="s">
        <v>158</v>
      </c>
      <c r="C16" s="52" t="s">
        <v>112</v>
      </c>
      <c r="D16" s="52">
        <v>-179.49319795966963</v>
      </c>
      <c r="E16" s="52">
        <v>351.87637819287141</v>
      </c>
    </row>
    <row r="19" spans="1:6" ht="17" thickBot="1">
      <c r="A19" t="s">
        <v>70</v>
      </c>
    </row>
    <row r="20" spans="1:6" ht="17" thickBot="1">
      <c r="B20" s="53" t="s">
        <v>66</v>
      </c>
      <c r="C20" s="53" t="s">
        <v>67</v>
      </c>
      <c r="D20" s="53" t="s">
        <v>68</v>
      </c>
      <c r="E20" s="53" t="s">
        <v>69</v>
      </c>
      <c r="F20" s="53" t="s">
        <v>71</v>
      </c>
    </row>
    <row r="21" spans="1:6">
      <c r="B21" s="54" t="s">
        <v>159</v>
      </c>
      <c r="C21" s="54" t="s">
        <v>46</v>
      </c>
      <c r="D21" s="54">
        <v>18</v>
      </c>
      <c r="E21" s="54">
        <v>12</v>
      </c>
      <c r="F21" s="54" t="s">
        <v>79</v>
      </c>
    </row>
    <row r="22" spans="1:6">
      <c r="B22" s="54" t="s">
        <v>160</v>
      </c>
      <c r="C22" s="54" t="s">
        <v>46</v>
      </c>
      <c r="D22" s="54">
        <v>-126</v>
      </c>
      <c r="E22" s="54">
        <v>0</v>
      </c>
      <c r="F22" s="54" t="s">
        <v>79</v>
      </c>
    </row>
    <row r="23" spans="1:6">
      <c r="B23" s="54" t="s">
        <v>161</v>
      </c>
      <c r="C23" s="54" t="s">
        <v>46</v>
      </c>
      <c r="D23" s="54">
        <v>12</v>
      </c>
      <c r="E23" s="54">
        <v>0</v>
      </c>
      <c r="F23" s="54" t="s">
        <v>79</v>
      </c>
    </row>
    <row r="24" spans="1:6">
      <c r="B24" s="54" t="s">
        <v>162</v>
      </c>
      <c r="C24" s="54" t="s">
        <v>46</v>
      </c>
      <c r="D24" s="54">
        <v>-120</v>
      </c>
      <c r="E24" s="54">
        <v>0</v>
      </c>
      <c r="F24" s="54" t="s">
        <v>79</v>
      </c>
    </row>
    <row r="25" spans="1:6">
      <c r="B25" s="54" t="s">
        <v>163</v>
      </c>
      <c r="C25" s="54" t="s">
        <v>46</v>
      </c>
      <c r="D25" s="54">
        <v>12</v>
      </c>
      <c r="E25" s="54">
        <v>0</v>
      </c>
      <c r="F25" s="54" t="s">
        <v>79</v>
      </c>
    </row>
    <row r="26" spans="1:6">
      <c r="B26" s="54" t="s">
        <v>164</v>
      </c>
      <c r="C26" s="54" t="s">
        <v>46</v>
      </c>
      <c r="D26" s="54">
        <v>18</v>
      </c>
      <c r="E26" s="54">
        <v>0</v>
      </c>
      <c r="F26" s="54" t="s">
        <v>79</v>
      </c>
    </row>
    <row r="27" spans="1:6">
      <c r="B27" s="54" t="s">
        <v>165</v>
      </c>
      <c r="C27" s="54" t="s">
        <v>46</v>
      </c>
      <c r="D27" s="54">
        <v>18</v>
      </c>
      <c r="E27" s="54">
        <v>0</v>
      </c>
      <c r="F27" s="54" t="s">
        <v>79</v>
      </c>
    </row>
    <row r="28" spans="1:6">
      <c r="B28" s="54" t="s">
        <v>166</v>
      </c>
      <c r="C28" s="54" t="s">
        <v>46</v>
      </c>
      <c r="D28" s="54">
        <v>18</v>
      </c>
      <c r="E28" s="54">
        <v>0</v>
      </c>
      <c r="F28" s="54" t="s">
        <v>79</v>
      </c>
    </row>
    <row r="29" spans="1:6">
      <c r="B29" s="54" t="s">
        <v>167</v>
      </c>
      <c r="C29" s="54" t="s">
        <v>46</v>
      </c>
      <c r="D29" s="54">
        <v>12</v>
      </c>
      <c r="E29" s="54">
        <v>0</v>
      </c>
      <c r="F29" s="54" t="s">
        <v>79</v>
      </c>
    </row>
    <row r="30" spans="1:6">
      <c r="B30" s="54" t="s">
        <v>168</v>
      </c>
      <c r="C30" s="54" t="s">
        <v>46</v>
      </c>
      <c r="D30" s="54">
        <v>-96</v>
      </c>
      <c r="E30" s="54">
        <v>0</v>
      </c>
      <c r="F30" s="54" t="s">
        <v>79</v>
      </c>
    </row>
    <row r="31" spans="1:6">
      <c r="B31" s="54" t="s">
        <v>169</v>
      </c>
      <c r="C31" s="54" t="s">
        <v>46</v>
      </c>
      <c r="D31" s="54">
        <v>12</v>
      </c>
      <c r="E31" s="54">
        <v>0</v>
      </c>
      <c r="F31" s="54" t="s">
        <v>79</v>
      </c>
    </row>
    <row r="32" spans="1:6">
      <c r="B32" s="54" t="s">
        <v>170</v>
      </c>
      <c r="C32" s="54" t="s">
        <v>46</v>
      </c>
      <c r="D32" s="54">
        <v>12</v>
      </c>
      <c r="E32" s="54">
        <v>0</v>
      </c>
      <c r="F32" s="54" t="s">
        <v>79</v>
      </c>
    </row>
    <row r="33" spans="2:6">
      <c r="B33" s="54" t="s">
        <v>171</v>
      </c>
      <c r="C33" s="54" t="s">
        <v>46</v>
      </c>
      <c r="D33" s="54">
        <v>18</v>
      </c>
      <c r="E33" s="54">
        <v>0</v>
      </c>
      <c r="F33" s="54" t="s">
        <v>79</v>
      </c>
    </row>
    <row r="34" spans="2:6">
      <c r="B34" s="54" t="s">
        <v>172</v>
      </c>
      <c r="C34" s="54" t="s">
        <v>46</v>
      </c>
      <c r="D34" s="54">
        <v>12</v>
      </c>
      <c r="E34" s="54">
        <v>0</v>
      </c>
      <c r="F34" s="54" t="s">
        <v>79</v>
      </c>
    </row>
    <row r="35" spans="2:6">
      <c r="B35" s="54" t="s">
        <v>173</v>
      </c>
      <c r="C35" s="54" t="s">
        <v>46</v>
      </c>
      <c r="D35" s="54">
        <v>18</v>
      </c>
      <c r="E35" s="54">
        <v>0</v>
      </c>
      <c r="F35" s="54" t="s">
        <v>79</v>
      </c>
    </row>
    <row r="36" spans="2:6">
      <c r="B36" s="54" t="s">
        <v>174</v>
      </c>
      <c r="C36" s="54" t="s">
        <v>46</v>
      </c>
      <c r="D36" s="54">
        <v>18</v>
      </c>
      <c r="E36" s="54">
        <v>0</v>
      </c>
      <c r="F36" s="54" t="s">
        <v>79</v>
      </c>
    </row>
    <row r="37" spans="2:6">
      <c r="B37" s="54" t="s">
        <v>175</v>
      </c>
      <c r="C37" s="54" t="s">
        <v>46</v>
      </c>
      <c r="D37" s="54">
        <v>18</v>
      </c>
      <c r="E37" s="54">
        <v>0</v>
      </c>
      <c r="F37" s="54" t="s">
        <v>79</v>
      </c>
    </row>
    <row r="38" spans="2:6">
      <c r="B38" s="54" t="s">
        <v>176</v>
      </c>
      <c r="C38" s="54" t="s">
        <v>46</v>
      </c>
      <c r="D38" s="54">
        <v>12</v>
      </c>
      <c r="E38" s="54">
        <v>0</v>
      </c>
      <c r="F38" s="54" t="s">
        <v>79</v>
      </c>
    </row>
    <row r="39" spans="2:6">
      <c r="B39" s="54" t="s">
        <v>177</v>
      </c>
      <c r="C39" s="54" t="s">
        <v>46</v>
      </c>
      <c r="D39" s="54">
        <v>12</v>
      </c>
      <c r="E39" s="54">
        <v>12</v>
      </c>
      <c r="F39" s="54" t="s">
        <v>79</v>
      </c>
    </row>
    <row r="40" spans="2:6">
      <c r="B40" s="54" t="s">
        <v>178</v>
      </c>
      <c r="C40" s="54" t="s">
        <v>46</v>
      </c>
      <c r="D40" s="54">
        <v>-62</v>
      </c>
      <c r="E40" s="54">
        <v>12</v>
      </c>
      <c r="F40" s="54" t="s">
        <v>79</v>
      </c>
    </row>
    <row r="41" spans="2:6">
      <c r="B41" s="54" t="s">
        <v>179</v>
      </c>
      <c r="C41" s="54" t="s">
        <v>46</v>
      </c>
      <c r="D41" s="54">
        <v>12</v>
      </c>
      <c r="E41" s="54">
        <v>0</v>
      </c>
      <c r="F41" s="54" t="s">
        <v>79</v>
      </c>
    </row>
    <row r="42" spans="2:6">
      <c r="B42" s="54" t="s">
        <v>180</v>
      </c>
      <c r="C42" s="54" t="s">
        <v>46</v>
      </c>
      <c r="D42" s="54">
        <v>12</v>
      </c>
      <c r="E42" s="54">
        <v>0</v>
      </c>
      <c r="F42" s="54" t="s">
        <v>79</v>
      </c>
    </row>
    <row r="43" spans="2:6">
      <c r="B43" s="54" t="s">
        <v>181</v>
      </c>
      <c r="C43" s="54" t="s">
        <v>46</v>
      </c>
      <c r="D43" s="54">
        <v>12</v>
      </c>
      <c r="E43" s="54">
        <v>0</v>
      </c>
      <c r="F43" s="54" t="s">
        <v>79</v>
      </c>
    </row>
    <row r="44" spans="2:6">
      <c r="B44" s="54" t="s">
        <v>182</v>
      </c>
      <c r="C44" s="54" t="s">
        <v>46</v>
      </c>
      <c r="D44" s="54">
        <v>18</v>
      </c>
      <c r="E44" s="54">
        <v>18</v>
      </c>
      <c r="F44" s="54" t="s">
        <v>79</v>
      </c>
    </row>
    <row r="45" spans="2:6">
      <c r="B45" s="54" t="s">
        <v>183</v>
      </c>
      <c r="C45" s="54" t="s">
        <v>46</v>
      </c>
      <c r="D45" s="54">
        <v>12</v>
      </c>
      <c r="E45" s="54">
        <v>12</v>
      </c>
      <c r="F45" s="54" t="s">
        <v>79</v>
      </c>
    </row>
    <row r="46" spans="2:6">
      <c r="B46" s="54" t="s">
        <v>184</v>
      </c>
      <c r="C46" s="54" t="s">
        <v>46</v>
      </c>
      <c r="D46" s="54">
        <v>12</v>
      </c>
      <c r="E46" s="54">
        <v>7</v>
      </c>
      <c r="F46" s="54" t="s">
        <v>79</v>
      </c>
    </row>
    <row r="47" spans="2:6">
      <c r="B47" s="54" t="s">
        <v>185</v>
      </c>
      <c r="C47" s="54" t="s">
        <v>46</v>
      </c>
      <c r="D47" s="54">
        <v>18</v>
      </c>
      <c r="E47" s="54">
        <v>3</v>
      </c>
      <c r="F47" s="54" t="s">
        <v>79</v>
      </c>
    </row>
    <row r="48" spans="2:6">
      <c r="B48" s="54" t="s">
        <v>186</v>
      </c>
      <c r="C48" s="54" t="s">
        <v>46</v>
      </c>
      <c r="D48" s="54">
        <v>-8</v>
      </c>
      <c r="E48" s="54">
        <v>0</v>
      </c>
      <c r="F48" s="54" t="s">
        <v>79</v>
      </c>
    </row>
    <row r="49" spans="2:6">
      <c r="B49" s="54" t="s">
        <v>187</v>
      </c>
      <c r="C49" s="54" t="s">
        <v>46</v>
      </c>
      <c r="D49" s="54">
        <v>12</v>
      </c>
      <c r="E49" s="54">
        <v>0</v>
      </c>
      <c r="F49" s="54" t="s">
        <v>79</v>
      </c>
    </row>
    <row r="50" spans="2:6">
      <c r="B50" s="54" t="s">
        <v>188</v>
      </c>
      <c r="C50" s="54" t="s">
        <v>46</v>
      </c>
      <c r="D50" s="54">
        <v>12</v>
      </c>
      <c r="E50" s="54">
        <v>0</v>
      </c>
      <c r="F50" s="54" t="s">
        <v>79</v>
      </c>
    </row>
    <row r="51" spans="2:6">
      <c r="B51" s="54" t="s">
        <v>189</v>
      </c>
      <c r="C51" s="54" t="s">
        <v>46</v>
      </c>
      <c r="D51" s="54">
        <v>18</v>
      </c>
      <c r="E51" s="54">
        <v>0</v>
      </c>
      <c r="F51" s="54" t="s">
        <v>79</v>
      </c>
    </row>
    <row r="52" spans="2:6">
      <c r="B52" s="54" t="s">
        <v>190</v>
      </c>
      <c r="C52" s="54" t="s">
        <v>46</v>
      </c>
      <c r="D52" s="54">
        <v>18</v>
      </c>
      <c r="E52" s="54">
        <v>0</v>
      </c>
      <c r="F52" s="54" t="s">
        <v>79</v>
      </c>
    </row>
    <row r="53" spans="2:6">
      <c r="B53" s="54" t="s">
        <v>191</v>
      </c>
      <c r="C53" s="54" t="s">
        <v>46</v>
      </c>
      <c r="D53" s="54">
        <v>12</v>
      </c>
      <c r="E53" s="54">
        <v>0</v>
      </c>
      <c r="F53" s="54" t="s">
        <v>79</v>
      </c>
    </row>
    <row r="54" spans="2:6">
      <c r="B54" s="54" t="s">
        <v>192</v>
      </c>
      <c r="C54" s="54" t="s">
        <v>46</v>
      </c>
      <c r="D54" s="54">
        <v>12</v>
      </c>
      <c r="E54" s="54">
        <v>0</v>
      </c>
      <c r="F54" s="54" t="s">
        <v>79</v>
      </c>
    </row>
    <row r="55" spans="2:6">
      <c r="B55" s="54" t="s">
        <v>193</v>
      </c>
      <c r="C55" s="54" t="s">
        <v>46</v>
      </c>
      <c r="D55" s="54">
        <v>18</v>
      </c>
      <c r="E55" s="54">
        <v>0</v>
      </c>
      <c r="F55" s="54" t="s">
        <v>79</v>
      </c>
    </row>
    <row r="56" spans="2:6">
      <c r="B56" s="54" t="s">
        <v>194</v>
      </c>
      <c r="C56" s="54" t="s">
        <v>46</v>
      </c>
      <c r="D56" s="54">
        <v>-88</v>
      </c>
      <c r="E56" s="54">
        <v>0</v>
      </c>
      <c r="F56" s="54" t="s">
        <v>79</v>
      </c>
    </row>
    <row r="57" spans="2:6">
      <c r="B57" s="54" t="s">
        <v>195</v>
      </c>
      <c r="C57" s="54" t="s">
        <v>46</v>
      </c>
      <c r="D57" s="54">
        <v>18</v>
      </c>
      <c r="E57" s="54">
        <v>0</v>
      </c>
      <c r="F57" s="54" t="s">
        <v>79</v>
      </c>
    </row>
    <row r="58" spans="2:6">
      <c r="B58" s="54" t="s">
        <v>196</v>
      </c>
      <c r="C58" s="54" t="s">
        <v>46</v>
      </c>
      <c r="D58" s="54">
        <v>18</v>
      </c>
      <c r="E58" s="54">
        <v>11</v>
      </c>
      <c r="F58" s="54" t="s">
        <v>79</v>
      </c>
    </row>
    <row r="59" spans="2:6">
      <c r="B59" s="54" t="s">
        <v>197</v>
      </c>
      <c r="C59" s="54" t="s">
        <v>46</v>
      </c>
      <c r="D59" s="54">
        <v>12</v>
      </c>
      <c r="E59" s="54">
        <v>0</v>
      </c>
      <c r="F59" s="54" t="s">
        <v>79</v>
      </c>
    </row>
    <row r="60" spans="2:6">
      <c r="B60" s="54" t="s">
        <v>198</v>
      </c>
      <c r="C60" s="54" t="s">
        <v>46</v>
      </c>
      <c r="D60" s="54">
        <v>18</v>
      </c>
      <c r="E60" s="54">
        <v>0</v>
      </c>
      <c r="F60" s="54" t="s">
        <v>79</v>
      </c>
    </row>
    <row r="61" spans="2:6">
      <c r="B61" s="54" t="s">
        <v>199</v>
      </c>
      <c r="C61" s="54" t="s">
        <v>46</v>
      </c>
      <c r="D61" s="54">
        <v>18</v>
      </c>
      <c r="E61" s="54">
        <v>0</v>
      </c>
      <c r="F61" s="54" t="s">
        <v>79</v>
      </c>
    </row>
    <row r="62" spans="2:6">
      <c r="B62" s="54" t="s">
        <v>200</v>
      </c>
      <c r="C62" s="54" t="s">
        <v>46</v>
      </c>
      <c r="D62" s="54">
        <v>18</v>
      </c>
      <c r="E62" s="54">
        <v>0</v>
      </c>
      <c r="F62" s="54" t="s">
        <v>79</v>
      </c>
    </row>
    <row r="63" spans="2:6">
      <c r="B63" s="54" t="s">
        <v>201</v>
      </c>
      <c r="C63" s="54" t="s">
        <v>46</v>
      </c>
      <c r="D63" s="54">
        <v>-95</v>
      </c>
      <c r="E63" s="54">
        <v>4</v>
      </c>
      <c r="F63" s="54" t="s">
        <v>79</v>
      </c>
    </row>
    <row r="64" spans="2:6">
      <c r="B64" s="54" t="s">
        <v>202</v>
      </c>
      <c r="C64" s="54" t="s">
        <v>46</v>
      </c>
      <c r="D64" s="54">
        <v>18</v>
      </c>
      <c r="E64" s="54">
        <v>10</v>
      </c>
      <c r="F64" s="54" t="s">
        <v>79</v>
      </c>
    </row>
    <row r="65" spans="2:6">
      <c r="B65" s="54" t="s">
        <v>203</v>
      </c>
      <c r="C65" s="54" t="s">
        <v>46</v>
      </c>
      <c r="D65" s="54">
        <v>12</v>
      </c>
      <c r="E65" s="54">
        <v>0</v>
      </c>
      <c r="F65" s="54" t="s">
        <v>79</v>
      </c>
    </row>
    <row r="66" spans="2:6">
      <c r="B66" s="54" t="s">
        <v>204</v>
      </c>
      <c r="C66" s="54" t="s">
        <v>46</v>
      </c>
      <c r="D66" s="54">
        <v>12</v>
      </c>
      <c r="E66" s="54">
        <v>0</v>
      </c>
      <c r="F66" s="54" t="s">
        <v>79</v>
      </c>
    </row>
    <row r="67" spans="2:6">
      <c r="B67" s="54" t="s">
        <v>205</v>
      </c>
      <c r="C67" s="54" t="s">
        <v>46</v>
      </c>
      <c r="D67" s="54">
        <v>12</v>
      </c>
      <c r="E67" s="54">
        <v>0</v>
      </c>
      <c r="F67" s="54" t="s">
        <v>79</v>
      </c>
    </row>
    <row r="68" spans="2:6">
      <c r="B68" s="54" t="s">
        <v>206</v>
      </c>
      <c r="C68" s="54" t="s">
        <v>46</v>
      </c>
      <c r="D68" s="54">
        <v>12</v>
      </c>
      <c r="E68" s="54">
        <v>0</v>
      </c>
      <c r="F68" s="54" t="s">
        <v>79</v>
      </c>
    </row>
    <row r="69" spans="2:6">
      <c r="B69" s="54" t="s">
        <v>207</v>
      </c>
      <c r="C69" s="54" t="s">
        <v>46</v>
      </c>
      <c r="D69" s="54">
        <v>18</v>
      </c>
      <c r="E69" s="54">
        <v>17</v>
      </c>
      <c r="F69" s="54" t="s">
        <v>79</v>
      </c>
    </row>
    <row r="70" spans="2:6">
      <c r="B70" s="54" t="s">
        <v>208</v>
      </c>
      <c r="C70" s="54" t="s">
        <v>46</v>
      </c>
      <c r="D70" s="54">
        <v>18</v>
      </c>
      <c r="E70" s="54">
        <v>0</v>
      </c>
      <c r="F70" s="54" t="s">
        <v>79</v>
      </c>
    </row>
    <row r="71" spans="2:6">
      <c r="B71" s="54" t="s">
        <v>209</v>
      </c>
      <c r="C71" s="54" t="s">
        <v>46</v>
      </c>
      <c r="D71" s="54">
        <v>12</v>
      </c>
      <c r="E71" s="54">
        <v>0</v>
      </c>
      <c r="F71" s="54" t="s">
        <v>79</v>
      </c>
    </row>
    <row r="72" spans="2:6">
      <c r="B72" s="54" t="s">
        <v>210</v>
      </c>
      <c r="C72" s="54" t="s">
        <v>46</v>
      </c>
      <c r="D72" s="54">
        <v>12</v>
      </c>
      <c r="E72" s="54">
        <v>0</v>
      </c>
      <c r="F72" s="54" t="s">
        <v>79</v>
      </c>
    </row>
    <row r="73" spans="2:6">
      <c r="B73" s="54" t="s">
        <v>211</v>
      </c>
      <c r="C73" s="54" t="s">
        <v>46</v>
      </c>
      <c r="D73" s="54">
        <v>-78</v>
      </c>
      <c r="E73" s="54">
        <v>4</v>
      </c>
      <c r="F73" s="54" t="s">
        <v>79</v>
      </c>
    </row>
    <row r="74" spans="2:6">
      <c r="B74" s="54" t="s">
        <v>212</v>
      </c>
      <c r="C74" s="54" t="s">
        <v>46</v>
      </c>
      <c r="D74" s="54">
        <v>12</v>
      </c>
      <c r="E74" s="54">
        <v>0</v>
      </c>
      <c r="F74" s="54" t="s">
        <v>79</v>
      </c>
    </row>
    <row r="75" spans="2:6">
      <c r="B75" s="54" t="s">
        <v>213</v>
      </c>
      <c r="C75" s="54" t="s">
        <v>46</v>
      </c>
      <c r="D75" s="54">
        <v>-124</v>
      </c>
      <c r="E75" s="54">
        <v>0</v>
      </c>
      <c r="F75" s="54" t="s">
        <v>79</v>
      </c>
    </row>
    <row r="76" spans="2:6">
      <c r="B76" s="54" t="s">
        <v>214</v>
      </c>
      <c r="C76" s="54" t="s">
        <v>46</v>
      </c>
      <c r="D76" s="54">
        <v>18</v>
      </c>
      <c r="E76" s="54">
        <v>5</v>
      </c>
      <c r="F76" s="54" t="s">
        <v>79</v>
      </c>
    </row>
    <row r="77" spans="2:6">
      <c r="B77" s="54" t="s">
        <v>215</v>
      </c>
      <c r="C77" s="54" t="s">
        <v>46</v>
      </c>
      <c r="D77" s="54">
        <v>18</v>
      </c>
      <c r="E77" s="54">
        <v>0</v>
      </c>
      <c r="F77" s="54" t="s">
        <v>79</v>
      </c>
    </row>
    <row r="78" spans="2:6">
      <c r="B78" s="54" t="s">
        <v>216</v>
      </c>
      <c r="C78" s="54" t="s">
        <v>46</v>
      </c>
      <c r="D78" s="54">
        <v>12</v>
      </c>
      <c r="E78" s="54">
        <v>0</v>
      </c>
      <c r="F78" s="54" t="s">
        <v>79</v>
      </c>
    </row>
    <row r="79" spans="2:6">
      <c r="B79" s="54" t="s">
        <v>217</v>
      </c>
      <c r="C79" s="54" t="s">
        <v>46</v>
      </c>
      <c r="D79" s="54">
        <v>18</v>
      </c>
      <c r="E79" s="54">
        <v>0</v>
      </c>
      <c r="F79" s="54" t="s">
        <v>79</v>
      </c>
    </row>
    <row r="80" spans="2:6">
      <c r="B80" s="54" t="s">
        <v>218</v>
      </c>
      <c r="C80" s="54" t="s">
        <v>46</v>
      </c>
      <c r="D80" s="54">
        <v>-105</v>
      </c>
      <c r="E80" s="54">
        <v>0</v>
      </c>
      <c r="F80" s="54" t="s">
        <v>79</v>
      </c>
    </row>
    <row r="81" spans="2:6">
      <c r="B81" s="54" t="s">
        <v>219</v>
      </c>
      <c r="C81" s="54" t="s">
        <v>46</v>
      </c>
      <c r="D81" s="54">
        <v>18</v>
      </c>
      <c r="E81" s="54">
        <v>0</v>
      </c>
      <c r="F81" s="54" t="s">
        <v>79</v>
      </c>
    </row>
    <row r="82" spans="2:6">
      <c r="B82" s="54" t="s">
        <v>220</v>
      </c>
      <c r="C82" s="54" t="s">
        <v>46</v>
      </c>
      <c r="D82" s="54">
        <v>18</v>
      </c>
      <c r="E82" s="54">
        <v>0</v>
      </c>
      <c r="F82" s="54" t="s">
        <v>79</v>
      </c>
    </row>
    <row r="83" spans="2:6">
      <c r="B83" s="54" t="s">
        <v>221</v>
      </c>
      <c r="C83" s="54" t="s">
        <v>46</v>
      </c>
      <c r="D83" s="54">
        <v>12</v>
      </c>
      <c r="E83" s="54">
        <v>0</v>
      </c>
      <c r="F83" s="54" t="s">
        <v>79</v>
      </c>
    </row>
    <row r="84" spans="2:6">
      <c r="B84" s="54" t="s">
        <v>222</v>
      </c>
      <c r="C84" s="54" t="s">
        <v>46</v>
      </c>
      <c r="D84" s="54">
        <v>18</v>
      </c>
      <c r="E84" s="54">
        <v>0</v>
      </c>
      <c r="F84" s="54" t="s">
        <v>79</v>
      </c>
    </row>
    <row r="85" spans="2:6">
      <c r="B85" s="54" t="s">
        <v>223</v>
      </c>
      <c r="C85" s="54" t="s">
        <v>46</v>
      </c>
      <c r="D85" s="54">
        <v>18</v>
      </c>
      <c r="E85" s="54">
        <v>0</v>
      </c>
      <c r="F85" s="54" t="s">
        <v>79</v>
      </c>
    </row>
    <row r="86" spans="2:6">
      <c r="B86" s="54" t="s">
        <v>224</v>
      </c>
      <c r="C86" s="54" t="s">
        <v>46</v>
      </c>
      <c r="D86" s="54">
        <v>12</v>
      </c>
      <c r="E86" s="54">
        <v>0</v>
      </c>
      <c r="F86" s="54" t="s">
        <v>79</v>
      </c>
    </row>
    <row r="87" spans="2:6">
      <c r="B87" s="54" t="s">
        <v>225</v>
      </c>
      <c r="C87" s="54" t="s">
        <v>46</v>
      </c>
      <c r="D87" s="54">
        <v>12</v>
      </c>
      <c r="E87" s="54">
        <v>0</v>
      </c>
      <c r="F87" s="54" t="s">
        <v>79</v>
      </c>
    </row>
    <row r="88" spans="2:6">
      <c r="B88" s="54" t="s">
        <v>226</v>
      </c>
      <c r="C88" s="54" t="s">
        <v>46</v>
      </c>
      <c r="D88" s="54">
        <v>18</v>
      </c>
      <c r="E88" s="54">
        <v>0</v>
      </c>
      <c r="F88" s="54" t="s">
        <v>79</v>
      </c>
    </row>
    <row r="89" spans="2:6">
      <c r="B89" s="54" t="s">
        <v>227</v>
      </c>
      <c r="C89" s="54" t="s">
        <v>46</v>
      </c>
      <c r="D89" s="54">
        <v>12</v>
      </c>
      <c r="E89" s="54">
        <v>0</v>
      </c>
      <c r="F89" s="54" t="s">
        <v>79</v>
      </c>
    </row>
    <row r="90" spans="2:6">
      <c r="B90" s="54" t="s">
        <v>228</v>
      </c>
      <c r="C90" s="54" t="s">
        <v>46</v>
      </c>
      <c r="D90" s="54">
        <v>-111</v>
      </c>
      <c r="E90" s="54">
        <v>0</v>
      </c>
      <c r="F90" s="54" t="s">
        <v>79</v>
      </c>
    </row>
    <row r="91" spans="2:6">
      <c r="B91" s="54" t="s">
        <v>229</v>
      </c>
      <c r="C91" s="54" t="s">
        <v>46</v>
      </c>
      <c r="D91" s="54">
        <v>18</v>
      </c>
      <c r="E91" s="54">
        <v>0</v>
      </c>
      <c r="F91" s="54" t="s">
        <v>79</v>
      </c>
    </row>
    <row r="92" spans="2:6">
      <c r="B92" s="54" t="s">
        <v>230</v>
      </c>
      <c r="C92" s="54" t="s">
        <v>46</v>
      </c>
      <c r="D92" s="54">
        <v>12</v>
      </c>
      <c r="E92" s="54">
        <v>0</v>
      </c>
      <c r="F92" s="54" t="s">
        <v>79</v>
      </c>
    </row>
    <row r="93" spans="2:6">
      <c r="B93" s="54" t="s">
        <v>231</v>
      </c>
      <c r="C93" s="54" t="s">
        <v>46</v>
      </c>
      <c r="D93" s="54">
        <v>18</v>
      </c>
      <c r="E93" s="54">
        <v>0</v>
      </c>
      <c r="F93" s="54" t="s">
        <v>79</v>
      </c>
    </row>
    <row r="94" spans="2:6">
      <c r="B94" s="54" t="s">
        <v>232</v>
      </c>
      <c r="C94" s="54" t="s">
        <v>46</v>
      </c>
      <c r="D94" s="54">
        <v>18</v>
      </c>
      <c r="E94" s="54">
        <v>0</v>
      </c>
      <c r="F94" s="54" t="s">
        <v>79</v>
      </c>
    </row>
    <row r="95" spans="2:6">
      <c r="B95" s="54" t="s">
        <v>233</v>
      </c>
      <c r="C95" s="54" t="s">
        <v>46</v>
      </c>
      <c r="D95" s="54">
        <v>12</v>
      </c>
      <c r="E95" s="54">
        <v>0</v>
      </c>
      <c r="F95" s="54" t="s">
        <v>79</v>
      </c>
    </row>
    <row r="96" spans="2:6">
      <c r="B96" s="54" t="s">
        <v>234</v>
      </c>
      <c r="C96" s="54" t="s">
        <v>46</v>
      </c>
      <c r="D96" s="54">
        <v>18</v>
      </c>
      <c r="E96" s="54">
        <v>0</v>
      </c>
      <c r="F96" s="54" t="s">
        <v>79</v>
      </c>
    </row>
    <row r="97" spans="2:6">
      <c r="B97" s="54" t="s">
        <v>235</v>
      </c>
      <c r="C97" s="54" t="s">
        <v>46</v>
      </c>
      <c r="D97" s="54">
        <v>18</v>
      </c>
      <c r="E97" s="54">
        <v>0</v>
      </c>
      <c r="F97" s="54" t="s">
        <v>79</v>
      </c>
    </row>
    <row r="98" spans="2:6">
      <c r="B98" s="54" t="s">
        <v>236</v>
      </c>
      <c r="C98" s="54" t="s">
        <v>46</v>
      </c>
      <c r="D98" s="54">
        <v>18</v>
      </c>
      <c r="E98" s="54">
        <v>0</v>
      </c>
      <c r="F98" s="54" t="s">
        <v>79</v>
      </c>
    </row>
    <row r="99" spans="2:6">
      <c r="B99" s="54" t="s">
        <v>237</v>
      </c>
      <c r="C99" s="54" t="s">
        <v>46</v>
      </c>
      <c r="D99" s="54">
        <v>-99</v>
      </c>
      <c r="E99" s="54">
        <v>0</v>
      </c>
      <c r="F99" s="54" t="s">
        <v>79</v>
      </c>
    </row>
    <row r="100" spans="2:6">
      <c r="B100" s="54" t="s">
        <v>238</v>
      </c>
      <c r="C100" s="54" t="s">
        <v>46</v>
      </c>
      <c r="D100" s="54">
        <v>18</v>
      </c>
      <c r="E100" s="54">
        <v>0</v>
      </c>
      <c r="F100" s="54" t="s">
        <v>79</v>
      </c>
    </row>
    <row r="101" spans="2:6">
      <c r="B101" s="54" t="s">
        <v>239</v>
      </c>
      <c r="C101" s="54" t="s">
        <v>46</v>
      </c>
      <c r="D101" s="54">
        <v>12</v>
      </c>
      <c r="E101" s="54">
        <v>0</v>
      </c>
      <c r="F101" s="54" t="s">
        <v>79</v>
      </c>
    </row>
    <row r="102" spans="2:6">
      <c r="B102" s="54" t="s">
        <v>240</v>
      </c>
      <c r="C102" s="54" t="s">
        <v>46</v>
      </c>
      <c r="D102" s="54">
        <v>12</v>
      </c>
      <c r="E102" s="54">
        <v>0</v>
      </c>
      <c r="F102" s="54" t="s">
        <v>79</v>
      </c>
    </row>
    <row r="103" spans="2:6">
      <c r="B103" s="54" t="s">
        <v>241</v>
      </c>
      <c r="C103" s="54" t="s">
        <v>46</v>
      </c>
      <c r="D103" s="54">
        <v>12</v>
      </c>
      <c r="E103" s="54">
        <v>0</v>
      </c>
      <c r="F103" s="54" t="s">
        <v>79</v>
      </c>
    </row>
    <row r="104" spans="2:6">
      <c r="B104" s="54" t="s">
        <v>242</v>
      </c>
      <c r="C104" s="54" t="s">
        <v>46</v>
      </c>
      <c r="D104" s="54">
        <v>18</v>
      </c>
      <c r="E104" s="54">
        <v>0</v>
      </c>
      <c r="F104" s="54" t="s">
        <v>79</v>
      </c>
    </row>
    <row r="105" spans="2:6">
      <c r="B105" s="54" t="s">
        <v>243</v>
      </c>
      <c r="C105" s="54" t="s">
        <v>46</v>
      </c>
      <c r="D105" s="54">
        <v>-91</v>
      </c>
      <c r="E105" s="54">
        <v>0</v>
      </c>
      <c r="F105" s="54" t="s">
        <v>79</v>
      </c>
    </row>
    <row r="106" spans="2:6">
      <c r="B106" s="54" t="s">
        <v>244</v>
      </c>
      <c r="C106" s="54" t="s">
        <v>46</v>
      </c>
      <c r="D106" s="54">
        <v>12</v>
      </c>
      <c r="E106" s="54">
        <v>0</v>
      </c>
      <c r="F106" s="54" t="s">
        <v>79</v>
      </c>
    </row>
    <row r="107" spans="2:6">
      <c r="B107" s="54" t="s">
        <v>245</v>
      </c>
      <c r="C107" s="54" t="s">
        <v>46</v>
      </c>
      <c r="D107" s="54">
        <v>12</v>
      </c>
      <c r="E107" s="54">
        <v>0</v>
      </c>
      <c r="F107" s="54" t="s">
        <v>79</v>
      </c>
    </row>
    <row r="108" spans="2:6">
      <c r="B108" s="54" t="s">
        <v>246</v>
      </c>
      <c r="C108" s="54" t="s">
        <v>46</v>
      </c>
      <c r="D108" s="54">
        <v>12</v>
      </c>
      <c r="E108" s="54">
        <v>0</v>
      </c>
      <c r="F108" s="54" t="s">
        <v>79</v>
      </c>
    </row>
    <row r="109" spans="2:6">
      <c r="B109" s="54" t="s">
        <v>247</v>
      </c>
      <c r="C109" s="54" t="s">
        <v>46</v>
      </c>
      <c r="D109" s="54">
        <v>12</v>
      </c>
      <c r="E109" s="54">
        <v>0</v>
      </c>
      <c r="F109" s="54" t="s">
        <v>79</v>
      </c>
    </row>
    <row r="110" spans="2:6" ht="17" thickBot="1">
      <c r="B110" s="52" t="s">
        <v>248</v>
      </c>
      <c r="C110" s="52" t="s">
        <v>46</v>
      </c>
      <c r="D110" s="52">
        <v>12</v>
      </c>
      <c r="E110" s="52">
        <v>0</v>
      </c>
      <c r="F110" s="52" t="s">
        <v>79</v>
      </c>
    </row>
    <row r="113" spans="1:7" ht="17" thickBot="1">
      <c r="A113" t="s">
        <v>24</v>
      </c>
    </row>
    <row r="114" spans="1:7" ht="17" thickBot="1">
      <c r="B114" s="53" t="s">
        <v>66</v>
      </c>
      <c r="C114" s="53" t="s">
        <v>67</v>
      </c>
      <c r="D114" s="53" t="s">
        <v>72</v>
      </c>
      <c r="E114" s="53" t="s">
        <v>73</v>
      </c>
      <c r="F114" s="53" t="s">
        <v>74</v>
      </c>
      <c r="G114" s="53" t="s">
        <v>75</v>
      </c>
    </row>
    <row r="115" spans="1:7">
      <c r="B115" s="54" t="s">
        <v>249</v>
      </c>
      <c r="C115" s="54" t="s">
        <v>250</v>
      </c>
      <c r="D115" s="54">
        <v>45</v>
      </c>
      <c r="E115" s="54" t="s">
        <v>251</v>
      </c>
      <c r="F115" s="54" t="s">
        <v>99</v>
      </c>
      <c r="G115" s="54">
        <v>21</v>
      </c>
    </row>
    <row r="116" spans="1:7">
      <c r="B116" s="54" t="s">
        <v>252</v>
      </c>
      <c r="C116" s="54" t="s">
        <v>250</v>
      </c>
      <c r="D116" s="54">
        <v>50</v>
      </c>
      <c r="E116" s="54" t="s">
        <v>253</v>
      </c>
      <c r="F116" s="54" t="s">
        <v>99</v>
      </c>
      <c r="G116" s="54">
        <v>24</v>
      </c>
    </row>
    <row r="117" spans="1:7">
      <c r="B117" s="54" t="s">
        <v>254</v>
      </c>
      <c r="C117" s="54" t="s">
        <v>250</v>
      </c>
      <c r="D117" s="54">
        <v>104</v>
      </c>
      <c r="E117" s="54" t="s">
        <v>255</v>
      </c>
      <c r="F117" s="54" t="s">
        <v>99</v>
      </c>
      <c r="G117" s="54">
        <v>9</v>
      </c>
    </row>
    <row r="118" spans="1:7">
      <c r="B118" s="54" t="s">
        <v>256</v>
      </c>
      <c r="C118" s="54" t="s">
        <v>250</v>
      </c>
      <c r="D118" s="54">
        <v>54</v>
      </c>
      <c r="E118" s="54" t="s">
        <v>257</v>
      </c>
      <c r="F118" s="54" t="s">
        <v>99</v>
      </c>
      <c r="G118" s="54">
        <v>25</v>
      </c>
    </row>
    <row r="119" spans="1:7">
      <c r="B119" s="54" t="s">
        <v>258</v>
      </c>
      <c r="C119" s="54" t="s">
        <v>250</v>
      </c>
      <c r="D119" s="54">
        <v>71</v>
      </c>
      <c r="E119" s="54" t="s">
        <v>259</v>
      </c>
      <c r="F119" s="54" t="s">
        <v>99</v>
      </c>
      <c r="G119" s="54">
        <v>26</v>
      </c>
    </row>
    <row r="120" spans="1:7">
      <c r="B120" s="54" t="s">
        <v>260</v>
      </c>
      <c r="C120" s="54" t="s">
        <v>250</v>
      </c>
      <c r="D120" s="54">
        <v>63</v>
      </c>
      <c r="E120" s="54" t="s">
        <v>261</v>
      </c>
      <c r="F120" s="54" t="s">
        <v>99</v>
      </c>
      <c r="G120" s="54">
        <v>10</v>
      </c>
    </row>
    <row r="121" spans="1:7">
      <c r="B121" s="54" t="s">
        <v>262</v>
      </c>
      <c r="C121" s="54" t="s">
        <v>250</v>
      </c>
      <c r="D121" s="54">
        <v>39</v>
      </c>
      <c r="E121" s="54" t="s">
        <v>263</v>
      </c>
      <c r="F121" s="54" t="s">
        <v>99</v>
      </c>
      <c r="G121" s="54">
        <v>22</v>
      </c>
    </row>
    <row r="122" spans="1:7">
      <c r="B122" s="54" t="s">
        <v>264</v>
      </c>
      <c r="C122" s="54" t="s">
        <v>250</v>
      </c>
      <c r="D122" s="54">
        <v>40</v>
      </c>
      <c r="E122" s="54" t="s">
        <v>265</v>
      </c>
      <c r="F122" s="54" t="s">
        <v>99</v>
      </c>
      <c r="G122" s="54">
        <v>9</v>
      </c>
    </row>
    <row r="123" spans="1:7">
      <c r="B123" s="54" t="s">
        <v>266</v>
      </c>
      <c r="C123" s="54" t="s">
        <v>250</v>
      </c>
      <c r="D123" s="54">
        <v>57</v>
      </c>
      <c r="E123" s="54" t="s">
        <v>267</v>
      </c>
      <c r="F123" s="54" t="s">
        <v>99</v>
      </c>
      <c r="G123" s="54">
        <v>33</v>
      </c>
    </row>
    <row r="124" spans="1:7">
      <c r="B124" s="54" t="s">
        <v>268</v>
      </c>
      <c r="C124" s="54" t="s">
        <v>250</v>
      </c>
      <c r="D124" s="54">
        <v>37</v>
      </c>
      <c r="E124" s="54" t="s">
        <v>269</v>
      </c>
      <c r="F124" s="54" t="s">
        <v>99</v>
      </c>
      <c r="G124" s="54">
        <v>11</v>
      </c>
    </row>
    <row r="125" spans="1:7">
      <c r="B125" s="54" t="s">
        <v>270</v>
      </c>
      <c r="C125" s="54" t="s">
        <v>113</v>
      </c>
      <c r="D125" s="54">
        <v>33</v>
      </c>
      <c r="E125" s="54" t="s">
        <v>271</v>
      </c>
      <c r="F125" s="54" t="s">
        <v>98</v>
      </c>
      <c r="G125" s="54">
        <v>0</v>
      </c>
    </row>
    <row r="126" spans="1:7">
      <c r="B126" s="54" t="s">
        <v>272</v>
      </c>
      <c r="C126" s="54" t="s">
        <v>113</v>
      </c>
      <c r="D126" s="54">
        <v>50</v>
      </c>
      <c r="E126" s="54" t="s">
        <v>273</v>
      </c>
      <c r="F126" s="54" t="s">
        <v>98</v>
      </c>
      <c r="G126" s="54">
        <v>0</v>
      </c>
    </row>
    <row r="127" spans="1:7">
      <c r="B127" s="54" t="s">
        <v>274</v>
      </c>
      <c r="C127" s="54" t="s">
        <v>113</v>
      </c>
      <c r="D127" s="54">
        <v>40</v>
      </c>
      <c r="E127" s="54" t="s">
        <v>275</v>
      </c>
      <c r="F127" s="54" t="s">
        <v>98</v>
      </c>
      <c r="G127" s="54">
        <v>0</v>
      </c>
    </row>
    <row r="128" spans="1:7">
      <c r="B128" s="54" t="s">
        <v>276</v>
      </c>
      <c r="C128" s="54" t="s">
        <v>113</v>
      </c>
      <c r="D128" s="54">
        <v>54</v>
      </c>
      <c r="E128" s="54" t="s">
        <v>277</v>
      </c>
      <c r="F128" s="54" t="s">
        <v>98</v>
      </c>
      <c r="G128" s="54">
        <v>0</v>
      </c>
    </row>
    <row r="129" spans="2:7">
      <c r="B129" s="54" t="s">
        <v>278</v>
      </c>
      <c r="C129" s="54" t="s">
        <v>113</v>
      </c>
      <c r="D129" s="54">
        <v>46</v>
      </c>
      <c r="E129" s="54" t="s">
        <v>279</v>
      </c>
      <c r="F129" s="54" t="s">
        <v>98</v>
      </c>
      <c r="G129" s="54">
        <v>0</v>
      </c>
    </row>
    <row r="130" spans="2:7">
      <c r="B130" s="54" t="s">
        <v>280</v>
      </c>
      <c r="C130" s="54" t="s">
        <v>113</v>
      </c>
      <c r="D130" s="54">
        <v>42</v>
      </c>
      <c r="E130" s="54" t="s">
        <v>281</v>
      </c>
      <c r="F130" s="54" t="s">
        <v>98</v>
      </c>
      <c r="G130" s="54">
        <v>0</v>
      </c>
    </row>
    <row r="131" spans="2:7">
      <c r="B131" s="54" t="s">
        <v>282</v>
      </c>
      <c r="C131" s="54" t="s">
        <v>113</v>
      </c>
      <c r="D131" s="54">
        <v>34</v>
      </c>
      <c r="E131" s="54" t="s">
        <v>283</v>
      </c>
      <c r="F131" s="54" t="s">
        <v>98</v>
      </c>
      <c r="G131" s="54">
        <v>0</v>
      </c>
    </row>
    <row r="132" spans="2:7">
      <c r="B132" s="54" t="s">
        <v>284</v>
      </c>
      <c r="C132" s="54" t="s">
        <v>113</v>
      </c>
      <c r="D132" s="54">
        <v>40</v>
      </c>
      <c r="E132" s="54" t="s">
        <v>285</v>
      </c>
      <c r="F132" s="54" t="s">
        <v>98</v>
      </c>
      <c r="G132" s="54">
        <v>0</v>
      </c>
    </row>
    <row r="133" spans="2:7">
      <c r="B133" s="54" t="s">
        <v>286</v>
      </c>
      <c r="C133" s="54" t="s">
        <v>113</v>
      </c>
      <c r="D133" s="54">
        <v>57</v>
      </c>
      <c r="E133" s="54" t="s">
        <v>287</v>
      </c>
      <c r="F133" s="54" t="s">
        <v>98</v>
      </c>
      <c r="G133" s="54">
        <v>0</v>
      </c>
    </row>
    <row r="134" spans="2:7">
      <c r="B134" s="54" t="s">
        <v>288</v>
      </c>
      <c r="C134" s="54" t="s">
        <v>113</v>
      </c>
      <c r="D134" s="54">
        <v>37</v>
      </c>
      <c r="E134" s="54" t="s">
        <v>289</v>
      </c>
      <c r="F134" s="54" t="s">
        <v>98</v>
      </c>
      <c r="G134" s="54">
        <v>0</v>
      </c>
    </row>
    <row r="135" spans="2:7">
      <c r="B135" s="54" t="s">
        <v>159</v>
      </c>
      <c r="C135" s="54" t="s">
        <v>46</v>
      </c>
      <c r="D135" s="54">
        <v>12</v>
      </c>
      <c r="E135" s="54" t="s">
        <v>290</v>
      </c>
      <c r="F135" s="54" t="s">
        <v>99</v>
      </c>
      <c r="G135" s="54">
        <v>6</v>
      </c>
    </row>
    <row r="136" spans="2:7">
      <c r="B136" s="54" t="s">
        <v>160</v>
      </c>
      <c r="C136" s="54" t="s">
        <v>46</v>
      </c>
      <c r="D136" s="54">
        <v>0</v>
      </c>
      <c r="E136" s="54" t="s">
        <v>291</v>
      </c>
      <c r="F136" s="54" t="s">
        <v>99</v>
      </c>
      <c r="G136" s="54">
        <v>12</v>
      </c>
    </row>
    <row r="137" spans="2:7">
      <c r="B137" s="54" t="s">
        <v>161</v>
      </c>
      <c r="C137" s="54" t="s">
        <v>46</v>
      </c>
      <c r="D137" s="54">
        <v>0</v>
      </c>
      <c r="E137" s="54" t="s">
        <v>292</v>
      </c>
      <c r="F137" s="54" t="s">
        <v>99</v>
      </c>
      <c r="G137" s="54">
        <v>12</v>
      </c>
    </row>
    <row r="138" spans="2:7">
      <c r="B138" s="54" t="s">
        <v>162</v>
      </c>
      <c r="C138" s="54" t="s">
        <v>46</v>
      </c>
      <c r="D138" s="54">
        <v>0</v>
      </c>
      <c r="E138" s="54" t="s">
        <v>293</v>
      </c>
      <c r="F138" s="54" t="s">
        <v>99</v>
      </c>
      <c r="G138" s="54">
        <v>18</v>
      </c>
    </row>
    <row r="139" spans="2:7">
      <c r="B139" s="54" t="s">
        <v>163</v>
      </c>
      <c r="C139" s="54" t="s">
        <v>46</v>
      </c>
      <c r="D139" s="54">
        <v>0</v>
      </c>
      <c r="E139" s="54" t="s">
        <v>294</v>
      </c>
      <c r="F139" s="54" t="s">
        <v>99</v>
      </c>
      <c r="G139" s="54">
        <v>12</v>
      </c>
    </row>
    <row r="140" spans="2:7">
      <c r="B140" s="54" t="s">
        <v>164</v>
      </c>
      <c r="C140" s="54" t="s">
        <v>46</v>
      </c>
      <c r="D140" s="54">
        <v>0</v>
      </c>
      <c r="E140" s="54" t="s">
        <v>295</v>
      </c>
      <c r="F140" s="54" t="s">
        <v>99</v>
      </c>
      <c r="G140" s="54">
        <v>18</v>
      </c>
    </row>
    <row r="141" spans="2:7">
      <c r="B141" s="54" t="s">
        <v>165</v>
      </c>
      <c r="C141" s="54" t="s">
        <v>46</v>
      </c>
      <c r="D141" s="54">
        <v>0</v>
      </c>
      <c r="E141" s="54" t="s">
        <v>296</v>
      </c>
      <c r="F141" s="54" t="s">
        <v>99</v>
      </c>
      <c r="G141" s="54">
        <v>18</v>
      </c>
    </row>
    <row r="142" spans="2:7">
      <c r="B142" s="54" t="s">
        <v>166</v>
      </c>
      <c r="C142" s="54" t="s">
        <v>46</v>
      </c>
      <c r="D142" s="54">
        <v>0</v>
      </c>
      <c r="E142" s="54" t="s">
        <v>297</v>
      </c>
      <c r="F142" s="54" t="s">
        <v>99</v>
      </c>
      <c r="G142" s="54">
        <v>18</v>
      </c>
    </row>
    <row r="143" spans="2:7">
      <c r="B143" s="54" t="s">
        <v>167</v>
      </c>
      <c r="C143" s="54" t="s">
        <v>46</v>
      </c>
      <c r="D143" s="54">
        <v>0</v>
      </c>
      <c r="E143" s="54" t="s">
        <v>298</v>
      </c>
      <c r="F143" s="54" t="s">
        <v>99</v>
      </c>
      <c r="G143" s="54">
        <v>12</v>
      </c>
    </row>
    <row r="144" spans="2:7">
      <c r="B144" s="54" t="s">
        <v>168</v>
      </c>
      <c r="C144" s="54" t="s">
        <v>46</v>
      </c>
      <c r="D144" s="54">
        <v>0</v>
      </c>
      <c r="E144" s="54" t="s">
        <v>299</v>
      </c>
      <c r="F144" s="54" t="s">
        <v>99</v>
      </c>
      <c r="G144" s="54">
        <v>18</v>
      </c>
    </row>
    <row r="145" spans="2:7">
      <c r="B145" s="54" t="s">
        <v>169</v>
      </c>
      <c r="C145" s="54" t="s">
        <v>46</v>
      </c>
      <c r="D145" s="54">
        <v>0</v>
      </c>
      <c r="E145" s="54" t="s">
        <v>300</v>
      </c>
      <c r="F145" s="54" t="s">
        <v>99</v>
      </c>
      <c r="G145" s="54">
        <v>12</v>
      </c>
    </row>
    <row r="146" spans="2:7">
      <c r="B146" s="54" t="s">
        <v>170</v>
      </c>
      <c r="C146" s="54" t="s">
        <v>46</v>
      </c>
      <c r="D146" s="54">
        <v>0</v>
      </c>
      <c r="E146" s="54" t="s">
        <v>301</v>
      </c>
      <c r="F146" s="54" t="s">
        <v>99</v>
      </c>
      <c r="G146" s="54">
        <v>12</v>
      </c>
    </row>
    <row r="147" spans="2:7">
      <c r="B147" s="54" t="s">
        <v>171</v>
      </c>
      <c r="C147" s="54" t="s">
        <v>46</v>
      </c>
      <c r="D147" s="54">
        <v>0</v>
      </c>
      <c r="E147" s="54" t="s">
        <v>302</v>
      </c>
      <c r="F147" s="54" t="s">
        <v>99</v>
      </c>
      <c r="G147" s="54">
        <v>18</v>
      </c>
    </row>
    <row r="148" spans="2:7">
      <c r="B148" s="54" t="s">
        <v>172</v>
      </c>
      <c r="C148" s="54" t="s">
        <v>46</v>
      </c>
      <c r="D148" s="54">
        <v>0</v>
      </c>
      <c r="E148" s="54" t="s">
        <v>303</v>
      </c>
      <c r="F148" s="54" t="s">
        <v>99</v>
      </c>
      <c r="G148" s="54">
        <v>12</v>
      </c>
    </row>
    <row r="149" spans="2:7">
      <c r="B149" s="54" t="s">
        <v>173</v>
      </c>
      <c r="C149" s="54" t="s">
        <v>46</v>
      </c>
      <c r="D149" s="54">
        <v>0</v>
      </c>
      <c r="E149" s="54" t="s">
        <v>304</v>
      </c>
      <c r="F149" s="54" t="s">
        <v>99</v>
      </c>
      <c r="G149" s="54">
        <v>18</v>
      </c>
    </row>
    <row r="150" spans="2:7">
      <c r="B150" s="54" t="s">
        <v>174</v>
      </c>
      <c r="C150" s="54" t="s">
        <v>46</v>
      </c>
      <c r="D150" s="54">
        <v>0</v>
      </c>
      <c r="E150" s="54" t="s">
        <v>305</v>
      </c>
      <c r="F150" s="54" t="s">
        <v>99</v>
      </c>
      <c r="G150" s="54">
        <v>18</v>
      </c>
    </row>
    <row r="151" spans="2:7">
      <c r="B151" s="54" t="s">
        <v>175</v>
      </c>
      <c r="C151" s="54" t="s">
        <v>46</v>
      </c>
      <c r="D151" s="54">
        <v>0</v>
      </c>
      <c r="E151" s="54" t="s">
        <v>306</v>
      </c>
      <c r="F151" s="54" t="s">
        <v>99</v>
      </c>
      <c r="G151" s="54">
        <v>18</v>
      </c>
    </row>
    <row r="152" spans="2:7">
      <c r="B152" s="54" t="s">
        <v>176</v>
      </c>
      <c r="C152" s="54" t="s">
        <v>46</v>
      </c>
      <c r="D152" s="54">
        <v>0</v>
      </c>
      <c r="E152" s="54" t="s">
        <v>307</v>
      </c>
      <c r="F152" s="54" t="s">
        <v>99</v>
      </c>
      <c r="G152" s="54">
        <v>12</v>
      </c>
    </row>
    <row r="153" spans="2:7">
      <c r="B153" s="54" t="s">
        <v>177</v>
      </c>
      <c r="C153" s="54" t="s">
        <v>46</v>
      </c>
      <c r="D153" s="54">
        <v>12</v>
      </c>
      <c r="E153" s="54" t="s">
        <v>308</v>
      </c>
      <c r="F153" s="54" t="s">
        <v>98</v>
      </c>
      <c r="G153" s="54">
        <v>0</v>
      </c>
    </row>
    <row r="154" spans="2:7">
      <c r="B154" s="54" t="s">
        <v>178</v>
      </c>
      <c r="C154" s="54" t="s">
        <v>46</v>
      </c>
      <c r="D154" s="54">
        <v>12</v>
      </c>
      <c r="E154" s="54" t="s">
        <v>309</v>
      </c>
      <c r="F154" s="54" t="s">
        <v>98</v>
      </c>
      <c r="G154" s="54">
        <v>0</v>
      </c>
    </row>
    <row r="155" spans="2:7">
      <c r="B155" s="54" t="s">
        <v>179</v>
      </c>
      <c r="C155" s="54" t="s">
        <v>46</v>
      </c>
      <c r="D155" s="54">
        <v>0</v>
      </c>
      <c r="E155" s="54" t="s">
        <v>310</v>
      </c>
      <c r="F155" s="54" t="s">
        <v>99</v>
      </c>
      <c r="G155" s="54">
        <v>12</v>
      </c>
    </row>
    <row r="156" spans="2:7">
      <c r="B156" s="54" t="s">
        <v>180</v>
      </c>
      <c r="C156" s="54" t="s">
        <v>46</v>
      </c>
      <c r="D156" s="54">
        <v>0</v>
      </c>
      <c r="E156" s="54" t="s">
        <v>311</v>
      </c>
      <c r="F156" s="54" t="s">
        <v>99</v>
      </c>
      <c r="G156" s="54">
        <v>12</v>
      </c>
    </row>
    <row r="157" spans="2:7">
      <c r="B157" s="54" t="s">
        <v>181</v>
      </c>
      <c r="C157" s="54" t="s">
        <v>46</v>
      </c>
      <c r="D157" s="54">
        <v>0</v>
      </c>
      <c r="E157" s="54" t="s">
        <v>312</v>
      </c>
      <c r="F157" s="54" t="s">
        <v>99</v>
      </c>
      <c r="G157" s="54">
        <v>12</v>
      </c>
    </row>
    <row r="158" spans="2:7">
      <c r="B158" s="54" t="s">
        <v>182</v>
      </c>
      <c r="C158" s="54" t="s">
        <v>46</v>
      </c>
      <c r="D158" s="54">
        <v>18</v>
      </c>
      <c r="E158" s="54" t="s">
        <v>313</v>
      </c>
      <c r="F158" s="54" t="s">
        <v>98</v>
      </c>
      <c r="G158" s="54">
        <v>0</v>
      </c>
    </row>
    <row r="159" spans="2:7">
      <c r="B159" s="54" t="s">
        <v>183</v>
      </c>
      <c r="C159" s="54" t="s">
        <v>46</v>
      </c>
      <c r="D159" s="54">
        <v>12</v>
      </c>
      <c r="E159" s="54" t="s">
        <v>314</v>
      </c>
      <c r="F159" s="54" t="s">
        <v>98</v>
      </c>
      <c r="G159" s="54">
        <v>0</v>
      </c>
    </row>
    <row r="160" spans="2:7">
      <c r="B160" s="54" t="s">
        <v>184</v>
      </c>
      <c r="C160" s="54" t="s">
        <v>46</v>
      </c>
      <c r="D160" s="54">
        <v>7</v>
      </c>
      <c r="E160" s="54" t="s">
        <v>315</v>
      </c>
      <c r="F160" s="54" t="s">
        <v>99</v>
      </c>
      <c r="G160" s="54">
        <v>5</v>
      </c>
    </row>
    <row r="161" spans="2:7">
      <c r="B161" s="54" t="s">
        <v>185</v>
      </c>
      <c r="C161" s="54" t="s">
        <v>46</v>
      </c>
      <c r="D161" s="54">
        <v>3</v>
      </c>
      <c r="E161" s="54" t="s">
        <v>316</v>
      </c>
      <c r="F161" s="54" t="s">
        <v>99</v>
      </c>
      <c r="G161" s="54">
        <v>15</v>
      </c>
    </row>
    <row r="162" spans="2:7">
      <c r="B162" s="54" t="s">
        <v>186</v>
      </c>
      <c r="C162" s="54" t="s">
        <v>46</v>
      </c>
      <c r="D162" s="54">
        <v>0</v>
      </c>
      <c r="E162" s="54" t="s">
        <v>317</v>
      </c>
      <c r="F162" s="54" t="s">
        <v>99</v>
      </c>
      <c r="G162" s="54">
        <v>12</v>
      </c>
    </row>
    <row r="163" spans="2:7">
      <c r="B163" s="54" t="s">
        <v>187</v>
      </c>
      <c r="C163" s="54" t="s">
        <v>46</v>
      </c>
      <c r="D163" s="54">
        <v>0</v>
      </c>
      <c r="E163" s="54" t="s">
        <v>318</v>
      </c>
      <c r="F163" s="54" t="s">
        <v>99</v>
      </c>
      <c r="G163" s="54">
        <v>12</v>
      </c>
    </row>
    <row r="164" spans="2:7">
      <c r="B164" s="54" t="s">
        <v>188</v>
      </c>
      <c r="C164" s="54" t="s">
        <v>46</v>
      </c>
      <c r="D164" s="54">
        <v>0</v>
      </c>
      <c r="E164" s="54" t="s">
        <v>319</v>
      </c>
      <c r="F164" s="54" t="s">
        <v>99</v>
      </c>
      <c r="G164" s="54">
        <v>12</v>
      </c>
    </row>
    <row r="165" spans="2:7">
      <c r="B165" s="54" t="s">
        <v>189</v>
      </c>
      <c r="C165" s="54" t="s">
        <v>46</v>
      </c>
      <c r="D165" s="54">
        <v>0</v>
      </c>
      <c r="E165" s="54" t="s">
        <v>320</v>
      </c>
      <c r="F165" s="54" t="s">
        <v>99</v>
      </c>
      <c r="G165" s="54">
        <v>18</v>
      </c>
    </row>
    <row r="166" spans="2:7">
      <c r="B166" s="54" t="s">
        <v>190</v>
      </c>
      <c r="C166" s="54" t="s">
        <v>46</v>
      </c>
      <c r="D166" s="54">
        <v>0</v>
      </c>
      <c r="E166" s="54" t="s">
        <v>321</v>
      </c>
      <c r="F166" s="54" t="s">
        <v>99</v>
      </c>
      <c r="G166" s="54">
        <v>18</v>
      </c>
    </row>
    <row r="167" spans="2:7">
      <c r="B167" s="54" t="s">
        <v>191</v>
      </c>
      <c r="C167" s="54" t="s">
        <v>46</v>
      </c>
      <c r="D167" s="54">
        <v>0</v>
      </c>
      <c r="E167" s="54" t="s">
        <v>322</v>
      </c>
      <c r="F167" s="54" t="s">
        <v>99</v>
      </c>
      <c r="G167" s="54">
        <v>12</v>
      </c>
    </row>
    <row r="168" spans="2:7">
      <c r="B168" s="54" t="s">
        <v>192</v>
      </c>
      <c r="C168" s="54" t="s">
        <v>46</v>
      </c>
      <c r="D168" s="54">
        <v>0</v>
      </c>
      <c r="E168" s="54" t="s">
        <v>323</v>
      </c>
      <c r="F168" s="54" t="s">
        <v>99</v>
      </c>
      <c r="G168" s="54">
        <v>12</v>
      </c>
    </row>
    <row r="169" spans="2:7">
      <c r="B169" s="54" t="s">
        <v>193</v>
      </c>
      <c r="C169" s="54" t="s">
        <v>46</v>
      </c>
      <c r="D169" s="54">
        <v>0</v>
      </c>
      <c r="E169" s="54" t="s">
        <v>324</v>
      </c>
      <c r="F169" s="54" t="s">
        <v>99</v>
      </c>
      <c r="G169" s="54">
        <v>18</v>
      </c>
    </row>
    <row r="170" spans="2:7">
      <c r="B170" s="54" t="s">
        <v>194</v>
      </c>
      <c r="C170" s="54" t="s">
        <v>46</v>
      </c>
      <c r="D170" s="54">
        <v>0</v>
      </c>
      <c r="E170" s="54" t="s">
        <v>325</v>
      </c>
      <c r="F170" s="54" t="s">
        <v>99</v>
      </c>
      <c r="G170" s="54">
        <v>12</v>
      </c>
    </row>
    <row r="171" spans="2:7">
      <c r="B171" s="54" t="s">
        <v>195</v>
      </c>
      <c r="C171" s="54" t="s">
        <v>46</v>
      </c>
      <c r="D171" s="54">
        <v>0</v>
      </c>
      <c r="E171" s="54" t="s">
        <v>326</v>
      </c>
      <c r="F171" s="54" t="s">
        <v>99</v>
      </c>
      <c r="G171" s="54">
        <v>18</v>
      </c>
    </row>
    <row r="172" spans="2:7">
      <c r="B172" s="54" t="s">
        <v>196</v>
      </c>
      <c r="C172" s="54" t="s">
        <v>46</v>
      </c>
      <c r="D172" s="54">
        <v>11</v>
      </c>
      <c r="E172" s="54" t="s">
        <v>327</v>
      </c>
      <c r="F172" s="54" t="s">
        <v>99</v>
      </c>
      <c r="G172" s="54">
        <v>7</v>
      </c>
    </row>
    <row r="173" spans="2:7">
      <c r="B173" s="54" t="s">
        <v>197</v>
      </c>
      <c r="C173" s="54" t="s">
        <v>46</v>
      </c>
      <c r="D173" s="54">
        <v>0</v>
      </c>
      <c r="E173" s="54" t="s">
        <v>328</v>
      </c>
      <c r="F173" s="54" t="s">
        <v>99</v>
      </c>
      <c r="G173" s="54">
        <v>12</v>
      </c>
    </row>
    <row r="174" spans="2:7">
      <c r="B174" s="54" t="s">
        <v>198</v>
      </c>
      <c r="C174" s="54" t="s">
        <v>46</v>
      </c>
      <c r="D174" s="54">
        <v>0</v>
      </c>
      <c r="E174" s="54" t="s">
        <v>329</v>
      </c>
      <c r="F174" s="54" t="s">
        <v>99</v>
      </c>
      <c r="G174" s="54">
        <v>18</v>
      </c>
    </row>
    <row r="175" spans="2:7">
      <c r="B175" s="54" t="s">
        <v>199</v>
      </c>
      <c r="C175" s="54" t="s">
        <v>46</v>
      </c>
      <c r="D175" s="54">
        <v>0</v>
      </c>
      <c r="E175" s="54" t="s">
        <v>330</v>
      </c>
      <c r="F175" s="54" t="s">
        <v>99</v>
      </c>
      <c r="G175" s="54">
        <v>18</v>
      </c>
    </row>
    <row r="176" spans="2:7">
      <c r="B176" s="54" t="s">
        <v>200</v>
      </c>
      <c r="C176" s="54" t="s">
        <v>46</v>
      </c>
      <c r="D176" s="54">
        <v>0</v>
      </c>
      <c r="E176" s="54" t="s">
        <v>331</v>
      </c>
      <c r="F176" s="54" t="s">
        <v>99</v>
      </c>
      <c r="G176" s="54">
        <v>18</v>
      </c>
    </row>
    <row r="177" spans="2:7">
      <c r="B177" s="54" t="s">
        <v>201</v>
      </c>
      <c r="C177" s="54" t="s">
        <v>46</v>
      </c>
      <c r="D177" s="54">
        <v>4</v>
      </c>
      <c r="E177" s="54" t="s">
        <v>332</v>
      </c>
      <c r="F177" s="54" t="s">
        <v>99</v>
      </c>
      <c r="G177" s="54">
        <v>14</v>
      </c>
    </row>
    <row r="178" spans="2:7">
      <c r="B178" s="54" t="s">
        <v>202</v>
      </c>
      <c r="C178" s="54" t="s">
        <v>46</v>
      </c>
      <c r="D178" s="54">
        <v>10</v>
      </c>
      <c r="E178" s="54" t="s">
        <v>333</v>
      </c>
      <c r="F178" s="54" t="s">
        <v>99</v>
      </c>
      <c r="G178" s="54">
        <v>8</v>
      </c>
    </row>
    <row r="179" spans="2:7">
      <c r="B179" s="54" t="s">
        <v>203</v>
      </c>
      <c r="C179" s="54" t="s">
        <v>46</v>
      </c>
      <c r="D179" s="54">
        <v>0</v>
      </c>
      <c r="E179" s="54" t="s">
        <v>334</v>
      </c>
      <c r="F179" s="54" t="s">
        <v>99</v>
      </c>
      <c r="G179" s="54">
        <v>12</v>
      </c>
    </row>
    <row r="180" spans="2:7">
      <c r="B180" s="54" t="s">
        <v>204</v>
      </c>
      <c r="C180" s="54" t="s">
        <v>46</v>
      </c>
      <c r="D180" s="54">
        <v>0</v>
      </c>
      <c r="E180" s="54" t="s">
        <v>335</v>
      </c>
      <c r="F180" s="54" t="s">
        <v>99</v>
      </c>
      <c r="G180" s="54">
        <v>12</v>
      </c>
    </row>
    <row r="181" spans="2:7">
      <c r="B181" s="54" t="s">
        <v>205</v>
      </c>
      <c r="C181" s="54" t="s">
        <v>46</v>
      </c>
      <c r="D181" s="54">
        <v>0</v>
      </c>
      <c r="E181" s="54" t="s">
        <v>336</v>
      </c>
      <c r="F181" s="54" t="s">
        <v>99</v>
      </c>
      <c r="G181" s="54">
        <v>12</v>
      </c>
    </row>
    <row r="182" spans="2:7">
      <c r="B182" s="54" t="s">
        <v>206</v>
      </c>
      <c r="C182" s="54" t="s">
        <v>46</v>
      </c>
      <c r="D182" s="54">
        <v>0</v>
      </c>
      <c r="E182" s="54" t="s">
        <v>337</v>
      </c>
      <c r="F182" s="54" t="s">
        <v>99</v>
      </c>
      <c r="G182" s="54">
        <v>12</v>
      </c>
    </row>
    <row r="183" spans="2:7">
      <c r="B183" s="54" t="s">
        <v>207</v>
      </c>
      <c r="C183" s="54" t="s">
        <v>46</v>
      </c>
      <c r="D183" s="54">
        <v>17</v>
      </c>
      <c r="E183" s="54" t="s">
        <v>338</v>
      </c>
      <c r="F183" s="54" t="s">
        <v>99</v>
      </c>
      <c r="G183" s="54">
        <v>1</v>
      </c>
    </row>
    <row r="184" spans="2:7">
      <c r="B184" s="54" t="s">
        <v>208</v>
      </c>
      <c r="C184" s="54" t="s">
        <v>46</v>
      </c>
      <c r="D184" s="54">
        <v>0</v>
      </c>
      <c r="E184" s="54" t="s">
        <v>339</v>
      </c>
      <c r="F184" s="54" t="s">
        <v>99</v>
      </c>
      <c r="G184" s="54">
        <v>18</v>
      </c>
    </row>
    <row r="185" spans="2:7">
      <c r="B185" s="54" t="s">
        <v>209</v>
      </c>
      <c r="C185" s="54" t="s">
        <v>46</v>
      </c>
      <c r="D185" s="54">
        <v>0</v>
      </c>
      <c r="E185" s="54" t="s">
        <v>340</v>
      </c>
      <c r="F185" s="54" t="s">
        <v>99</v>
      </c>
      <c r="G185" s="54">
        <v>12</v>
      </c>
    </row>
    <row r="186" spans="2:7">
      <c r="B186" s="54" t="s">
        <v>210</v>
      </c>
      <c r="C186" s="54" t="s">
        <v>46</v>
      </c>
      <c r="D186" s="54">
        <v>0</v>
      </c>
      <c r="E186" s="54" t="s">
        <v>341</v>
      </c>
      <c r="F186" s="54" t="s">
        <v>99</v>
      </c>
      <c r="G186" s="54">
        <v>12</v>
      </c>
    </row>
    <row r="187" spans="2:7">
      <c r="B187" s="54" t="s">
        <v>211</v>
      </c>
      <c r="C187" s="54" t="s">
        <v>46</v>
      </c>
      <c r="D187" s="54">
        <v>4</v>
      </c>
      <c r="E187" s="54" t="s">
        <v>342</v>
      </c>
      <c r="F187" s="54" t="s">
        <v>99</v>
      </c>
      <c r="G187" s="54">
        <v>14</v>
      </c>
    </row>
    <row r="188" spans="2:7">
      <c r="B188" s="54" t="s">
        <v>212</v>
      </c>
      <c r="C188" s="54" t="s">
        <v>46</v>
      </c>
      <c r="D188" s="54">
        <v>0</v>
      </c>
      <c r="E188" s="54" t="s">
        <v>343</v>
      </c>
      <c r="F188" s="54" t="s">
        <v>99</v>
      </c>
      <c r="G188" s="54">
        <v>12</v>
      </c>
    </row>
    <row r="189" spans="2:7">
      <c r="B189" s="54" t="s">
        <v>213</v>
      </c>
      <c r="C189" s="54" t="s">
        <v>46</v>
      </c>
      <c r="D189" s="54">
        <v>0</v>
      </c>
      <c r="E189" s="54" t="s">
        <v>344</v>
      </c>
      <c r="F189" s="54" t="s">
        <v>99</v>
      </c>
      <c r="G189" s="54">
        <v>18</v>
      </c>
    </row>
    <row r="190" spans="2:7">
      <c r="B190" s="54" t="s">
        <v>214</v>
      </c>
      <c r="C190" s="54" t="s">
        <v>46</v>
      </c>
      <c r="D190" s="54">
        <v>5</v>
      </c>
      <c r="E190" s="54" t="s">
        <v>345</v>
      </c>
      <c r="F190" s="54" t="s">
        <v>99</v>
      </c>
      <c r="G190" s="54">
        <v>13</v>
      </c>
    </row>
    <row r="191" spans="2:7">
      <c r="B191" s="54" t="s">
        <v>215</v>
      </c>
      <c r="C191" s="54" t="s">
        <v>46</v>
      </c>
      <c r="D191" s="54">
        <v>0</v>
      </c>
      <c r="E191" s="54" t="s">
        <v>346</v>
      </c>
      <c r="F191" s="54" t="s">
        <v>99</v>
      </c>
      <c r="G191" s="54">
        <v>18</v>
      </c>
    </row>
    <row r="192" spans="2:7">
      <c r="B192" s="54" t="s">
        <v>216</v>
      </c>
      <c r="C192" s="54" t="s">
        <v>46</v>
      </c>
      <c r="D192" s="54">
        <v>0</v>
      </c>
      <c r="E192" s="54" t="s">
        <v>347</v>
      </c>
      <c r="F192" s="54" t="s">
        <v>99</v>
      </c>
      <c r="G192" s="54">
        <v>12</v>
      </c>
    </row>
    <row r="193" spans="2:7">
      <c r="B193" s="54" t="s">
        <v>217</v>
      </c>
      <c r="C193" s="54" t="s">
        <v>46</v>
      </c>
      <c r="D193" s="54">
        <v>0</v>
      </c>
      <c r="E193" s="54" t="s">
        <v>348</v>
      </c>
      <c r="F193" s="54" t="s">
        <v>99</v>
      </c>
      <c r="G193" s="54">
        <v>18</v>
      </c>
    </row>
    <row r="194" spans="2:7">
      <c r="B194" s="54" t="s">
        <v>218</v>
      </c>
      <c r="C194" s="54" t="s">
        <v>46</v>
      </c>
      <c r="D194" s="54">
        <v>0</v>
      </c>
      <c r="E194" s="54" t="s">
        <v>349</v>
      </c>
      <c r="F194" s="54" t="s">
        <v>99</v>
      </c>
      <c r="G194" s="54">
        <v>12</v>
      </c>
    </row>
    <row r="195" spans="2:7">
      <c r="B195" s="54" t="s">
        <v>219</v>
      </c>
      <c r="C195" s="54" t="s">
        <v>46</v>
      </c>
      <c r="D195" s="54">
        <v>0</v>
      </c>
      <c r="E195" s="54" t="s">
        <v>350</v>
      </c>
      <c r="F195" s="54" t="s">
        <v>99</v>
      </c>
      <c r="G195" s="54">
        <v>18</v>
      </c>
    </row>
    <row r="196" spans="2:7">
      <c r="B196" s="54" t="s">
        <v>220</v>
      </c>
      <c r="C196" s="54" t="s">
        <v>46</v>
      </c>
      <c r="D196" s="54">
        <v>0</v>
      </c>
      <c r="E196" s="54" t="s">
        <v>351</v>
      </c>
      <c r="F196" s="54" t="s">
        <v>99</v>
      </c>
      <c r="G196" s="54">
        <v>18</v>
      </c>
    </row>
    <row r="197" spans="2:7">
      <c r="B197" s="54" t="s">
        <v>221</v>
      </c>
      <c r="C197" s="54" t="s">
        <v>46</v>
      </c>
      <c r="D197" s="54">
        <v>0</v>
      </c>
      <c r="E197" s="54" t="s">
        <v>352</v>
      </c>
      <c r="F197" s="54" t="s">
        <v>99</v>
      </c>
      <c r="G197" s="54">
        <v>12</v>
      </c>
    </row>
    <row r="198" spans="2:7">
      <c r="B198" s="54" t="s">
        <v>222</v>
      </c>
      <c r="C198" s="54" t="s">
        <v>46</v>
      </c>
      <c r="D198" s="54">
        <v>0</v>
      </c>
      <c r="E198" s="54" t="s">
        <v>353</v>
      </c>
      <c r="F198" s="54" t="s">
        <v>99</v>
      </c>
      <c r="G198" s="54">
        <v>18</v>
      </c>
    </row>
    <row r="199" spans="2:7">
      <c r="B199" s="54" t="s">
        <v>223</v>
      </c>
      <c r="C199" s="54" t="s">
        <v>46</v>
      </c>
      <c r="D199" s="54">
        <v>0</v>
      </c>
      <c r="E199" s="54" t="s">
        <v>354</v>
      </c>
      <c r="F199" s="54" t="s">
        <v>99</v>
      </c>
      <c r="G199" s="54">
        <v>18</v>
      </c>
    </row>
    <row r="200" spans="2:7">
      <c r="B200" s="54" t="s">
        <v>224</v>
      </c>
      <c r="C200" s="54" t="s">
        <v>46</v>
      </c>
      <c r="D200" s="54">
        <v>0</v>
      </c>
      <c r="E200" s="54" t="s">
        <v>355</v>
      </c>
      <c r="F200" s="54" t="s">
        <v>99</v>
      </c>
      <c r="G200" s="54">
        <v>12</v>
      </c>
    </row>
    <row r="201" spans="2:7">
      <c r="B201" s="54" t="s">
        <v>225</v>
      </c>
      <c r="C201" s="54" t="s">
        <v>46</v>
      </c>
      <c r="D201" s="54">
        <v>0</v>
      </c>
      <c r="E201" s="54" t="s">
        <v>356</v>
      </c>
      <c r="F201" s="54" t="s">
        <v>99</v>
      </c>
      <c r="G201" s="54">
        <v>12</v>
      </c>
    </row>
    <row r="202" spans="2:7">
      <c r="B202" s="54" t="s">
        <v>226</v>
      </c>
      <c r="C202" s="54" t="s">
        <v>46</v>
      </c>
      <c r="D202" s="54">
        <v>0</v>
      </c>
      <c r="E202" s="54" t="s">
        <v>357</v>
      </c>
      <c r="F202" s="54" t="s">
        <v>99</v>
      </c>
      <c r="G202" s="54">
        <v>18</v>
      </c>
    </row>
    <row r="203" spans="2:7">
      <c r="B203" s="54" t="s">
        <v>227</v>
      </c>
      <c r="C203" s="54" t="s">
        <v>46</v>
      </c>
      <c r="D203" s="54">
        <v>0</v>
      </c>
      <c r="E203" s="54" t="s">
        <v>358</v>
      </c>
      <c r="F203" s="54" t="s">
        <v>99</v>
      </c>
      <c r="G203" s="54">
        <v>12</v>
      </c>
    </row>
    <row r="204" spans="2:7">
      <c r="B204" s="54" t="s">
        <v>228</v>
      </c>
      <c r="C204" s="54" t="s">
        <v>46</v>
      </c>
      <c r="D204" s="54">
        <v>0</v>
      </c>
      <c r="E204" s="54" t="s">
        <v>359</v>
      </c>
      <c r="F204" s="54" t="s">
        <v>99</v>
      </c>
      <c r="G204" s="54">
        <v>18</v>
      </c>
    </row>
    <row r="205" spans="2:7">
      <c r="B205" s="54" t="s">
        <v>229</v>
      </c>
      <c r="C205" s="54" t="s">
        <v>46</v>
      </c>
      <c r="D205" s="54">
        <v>0</v>
      </c>
      <c r="E205" s="54" t="s">
        <v>360</v>
      </c>
      <c r="F205" s="54" t="s">
        <v>99</v>
      </c>
      <c r="G205" s="54">
        <v>18</v>
      </c>
    </row>
    <row r="206" spans="2:7">
      <c r="B206" s="54" t="s">
        <v>230</v>
      </c>
      <c r="C206" s="54" t="s">
        <v>46</v>
      </c>
      <c r="D206" s="54">
        <v>0</v>
      </c>
      <c r="E206" s="54" t="s">
        <v>361</v>
      </c>
      <c r="F206" s="54" t="s">
        <v>99</v>
      </c>
      <c r="G206" s="54">
        <v>12</v>
      </c>
    </row>
    <row r="207" spans="2:7">
      <c r="B207" s="54" t="s">
        <v>231</v>
      </c>
      <c r="C207" s="54" t="s">
        <v>46</v>
      </c>
      <c r="D207" s="54">
        <v>0</v>
      </c>
      <c r="E207" s="54" t="s">
        <v>362</v>
      </c>
      <c r="F207" s="54" t="s">
        <v>99</v>
      </c>
      <c r="G207" s="54">
        <v>18</v>
      </c>
    </row>
    <row r="208" spans="2:7">
      <c r="B208" s="54" t="s">
        <v>232</v>
      </c>
      <c r="C208" s="54" t="s">
        <v>46</v>
      </c>
      <c r="D208" s="54">
        <v>0</v>
      </c>
      <c r="E208" s="54" t="s">
        <v>363</v>
      </c>
      <c r="F208" s="54" t="s">
        <v>99</v>
      </c>
      <c r="G208" s="54">
        <v>18</v>
      </c>
    </row>
    <row r="209" spans="2:7">
      <c r="B209" s="54" t="s">
        <v>233</v>
      </c>
      <c r="C209" s="54" t="s">
        <v>46</v>
      </c>
      <c r="D209" s="54">
        <v>0</v>
      </c>
      <c r="E209" s="54" t="s">
        <v>364</v>
      </c>
      <c r="F209" s="54" t="s">
        <v>99</v>
      </c>
      <c r="G209" s="54">
        <v>12</v>
      </c>
    </row>
    <row r="210" spans="2:7">
      <c r="B210" s="54" t="s">
        <v>234</v>
      </c>
      <c r="C210" s="54" t="s">
        <v>46</v>
      </c>
      <c r="D210" s="54">
        <v>0</v>
      </c>
      <c r="E210" s="54" t="s">
        <v>365</v>
      </c>
      <c r="F210" s="54" t="s">
        <v>99</v>
      </c>
      <c r="G210" s="54">
        <v>18</v>
      </c>
    </row>
    <row r="211" spans="2:7">
      <c r="B211" s="54" t="s">
        <v>235</v>
      </c>
      <c r="C211" s="54" t="s">
        <v>46</v>
      </c>
      <c r="D211" s="54">
        <v>0</v>
      </c>
      <c r="E211" s="54" t="s">
        <v>366</v>
      </c>
      <c r="F211" s="54" t="s">
        <v>99</v>
      </c>
      <c r="G211" s="54">
        <v>18</v>
      </c>
    </row>
    <row r="212" spans="2:7">
      <c r="B212" s="54" t="s">
        <v>236</v>
      </c>
      <c r="C212" s="54" t="s">
        <v>46</v>
      </c>
      <c r="D212" s="54">
        <v>0</v>
      </c>
      <c r="E212" s="54" t="s">
        <v>367</v>
      </c>
      <c r="F212" s="54" t="s">
        <v>99</v>
      </c>
      <c r="G212" s="54">
        <v>18</v>
      </c>
    </row>
    <row r="213" spans="2:7">
      <c r="B213" s="54" t="s">
        <v>237</v>
      </c>
      <c r="C213" s="54" t="s">
        <v>46</v>
      </c>
      <c r="D213" s="54">
        <v>0</v>
      </c>
      <c r="E213" s="54" t="s">
        <v>368</v>
      </c>
      <c r="F213" s="54" t="s">
        <v>99</v>
      </c>
      <c r="G213" s="54">
        <v>18</v>
      </c>
    </row>
    <row r="214" spans="2:7">
      <c r="B214" s="54" t="s">
        <v>238</v>
      </c>
      <c r="C214" s="54" t="s">
        <v>46</v>
      </c>
      <c r="D214" s="54">
        <v>0</v>
      </c>
      <c r="E214" s="54" t="s">
        <v>369</v>
      </c>
      <c r="F214" s="54" t="s">
        <v>99</v>
      </c>
      <c r="G214" s="54">
        <v>18</v>
      </c>
    </row>
    <row r="215" spans="2:7">
      <c r="B215" s="54" t="s">
        <v>239</v>
      </c>
      <c r="C215" s="54" t="s">
        <v>46</v>
      </c>
      <c r="D215" s="54">
        <v>0</v>
      </c>
      <c r="E215" s="54" t="s">
        <v>370</v>
      </c>
      <c r="F215" s="54" t="s">
        <v>99</v>
      </c>
      <c r="G215" s="54">
        <v>12</v>
      </c>
    </row>
    <row r="216" spans="2:7">
      <c r="B216" s="54" t="s">
        <v>240</v>
      </c>
      <c r="C216" s="54" t="s">
        <v>46</v>
      </c>
      <c r="D216" s="54">
        <v>0</v>
      </c>
      <c r="E216" s="54" t="s">
        <v>371</v>
      </c>
      <c r="F216" s="54" t="s">
        <v>99</v>
      </c>
      <c r="G216" s="54">
        <v>12</v>
      </c>
    </row>
    <row r="217" spans="2:7">
      <c r="B217" s="54" t="s">
        <v>241</v>
      </c>
      <c r="C217" s="54" t="s">
        <v>46</v>
      </c>
      <c r="D217" s="54">
        <v>0</v>
      </c>
      <c r="E217" s="54" t="s">
        <v>372</v>
      </c>
      <c r="F217" s="54" t="s">
        <v>99</v>
      </c>
      <c r="G217" s="54">
        <v>12</v>
      </c>
    </row>
    <row r="218" spans="2:7">
      <c r="B218" s="54" t="s">
        <v>242</v>
      </c>
      <c r="C218" s="54" t="s">
        <v>46</v>
      </c>
      <c r="D218" s="54">
        <v>0</v>
      </c>
      <c r="E218" s="54" t="s">
        <v>373</v>
      </c>
      <c r="F218" s="54" t="s">
        <v>99</v>
      </c>
      <c r="G218" s="54">
        <v>18</v>
      </c>
    </row>
    <row r="219" spans="2:7">
      <c r="B219" s="54" t="s">
        <v>243</v>
      </c>
      <c r="C219" s="54" t="s">
        <v>46</v>
      </c>
      <c r="D219" s="54">
        <v>0</v>
      </c>
      <c r="E219" s="54" t="s">
        <v>374</v>
      </c>
      <c r="F219" s="54" t="s">
        <v>99</v>
      </c>
      <c r="G219" s="54">
        <v>12</v>
      </c>
    </row>
    <row r="220" spans="2:7">
      <c r="B220" s="54" t="s">
        <v>244</v>
      </c>
      <c r="C220" s="54" t="s">
        <v>46</v>
      </c>
      <c r="D220" s="54">
        <v>0</v>
      </c>
      <c r="E220" s="54" t="s">
        <v>375</v>
      </c>
      <c r="F220" s="54" t="s">
        <v>99</v>
      </c>
      <c r="G220" s="54">
        <v>12</v>
      </c>
    </row>
    <row r="221" spans="2:7">
      <c r="B221" s="54" t="s">
        <v>245</v>
      </c>
      <c r="C221" s="54" t="s">
        <v>46</v>
      </c>
      <c r="D221" s="54">
        <v>0</v>
      </c>
      <c r="E221" s="54" t="s">
        <v>376</v>
      </c>
      <c r="F221" s="54" t="s">
        <v>99</v>
      </c>
      <c r="G221" s="54">
        <v>12</v>
      </c>
    </row>
    <row r="222" spans="2:7">
      <c r="B222" s="54" t="s">
        <v>246</v>
      </c>
      <c r="C222" s="54" t="s">
        <v>46</v>
      </c>
      <c r="D222" s="54">
        <v>0</v>
      </c>
      <c r="E222" s="54" t="s">
        <v>377</v>
      </c>
      <c r="F222" s="54" t="s">
        <v>99</v>
      </c>
      <c r="G222" s="54">
        <v>12</v>
      </c>
    </row>
    <row r="223" spans="2:7">
      <c r="B223" s="54" t="s">
        <v>247</v>
      </c>
      <c r="C223" s="54" t="s">
        <v>46</v>
      </c>
      <c r="D223" s="54">
        <v>0</v>
      </c>
      <c r="E223" s="54" t="s">
        <v>378</v>
      </c>
      <c r="F223" s="54" t="s">
        <v>99</v>
      </c>
      <c r="G223" s="54">
        <v>12</v>
      </c>
    </row>
    <row r="224" spans="2:7" ht="17" thickBot="1">
      <c r="B224" s="52" t="s">
        <v>248</v>
      </c>
      <c r="C224" s="52" t="s">
        <v>46</v>
      </c>
      <c r="D224" s="52">
        <v>0</v>
      </c>
      <c r="E224" s="52" t="s">
        <v>379</v>
      </c>
      <c r="F224" s="52" t="s">
        <v>99</v>
      </c>
      <c r="G224" s="52">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8F4CE-413E-4343-BF7D-D0129CA2656C}">
  <dimension ref="A1:H122"/>
  <sheetViews>
    <sheetView showGridLines="0" topLeftCell="A20" workbookViewId="0">
      <selection activeCell="A103" sqref="A103:XFD112"/>
    </sheetView>
  </sheetViews>
  <sheetFormatPr baseColWidth="10" defaultRowHeight="16"/>
  <cols>
    <col min="1" max="1" width="2.33203125" customWidth="1"/>
    <col min="2" max="2" width="6.5" bestFit="1" customWidth="1"/>
    <col min="3" max="3" width="16" bestFit="1" customWidth="1"/>
    <col min="4" max="4" width="5.83203125" bestFit="1" customWidth="1"/>
    <col min="5" max="5" width="12.83203125" bestFit="1" customWidth="1"/>
    <col min="6" max="8" width="12.1640625" bestFit="1" customWidth="1"/>
  </cols>
  <sheetData>
    <row r="1" spans="1:8">
      <c r="A1" s="41" t="s">
        <v>115</v>
      </c>
    </row>
    <row r="2" spans="1:8">
      <c r="A2" s="41" t="s">
        <v>385</v>
      </c>
    </row>
    <row r="3" spans="1:8">
      <c r="A3" s="41" t="s">
        <v>389</v>
      </c>
    </row>
    <row r="6" spans="1:8" ht="17" thickBot="1">
      <c r="A6" t="s">
        <v>70</v>
      </c>
    </row>
    <row r="7" spans="1:8">
      <c r="B7" s="56"/>
      <c r="C7" s="56"/>
      <c r="D7" s="56" t="s">
        <v>116</v>
      </c>
      <c r="E7" s="56" t="s">
        <v>118</v>
      </c>
      <c r="F7" s="56" t="s">
        <v>23</v>
      </c>
      <c r="G7" s="56" t="s">
        <v>120</v>
      </c>
      <c r="H7" s="56" t="s">
        <v>120</v>
      </c>
    </row>
    <row r="8" spans="1:8" ht="17" thickBot="1">
      <c r="B8" s="57" t="s">
        <v>66</v>
      </c>
      <c r="C8" s="57" t="s">
        <v>67</v>
      </c>
      <c r="D8" s="57" t="s">
        <v>117</v>
      </c>
      <c r="E8" s="57" t="s">
        <v>45</v>
      </c>
      <c r="F8" s="57" t="s">
        <v>119</v>
      </c>
      <c r="G8" s="57" t="s">
        <v>121</v>
      </c>
      <c r="H8" s="57" t="s">
        <v>122</v>
      </c>
    </row>
    <row r="9" spans="1:8">
      <c r="B9" s="54" t="s">
        <v>159</v>
      </c>
      <c r="C9" s="54" t="s">
        <v>46</v>
      </c>
      <c r="D9" s="54">
        <v>12</v>
      </c>
      <c r="E9" s="54">
        <v>0</v>
      </c>
      <c r="F9" s="54">
        <v>0.8982916933807692</v>
      </c>
      <c r="G9" s="54">
        <v>0.63493693151464115</v>
      </c>
      <c r="H9" s="54">
        <v>0.18815582083720983</v>
      </c>
    </row>
    <row r="10" spans="1:8">
      <c r="B10" s="54" t="s">
        <v>160</v>
      </c>
      <c r="C10" s="54" t="s">
        <v>46</v>
      </c>
      <c r="D10" s="54">
        <v>0</v>
      </c>
      <c r="E10" s="54">
        <v>9.6186786630169223</v>
      </c>
      <c r="F10" s="54">
        <v>4.1984663699807641</v>
      </c>
      <c r="G10" s="54">
        <v>1E+30</v>
      </c>
      <c r="H10" s="54">
        <v>9.6186786630169223</v>
      </c>
    </row>
    <row r="11" spans="1:8">
      <c r="B11" s="54" t="s">
        <v>161</v>
      </c>
      <c r="C11" s="54" t="s">
        <v>46</v>
      </c>
      <c r="D11" s="54">
        <v>0</v>
      </c>
      <c r="E11" s="54">
        <v>5.2210634183633395</v>
      </c>
      <c r="F11" s="54">
        <v>4.9296773599025387</v>
      </c>
      <c r="G11" s="54">
        <v>1E+30</v>
      </c>
      <c r="H11" s="54">
        <v>5.2210634183633395</v>
      </c>
    </row>
    <row r="12" spans="1:8">
      <c r="B12" s="54" t="s">
        <v>162</v>
      </c>
      <c r="C12" s="54" t="s">
        <v>46</v>
      </c>
      <c r="D12" s="54">
        <v>0</v>
      </c>
      <c r="E12" s="54">
        <v>2.5820882839193722</v>
      </c>
      <c r="F12" s="54">
        <v>2.1525574998763339</v>
      </c>
      <c r="G12" s="54">
        <v>1E+30</v>
      </c>
      <c r="H12" s="54">
        <v>2.5820882839193722</v>
      </c>
    </row>
    <row r="13" spans="1:8">
      <c r="B13" s="54" t="s">
        <v>163</v>
      </c>
      <c r="C13" s="54" t="s">
        <v>46</v>
      </c>
      <c r="D13" s="54">
        <v>0</v>
      </c>
      <c r="E13" s="54">
        <v>5.3831502634091208</v>
      </c>
      <c r="F13" s="54">
        <v>4.9127489381227321</v>
      </c>
      <c r="G13" s="54">
        <v>1E+30</v>
      </c>
      <c r="H13" s="54">
        <v>5.3831502634091208</v>
      </c>
    </row>
    <row r="14" spans="1:8">
      <c r="B14" s="54" t="s">
        <v>164</v>
      </c>
      <c r="C14" s="54" t="s">
        <v>46</v>
      </c>
      <c r="D14" s="54">
        <v>0</v>
      </c>
      <c r="E14" s="54">
        <v>0.63493693151464115</v>
      </c>
      <c r="F14" s="54">
        <v>0.41154637617593082</v>
      </c>
      <c r="G14" s="54">
        <v>1E+30</v>
      </c>
      <c r="H14" s="54">
        <v>0.63493693151464115</v>
      </c>
    </row>
    <row r="15" spans="1:8">
      <c r="B15" s="54" t="s">
        <v>165</v>
      </c>
      <c r="C15" s="54" t="s">
        <v>46</v>
      </c>
      <c r="D15" s="54">
        <v>0</v>
      </c>
      <c r="E15" s="54">
        <v>1.4141614954912782</v>
      </c>
      <c r="F15" s="54">
        <v>2.6460367302241039</v>
      </c>
      <c r="G15" s="54">
        <v>1E+30</v>
      </c>
      <c r="H15" s="54">
        <v>1.4141614954912782</v>
      </c>
    </row>
    <row r="16" spans="1:8">
      <c r="B16" s="54" t="s">
        <v>166</v>
      </c>
      <c r="C16" s="54" t="s">
        <v>46</v>
      </c>
      <c r="D16" s="54">
        <v>0</v>
      </c>
      <c r="E16" s="54">
        <v>1.2570458550214703</v>
      </c>
      <c r="F16" s="54">
        <v>2.907561048831365</v>
      </c>
      <c r="G16" s="54">
        <v>1E+30</v>
      </c>
      <c r="H16" s="54">
        <v>1.2570458550214703</v>
      </c>
    </row>
    <row r="17" spans="2:8">
      <c r="B17" s="54" t="s">
        <v>167</v>
      </c>
      <c r="C17" s="54" t="s">
        <v>46</v>
      </c>
      <c r="D17" s="54">
        <v>0</v>
      </c>
      <c r="E17" s="54">
        <v>9.5057920732108663</v>
      </c>
      <c r="F17" s="54">
        <v>5.0826801436566846</v>
      </c>
      <c r="G17" s="54">
        <v>1E+30</v>
      </c>
      <c r="H17" s="54">
        <v>9.5057920732108663</v>
      </c>
    </row>
    <row r="18" spans="2:8">
      <c r="B18" s="54" t="s">
        <v>168</v>
      </c>
      <c r="C18" s="54" t="s">
        <v>46</v>
      </c>
      <c r="D18" s="54">
        <v>0</v>
      </c>
      <c r="E18" s="54">
        <v>1.7965833867615402</v>
      </c>
      <c r="F18" s="54">
        <v>0.89829169338077008</v>
      </c>
      <c r="G18" s="54">
        <v>1E+30</v>
      </c>
      <c r="H18" s="54">
        <v>1.7965833867615402</v>
      </c>
    </row>
    <row r="19" spans="2:8">
      <c r="B19" s="54" t="s">
        <v>169</v>
      </c>
      <c r="C19" s="54" t="s">
        <v>46</v>
      </c>
      <c r="D19" s="54">
        <v>0</v>
      </c>
      <c r="E19" s="54">
        <v>10.830329356937018</v>
      </c>
      <c r="F19" s="54">
        <v>4.5118253705200893</v>
      </c>
      <c r="G19" s="54">
        <v>1E+30</v>
      </c>
      <c r="H19" s="54">
        <v>10.830329356937018</v>
      </c>
    </row>
    <row r="20" spans="2:8">
      <c r="B20" s="54" t="s">
        <v>170</v>
      </c>
      <c r="C20" s="54" t="s">
        <v>46</v>
      </c>
      <c r="D20" s="54">
        <v>0</v>
      </c>
      <c r="E20" s="54">
        <v>5.6101676037978052</v>
      </c>
      <c r="F20" s="54">
        <v>4.4204898519562335</v>
      </c>
      <c r="G20" s="54">
        <v>1E+30</v>
      </c>
      <c r="H20" s="54">
        <v>5.6101676037978052</v>
      </c>
    </row>
    <row r="21" spans="2:8">
      <c r="B21" s="54" t="s">
        <v>171</v>
      </c>
      <c r="C21" s="54" t="s">
        <v>46</v>
      </c>
      <c r="D21" s="54">
        <v>0</v>
      </c>
      <c r="E21" s="54">
        <v>2.6556449548476309</v>
      </c>
      <c r="F21" s="54">
        <v>1.3278224774238225</v>
      </c>
      <c r="G21" s="54">
        <v>1E+30</v>
      </c>
      <c r="H21" s="54">
        <v>2.6556449548476309</v>
      </c>
    </row>
    <row r="22" spans="2:8">
      <c r="B22" s="54" t="s">
        <v>172</v>
      </c>
      <c r="C22" s="54" t="s">
        <v>46</v>
      </c>
      <c r="D22" s="54">
        <v>0</v>
      </c>
      <c r="E22" s="54">
        <v>5.8010053960846122</v>
      </c>
      <c r="F22" s="54">
        <v>4.4323123774174533</v>
      </c>
      <c r="G22" s="54">
        <v>1E+30</v>
      </c>
      <c r="H22" s="54">
        <v>5.8010053960846122</v>
      </c>
    </row>
    <row r="23" spans="2:8">
      <c r="B23" s="54" t="s">
        <v>173</v>
      </c>
      <c r="C23" s="54" t="s">
        <v>46</v>
      </c>
      <c r="D23" s="54">
        <v>0</v>
      </c>
      <c r="E23" s="54">
        <v>2.243364497438975</v>
      </c>
      <c r="F23" s="54">
        <v>1.1216822487194946</v>
      </c>
      <c r="G23" s="54">
        <v>1E+30</v>
      </c>
      <c r="H23" s="54">
        <v>2.243364497438975</v>
      </c>
    </row>
    <row r="24" spans="2:8">
      <c r="B24" s="54" t="s">
        <v>174</v>
      </c>
      <c r="C24" s="54" t="s">
        <v>46</v>
      </c>
      <c r="D24" s="54">
        <v>0</v>
      </c>
      <c r="E24" s="54">
        <v>1.500604573302077</v>
      </c>
      <c r="F24" s="54">
        <v>1.8341881146541326</v>
      </c>
      <c r="G24" s="54">
        <v>1E+30</v>
      </c>
      <c r="H24" s="54">
        <v>1.500604573302077</v>
      </c>
    </row>
    <row r="25" spans="2:8">
      <c r="B25" s="54" t="s">
        <v>175</v>
      </c>
      <c r="C25" s="54" t="s">
        <v>46</v>
      </c>
      <c r="D25" s="54">
        <v>0</v>
      </c>
      <c r="E25" s="54">
        <v>1.8820246748412686</v>
      </c>
      <c r="F25" s="54">
        <v>2.6342481752703932</v>
      </c>
      <c r="G25" s="54">
        <v>1E+30</v>
      </c>
      <c r="H25" s="54">
        <v>1.8820246748412686</v>
      </c>
    </row>
    <row r="26" spans="2:8">
      <c r="B26" s="54" t="s">
        <v>176</v>
      </c>
      <c r="C26" s="54" t="s">
        <v>46</v>
      </c>
      <c r="D26" s="54">
        <v>0</v>
      </c>
      <c r="E26" s="54">
        <v>10.783653530879796</v>
      </c>
      <c r="F26" s="54">
        <v>5.4622499079448446</v>
      </c>
      <c r="G26" s="54">
        <v>1E+30</v>
      </c>
      <c r="H26" s="54">
        <v>10.783653530879796</v>
      </c>
    </row>
    <row r="27" spans="2:8">
      <c r="B27" s="54" t="s">
        <v>177</v>
      </c>
      <c r="C27" s="54" t="s">
        <v>46</v>
      </c>
      <c r="D27" s="54">
        <v>12</v>
      </c>
      <c r="E27" s="54">
        <v>-1.2217459230553942</v>
      </c>
      <c r="F27" s="54">
        <v>4.1984663699807641</v>
      </c>
      <c r="G27" s="54">
        <v>1.2217459230553942</v>
      </c>
      <c r="H27" s="54">
        <v>1E+30</v>
      </c>
    </row>
    <row r="28" spans="2:8">
      <c r="B28" s="54" t="s">
        <v>178</v>
      </c>
      <c r="C28" s="54" t="s">
        <v>46</v>
      </c>
      <c r="D28" s="54">
        <v>12</v>
      </c>
      <c r="E28" s="54">
        <v>-1.8066786158968355</v>
      </c>
      <c r="F28" s="54">
        <v>4.5118253705200928</v>
      </c>
      <c r="G28" s="54">
        <v>1.8066786158968355</v>
      </c>
      <c r="H28" s="54">
        <v>1E+30</v>
      </c>
    </row>
    <row r="29" spans="2:8">
      <c r="B29" s="54" t="s">
        <v>179</v>
      </c>
      <c r="C29" s="54" t="s">
        <v>46</v>
      </c>
      <c r="D29" s="54">
        <v>0</v>
      </c>
      <c r="E29" s="54">
        <v>3.7980657610165025</v>
      </c>
      <c r="F29" s="54">
        <v>8.9268919955918591</v>
      </c>
      <c r="G29" s="54">
        <v>1E+30</v>
      </c>
      <c r="H29" s="54">
        <v>3.7980657610165025</v>
      </c>
    </row>
    <row r="30" spans="2:8">
      <c r="B30" s="54" t="s">
        <v>180</v>
      </c>
      <c r="C30" s="54" t="s">
        <v>46</v>
      </c>
      <c r="D30" s="54">
        <v>0</v>
      </c>
      <c r="E30" s="54">
        <v>0.67070661603017356</v>
      </c>
      <c r="F30" s="54">
        <v>5.6613881250232936</v>
      </c>
      <c r="G30" s="54">
        <v>1E+30</v>
      </c>
      <c r="H30" s="54">
        <v>0.67070661603017356</v>
      </c>
    </row>
    <row r="31" spans="2:8">
      <c r="B31" s="54" t="s">
        <v>181</v>
      </c>
      <c r="C31" s="54" t="s">
        <v>46</v>
      </c>
      <c r="D31" s="54">
        <v>0</v>
      </c>
      <c r="E31" s="54">
        <v>3.9933642150022877</v>
      </c>
      <c r="F31" s="54">
        <v>8.9431751827520571</v>
      </c>
      <c r="G31" s="54">
        <v>1E+30</v>
      </c>
      <c r="H31" s="54">
        <v>3.9933642150022877</v>
      </c>
    </row>
    <row r="32" spans="2:8">
      <c r="B32" s="54" t="s">
        <v>182</v>
      </c>
      <c r="C32" s="54" t="s">
        <v>46</v>
      </c>
      <c r="D32" s="54">
        <v>18</v>
      </c>
      <c r="E32" s="54">
        <v>-1.4058498636179877</v>
      </c>
      <c r="F32" s="54">
        <v>3.7909718740794602</v>
      </c>
      <c r="G32" s="54">
        <v>1.4058498636179877</v>
      </c>
      <c r="H32" s="54">
        <v>1E+30</v>
      </c>
    </row>
    <row r="33" spans="2:8">
      <c r="B33" s="54" t="s">
        <v>183</v>
      </c>
      <c r="C33" s="54" t="s">
        <v>46</v>
      </c>
      <c r="D33" s="54">
        <v>12</v>
      </c>
      <c r="E33" s="54">
        <v>-1.9302523783372436</v>
      </c>
      <c r="F33" s="54">
        <v>4.7218351494317403</v>
      </c>
      <c r="G33" s="54">
        <v>1.9302523783372436</v>
      </c>
      <c r="H33" s="54">
        <v>1E+30</v>
      </c>
    </row>
    <row r="34" spans="2:8">
      <c r="B34" s="54" t="s">
        <v>184</v>
      </c>
      <c r="C34" s="54" t="s">
        <v>46</v>
      </c>
      <c r="D34" s="54">
        <v>7</v>
      </c>
      <c r="E34" s="54">
        <v>0</v>
      </c>
      <c r="F34" s="54">
        <v>7.070727486846053</v>
      </c>
      <c r="G34" s="54">
        <v>6.2545900366416163E-2</v>
      </c>
      <c r="H34" s="54">
        <v>1.2217459230553942</v>
      </c>
    </row>
    <row r="35" spans="2:8">
      <c r="B35" s="54" t="s">
        <v>185</v>
      </c>
      <c r="C35" s="54" t="s">
        <v>46</v>
      </c>
      <c r="D35" s="54">
        <v>3</v>
      </c>
      <c r="E35" s="54">
        <v>0</v>
      </c>
      <c r="F35" s="54">
        <v>0.99710036348197661</v>
      </c>
      <c r="G35" s="54">
        <v>8.8711079190677822</v>
      </c>
      <c r="H35" s="54">
        <v>6.2545900366416163E-2</v>
      </c>
    </row>
    <row r="36" spans="2:8">
      <c r="B36" s="54" t="s">
        <v>186</v>
      </c>
      <c r="C36" s="54" t="s">
        <v>46</v>
      </c>
      <c r="D36" s="54">
        <v>0</v>
      </c>
      <c r="E36" s="54">
        <v>4.6382913014417397</v>
      </c>
      <c r="F36" s="54">
        <v>4.9296773599025414</v>
      </c>
      <c r="G36" s="54">
        <v>1E+30</v>
      </c>
      <c r="H36" s="54">
        <v>4.6382913014417397</v>
      </c>
    </row>
    <row r="37" spans="2:8">
      <c r="B37" s="54" t="s">
        <v>187</v>
      </c>
      <c r="C37" s="54" t="s">
        <v>46</v>
      </c>
      <c r="D37" s="54">
        <v>0</v>
      </c>
      <c r="E37" s="54">
        <v>3.2308121001146617</v>
      </c>
      <c r="F37" s="54">
        <v>4.4204898519562335</v>
      </c>
      <c r="G37" s="54">
        <v>1E+30</v>
      </c>
      <c r="H37" s="54">
        <v>3.2308121001146617</v>
      </c>
    </row>
    <row r="38" spans="2:8">
      <c r="B38" s="54" t="s">
        <v>188</v>
      </c>
      <c r="C38" s="54" t="s">
        <v>46</v>
      </c>
      <c r="D38" s="54">
        <v>0</v>
      </c>
      <c r="E38" s="54">
        <v>14.055718230167216</v>
      </c>
      <c r="F38" s="54">
        <v>8.9268919955918591</v>
      </c>
      <c r="G38" s="54">
        <v>1E+30</v>
      </c>
      <c r="H38" s="54">
        <v>14.055718230167216</v>
      </c>
    </row>
    <row r="39" spans="2:8">
      <c r="B39" s="54" t="s">
        <v>189</v>
      </c>
      <c r="C39" s="54" t="s">
        <v>46</v>
      </c>
      <c r="D39" s="54">
        <v>0</v>
      </c>
      <c r="E39" s="54">
        <v>3.4757384775914204</v>
      </c>
      <c r="F39" s="54">
        <v>3.3375937520091838</v>
      </c>
      <c r="G39" s="54">
        <v>1E+30</v>
      </c>
      <c r="H39" s="54">
        <v>3.4757384775914204</v>
      </c>
    </row>
    <row r="40" spans="2:8">
      <c r="B40" s="54" t="s">
        <v>190</v>
      </c>
      <c r="C40" s="54" t="s">
        <v>46</v>
      </c>
      <c r="D40" s="54">
        <v>0</v>
      </c>
      <c r="E40" s="54">
        <v>0.35803053365117421</v>
      </c>
      <c r="F40" s="54">
        <v>0.1790152668255871</v>
      </c>
      <c r="G40" s="54">
        <v>1E+30</v>
      </c>
      <c r="H40" s="54">
        <v>0.35803053365117421</v>
      </c>
    </row>
    <row r="41" spans="2:8">
      <c r="B41" s="54" t="s">
        <v>191</v>
      </c>
      <c r="C41" s="54" t="s">
        <v>46</v>
      </c>
      <c r="D41" s="54">
        <v>0</v>
      </c>
      <c r="E41" s="54">
        <v>5.2574829129748224</v>
      </c>
      <c r="F41" s="54">
        <v>5.3254784160969137</v>
      </c>
      <c r="G41" s="54">
        <v>1E+30</v>
      </c>
      <c r="H41" s="54">
        <v>5.2574829129748224</v>
      </c>
    </row>
    <row r="42" spans="2:8">
      <c r="B42" s="54" t="s">
        <v>192</v>
      </c>
      <c r="C42" s="54" t="s">
        <v>46</v>
      </c>
      <c r="D42" s="54">
        <v>0</v>
      </c>
      <c r="E42" s="54">
        <v>3.2905383153527623</v>
      </c>
      <c r="F42" s="54">
        <v>4.8137996085463897</v>
      </c>
      <c r="G42" s="54">
        <v>1E+30</v>
      </c>
      <c r="H42" s="54">
        <v>3.2905383153527623</v>
      </c>
    </row>
    <row r="43" spans="2:8">
      <c r="B43" s="54" t="s">
        <v>193</v>
      </c>
      <c r="C43" s="54" t="s">
        <v>46</v>
      </c>
      <c r="D43" s="54">
        <v>0</v>
      </c>
      <c r="E43" s="54">
        <v>0.24340665517766524</v>
      </c>
      <c r="F43" s="54">
        <v>2.1853079074483617</v>
      </c>
      <c r="G43" s="54">
        <v>1E+30</v>
      </c>
      <c r="H43" s="54">
        <v>0.24340665517766524</v>
      </c>
    </row>
    <row r="44" spans="2:8">
      <c r="B44" s="54" t="s">
        <v>194</v>
      </c>
      <c r="C44" s="54" t="s">
        <v>46</v>
      </c>
      <c r="D44" s="54">
        <v>0</v>
      </c>
      <c r="E44" s="54">
        <v>14.014367598562274</v>
      </c>
      <c r="F44" s="54">
        <v>9.8826417274688936</v>
      </c>
      <c r="G44" s="54">
        <v>1E+30</v>
      </c>
      <c r="H44" s="54">
        <v>14.014367598562274</v>
      </c>
    </row>
    <row r="45" spans="2:8">
      <c r="B45" s="54" t="s">
        <v>195</v>
      </c>
      <c r="C45" s="54" t="s">
        <v>46</v>
      </c>
      <c r="D45" s="54">
        <v>0</v>
      </c>
      <c r="E45" s="54">
        <v>1.7230267158332992</v>
      </c>
      <c r="F45" s="54">
        <v>2.1525574998763375</v>
      </c>
      <c r="G45" s="54">
        <v>1E+30</v>
      </c>
      <c r="H45" s="54">
        <v>1.7230267158332992</v>
      </c>
    </row>
    <row r="46" spans="2:8">
      <c r="B46" s="54" t="s">
        <v>196</v>
      </c>
      <c r="C46" s="54" t="s">
        <v>46</v>
      </c>
      <c r="D46" s="54">
        <v>11</v>
      </c>
      <c r="E46" s="54">
        <v>0</v>
      </c>
      <c r="F46" s="54">
        <v>1.3278224774238083</v>
      </c>
      <c r="G46" s="54">
        <v>0.14084628500989993</v>
      </c>
      <c r="H46" s="54">
        <v>1.2217459230553942</v>
      </c>
    </row>
    <row r="47" spans="2:8">
      <c r="B47" s="54" t="s">
        <v>197</v>
      </c>
      <c r="C47" s="54" t="s">
        <v>46</v>
      </c>
      <c r="D47" s="54">
        <v>0</v>
      </c>
      <c r="E47" s="54">
        <v>10.652069634016399</v>
      </c>
      <c r="F47" s="54">
        <v>5.6613881250232794</v>
      </c>
      <c r="G47" s="54">
        <v>1E+30</v>
      </c>
      <c r="H47" s="54">
        <v>10.652069634016399</v>
      </c>
    </row>
    <row r="48" spans="2:8">
      <c r="B48" s="54" t="s">
        <v>198</v>
      </c>
      <c r="C48" s="54" t="s">
        <v>46</v>
      </c>
      <c r="D48" s="54">
        <v>0</v>
      </c>
      <c r="E48" s="54">
        <v>3.1994490264269473</v>
      </c>
      <c r="F48" s="54">
        <v>3.3375937520091838</v>
      </c>
      <c r="G48" s="54">
        <v>1E+30</v>
      </c>
      <c r="H48" s="54">
        <v>3.1994490264269473</v>
      </c>
    </row>
    <row r="49" spans="2:8">
      <c r="B49" s="54" t="s">
        <v>199</v>
      </c>
      <c r="C49" s="54" t="s">
        <v>46</v>
      </c>
      <c r="D49" s="54">
        <v>0</v>
      </c>
      <c r="E49" s="54">
        <v>3.4265626925116521</v>
      </c>
      <c r="F49" s="54">
        <v>3.3856921512683016</v>
      </c>
      <c r="G49" s="54">
        <v>1E+30</v>
      </c>
      <c r="H49" s="54">
        <v>3.4265626925116521</v>
      </c>
    </row>
    <row r="50" spans="2:8">
      <c r="B50" s="54" t="s">
        <v>200</v>
      </c>
      <c r="C50" s="54" t="s">
        <v>46</v>
      </c>
      <c r="D50" s="54">
        <v>0</v>
      </c>
      <c r="E50" s="54">
        <v>2.2335631843672843</v>
      </c>
      <c r="F50" s="54">
        <v>2.4397034130716122</v>
      </c>
      <c r="G50" s="54">
        <v>1E+30</v>
      </c>
      <c r="H50" s="54">
        <v>2.2335631843672843</v>
      </c>
    </row>
    <row r="51" spans="2:8">
      <c r="B51" s="54" t="s">
        <v>201</v>
      </c>
      <c r="C51" s="54" t="s">
        <v>46</v>
      </c>
      <c r="D51" s="54">
        <v>4</v>
      </c>
      <c r="E51" s="54">
        <v>0</v>
      </c>
      <c r="F51" s="54">
        <v>1.6614060187758639</v>
      </c>
      <c r="G51" s="54">
        <v>6.2545900366416163E-2</v>
      </c>
      <c r="H51" s="54">
        <v>1.9302523783372436</v>
      </c>
    </row>
    <row r="52" spans="2:8">
      <c r="B52" s="54" t="s">
        <v>202</v>
      </c>
      <c r="C52" s="54" t="s">
        <v>46</v>
      </c>
      <c r="D52" s="54">
        <v>10</v>
      </c>
      <c r="E52" s="54">
        <v>0</v>
      </c>
      <c r="F52" s="54">
        <v>2.080045977852933</v>
      </c>
      <c r="G52" s="54">
        <v>1.2217459230553942</v>
      </c>
      <c r="H52" s="54">
        <v>6.2545900366416163E-2</v>
      </c>
    </row>
    <row r="53" spans="2:8">
      <c r="B53" s="54" t="s">
        <v>203</v>
      </c>
      <c r="C53" s="54" t="s">
        <v>46</v>
      </c>
      <c r="D53" s="54">
        <v>0</v>
      </c>
      <c r="E53" s="54">
        <v>10.633872159471082</v>
      </c>
      <c r="F53" s="54">
        <v>6.6402910139599385</v>
      </c>
      <c r="G53" s="54">
        <v>1E+30</v>
      </c>
      <c r="H53" s="54">
        <v>10.633872159471082</v>
      </c>
    </row>
    <row r="54" spans="2:8">
      <c r="B54" s="54" t="s">
        <v>204</v>
      </c>
      <c r="C54" s="54" t="s">
        <v>46</v>
      </c>
      <c r="D54" s="54">
        <v>0</v>
      </c>
      <c r="E54" s="54">
        <v>4.4423476128363575</v>
      </c>
      <c r="F54" s="54">
        <v>4.9127489381227463</v>
      </c>
      <c r="G54" s="54">
        <v>1E+30</v>
      </c>
      <c r="H54" s="54">
        <v>4.4423476128363575</v>
      </c>
    </row>
    <row r="55" spans="2:8">
      <c r="B55" s="54" t="s">
        <v>205</v>
      </c>
      <c r="C55" s="54" t="s">
        <v>46</v>
      </c>
      <c r="D55" s="54">
        <v>0</v>
      </c>
      <c r="E55" s="54">
        <v>3.0636193587502873</v>
      </c>
      <c r="F55" s="54">
        <v>4.4323123774174462</v>
      </c>
      <c r="G55" s="54">
        <v>1E+30</v>
      </c>
      <c r="H55" s="54">
        <v>3.0636193587502873</v>
      </c>
    </row>
    <row r="56" spans="2:8">
      <c r="B56" s="54" t="s">
        <v>206</v>
      </c>
      <c r="C56" s="54" t="s">
        <v>46</v>
      </c>
      <c r="D56" s="54">
        <v>0</v>
      </c>
      <c r="E56" s="54">
        <v>13.892986150501841</v>
      </c>
      <c r="F56" s="54">
        <v>8.9431751827520714</v>
      </c>
      <c r="G56" s="54">
        <v>1E+30</v>
      </c>
      <c r="H56" s="54">
        <v>13.892986150501841</v>
      </c>
    </row>
    <row r="57" spans="2:8">
      <c r="B57" s="54" t="s">
        <v>207</v>
      </c>
      <c r="C57" s="54" t="s">
        <v>46</v>
      </c>
      <c r="D57" s="54">
        <v>17</v>
      </c>
      <c r="E57" s="54">
        <v>0</v>
      </c>
      <c r="F57" s="54">
        <v>0.1790152668255871</v>
      </c>
      <c r="G57" s="54">
        <v>3.1994490264269473</v>
      </c>
      <c r="H57" s="54">
        <v>0.24340665517766524</v>
      </c>
    </row>
    <row r="58" spans="2:8">
      <c r="B58" s="54" t="s">
        <v>208</v>
      </c>
      <c r="C58" s="54" t="s">
        <v>46</v>
      </c>
      <c r="D58" s="54">
        <v>0</v>
      </c>
      <c r="E58" s="54">
        <v>3.344821610024951</v>
      </c>
      <c r="F58" s="54">
        <v>3.3856921512683016</v>
      </c>
      <c r="G58" s="54">
        <v>1E+30</v>
      </c>
      <c r="H58" s="54">
        <v>3.344821610024951</v>
      </c>
    </row>
    <row r="59" spans="2:8">
      <c r="B59" s="54" t="s">
        <v>209</v>
      </c>
      <c r="C59" s="54" t="s">
        <v>46</v>
      </c>
      <c r="D59" s="54">
        <v>0</v>
      </c>
      <c r="E59" s="54">
        <v>5.0652290650020007</v>
      </c>
      <c r="F59" s="54">
        <v>5.3122398349496791</v>
      </c>
      <c r="G59" s="54">
        <v>1E+30</v>
      </c>
      <c r="H59" s="54">
        <v>5.0652290650020007</v>
      </c>
    </row>
    <row r="60" spans="2:8">
      <c r="B60" s="54" t="s">
        <v>210</v>
      </c>
      <c r="C60" s="54" t="s">
        <v>46</v>
      </c>
      <c r="D60" s="54">
        <v>0</v>
      </c>
      <c r="E60" s="54">
        <v>3.1899357142844451</v>
      </c>
      <c r="F60" s="54">
        <v>4.8922122743036596</v>
      </c>
      <c r="G60" s="54">
        <v>1E+30</v>
      </c>
      <c r="H60" s="54">
        <v>3.1899357142844451</v>
      </c>
    </row>
    <row r="61" spans="2:8">
      <c r="B61" s="54" t="s">
        <v>211</v>
      </c>
      <c r="C61" s="54" t="s">
        <v>46</v>
      </c>
      <c r="D61" s="54">
        <v>4</v>
      </c>
      <c r="E61" s="54">
        <v>0</v>
      </c>
      <c r="F61" s="54">
        <v>2.1209165190962835</v>
      </c>
      <c r="G61" s="54">
        <v>0.24340665517766524</v>
      </c>
      <c r="H61" s="54">
        <v>3.1994490264269473</v>
      </c>
    </row>
    <row r="62" spans="2:8">
      <c r="B62" s="54" t="s">
        <v>212</v>
      </c>
      <c r="C62" s="54" t="s">
        <v>46</v>
      </c>
      <c r="D62" s="54">
        <v>0</v>
      </c>
      <c r="E62" s="54">
        <v>13.84606675217222</v>
      </c>
      <c r="F62" s="54">
        <v>9.8933561479044272</v>
      </c>
      <c r="G62" s="54">
        <v>1E+30</v>
      </c>
      <c r="H62" s="54">
        <v>13.84606675217222</v>
      </c>
    </row>
    <row r="63" spans="2:8">
      <c r="B63" s="54" t="s">
        <v>213</v>
      </c>
      <c r="C63" s="54" t="s">
        <v>46</v>
      </c>
      <c r="D63" s="54">
        <v>0</v>
      </c>
      <c r="E63" s="54">
        <v>0.18815582083720983</v>
      </c>
      <c r="F63" s="54">
        <v>0.41154637617592016</v>
      </c>
      <c r="G63" s="54">
        <v>1E+30</v>
      </c>
      <c r="H63" s="54">
        <v>0.18815582083720983</v>
      </c>
    </row>
    <row r="64" spans="2:8">
      <c r="B64" s="54" t="s">
        <v>214</v>
      </c>
      <c r="C64" s="54" t="s">
        <v>46</v>
      </c>
      <c r="D64" s="54">
        <v>5</v>
      </c>
      <c r="E64" s="54">
        <v>0</v>
      </c>
      <c r="F64" s="54">
        <v>1.1216822487194804</v>
      </c>
      <c r="G64" s="54">
        <v>0.18815582083720983</v>
      </c>
      <c r="H64" s="54">
        <v>0.47166517063686797</v>
      </c>
    </row>
    <row r="65" spans="2:8">
      <c r="B65" s="54" t="s">
        <v>215</v>
      </c>
      <c r="C65" s="54" t="s">
        <v>46</v>
      </c>
      <c r="D65" s="54">
        <v>0</v>
      </c>
      <c r="E65" s="54">
        <v>8.987793611776894</v>
      </c>
      <c r="F65" s="54">
        <v>3.790971874079446</v>
      </c>
      <c r="G65" s="54">
        <v>1E+30</v>
      </c>
      <c r="H65" s="54">
        <v>8.987793611776894</v>
      </c>
    </row>
    <row r="66" spans="2:8">
      <c r="B66" s="54" t="s">
        <v>216</v>
      </c>
      <c r="C66" s="54" t="s">
        <v>46</v>
      </c>
      <c r="D66" s="54">
        <v>0</v>
      </c>
      <c r="E66" s="54">
        <v>5.3934739192189909</v>
      </c>
      <c r="F66" s="54">
        <v>5.3254784160968995</v>
      </c>
      <c r="G66" s="54">
        <v>1E+30</v>
      </c>
      <c r="H66" s="54">
        <v>5.3934739192189909</v>
      </c>
    </row>
    <row r="67" spans="2:8">
      <c r="B67" s="54" t="s">
        <v>217</v>
      </c>
      <c r="C67" s="54" t="s">
        <v>46</v>
      </c>
      <c r="D67" s="54">
        <v>0</v>
      </c>
      <c r="E67" s="54">
        <v>2.6458436417759401</v>
      </c>
      <c r="F67" s="54">
        <v>2.4397034130716122</v>
      </c>
      <c r="G67" s="54">
        <v>1E+30</v>
      </c>
      <c r="H67" s="54">
        <v>2.6458436417759401</v>
      </c>
    </row>
    <row r="68" spans="2:8">
      <c r="B68" s="54" t="s">
        <v>218</v>
      </c>
      <c r="C68" s="54" t="s">
        <v>46</v>
      </c>
      <c r="D68" s="54">
        <v>0</v>
      </c>
      <c r="E68" s="54">
        <v>5.5592506048973576</v>
      </c>
      <c r="F68" s="54">
        <v>5.3122398349496791</v>
      </c>
      <c r="G68" s="54">
        <v>1E+30</v>
      </c>
      <c r="H68" s="54">
        <v>5.5592506048973576</v>
      </c>
    </row>
    <row r="69" spans="2:8">
      <c r="B69" s="54" t="s">
        <v>219</v>
      </c>
      <c r="C69" s="54" t="s">
        <v>46</v>
      </c>
      <c r="D69" s="54">
        <v>0</v>
      </c>
      <c r="E69" s="54">
        <v>1.2340311321444801</v>
      </c>
      <c r="F69" s="54">
        <v>2.6892969222160161</v>
      </c>
      <c r="G69" s="54">
        <v>1E+30</v>
      </c>
      <c r="H69" s="54">
        <v>1.2340311321444801</v>
      </c>
    </row>
    <row r="70" spans="2:8">
      <c r="B70" s="54" t="s">
        <v>220</v>
      </c>
      <c r="C70" s="54" t="s">
        <v>46</v>
      </c>
      <c r="D70" s="54">
        <v>0</v>
      </c>
      <c r="E70" s="54">
        <v>1.444333334062776</v>
      </c>
      <c r="F70" s="54">
        <v>3.3182390832113811</v>
      </c>
      <c r="G70" s="54">
        <v>1E+30</v>
      </c>
      <c r="H70" s="54">
        <v>1.444333334062776</v>
      </c>
    </row>
    <row r="71" spans="2:8">
      <c r="B71" s="54" t="s">
        <v>221</v>
      </c>
      <c r="C71" s="54" t="s">
        <v>46</v>
      </c>
      <c r="D71" s="54">
        <v>0</v>
      </c>
      <c r="E71" s="54">
        <v>8.8711079190677822</v>
      </c>
      <c r="F71" s="54">
        <v>4.6713865448523109</v>
      </c>
      <c r="G71" s="54">
        <v>1E+30</v>
      </c>
      <c r="H71" s="54">
        <v>8.8711079190677822</v>
      </c>
    </row>
    <row r="72" spans="2:8">
      <c r="B72" s="54" t="s">
        <v>222</v>
      </c>
      <c r="C72" s="54" t="s">
        <v>46</v>
      </c>
      <c r="D72" s="54">
        <v>0</v>
      </c>
      <c r="E72" s="54">
        <v>3.8779119649569225</v>
      </c>
      <c r="F72" s="54">
        <v>2.6460367302240968</v>
      </c>
      <c r="G72" s="54">
        <v>1E+30</v>
      </c>
      <c r="H72" s="54">
        <v>3.8779119649569225</v>
      </c>
    </row>
    <row r="73" spans="2:8">
      <c r="B73" s="54" t="s">
        <v>223</v>
      </c>
      <c r="C73" s="54" t="s">
        <v>46</v>
      </c>
      <c r="D73" s="54">
        <v>0</v>
      </c>
      <c r="E73" s="54">
        <v>2.167771656006181</v>
      </c>
      <c r="F73" s="54">
        <v>1.8341881146541255</v>
      </c>
      <c r="G73" s="54">
        <v>1E+30</v>
      </c>
      <c r="H73" s="54">
        <v>2.167771656006181</v>
      </c>
    </row>
    <row r="74" spans="2:8">
      <c r="B74" s="54" t="s">
        <v>224</v>
      </c>
      <c r="C74" s="54" t="s">
        <v>46</v>
      </c>
      <c r="D74" s="54">
        <v>0</v>
      </c>
      <c r="E74" s="54">
        <v>11.373922677200724</v>
      </c>
      <c r="F74" s="54">
        <v>4.7218351494317403</v>
      </c>
      <c r="G74" s="54">
        <v>1E+30</v>
      </c>
      <c r="H74" s="54">
        <v>11.373922677200724</v>
      </c>
    </row>
    <row r="75" spans="2:8">
      <c r="B75" s="54" t="s">
        <v>225</v>
      </c>
      <c r="C75" s="54" t="s">
        <v>46</v>
      </c>
      <c r="D75" s="54">
        <v>0</v>
      </c>
      <c r="E75" s="54">
        <v>6.337060901740017</v>
      </c>
      <c r="F75" s="54">
        <v>4.8137996085463897</v>
      </c>
      <c r="G75" s="54">
        <v>1E+30</v>
      </c>
      <c r="H75" s="54">
        <v>6.337060901740017</v>
      </c>
    </row>
    <row r="76" spans="2:8">
      <c r="B76" s="54" t="s">
        <v>226</v>
      </c>
      <c r="C76" s="54" t="s">
        <v>46</v>
      </c>
      <c r="D76" s="54">
        <v>0</v>
      </c>
      <c r="E76" s="54">
        <v>3.3228120375516994</v>
      </c>
      <c r="F76" s="54">
        <v>1.6614060187758355</v>
      </c>
      <c r="G76" s="54">
        <v>1E+30</v>
      </c>
      <c r="H76" s="54">
        <v>3.3228120375516994</v>
      </c>
    </row>
    <row r="77" spans="2:8">
      <c r="B77" s="54" t="s">
        <v>227</v>
      </c>
      <c r="C77" s="54" t="s">
        <v>46</v>
      </c>
      <c r="D77" s="54">
        <v>0</v>
      </c>
      <c r="E77" s="54">
        <v>6.5944888343229024</v>
      </c>
      <c r="F77" s="54">
        <v>4.892212274303688</v>
      </c>
      <c r="G77" s="54">
        <v>1E+30</v>
      </c>
      <c r="H77" s="54">
        <v>6.5944888343229024</v>
      </c>
    </row>
    <row r="78" spans="2:8">
      <c r="B78" s="54" t="s">
        <v>228</v>
      </c>
      <c r="C78" s="54" t="s">
        <v>46</v>
      </c>
      <c r="D78" s="54">
        <v>0</v>
      </c>
      <c r="E78" s="54">
        <v>4.1445627122875237</v>
      </c>
      <c r="F78" s="54">
        <v>2.6892969222159877</v>
      </c>
      <c r="G78" s="54">
        <v>1E+30</v>
      </c>
      <c r="H78" s="54">
        <v>4.1445627122875237</v>
      </c>
    </row>
    <row r="79" spans="2:8">
      <c r="B79" s="54" t="s">
        <v>229</v>
      </c>
      <c r="C79" s="54" t="s">
        <v>46</v>
      </c>
      <c r="D79" s="54">
        <v>0</v>
      </c>
      <c r="E79" s="54">
        <v>3.3170796094802597</v>
      </c>
      <c r="F79" s="54">
        <v>3.7357195685573288</v>
      </c>
      <c r="G79" s="54">
        <v>1E+30</v>
      </c>
      <c r="H79" s="54">
        <v>3.3170796094802597</v>
      </c>
    </row>
    <row r="80" spans="2:8">
      <c r="B80" s="54" t="s">
        <v>230</v>
      </c>
      <c r="C80" s="54" t="s">
        <v>46</v>
      </c>
      <c r="D80" s="54">
        <v>0</v>
      </c>
      <c r="E80" s="54">
        <v>11.372520228940431</v>
      </c>
      <c r="F80" s="54">
        <v>5.7175330646534235</v>
      </c>
      <c r="G80" s="54">
        <v>1E+30</v>
      </c>
      <c r="H80" s="54">
        <v>11.372520228940431</v>
      </c>
    </row>
    <row r="81" spans="2:8">
      <c r="B81" s="54" t="s">
        <v>231</v>
      </c>
      <c r="C81" s="54" t="s">
        <v>46</v>
      </c>
      <c r="D81" s="54">
        <v>0</v>
      </c>
      <c r="E81" s="54">
        <v>4.5580762426412775</v>
      </c>
      <c r="F81" s="54">
        <v>2.9075610488313828</v>
      </c>
      <c r="G81" s="54">
        <v>1E+30</v>
      </c>
      <c r="H81" s="54">
        <v>4.5580762426412775</v>
      </c>
    </row>
    <row r="82" spans="2:8">
      <c r="B82" s="54" t="s">
        <v>232</v>
      </c>
      <c r="C82" s="54" t="s">
        <v>46</v>
      </c>
      <c r="D82" s="54">
        <v>0</v>
      </c>
      <c r="E82" s="54">
        <v>3.3864716756995108</v>
      </c>
      <c r="F82" s="54">
        <v>2.6342481752703861</v>
      </c>
      <c r="G82" s="54">
        <v>1E+30</v>
      </c>
      <c r="H82" s="54">
        <v>3.3864716756995108</v>
      </c>
    </row>
    <row r="83" spans="2:8">
      <c r="B83" s="54" t="s">
        <v>233</v>
      </c>
      <c r="C83" s="54" t="s">
        <v>46</v>
      </c>
      <c r="D83" s="54">
        <v>0</v>
      </c>
      <c r="E83" s="54">
        <v>14.14145497369212</v>
      </c>
      <c r="F83" s="54">
        <v>7.0707274868460672</v>
      </c>
      <c r="G83" s="54">
        <v>1E+30</v>
      </c>
      <c r="H83" s="54">
        <v>14.14145497369212</v>
      </c>
    </row>
    <row r="84" spans="2:8">
      <c r="B84" s="54" t="s">
        <v>234</v>
      </c>
      <c r="C84" s="54" t="s">
        <v>46</v>
      </c>
      <c r="D84" s="54">
        <v>0</v>
      </c>
      <c r="E84" s="54">
        <v>4.1272091597190581</v>
      </c>
      <c r="F84" s="54">
        <v>2.1853079074483617</v>
      </c>
      <c r="G84" s="54">
        <v>1E+30</v>
      </c>
      <c r="H84" s="54">
        <v>4.1272091597190581</v>
      </c>
    </row>
    <row r="85" spans="2:8">
      <c r="B85" s="54" t="s">
        <v>235</v>
      </c>
      <c r="C85" s="54" t="s">
        <v>46</v>
      </c>
      <c r="D85" s="54">
        <v>0</v>
      </c>
      <c r="E85" s="54">
        <v>4.160091955705866</v>
      </c>
      <c r="F85" s="54">
        <v>2.080045977852933</v>
      </c>
      <c r="G85" s="54">
        <v>1E+30</v>
      </c>
      <c r="H85" s="54">
        <v>4.160091955705866</v>
      </c>
    </row>
    <row r="86" spans="2:8">
      <c r="B86" s="54" t="s">
        <v>236</v>
      </c>
      <c r="C86" s="54" t="s">
        <v>46</v>
      </c>
      <c r="D86" s="54">
        <v>0</v>
      </c>
      <c r="E86" s="54">
        <v>4.2418330381925671</v>
      </c>
      <c r="F86" s="54">
        <v>2.1209165190962835</v>
      </c>
      <c r="G86" s="54">
        <v>1E+30</v>
      </c>
      <c r="H86" s="54">
        <v>4.2418330381925671</v>
      </c>
    </row>
    <row r="87" spans="2:8">
      <c r="B87" s="54" t="s">
        <v>237</v>
      </c>
      <c r="C87" s="54" t="s">
        <v>46</v>
      </c>
      <c r="D87" s="54">
        <v>0</v>
      </c>
      <c r="E87" s="54">
        <v>5.1921448323599861</v>
      </c>
      <c r="F87" s="54">
        <v>3.3182390832113811</v>
      </c>
      <c r="G87" s="54">
        <v>1E+30</v>
      </c>
      <c r="H87" s="54">
        <v>5.1921448323599861</v>
      </c>
    </row>
    <row r="88" spans="2:8">
      <c r="B88" s="54" t="s">
        <v>238</v>
      </c>
      <c r="C88" s="54" t="s">
        <v>46</v>
      </c>
      <c r="D88" s="54">
        <v>0</v>
      </c>
      <c r="E88" s="54">
        <v>4.1543595276343979</v>
      </c>
      <c r="F88" s="54">
        <v>3.7357195685573288</v>
      </c>
      <c r="G88" s="54">
        <v>1E+30</v>
      </c>
      <c r="H88" s="54">
        <v>4.1543595276343979</v>
      </c>
    </row>
    <row r="89" spans="2:8">
      <c r="B89" s="54" t="s">
        <v>239</v>
      </c>
      <c r="C89" s="54" t="s">
        <v>46</v>
      </c>
      <c r="D89" s="54">
        <v>0</v>
      </c>
      <c r="E89" s="54">
        <v>14.054056798695626</v>
      </c>
      <c r="F89" s="54">
        <v>7.9804296753315498</v>
      </c>
      <c r="G89" s="54">
        <v>1E+30</v>
      </c>
      <c r="H89" s="54">
        <v>14.054056798695626</v>
      </c>
    </row>
    <row r="90" spans="2:8">
      <c r="B90" s="54" t="s">
        <v>240</v>
      </c>
      <c r="C90" s="54" t="s">
        <v>46</v>
      </c>
      <c r="D90" s="54">
        <v>0</v>
      </c>
      <c r="E90" s="54">
        <v>0.65956821410247812</v>
      </c>
      <c r="F90" s="54">
        <v>5.0826801436566598</v>
      </c>
      <c r="G90" s="54">
        <v>1E+30</v>
      </c>
      <c r="H90" s="54">
        <v>0.65956821410247812</v>
      </c>
    </row>
    <row r="91" spans="2:8">
      <c r="B91" s="54" t="s">
        <v>241</v>
      </c>
      <c r="C91" s="54" t="s">
        <v>46</v>
      </c>
      <c r="D91" s="54">
        <v>0</v>
      </c>
      <c r="E91" s="54">
        <v>0.14084628500989993</v>
      </c>
      <c r="F91" s="54">
        <v>5.4622499079448517</v>
      </c>
      <c r="G91" s="54">
        <v>1E+30</v>
      </c>
      <c r="H91" s="54">
        <v>0.14084628500989993</v>
      </c>
    </row>
    <row r="92" spans="2:8">
      <c r="B92" s="54" t="s">
        <v>242</v>
      </c>
      <c r="C92" s="54" t="s">
        <v>46</v>
      </c>
      <c r="D92" s="54">
        <v>0</v>
      </c>
      <c r="E92" s="54">
        <v>1.9942007269639674</v>
      </c>
      <c r="F92" s="54">
        <v>0.99710036348199083</v>
      </c>
      <c r="G92" s="54">
        <v>1E+30</v>
      </c>
      <c r="H92" s="54">
        <v>1.9942007269639674</v>
      </c>
    </row>
    <row r="93" spans="2:8">
      <c r="B93" s="54" t="s">
        <v>243</v>
      </c>
      <c r="C93" s="54" t="s">
        <v>46</v>
      </c>
      <c r="D93" s="54">
        <v>0</v>
      </c>
      <c r="E93" s="54">
        <v>5.750915856375542</v>
      </c>
      <c r="F93" s="54">
        <v>9.882641727468922</v>
      </c>
      <c r="G93" s="54">
        <v>1E+30</v>
      </c>
      <c r="H93" s="54">
        <v>5.750915856375542</v>
      </c>
    </row>
    <row r="94" spans="2:8">
      <c r="B94" s="54" t="s">
        <v>244</v>
      </c>
      <c r="C94" s="54" t="s">
        <v>46</v>
      </c>
      <c r="D94" s="54">
        <v>0</v>
      </c>
      <c r="E94" s="54">
        <v>2.6467098684487951</v>
      </c>
      <c r="F94" s="54">
        <v>6.6402910139599385</v>
      </c>
      <c r="G94" s="54">
        <v>1E+30</v>
      </c>
      <c r="H94" s="54">
        <v>2.6467098684487951</v>
      </c>
    </row>
    <row r="95" spans="2:8">
      <c r="B95" s="54" t="s">
        <v>245</v>
      </c>
      <c r="C95" s="54" t="s">
        <v>46</v>
      </c>
      <c r="D95" s="54">
        <v>0</v>
      </c>
      <c r="E95" s="54">
        <v>5.9406455436366628</v>
      </c>
      <c r="F95" s="54">
        <v>9.8933561479044556</v>
      </c>
      <c r="G95" s="54">
        <v>1E+30</v>
      </c>
      <c r="H95" s="54">
        <v>5.9406455436366628</v>
      </c>
    </row>
    <row r="96" spans="2:8">
      <c r="B96" s="54" t="s">
        <v>246</v>
      </c>
      <c r="C96" s="54" t="s">
        <v>46</v>
      </c>
      <c r="D96" s="54">
        <v>0</v>
      </c>
      <c r="E96" s="54">
        <v>0.47166517063686797</v>
      </c>
      <c r="F96" s="54">
        <v>4.6713865448523393</v>
      </c>
      <c r="G96" s="54">
        <v>1E+30</v>
      </c>
      <c r="H96" s="54">
        <v>0.47166517063686797</v>
      </c>
    </row>
    <row r="97" spans="1:8">
      <c r="B97" s="54" t="s">
        <v>247</v>
      </c>
      <c r="C97" s="54" t="s">
        <v>46</v>
      </c>
      <c r="D97" s="54">
        <v>0</v>
      </c>
      <c r="E97" s="54">
        <v>6.2545900366416163E-2</v>
      </c>
      <c r="F97" s="54">
        <v>5.7175330646534235</v>
      </c>
      <c r="G97" s="54">
        <v>1E+30</v>
      </c>
      <c r="H97" s="54">
        <v>6.2545900366416163E-2</v>
      </c>
    </row>
    <row r="98" spans="1:8" ht="17" thickBot="1">
      <c r="B98" s="52" t="s">
        <v>248</v>
      </c>
      <c r="C98" s="52" t="s">
        <v>46</v>
      </c>
      <c r="D98" s="52">
        <v>0</v>
      </c>
      <c r="E98" s="52">
        <v>1.9068025519674734</v>
      </c>
      <c r="F98" s="52">
        <v>7.9804296753315498</v>
      </c>
      <c r="G98" s="52">
        <v>1E+30</v>
      </c>
      <c r="H98" s="52">
        <v>1.9068025519674734</v>
      </c>
    </row>
    <row r="100" spans="1:8" ht="17" thickBot="1">
      <c r="A100" t="s">
        <v>24</v>
      </c>
    </row>
    <row r="101" spans="1:8">
      <c r="B101" s="56"/>
      <c r="C101" s="56"/>
      <c r="D101" s="56" t="s">
        <v>116</v>
      </c>
      <c r="E101" s="56" t="s">
        <v>123</v>
      </c>
      <c r="F101" s="56" t="s">
        <v>125</v>
      </c>
      <c r="G101" s="56" t="s">
        <v>120</v>
      </c>
      <c r="H101" s="56" t="s">
        <v>120</v>
      </c>
    </row>
    <row r="102" spans="1:8" ht="17" thickBot="1">
      <c r="B102" s="57" t="s">
        <v>66</v>
      </c>
      <c r="C102" s="57" t="s">
        <v>67</v>
      </c>
      <c r="D102" s="57" t="s">
        <v>117</v>
      </c>
      <c r="E102" s="57" t="s">
        <v>124</v>
      </c>
      <c r="F102" s="57" t="s">
        <v>126</v>
      </c>
      <c r="G102" s="57" t="s">
        <v>121</v>
      </c>
      <c r="H102" s="57" t="s">
        <v>122</v>
      </c>
    </row>
    <row r="103" spans="1:8" hidden="1">
      <c r="B103" s="54" t="s">
        <v>249</v>
      </c>
      <c r="C103" s="54" t="s">
        <v>250</v>
      </c>
      <c r="D103" s="54">
        <v>45</v>
      </c>
      <c r="E103" s="54">
        <v>0</v>
      </c>
      <c r="F103" s="54">
        <v>66</v>
      </c>
      <c r="G103" s="54">
        <v>1E+30</v>
      </c>
      <c r="H103" s="54">
        <v>21</v>
      </c>
    </row>
    <row r="104" spans="1:8" hidden="1">
      <c r="B104" s="54" t="s">
        <v>252</v>
      </c>
      <c r="C104" s="54" t="s">
        <v>250</v>
      </c>
      <c r="D104" s="54">
        <v>50</v>
      </c>
      <c r="E104" s="54">
        <v>0</v>
      </c>
      <c r="F104" s="54">
        <v>74</v>
      </c>
      <c r="G104" s="54">
        <v>1E+30</v>
      </c>
      <c r="H104" s="54">
        <v>24</v>
      </c>
    </row>
    <row r="105" spans="1:8" hidden="1">
      <c r="B105" s="54" t="s">
        <v>254</v>
      </c>
      <c r="C105" s="54" t="s">
        <v>250</v>
      </c>
      <c r="D105" s="54">
        <v>104</v>
      </c>
      <c r="E105" s="54">
        <v>0</v>
      </c>
      <c r="F105" s="54">
        <v>113</v>
      </c>
      <c r="G105" s="54">
        <v>1E+30</v>
      </c>
      <c r="H105" s="54">
        <v>9</v>
      </c>
    </row>
    <row r="106" spans="1:8" hidden="1">
      <c r="B106" s="54" t="s">
        <v>256</v>
      </c>
      <c r="C106" s="54" t="s">
        <v>250</v>
      </c>
      <c r="D106" s="54">
        <v>54</v>
      </c>
      <c r="E106" s="54">
        <v>0</v>
      </c>
      <c r="F106" s="54">
        <v>79</v>
      </c>
      <c r="G106" s="54">
        <v>1E+30</v>
      </c>
      <c r="H106" s="54">
        <v>25</v>
      </c>
    </row>
    <row r="107" spans="1:8" hidden="1">
      <c r="B107" s="54" t="s">
        <v>258</v>
      </c>
      <c r="C107" s="54" t="s">
        <v>250</v>
      </c>
      <c r="D107" s="54">
        <v>71</v>
      </c>
      <c r="E107" s="54">
        <v>0</v>
      </c>
      <c r="F107" s="54">
        <v>97</v>
      </c>
      <c r="G107" s="54">
        <v>1E+30</v>
      </c>
      <c r="H107" s="54">
        <v>26</v>
      </c>
    </row>
    <row r="108" spans="1:8" hidden="1">
      <c r="B108" s="54" t="s">
        <v>260</v>
      </c>
      <c r="C108" s="54" t="s">
        <v>250</v>
      </c>
      <c r="D108" s="54">
        <v>63</v>
      </c>
      <c r="E108" s="54">
        <v>0</v>
      </c>
      <c r="F108" s="54">
        <v>73</v>
      </c>
      <c r="G108" s="54">
        <v>1E+30</v>
      </c>
      <c r="H108" s="54">
        <v>10</v>
      </c>
    </row>
    <row r="109" spans="1:8" hidden="1">
      <c r="B109" s="54" t="s">
        <v>262</v>
      </c>
      <c r="C109" s="54" t="s">
        <v>250</v>
      </c>
      <c r="D109" s="54">
        <v>39</v>
      </c>
      <c r="E109" s="54">
        <v>0</v>
      </c>
      <c r="F109" s="54">
        <v>61</v>
      </c>
      <c r="G109" s="54">
        <v>1E+30</v>
      </c>
      <c r="H109" s="54">
        <v>22</v>
      </c>
    </row>
    <row r="110" spans="1:8" hidden="1">
      <c r="B110" s="54" t="s">
        <v>264</v>
      </c>
      <c r="C110" s="54" t="s">
        <v>250</v>
      </c>
      <c r="D110" s="54">
        <v>40</v>
      </c>
      <c r="E110" s="54">
        <v>0</v>
      </c>
      <c r="F110" s="54">
        <v>49</v>
      </c>
      <c r="G110" s="54">
        <v>1E+30</v>
      </c>
      <c r="H110" s="54">
        <v>9</v>
      </c>
    </row>
    <row r="111" spans="1:8" hidden="1">
      <c r="B111" s="54" t="s">
        <v>266</v>
      </c>
      <c r="C111" s="54" t="s">
        <v>250</v>
      </c>
      <c r="D111" s="54">
        <v>57</v>
      </c>
      <c r="E111" s="54">
        <v>0</v>
      </c>
      <c r="F111" s="54">
        <v>90</v>
      </c>
      <c r="G111" s="54">
        <v>1E+30</v>
      </c>
      <c r="H111" s="54">
        <v>33</v>
      </c>
    </row>
    <row r="112" spans="1:8" hidden="1">
      <c r="B112" s="54" t="s">
        <v>268</v>
      </c>
      <c r="C112" s="54" t="s">
        <v>250</v>
      </c>
      <c r="D112" s="54">
        <v>37</v>
      </c>
      <c r="E112" s="54">
        <v>0</v>
      </c>
      <c r="F112" s="54">
        <v>48</v>
      </c>
      <c r="G112" s="54">
        <v>1E+30</v>
      </c>
      <c r="H112" s="54">
        <v>11</v>
      </c>
    </row>
    <row r="113" spans="2:8">
      <c r="B113" s="54" t="s">
        <v>270</v>
      </c>
      <c r="C113" s="54" t="s">
        <v>113</v>
      </c>
      <c r="D113" s="54">
        <v>33</v>
      </c>
      <c r="E113" s="54">
        <v>0.47040132528638878</v>
      </c>
      <c r="F113" s="54">
        <v>33</v>
      </c>
      <c r="G113" s="54">
        <v>0</v>
      </c>
      <c r="H113" s="54">
        <v>4</v>
      </c>
    </row>
    <row r="114" spans="2:8">
      <c r="B114" s="54" t="s">
        <v>272</v>
      </c>
      <c r="C114" s="54" t="s">
        <v>113</v>
      </c>
      <c r="D114" s="54">
        <v>50</v>
      </c>
      <c r="E114" s="54">
        <v>1.3686930186671589</v>
      </c>
      <c r="F114" s="54">
        <v>50</v>
      </c>
      <c r="G114" s="54">
        <v>0</v>
      </c>
      <c r="H114" s="54">
        <v>4</v>
      </c>
    </row>
    <row r="115" spans="2:8">
      <c r="B115" s="54" t="s">
        <v>274</v>
      </c>
      <c r="C115" s="54" t="s">
        <v>113</v>
      </c>
      <c r="D115" s="54">
        <v>40</v>
      </c>
      <c r="E115" s="54">
        <v>-4.9498109677497695</v>
      </c>
      <c r="F115" s="54">
        <v>40</v>
      </c>
      <c r="G115" s="54">
        <v>0</v>
      </c>
      <c r="H115" s="54">
        <v>4</v>
      </c>
    </row>
    <row r="116" spans="2:8">
      <c r="B116" s="54" t="s">
        <v>276</v>
      </c>
      <c r="C116" s="54" t="s">
        <v>113</v>
      </c>
      <c r="D116" s="54">
        <v>54</v>
      </c>
      <c r="E116" s="54">
        <v>0.1790152668255871</v>
      </c>
      <c r="F116" s="54">
        <v>54</v>
      </c>
      <c r="G116" s="54">
        <v>0</v>
      </c>
      <c r="H116" s="54">
        <v>17</v>
      </c>
    </row>
    <row r="117" spans="2:8">
      <c r="B117" s="54" t="s">
        <v>278</v>
      </c>
      <c r="C117" s="54" t="s">
        <v>113</v>
      </c>
      <c r="D117" s="54">
        <v>46</v>
      </c>
      <c r="E117" s="54">
        <v>4.0870541243350544E-2</v>
      </c>
      <c r="F117" s="54">
        <v>46</v>
      </c>
      <c r="G117" s="54">
        <v>0</v>
      </c>
      <c r="H117" s="54">
        <v>4</v>
      </c>
    </row>
    <row r="118" spans="2:8">
      <c r="B118" s="54" t="s">
        <v>280</v>
      </c>
      <c r="C118" s="54" t="s">
        <v>113</v>
      </c>
      <c r="D118" s="54">
        <v>42</v>
      </c>
      <c r="E118" s="54">
        <v>0</v>
      </c>
      <c r="F118" s="54">
        <v>42</v>
      </c>
      <c r="G118" s="54">
        <v>1E+30</v>
      </c>
      <c r="H118" s="54">
        <v>0</v>
      </c>
    </row>
    <row r="119" spans="2:8">
      <c r="B119" s="54" t="s">
        <v>282</v>
      </c>
      <c r="C119" s="54" t="s">
        <v>113</v>
      </c>
      <c r="D119" s="54">
        <v>34</v>
      </c>
      <c r="E119" s="54">
        <v>0.24701076994767845</v>
      </c>
      <c r="F119" s="54">
        <v>34</v>
      </c>
      <c r="G119" s="54">
        <v>0</v>
      </c>
      <c r="H119" s="54">
        <v>4</v>
      </c>
    </row>
    <row r="120" spans="2:8">
      <c r="B120" s="54" t="s">
        <v>284</v>
      </c>
      <c r="C120" s="54" t="s">
        <v>113</v>
      </c>
      <c r="D120" s="54">
        <v>40</v>
      </c>
      <c r="E120" s="54">
        <v>1.7022765600192145</v>
      </c>
      <c r="F120" s="54">
        <v>40</v>
      </c>
      <c r="G120" s="54">
        <v>0</v>
      </c>
      <c r="H120" s="54">
        <v>4</v>
      </c>
    </row>
    <row r="121" spans="2:8">
      <c r="B121" s="54" t="s">
        <v>286</v>
      </c>
      <c r="C121" s="54" t="s">
        <v>113</v>
      </c>
      <c r="D121" s="54">
        <v>57</v>
      </c>
      <c r="E121" s="54">
        <v>2.1209165190962835</v>
      </c>
      <c r="F121" s="54">
        <v>57</v>
      </c>
      <c r="G121" s="54">
        <v>0</v>
      </c>
      <c r="H121" s="54">
        <v>4</v>
      </c>
    </row>
    <row r="122" spans="2:8" ht="17" thickBot="1">
      <c r="B122" s="52" t="s">
        <v>288</v>
      </c>
      <c r="C122" s="52" t="s">
        <v>113</v>
      </c>
      <c r="D122" s="52">
        <v>37</v>
      </c>
      <c r="E122" s="52">
        <v>-3.9527106042677929</v>
      </c>
      <c r="F122" s="52">
        <v>37</v>
      </c>
      <c r="G122" s="52">
        <v>0</v>
      </c>
      <c r="H122" s="52">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5F9DE-BECC-8245-BB24-9E8E9EF2EF57}">
  <dimension ref="A1:J102"/>
  <sheetViews>
    <sheetView showGridLines="0" topLeftCell="A71" workbookViewId="0">
      <selection sqref="A1:A3"/>
    </sheetView>
  </sheetViews>
  <sheetFormatPr baseColWidth="10" defaultRowHeight="16"/>
  <cols>
    <col min="1" max="1" width="2.33203125" customWidth="1"/>
    <col min="2" max="2" width="6.1640625" bestFit="1" customWidth="1"/>
    <col min="3" max="3" width="17.6640625" bestFit="1" customWidth="1"/>
    <col min="4" max="4" width="12.1640625" bestFit="1" customWidth="1"/>
    <col min="5" max="5" width="2.33203125" customWidth="1"/>
    <col min="6" max="6" width="6.1640625" bestFit="1" customWidth="1"/>
    <col min="7" max="7" width="9" bestFit="1" customWidth="1"/>
    <col min="8" max="8" width="2.33203125" customWidth="1"/>
    <col min="9" max="9" width="6.1640625" bestFit="1" customWidth="1"/>
    <col min="10" max="10" width="9" bestFit="1" customWidth="1"/>
  </cols>
  <sheetData>
    <row r="1" spans="1:10">
      <c r="A1" s="41" t="s">
        <v>127</v>
      </c>
    </row>
    <row r="2" spans="1:10">
      <c r="A2" s="41" t="s">
        <v>385</v>
      </c>
    </row>
    <row r="3" spans="1:10">
      <c r="A3" s="41" t="s">
        <v>390</v>
      </c>
    </row>
    <row r="5" spans="1:10" ht="17" thickBot="1"/>
    <row r="6" spans="1:10">
      <c r="B6" s="56"/>
      <c r="C6" s="56" t="s">
        <v>23</v>
      </c>
      <c r="D6" s="56"/>
    </row>
    <row r="7" spans="1:10" ht="17" thickBot="1">
      <c r="B7" s="57" t="s">
        <v>66</v>
      </c>
      <c r="C7" s="57" t="s">
        <v>67</v>
      </c>
      <c r="D7" s="57" t="s">
        <v>117</v>
      </c>
    </row>
    <row r="8" spans="1:10" ht="17" thickBot="1">
      <c r="B8" s="52" t="s">
        <v>158</v>
      </c>
      <c r="C8" s="52" t="s">
        <v>112</v>
      </c>
      <c r="D8" s="52">
        <v>351.87637819287141</v>
      </c>
    </row>
    <row r="10" spans="1:10" ht="17" thickBot="1"/>
    <row r="11" spans="1:10">
      <c r="B11" s="56"/>
      <c r="C11" s="56" t="s">
        <v>128</v>
      </c>
      <c r="D11" s="56"/>
      <c r="F11" s="56" t="s">
        <v>129</v>
      </c>
      <c r="G11" s="56" t="s">
        <v>23</v>
      </c>
      <c r="I11" s="56" t="s">
        <v>131</v>
      </c>
      <c r="J11" s="56" t="s">
        <v>23</v>
      </c>
    </row>
    <row r="12" spans="1:10" ht="17" thickBot="1">
      <c r="B12" s="57" t="s">
        <v>66</v>
      </c>
      <c r="C12" s="57" t="s">
        <v>67</v>
      </c>
      <c r="D12" s="57" t="s">
        <v>117</v>
      </c>
      <c r="F12" s="57" t="s">
        <v>47</v>
      </c>
      <c r="G12" s="57" t="s">
        <v>130</v>
      </c>
      <c r="I12" s="57" t="s">
        <v>47</v>
      </c>
      <c r="J12" s="57" t="s">
        <v>130</v>
      </c>
    </row>
    <row r="13" spans="1:10">
      <c r="B13" s="54" t="s">
        <v>159</v>
      </c>
      <c r="C13" s="54" t="s">
        <v>46</v>
      </c>
      <c r="D13" s="54">
        <v>12</v>
      </c>
      <c r="F13" s="54">
        <v>0</v>
      </c>
      <c r="G13" s="54">
        <v>85</v>
      </c>
      <c r="I13" s="54">
        <v>250</v>
      </c>
      <c r="J13" s="54">
        <v>18835</v>
      </c>
    </row>
    <row r="14" spans="1:10">
      <c r="B14" s="54" t="s">
        <v>160</v>
      </c>
      <c r="C14" s="54" t="s">
        <v>46</v>
      </c>
      <c r="D14" s="54">
        <v>0</v>
      </c>
      <c r="F14" s="54">
        <v>0</v>
      </c>
      <c r="G14" s="54">
        <v>110</v>
      </c>
      <c r="I14" s="54">
        <v>398.5</v>
      </c>
      <c r="J14" s="54">
        <v>20035</v>
      </c>
    </row>
    <row r="15" spans="1:10">
      <c r="B15" s="54" t="s">
        <v>161</v>
      </c>
      <c r="C15" s="54" t="s">
        <v>46</v>
      </c>
      <c r="D15" s="54">
        <v>0</v>
      </c>
      <c r="F15" s="54">
        <v>0</v>
      </c>
      <c r="G15" s="54">
        <v>125</v>
      </c>
      <c r="I15" s="54">
        <v>597</v>
      </c>
      <c r="J15" s="54">
        <v>21020</v>
      </c>
    </row>
    <row r="16" spans="1:10">
      <c r="B16" s="54" t="s">
        <v>162</v>
      </c>
      <c r="C16" s="54" t="s">
        <v>46</v>
      </c>
      <c r="D16" s="54">
        <v>0</v>
      </c>
      <c r="F16" s="54"/>
      <c r="G16" s="54"/>
      <c r="I16" s="54"/>
      <c r="J16" s="54"/>
    </row>
    <row r="17" spans="2:10">
      <c r="B17" s="54" t="s">
        <v>163</v>
      </c>
      <c r="C17" s="54" t="s">
        <v>46</v>
      </c>
      <c r="D17" s="54">
        <v>0</v>
      </c>
      <c r="F17" s="54"/>
      <c r="G17" s="54"/>
      <c r="I17" s="54"/>
      <c r="J17" s="54"/>
    </row>
    <row r="18" spans="2:10">
      <c r="B18" s="54" t="s">
        <v>164</v>
      </c>
      <c r="C18" s="54" t="s">
        <v>46</v>
      </c>
      <c r="D18" s="54">
        <v>0</v>
      </c>
      <c r="F18" s="54"/>
      <c r="G18" s="54"/>
      <c r="I18" s="54"/>
      <c r="J18" s="54"/>
    </row>
    <row r="19" spans="2:10">
      <c r="B19" s="54" t="s">
        <v>165</v>
      </c>
      <c r="C19" s="54" t="s">
        <v>46</v>
      </c>
      <c r="D19" s="54">
        <v>0</v>
      </c>
      <c r="F19" s="54"/>
      <c r="G19" s="54"/>
      <c r="I19" s="54"/>
      <c r="J19" s="54"/>
    </row>
    <row r="20" spans="2:10">
      <c r="B20" s="54" t="s">
        <v>166</v>
      </c>
      <c r="C20" s="54" t="s">
        <v>46</v>
      </c>
      <c r="D20" s="54">
        <v>0</v>
      </c>
      <c r="F20" s="54"/>
      <c r="G20" s="54"/>
      <c r="I20" s="54"/>
      <c r="J20" s="54"/>
    </row>
    <row r="21" spans="2:10">
      <c r="B21" s="54" t="s">
        <v>167</v>
      </c>
      <c r="C21" s="54" t="s">
        <v>46</v>
      </c>
      <c r="D21" s="54">
        <v>0</v>
      </c>
      <c r="F21" s="54"/>
      <c r="G21" s="54"/>
      <c r="I21" s="54"/>
      <c r="J21" s="54"/>
    </row>
    <row r="22" spans="2:10">
      <c r="B22" s="54" t="s">
        <v>168</v>
      </c>
      <c r="C22" s="54" t="s">
        <v>46</v>
      </c>
      <c r="D22" s="54">
        <v>0</v>
      </c>
      <c r="F22" s="54"/>
      <c r="G22" s="54"/>
      <c r="I22" s="54"/>
      <c r="J22" s="54"/>
    </row>
    <row r="23" spans="2:10">
      <c r="B23" s="54" t="s">
        <v>169</v>
      </c>
      <c r="C23" s="54" t="s">
        <v>46</v>
      </c>
      <c r="D23" s="54">
        <v>0</v>
      </c>
      <c r="F23" s="54"/>
      <c r="G23" s="54"/>
      <c r="I23" s="54"/>
      <c r="J23" s="54"/>
    </row>
    <row r="24" spans="2:10">
      <c r="B24" s="54" t="s">
        <v>170</v>
      </c>
      <c r="C24" s="54" t="s">
        <v>46</v>
      </c>
      <c r="D24" s="54">
        <v>0</v>
      </c>
      <c r="F24" s="54"/>
      <c r="G24" s="54"/>
      <c r="I24" s="54"/>
      <c r="J24" s="54"/>
    </row>
    <row r="25" spans="2:10">
      <c r="B25" s="54" t="s">
        <v>171</v>
      </c>
      <c r="C25" s="54" t="s">
        <v>46</v>
      </c>
      <c r="D25" s="54">
        <v>0</v>
      </c>
      <c r="F25" s="54"/>
      <c r="G25" s="54"/>
      <c r="I25" s="54"/>
      <c r="J25" s="54"/>
    </row>
    <row r="26" spans="2:10">
      <c r="B26" s="54" t="s">
        <v>172</v>
      </c>
      <c r="C26" s="54" t="s">
        <v>46</v>
      </c>
      <c r="D26" s="54">
        <v>0</v>
      </c>
      <c r="F26" s="54"/>
      <c r="G26" s="54"/>
      <c r="I26" s="54"/>
      <c r="J26" s="54"/>
    </row>
    <row r="27" spans="2:10">
      <c r="B27" s="54" t="s">
        <v>173</v>
      </c>
      <c r="C27" s="54" t="s">
        <v>46</v>
      </c>
      <c r="D27" s="54">
        <v>0</v>
      </c>
      <c r="F27" s="54"/>
      <c r="G27" s="54"/>
      <c r="I27" s="54"/>
      <c r="J27" s="54"/>
    </row>
    <row r="28" spans="2:10">
      <c r="B28" s="54" t="s">
        <v>174</v>
      </c>
      <c r="C28" s="54" t="s">
        <v>46</v>
      </c>
      <c r="D28" s="54">
        <v>0</v>
      </c>
      <c r="F28" s="54"/>
      <c r="G28" s="54"/>
      <c r="I28" s="54"/>
      <c r="J28" s="54"/>
    </row>
    <row r="29" spans="2:10">
      <c r="B29" s="54" t="s">
        <v>175</v>
      </c>
      <c r="C29" s="54" t="s">
        <v>46</v>
      </c>
      <c r="D29" s="54">
        <v>0</v>
      </c>
      <c r="F29" s="54"/>
      <c r="G29" s="54"/>
      <c r="I29" s="54"/>
      <c r="J29" s="54"/>
    </row>
    <row r="30" spans="2:10">
      <c r="B30" s="54" t="s">
        <v>176</v>
      </c>
      <c r="C30" s="54" t="s">
        <v>46</v>
      </c>
      <c r="D30" s="54">
        <v>0</v>
      </c>
      <c r="F30" s="54"/>
      <c r="G30" s="54"/>
      <c r="I30" s="54"/>
      <c r="J30" s="54"/>
    </row>
    <row r="31" spans="2:10">
      <c r="B31" s="54" t="s">
        <v>177</v>
      </c>
      <c r="C31" s="54" t="s">
        <v>46</v>
      </c>
      <c r="D31" s="54">
        <v>12</v>
      </c>
      <c r="F31" s="54"/>
      <c r="G31" s="54"/>
      <c r="I31" s="54"/>
      <c r="J31" s="54"/>
    </row>
    <row r="32" spans="2:10">
      <c r="B32" s="54" t="s">
        <v>178</v>
      </c>
      <c r="C32" s="54" t="s">
        <v>46</v>
      </c>
      <c r="D32" s="54">
        <v>12</v>
      </c>
      <c r="F32" s="54"/>
      <c r="G32" s="54"/>
      <c r="I32" s="54"/>
      <c r="J32" s="54"/>
    </row>
    <row r="33" spans="2:10">
      <c r="B33" s="54" t="s">
        <v>179</v>
      </c>
      <c r="C33" s="54" t="s">
        <v>46</v>
      </c>
      <c r="D33" s="54">
        <v>0</v>
      </c>
      <c r="F33" s="54"/>
      <c r="G33" s="54"/>
      <c r="I33" s="54"/>
      <c r="J33" s="54"/>
    </row>
    <row r="34" spans="2:10">
      <c r="B34" s="54" t="s">
        <v>180</v>
      </c>
      <c r="C34" s="54" t="s">
        <v>46</v>
      </c>
      <c r="D34" s="54">
        <v>0</v>
      </c>
      <c r="F34" s="54"/>
      <c r="G34" s="54"/>
      <c r="I34" s="54"/>
      <c r="J34" s="54"/>
    </row>
    <row r="35" spans="2:10">
      <c r="B35" s="54" t="s">
        <v>181</v>
      </c>
      <c r="C35" s="54" t="s">
        <v>46</v>
      </c>
      <c r="D35" s="54">
        <v>0</v>
      </c>
      <c r="F35" s="54"/>
      <c r="G35" s="54"/>
      <c r="I35" s="54"/>
      <c r="J35" s="54"/>
    </row>
    <row r="36" spans="2:10">
      <c r="B36" s="54" t="s">
        <v>182</v>
      </c>
      <c r="C36" s="54" t="s">
        <v>46</v>
      </c>
      <c r="D36" s="54">
        <v>18</v>
      </c>
      <c r="F36" s="54"/>
      <c r="G36" s="54"/>
      <c r="I36" s="54"/>
      <c r="J36" s="54"/>
    </row>
    <row r="37" spans="2:10">
      <c r="B37" s="54" t="s">
        <v>183</v>
      </c>
      <c r="C37" s="54" t="s">
        <v>46</v>
      </c>
      <c r="D37" s="54">
        <v>12</v>
      </c>
      <c r="F37" s="54"/>
      <c r="G37" s="54"/>
      <c r="I37" s="54"/>
      <c r="J37" s="54"/>
    </row>
    <row r="38" spans="2:10">
      <c r="B38" s="54" t="s">
        <v>184</v>
      </c>
      <c r="C38" s="54" t="s">
        <v>46</v>
      </c>
      <c r="D38" s="54">
        <v>7</v>
      </c>
      <c r="F38" s="54"/>
      <c r="G38" s="54"/>
      <c r="I38" s="54"/>
      <c r="J38" s="54"/>
    </row>
    <row r="39" spans="2:10">
      <c r="B39" s="54" t="s">
        <v>185</v>
      </c>
      <c r="C39" s="54" t="s">
        <v>46</v>
      </c>
      <c r="D39" s="54">
        <v>3</v>
      </c>
      <c r="F39" s="54"/>
      <c r="G39" s="54"/>
      <c r="I39" s="54"/>
      <c r="J39" s="54"/>
    </row>
    <row r="40" spans="2:10">
      <c r="B40" s="54" t="s">
        <v>186</v>
      </c>
      <c r="C40" s="54" t="s">
        <v>46</v>
      </c>
      <c r="D40" s="54">
        <v>0</v>
      </c>
      <c r="F40" s="54"/>
      <c r="G40" s="54"/>
      <c r="I40" s="54"/>
      <c r="J40" s="54"/>
    </row>
    <row r="41" spans="2:10">
      <c r="B41" s="54" t="s">
        <v>187</v>
      </c>
      <c r="C41" s="54" t="s">
        <v>46</v>
      </c>
      <c r="D41" s="54">
        <v>0</v>
      </c>
      <c r="F41" s="54"/>
      <c r="G41" s="54"/>
      <c r="I41" s="54"/>
      <c r="J41" s="54"/>
    </row>
    <row r="42" spans="2:10">
      <c r="B42" s="54" t="s">
        <v>188</v>
      </c>
      <c r="C42" s="54" t="s">
        <v>46</v>
      </c>
      <c r="D42" s="54">
        <v>0</v>
      </c>
      <c r="F42" s="54"/>
      <c r="G42" s="54"/>
      <c r="I42" s="54"/>
      <c r="J42" s="54"/>
    </row>
    <row r="43" spans="2:10">
      <c r="B43" s="54" t="s">
        <v>189</v>
      </c>
      <c r="C43" s="54" t="s">
        <v>46</v>
      </c>
      <c r="D43" s="54">
        <v>0</v>
      </c>
      <c r="F43" s="54"/>
      <c r="G43" s="54"/>
      <c r="I43" s="54"/>
      <c r="J43" s="54"/>
    </row>
    <row r="44" spans="2:10">
      <c r="B44" s="54" t="s">
        <v>190</v>
      </c>
      <c r="C44" s="54" t="s">
        <v>46</v>
      </c>
      <c r="D44" s="54">
        <v>0</v>
      </c>
      <c r="F44" s="54"/>
      <c r="G44" s="54"/>
      <c r="I44" s="54"/>
      <c r="J44" s="54"/>
    </row>
    <row r="45" spans="2:10">
      <c r="B45" s="54" t="s">
        <v>191</v>
      </c>
      <c r="C45" s="54" t="s">
        <v>46</v>
      </c>
      <c r="D45" s="54">
        <v>0</v>
      </c>
      <c r="F45" s="54"/>
      <c r="G45" s="54"/>
      <c r="I45" s="54"/>
      <c r="J45" s="54"/>
    </row>
    <row r="46" spans="2:10">
      <c r="B46" s="54" t="s">
        <v>192</v>
      </c>
      <c r="C46" s="54" t="s">
        <v>46</v>
      </c>
      <c r="D46" s="54">
        <v>0</v>
      </c>
      <c r="F46" s="54"/>
      <c r="G46" s="54"/>
      <c r="I46" s="54"/>
      <c r="J46" s="54"/>
    </row>
    <row r="47" spans="2:10">
      <c r="B47" s="54" t="s">
        <v>193</v>
      </c>
      <c r="C47" s="54" t="s">
        <v>46</v>
      </c>
      <c r="D47" s="54">
        <v>0</v>
      </c>
      <c r="F47" s="54"/>
      <c r="G47" s="54"/>
      <c r="I47" s="54"/>
      <c r="J47" s="54"/>
    </row>
    <row r="48" spans="2:10">
      <c r="B48" s="54" t="s">
        <v>194</v>
      </c>
      <c r="C48" s="54" t="s">
        <v>46</v>
      </c>
      <c r="D48" s="54">
        <v>0</v>
      </c>
      <c r="F48" s="54"/>
      <c r="G48" s="54"/>
      <c r="I48" s="54"/>
      <c r="J48" s="54"/>
    </row>
    <row r="49" spans="2:10">
      <c r="B49" s="54" t="s">
        <v>195</v>
      </c>
      <c r="C49" s="54" t="s">
        <v>46</v>
      </c>
      <c r="D49" s="54">
        <v>0</v>
      </c>
      <c r="F49" s="54"/>
      <c r="G49" s="54"/>
      <c r="I49" s="54"/>
      <c r="J49" s="54"/>
    </row>
    <row r="50" spans="2:10">
      <c r="B50" s="54" t="s">
        <v>196</v>
      </c>
      <c r="C50" s="54" t="s">
        <v>46</v>
      </c>
      <c r="D50" s="54">
        <v>11</v>
      </c>
      <c r="F50" s="54"/>
      <c r="G50" s="54"/>
      <c r="I50" s="54"/>
      <c r="J50" s="54"/>
    </row>
    <row r="51" spans="2:10">
      <c r="B51" s="54" t="s">
        <v>197</v>
      </c>
      <c r="C51" s="54" t="s">
        <v>46</v>
      </c>
      <c r="D51" s="54">
        <v>0</v>
      </c>
      <c r="F51" s="54"/>
      <c r="G51" s="54"/>
      <c r="I51" s="54"/>
      <c r="J51" s="54"/>
    </row>
    <row r="52" spans="2:10">
      <c r="B52" s="54" t="s">
        <v>198</v>
      </c>
      <c r="C52" s="54" t="s">
        <v>46</v>
      </c>
      <c r="D52" s="54">
        <v>0</v>
      </c>
      <c r="F52" s="54"/>
      <c r="G52" s="54"/>
      <c r="I52" s="54"/>
      <c r="J52" s="54"/>
    </row>
    <row r="53" spans="2:10">
      <c r="B53" s="54" t="s">
        <v>199</v>
      </c>
      <c r="C53" s="54" t="s">
        <v>46</v>
      </c>
      <c r="D53" s="54">
        <v>0</v>
      </c>
      <c r="F53" s="54"/>
      <c r="G53" s="54"/>
      <c r="I53" s="54"/>
      <c r="J53" s="54"/>
    </row>
    <row r="54" spans="2:10">
      <c r="B54" s="54" t="s">
        <v>200</v>
      </c>
      <c r="C54" s="54" t="s">
        <v>46</v>
      </c>
      <c r="D54" s="54">
        <v>0</v>
      </c>
      <c r="F54" s="54"/>
      <c r="G54" s="54"/>
      <c r="I54" s="54"/>
      <c r="J54" s="54"/>
    </row>
    <row r="55" spans="2:10">
      <c r="B55" s="54" t="s">
        <v>201</v>
      </c>
      <c r="C55" s="54" t="s">
        <v>46</v>
      </c>
      <c r="D55" s="54">
        <v>4</v>
      </c>
      <c r="F55" s="54"/>
      <c r="G55" s="54"/>
      <c r="I55" s="54"/>
      <c r="J55" s="54"/>
    </row>
    <row r="56" spans="2:10">
      <c r="B56" s="54" t="s">
        <v>202</v>
      </c>
      <c r="C56" s="54" t="s">
        <v>46</v>
      </c>
      <c r="D56" s="54">
        <v>10</v>
      </c>
      <c r="F56" s="54"/>
      <c r="G56" s="54"/>
      <c r="I56" s="54"/>
      <c r="J56" s="54"/>
    </row>
    <row r="57" spans="2:10">
      <c r="B57" s="54" t="s">
        <v>203</v>
      </c>
      <c r="C57" s="54" t="s">
        <v>46</v>
      </c>
      <c r="D57" s="54">
        <v>0</v>
      </c>
      <c r="F57" s="54"/>
      <c r="G57" s="54"/>
      <c r="I57" s="54"/>
      <c r="J57" s="54"/>
    </row>
    <row r="58" spans="2:10">
      <c r="B58" s="54" t="s">
        <v>204</v>
      </c>
      <c r="C58" s="54" t="s">
        <v>46</v>
      </c>
      <c r="D58" s="54">
        <v>0</v>
      </c>
      <c r="F58" s="54"/>
      <c r="G58" s="54"/>
      <c r="I58" s="54"/>
      <c r="J58" s="54"/>
    </row>
    <row r="59" spans="2:10">
      <c r="B59" s="54" t="s">
        <v>205</v>
      </c>
      <c r="C59" s="54" t="s">
        <v>46</v>
      </c>
      <c r="D59" s="54">
        <v>0</v>
      </c>
      <c r="F59" s="54"/>
      <c r="G59" s="54"/>
      <c r="I59" s="54"/>
      <c r="J59" s="54"/>
    </row>
    <row r="60" spans="2:10">
      <c r="B60" s="54" t="s">
        <v>206</v>
      </c>
      <c r="C60" s="54" t="s">
        <v>46</v>
      </c>
      <c r="D60" s="54">
        <v>0</v>
      </c>
      <c r="F60" s="54"/>
      <c r="G60" s="54"/>
      <c r="I60" s="54"/>
      <c r="J60" s="54"/>
    </row>
    <row r="61" spans="2:10">
      <c r="B61" s="54" t="s">
        <v>207</v>
      </c>
      <c r="C61" s="54" t="s">
        <v>46</v>
      </c>
      <c r="D61" s="54">
        <v>17</v>
      </c>
      <c r="F61" s="54"/>
      <c r="G61" s="54"/>
      <c r="I61" s="54"/>
      <c r="J61" s="54"/>
    </row>
    <row r="62" spans="2:10">
      <c r="B62" s="54" t="s">
        <v>208</v>
      </c>
      <c r="C62" s="54" t="s">
        <v>46</v>
      </c>
      <c r="D62" s="54">
        <v>0</v>
      </c>
      <c r="F62" s="54"/>
      <c r="G62" s="54"/>
      <c r="I62" s="54"/>
      <c r="J62" s="54"/>
    </row>
    <row r="63" spans="2:10">
      <c r="B63" s="54" t="s">
        <v>209</v>
      </c>
      <c r="C63" s="54" t="s">
        <v>46</v>
      </c>
      <c r="D63" s="54">
        <v>0</v>
      </c>
      <c r="F63" s="54"/>
      <c r="G63" s="54"/>
      <c r="I63" s="54"/>
      <c r="J63" s="54"/>
    </row>
    <row r="64" spans="2:10">
      <c r="B64" s="54" t="s">
        <v>210</v>
      </c>
      <c r="C64" s="54" t="s">
        <v>46</v>
      </c>
      <c r="D64" s="54">
        <v>0</v>
      </c>
      <c r="F64" s="54"/>
      <c r="G64" s="54"/>
      <c r="I64" s="54"/>
      <c r="J64" s="54"/>
    </row>
    <row r="65" spans="2:10">
      <c r="B65" s="54" t="s">
        <v>211</v>
      </c>
      <c r="C65" s="54" t="s">
        <v>46</v>
      </c>
      <c r="D65" s="54">
        <v>4</v>
      </c>
      <c r="F65" s="54"/>
      <c r="G65" s="54"/>
      <c r="I65" s="54"/>
      <c r="J65" s="54"/>
    </row>
    <row r="66" spans="2:10">
      <c r="B66" s="54" t="s">
        <v>212</v>
      </c>
      <c r="C66" s="54" t="s">
        <v>46</v>
      </c>
      <c r="D66" s="54">
        <v>0</v>
      </c>
      <c r="F66" s="54"/>
      <c r="G66" s="54"/>
      <c r="I66" s="54"/>
      <c r="J66" s="54"/>
    </row>
    <row r="67" spans="2:10">
      <c r="B67" s="54" t="s">
        <v>213</v>
      </c>
      <c r="C67" s="54" t="s">
        <v>46</v>
      </c>
      <c r="D67" s="54">
        <v>0</v>
      </c>
      <c r="F67" s="54"/>
      <c r="G67" s="54"/>
      <c r="I67" s="54"/>
      <c r="J67" s="54"/>
    </row>
    <row r="68" spans="2:10">
      <c r="B68" s="54" t="s">
        <v>214</v>
      </c>
      <c r="C68" s="54" t="s">
        <v>46</v>
      </c>
      <c r="D68" s="54">
        <v>5</v>
      </c>
      <c r="F68" s="54"/>
      <c r="G68" s="54"/>
      <c r="I68" s="54"/>
      <c r="J68" s="54"/>
    </row>
    <row r="69" spans="2:10">
      <c r="B69" s="54" t="s">
        <v>215</v>
      </c>
      <c r="C69" s="54" t="s">
        <v>46</v>
      </c>
      <c r="D69" s="54">
        <v>0</v>
      </c>
      <c r="F69" s="54"/>
      <c r="G69" s="54"/>
      <c r="I69" s="54"/>
      <c r="J69" s="54"/>
    </row>
    <row r="70" spans="2:10">
      <c r="B70" s="54" t="s">
        <v>216</v>
      </c>
      <c r="C70" s="54" t="s">
        <v>46</v>
      </c>
      <c r="D70" s="54">
        <v>0</v>
      </c>
      <c r="F70" s="54"/>
      <c r="G70" s="54"/>
      <c r="I70" s="54"/>
      <c r="J70" s="54"/>
    </row>
    <row r="71" spans="2:10">
      <c r="B71" s="54" t="s">
        <v>217</v>
      </c>
      <c r="C71" s="54" t="s">
        <v>46</v>
      </c>
      <c r="D71" s="54">
        <v>0</v>
      </c>
      <c r="F71" s="54"/>
      <c r="G71" s="54"/>
      <c r="I71" s="54"/>
      <c r="J71" s="54"/>
    </row>
    <row r="72" spans="2:10">
      <c r="B72" s="54" t="s">
        <v>218</v>
      </c>
      <c r="C72" s="54" t="s">
        <v>46</v>
      </c>
      <c r="D72" s="54">
        <v>0</v>
      </c>
      <c r="F72" s="54"/>
      <c r="G72" s="54"/>
      <c r="I72" s="54"/>
      <c r="J72" s="54"/>
    </row>
    <row r="73" spans="2:10">
      <c r="B73" s="54" t="s">
        <v>219</v>
      </c>
      <c r="C73" s="54" t="s">
        <v>46</v>
      </c>
      <c r="D73" s="54">
        <v>0</v>
      </c>
      <c r="F73" s="54"/>
      <c r="G73" s="54"/>
      <c r="I73" s="54"/>
      <c r="J73" s="54"/>
    </row>
    <row r="74" spans="2:10">
      <c r="B74" s="54" t="s">
        <v>220</v>
      </c>
      <c r="C74" s="54" t="s">
        <v>46</v>
      </c>
      <c r="D74" s="54">
        <v>0</v>
      </c>
      <c r="F74" s="54"/>
      <c r="G74" s="54"/>
      <c r="I74" s="54"/>
      <c r="J74" s="54"/>
    </row>
    <row r="75" spans="2:10">
      <c r="B75" s="54" t="s">
        <v>221</v>
      </c>
      <c r="C75" s="54" t="s">
        <v>46</v>
      </c>
      <c r="D75" s="54">
        <v>0</v>
      </c>
      <c r="F75" s="54"/>
      <c r="G75" s="54"/>
      <c r="I75" s="54"/>
      <c r="J75" s="54"/>
    </row>
    <row r="76" spans="2:10">
      <c r="B76" s="54" t="s">
        <v>222</v>
      </c>
      <c r="C76" s="54" t="s">
        <v>46</v>
      </c>
      <c r="D76" s="54">
        <v>0</v>
      </c>
      <c r="F76" s="54"/>
      <c r="G76" s="54"/>
      <c r="I76" s="54"/>
      <c r="J76" s="54"/>
    </row>
    <row r="77" spans="2:10">
      <c r="B77" s="54" t="s">
        <v>223</v>
      </c>
      <c r="C77" s="54" t="s">
        <v>46</v>
      </c>
      <c r="D77" s="54">
        <v>0</v>
      </c>
      <c r="F77" s="54"/>
      <c r="G77" s="54"/>
      <c r="I77" s="54"/>
      <c r="J77" s="54"/>
    </row>
    <row r="78" spans="2:10">
      <c r="B78" s="54" t="s">
        <v>224</v>
      </c>
      <c r="C78" s="54" t="s">
        <v>46</v>
      </c>
      <c r="D78" s="54">
        <v>0</v>
      </c>
      <c r="F78" s="54"/>
      <c r="G78" s="54"/>
      <c r="I78" s="54"/>
      <c r="J78" s="54"/>
    </row>
    <row r="79" spans="2:10">
      <c r="B79" s="54" t="s">
        <v>225</v>
      </c>
      <c r="C79" s="54" t="s">
        <v>46</v>
      </c>
      <c r="D79" s="54">
        <v>0</v>
      </c>
      <c r="F79" s="54"/>
      <c r="G79" s="54"/>
      <c r="I79" s="54"/>
      <c r="J79" s="54"/>
    </row>
    <row r="80" spans="2:10">
      <c r="B80" s="54" t="s">
        <v>226</v>
      </c>
      <c r="C80" s="54" t="s">
        <v>46</v>
      </c>
      <c r="D80" s="54">
        <v>0</v>
      </c>
      <c r="F80" s="54"/>
      <c r="G80" s="54"/>
      <c r="I80" s="54"/>
      <c r="J80" s="54"/>
    </row>
    <row r="81" spans="2:10">
      <c r="B81" s="54" t="s">
        <v>227</v>
      </c>
      <c r="C81" s="54" t="s">
        <v>46</v>
      </c>
      <c r="D81" s="54">
        <v>0</v>
      </c>
      <c r="F81" s="54"/>
      <c r="G81" s="54"/>
      <c r="I81" s="54"/>
      <c r="J81" s="54"/>
    </row>
    <row r="82" spans="2:10">
      <c r="B82" s="54" t="s">
        <v>228</v>
      </c>
      <c r="C82" s="54" t="s">
        <v>46</v>
      </c>
      <c r="D82" s="54">
        <v>0</v>
      </c>
      <c r="F82" s="54"/>
      <c r="G82" s="54"/>
      <c r="I82" s="54"/>
      <c r="J82" s="54"/>
    </row>
    <row r="83" spans="2:10">
      <c r="B83" s="54" t="s">
        <v>229</v>
      </c>
      <c r="C83" s="54" t="s">
        <v>46</v>
      </c>
      <c r="D83" s="54">
        <v>0</v>
      </c>
      <c r="F83" s="54"/>
      <c r="G83" s="54"/>
      <c r="I83" s="54"/>
      <c r="J83" s="54"/>
    </row>
    <row r="84" spans="2:10">
      <c r="B84" s="54" t="s">
        <v>230</v>
      </c>
      <c r="C84" s="54" t="s">
        <v>46</v>
      </c>
      <c r="D84" s="54">
        <v>0</v>
      </c>
      <c r="F84" s="54"/>
      <c r="G84" s="54"/>
      <c r="I84" s="54"/>
      <c r="J84" s="54"/>
    </row>
    <row r="85" spans="2:10">
      <c r="B85" s="54" t="s">
        <v>231</v>
      </c>
      <c r="C85" s="54" t="s">
        <v>46</v>
      </c>
      <c r="D85" s="54">
        <v>0</v>
      </c>
      <c r="F85" s="54"/>
      <c r="G85" s="54"/>
      <c r="I85" s="54"/>
      <c r="J85" s="54"/>
    </row>
    <row r="86" spans="2:10">
      <c r="B86" s="54" t="s">
        <v>232</v>
      </c>
      <c r="C86" s="54" t="s">
        <v>46</v>
      </c>
      <c r="D86" s="54">
        <v>0</v>
      </c>
      <c r="F86" s="54"/>
      <c r="G86" s="54"/>
      <c r="I86" s="54"/>
      <c r="J86" s="54"/>
    </row>
    <row r="87" spans="2:10">
      <c r="B87" s="54" t="s">
        <v>233</v>
      </c>
      <c r="C87" s="54" t="s">
        <v>46</v>
      </c>
      <c r="D87" s="54">
        <v>0</v>
      </c>
      <c r="F87" s="54"/>
      <c r="G87" s="54"/>
      <c r="I87" s="54"/>
      <c r="J87" s="54"/>
    </row>
    <row r="88" spans="2:10">
      <c r="B88" s="54" t="s">
        <v>234</v>
      </c>
      <c r="C88" s="54" t="s">
        <v>46</v>
      </c>
      <c r="D88" s="54">
        <v>0</v>
      </c>
      <c r="F88" s="54"/>
      <c r="G88" s="54"/>
      <c r="I88" s="54"/>
      <c r="J88" s="54"/>
    </row>
    <row r="89" spans="2:10">
      <c r="B89" s="54" t="s">
        <v>235</v>
      </c>
      <c r="C89" s="54" t="s">
        <v>46</v>
      </c>
      <c r="D89" s="54">
        <v>0</v>
      </c>
      <c r="F89" s="54"/>
      <c r="G89" s="54"/>
      <c r="I89" s="54"/>
      <c r="J89" s="54"/>
    </row>
    <row r="90" spans="2:10">
      <c r="B90" s="54" t="s">
        <v>236</v>
      </c>
      <c r="C90" s="54" t="s">
        <v>46</v>
      </c>
      <c r="D90" s="54">
        <v>0</v>
      </c>
      <c r="F90" s="54"/>
      <c r="G90" s="54"/>
      <c r="I90" s="54"/>
      <c r="J90" s="54"/>
    </row>
    <row r="91" spans="2:10">
      <c r="B91" s="54" t="s">
        <v>237</v>
      </c>
      <c r="C91" s="54" t="s">
        <v>46</v>
      </c>
      <c r="D91" s="54">
        <v>0</v>
      </c>
      <c r="F91" s="54"/>
      <c r="G91" s="54"/>
      <c r="I91" s="54"/>
      <c r="J91" s="54"/>
    </row>
    <row r="92" spans="2:10">
      <c r="B92" s="54" t="s">
        <v>238</v>
      </c>
      <c r="C92" s="54" t="s">
        <v>46</v>
      </c>
      <c r="D92" s="54">
        <v>0</v>
      </c>
      <c r="F92" s="54"/>
      <c r="G92" s="54"/>
      <c r="I92" s="54"/>
      <c r="J92" s="54"/>
    </row>
    <row r="93" spans="2:10">
      <c r="B93" s="54" t="s">
        <v>239</v>
      </c>
      <c r="C93" s="54" t="s">
        <v>46</v>
      </c>
      <c r="D93" s="54">
        <v>0</v>
      </c>
      <c r="F93" s="54"/>
      <c r="G93" s="54"/>
      <c r="I93" s="54"/>
      <c r="J93" s="54"/>
    </row>
    <row r="94" spans="2:10">
      <c r="B94" s="54" t="s">
        <v>240</v>
      </c>
      <c r="C94" s="54" t="s">
        <v>46</v>
      </c>
      <c r="D94" s="54">
        <v>0</v>
      </c>
      <c r="F94" s="54"/>
      <c r="G94" s="54"/>
      <c r="I94" s="54"/>
      <c r="J94" s="54"/>
    </row>
    <row r="95" spans="2:10">
      <c r="B95" s="54" t="s">
        <v>241</v>
      </c>
      <c r="C95" s="54" t="s">
        <v>46</v>
      </c>
      <c r="D95" s="54">
        <v>0</v>
      </c>
      <c r="F95" s="54"/>
      <c r="G95" s="54"/>
      <c r="I95" s="54"/>
      <c r="J95" s="54"/>
    </row>
    <row r="96" spans="2:10">
      <c r="B96" s="54" t="s">
        <v>242</v>
      </c>
      <c r="C96" s="54" t="s">
        <v>46</v>
      </c>
      <c r="D96" s="54">
        <v>0</v>
      </c>
      <c r="F96" s="54"/>
      <c r="G96" s="54"/>
      <c r="I96" s="54"/>
      <c r="J96" s="54"/>
    </row>
    <row r="97" spans="2:10">
      <c r="B97" s="54" t="s">
        <v>243</v>
      </c>
      <c r="C97" s="54" t="s">
        <v>46</v>
      </c>
      <c r="D97" s="54">
        <v>0</v>
      </c>
      <c r="F97" s="54"/>
      <c r="G97" s="54"/>
      <c r="I97" s="54"/>
      <c r="J97" s="54"/>
    </row>
    <row r="98" spans="2:10">
      <c r="B98" s="54" t="s">
        <v>244</v>
      </c>
      <c r="C98" s="54" t="s">
        <v>46</v>
      </c>
      <c r="D98" s="54">
        <v>0</v>
      </c>
      <c r="F98" s="54"/>
      <c r="G98" s="54"/>
      <c r="I98" s="54"/>
      <c r="J98" s="54"/>
    </row>
    <row r="99" spans="2:10">
      <c r="B99" s="54" t="s">
        <v>245</v>
      </c>
      <c r="C99" s="54" t="s">
        <v>46</v>
      </c>
      <c r="D99" s="54">
        <v>0</v>
      </c>
      <c r="F99" s="54"/>
      <c r="G99" s="54"/>
      <c r="I99" s="54"/>
      <c r="J99" s="54"/>
    </row>
    <row r="100" spans="2:10">
      <c r="B100" s="54" t="s">
        <v>246</v>
      </c>
      <c r="C100" s="54" t="s">
        <v>46</v>
      </c>
      <c r="D100" s="54">
        <v>0</v>
      </c>
      <c r="F100" s="54"/>
      <c r="G100" s="54"/>
      <c r="I100" s="54"/>
      <c r="J100" s="54"/>
    </row>
    <row r="101" spans="2:10">
      <c r="B101" s="54" t="s">
        <v>247</v>
      </c>
      <c r="C101" s="54" t="s">
        <v>46</v>
      </c>
      <c r="D101" s="54">
        <v>0</v>
      </c>
      <c r="F101" s="54"/>
      <c r="G101" s="54"/>
      <c r="I101" s="54"/>
      <c r="J101" s="54"/>
    </row>
    <row r="102" spans="2:10" ht="17" thickBot="1">
      <c r="B102" s="52" t="s">
        <v>248</v>
      </c>
      <c r="C102" s="52" t="s">
        <v>46</v>
      </c>
      <c r="D102" s="52">
        <v>0</v>
      </c>
      <c r="F102" s="52"/>
      <c r="G102" s="52"/>
      <c r="I102" s="52"/>
      <c r="J102"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Model 1</vt:lpstr>
      <vt:lpstr>Model 1 Answer Report</vt:lpstr>
      <vt:lpstr>Model 1 Sensitivity Report</vt:lpstr>
      <vt:lpstr>Model 1 Limits Report</vt:lpstr>
      <vt:lpstr>Model 2</vt:lpstr>
      <vt:lpstr>Model 2 Answer Report</vt:lpstr>
      <vt:lpstr>Model 2 Sensitivity Report</vt:lpstr>
      <vt:lpstr>Model 2 Limits Report</vt:lpstr>
      <vt:lpstr>Availability</vt:lpstr>
      <vt:lpstr>bikes</vt:lpstr>
      <vt:lpstr>Capacity</vt:lpstr>
      <vt:lpstr>Cost</vt:lpstr>
      <vt:lpstr>Decision</vt:lpstr>
      <vt:lpstr>From</vt:lpstr>
      <vt:lpstr>Historical</vt:lpstr>
      <vt:lpstr>Limit</vt:lpstr>
      <vt:lpstr>net_avail</vt:lpstr>
      <vt:lpstr>net_capacity</vt:lpstr>
      <vt:lpstr>To</vt:lpstr>
      <vt:lpstr>Total_avail</vt:lpstr>
      <vt:lpstr>Total_bikes</vt:lpstr>
      <vt:lpstr>Total_Cost</vt:lpstr>
      <vt:lpstr>Twice_hist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Sindwani, Ojus</dc:creator>
  <cp:lastModifiedBy>Badgujar, Lokendra, Singh</cp:lastModifiedBy>
  <dcterms:created xsi:type="dcterms:W3CDTF">2023-11-25T23:36:27Z</dcterms:created>
  <dcterms:modified xsi:type="dcterms:W3CDTF">2023-12-06T03:06:28Z</dcterms:modified>
</cp:coreProperties>
</file>